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jacos003\Documents\"/>
    </mc:Choice>
  </mc:AlternateContent>
  <bookViews>
    <workbookView xWindow="0" yWindow="0" windowWidth="15345" windowHeight="5925" tabRatio="500"/>
  </bookViews>
  <sheets>
    <sheet name="PESOS POR LOTE" sheetId="1" r:id="rId1"/>
    <sheet name="RESUMEN " sheetId="2" r:id="rId2"/>
    <sheet name="SUMA POR DÍA" sheetId="3" r:id="rId3"/>
    <sheet name="PONDERACIONES" sheetId="4" r:id="rId4"/>
    <sheet name="Hoja1" sheetId="5" state="hidden" r:id="rId5"/>
  </sheets>
  <definedNames>
    <definedName name="_xlnm.Print_Area" localSheetId="0">'PESOS POR LOTE'!$A$16:$N$30</definedName>
  </definedNames>
  <calcPr calcId="15251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2" l="1"/>
  <c r="F36" i="1"/>
  <c r="F37" i="1"/>
  <c r="F38" i="1"/>
  <c r="F39" i="1"/>
  <c r="F40" i="1"/>
  <c r="F41" i="1"/>
  <c r="F42" i="1"/>
  <c r="F43" i="1"/>
  <c r="F44" i="1"/>
  <c r="F24" i="1"/>
  <c r="H223" i="5"/>
  <c r="G223" i="5"/>
  <c r="E223" i="5"/>
  <c r="D223" i="5"/>
  <c r="B223" i="5"/>
  <c r="I221" i="5"/>
  <c r="K221" i="5" s="1"/>
  <c r="F221" i="5"/>
  <c r="I220" i="5"/>
  <c r="F220" i="5"/>
  <c r="I219" i="5"/>
  <c r="F219" i="5"/>
  <c r="I218" i="5"/>
  <c r="K218" i="5" s="1"/>
  <c r="F218" i="5"/>
  <c r="I217" i="5"/>
  <c r="F217" i="5"/>
  <c r="I216" i="5"/>
  <c r="F216" i="5"/>
  <c r="I215" i="5"/>
  <c r="K215" i="5" s="1"/>
  <c r="F215" i="5"/>
  <c r="I214" i="5"/>
  <c r="K214" i="5" s="1"/>
  <c r="F214" i="5"/>
  <c r="I213" i="5"/>
  <c r="F213" i="5"/>
  <c r="I212" i="5"/>
  <c r="K212" i="5" s="1"/>
  <c r="F212" i="5"/>
  <c r="H207" i="5"/>
  <c r="G207" i="5"/>
  <c r="E207" i="5"/>
  <c r="D207" i="5"/>
  <c r="B207" i="5"/>
  <c r="I205" i="5"/>
  <c r="K205" i="5" s="1"/>
  <c r="F205" i="5"/>
  <c r="I204" i="5"/>
  <c r="K204" i="5" s="1"/>
  <c r="F204" i="5"/>
  <c r="I203" i="5"/>
  <c r="F203" i="5"/>
  <c r="I202" i="5"/>
  <c r="F202" i="5"/>
  <c r="I201" i="5"/>
  <c r="K201" i="5" s="1"/>
  <c r="F201" i="5"/>
  <c r="I200" i="5"/>
  <c r="K200" i="5" s="1"/>
  <c r="F200" i="5"/>
  <c r="I199" i="5"/>
  <c r="K199" i="5" s="1"/>
  <c r="F199" i="5"/>
  <c r="I198" i="5"/>
  <c r="K198" i="5" s="1"/>
  <c r="F198" i="5"/>
  <c r="I197" i="5"/>
  <c r="K197" i="5" s="1"/>
  <c r="F197" i="5"/>
  <c r="I196" i="5"/>
  <c r="K196" i="5" s="1"/>
  <c r="F196" i="5"/>
  <c r="H191" i="5"/>
  <c r="G191" i="5"/>
  <c r="E191" i="5"/>
  <c r="D191" i="5"/>
  <c r="B191" i="5"/>
  <c r="I189" i="5"/>
  <c r="K189" i="5" s="1"/>
  <c r="F189" i="5"/>
  <c r="I188" i="5"/>
  <c r="K188" i="5" s="1"/>
  <c r="F188" i="5"/>
  <c r="I187" i="5"/>
  <c r="F187" i="5"/>
  <c r="I186" i="5"/>
  <c r="K186" i="5" s="1"/>
  <c r="F186" i="5"/>
  <c r="I185" i="5"/>
  <c r="F185" i="5"/>
  <c r="I184" i="5"/>
  <c r="K184" i="5" s="1"/>
  <c r="F184" i="5"/>
  <c r="I183" i="5"/>
  <c r="F183" i="5"/>
  <c r="I182" i="5"/>
  <c r="K182" i="5" s="1"/>
  <c r="F182" i="5"/>
  <c r="I181" i="5"/>
  <c r="F181" i="5"/>
  <c r="I180" i="5"/>
  <c r="K180" i="5" s="1"/>
  <c r="F180" i="5"/>
  <c r="H175" i="5"/>
  <c r="G175" i="5"/>
  <c r="E175" i="5"/>
  <c r="D175" i="5"/>
  <c r="B175" i="5"/>
  <c r="I173" i="5"/>
  <c r="K173" i="5" s="1"/>
  <c r="F173" i="5"/>
  <c r="I172" i="5"/>
  <c r="K172" i="5" s="1"/>
  <c r="F172" i="5"/>
  <c r="I171" i="5"/>
  <c r="K171" i="5" s="1"/>
  <c r="F171" i="5"/>
  <c r="I170" i="5"/>
  <c r="K170" i="5" s="1"/>
  <c r="F170" i="5"/>
  <c r="I169" i="5"/>
  <c r="F169" i="5"/>
  <c r="I168" i="5"/>
  <c r="K168" i="5" s="1"/>
  <c r="F168" i="5"/>
  <c r="I167" i="5"/>
  <c r="K167" i="5" s="1"/>
  <c r="F167" i="5"/>
  <c r="I166" i="5"/>
  <c r="K166" i="5" s="1"/>
  <c r="F166" i="5"/>
  <c r="I165" i="5"/>
  <c r="F165" i="5"/>
  <c r="I164" i="5"/>
  <c r="K164" i="5" s="1"/>
  <c r="F164" i="5"/>
  <c r="H159" i="5"/>
  <c r="G159" i="5"/>
  <c r="E159" i="5"/>
  <c r="D159" i="5"/>
  <c r="B159" i="5"/>
  <c r="I157" i="5"/>
  <c r="K157" i="5" s="1"/>
  <c r="F157" i="5"/>
  <c r="I156" i="5"/>
  <c r="K156" i="5" s="1"/>
  <c r="F156" i="5"/>
  <c r="I155" i="5"/>
  <c r="K155" i="5" s="1"/>
  <c r="F155" i="5"/>
  <c r="I154" i="5"/>
  <c r="K154" i="5" s="1"/>
  <c r="F154" i="5"/>
  <c r="I153" i="5"/>
  <c r="F153" i="5"/>
  <c r="I152" i="5"/>
  <c r="F152" i="5"/>
  <c r="I151" i="5"/>
  <c r="K151" i="5" s="1"/>
  <c r="F151" i="5"/>
  <c r="I150" i="5"/>
  <c r="K150" i="5" s="1"/>
  <c r="F150" i="5"/>
  <c r="I149" i="5"/>
  <c r="K149" i="5" s="1"/>
  <c r="F149" i="5"/>
  <c r="I148" i="5"/>
  <c r="F148" i="5"/>
  <c r="H143" i="5"/>
  <c r="G143" i="5"/>
  <c r="E143" i="5"/>
  <c r="D143" i="5"/>
  <c r="B143" i="5"/>
  <c r="I141" i="5"/>
  <c r="K141" i="5" s="1"/>
  <c r="F141" i="5"/>
  <c r="I140" i="5"/>
  <c r="K140" i="5" s="1"/>
  <c r="F140" i="5"/>
  <c r="I139" i="5"/>
  <c r="K139" i="5" s="1"/>
  <c r="F139" i="5"/>
  <c r="I138" i="5"/>
  <c r="F138" i="5"/>
  <c r="I137" i="5"/>
  <c r="K137" i="5" s="1"/>
  <c r="F137" i="5"/>
  <c r="I136" i="5"/>
  <c r="K136" i="5" s="1"/>
  <c r="F136" i="5"/>
  <c r="I135" i="5"/>
  <c r="K135" i="5" s="1"/>
  <c r="F135" i="5"/>
  <c r="I134" i="5"/>
  <c r="K134" i="5" s="1"/>
  <c r="F134" i="5"/>
  <c r="I133" i="5"/>
  <c r="K133" i="5" s="1"/>
  <c r="F133" i="5"/>
  <c r="I132" i="5"/>
  <c r="I143" i="5" s="1"/>
  <c r="F132" i="5"/>
  <c r="H127" i="5"/>
  <c r="G127" i="5"/>
  <c r="E127" i="5"/>
  <c r="D127" i="5"/>
  <c r="B127" i="5"/>
  <c r="I125" i="5"/>
  <c r="F125" i="5"/>
  <c r="I124" i="5"/>
  <c r="K124" i="5" s="1"/>
  <c r="F124" i="5"/>
  <c r="I123" i="5"/>
  <c r="K123" i="5" s="1"/>
  <c r="F123" i="5"/>
  <c r="I122" i="5"/>
  <c r="F122" i="5"/>
  <c r="I121" i="5"/>
  <c r="F121" i="5"/>
  <c r="I120" i="5"/>
  <c r="K120" i="5" s="1"/>
  <c r="F120" i="5"/>
  <c r="I119" i="5"/>
  <c r="F119" i="5"/>
  <c r="I118" i="5"/>
  <c r="K118" i="5" s="1"/>
  <c r="F118" i="5"/>
  <c r="I117" i="5"/>
  <c r="K117" i="5" s="1"/>
  <c r="F117" i="5"/>
  <c r="I116" i="5"/>
  <c r="K116" i="5" s="1"/>
  <c r="F116" i="5"/>
  <c r="H111" i="5"/>
  <c r="G111" i="5"/>
  <c r="E111" i="5"/>
  <c r="D111" i="5"/>
  <c r="B111" i="5"/>
  <c r="I109" i="5"/>
  <c r="F109" i="5"/>
  <c r="I108" i="5"/>
  <c r="K108" i="5" s="1"/>
  <c r="F108" i="5"/>
  <c r="I107" i="5"/>
  <c r="K107" i="5" s="1"/>
  <c r="F107" i="5"/>
  <c r="I106" i="5"/>
  <c r="K106" i="5" s="1"/>
  <c r="F106" i="5"/>
  <c r="I105" i="5"/>
  <c r="K105" i="5" s="1"/>
  <c r="F105" i="5"/>
  <c r="I104" i="5"/>
  <c r="K104" i="5" s="1"/>
  <c r="F104" i="5"/>
  <c r="I103" i="5"/>
  <c r="K103" i="5" s="1"/>
  <c r="F103" i="5"/>
  <c r="I102" i="5"/>
  <c r="K102" i="5" s="1"/>
  <c r="F102" i="5"/>
  <c r="I101" i="5"/>
  <c r="K101" i="5" s="1"/>
  <c r="F101" i="5"/>
  <c r="I100" i="5"/>
  <c r="K100" i="5" s="1"/>
  <c r="F100" i="5"/>
  <c r="H95" i="5"/>
  <c r="G95" i="5"/>
  <c r="E95" i="5"/>
  <c r="D95" i="5"/>
  <c r="B95" i="5"/>
  <c r="I93" i="5"/>
  <c r="K93" i="5" s="1"/>
  <c r="F93" i="5"/>
  <c r="I92" i="5"/>
  <c r="F92" i="5"/>
  <c r="I91" i="5"/>
  <c r="F91" i="5"/>
  <c r="I90" i="5"/>
  <c r="K90" i="5" s="1"/>
  <c r="F90" i="5"/>
  <c r="I89" i="5"/>
  <c r="K89" i="5" s="1"/>
  <c r="F89" i="5"/>
  <c r="I88" i="5"/>
  <c r="K88" i="5" s="1"/>
  <c r="F88" i="5"/>
  <c r="I87" i="5"/>
  <c r="K87" i="5" s="1"/>
  <c r="F87" i="5"/>
  <c r="I86" i="5"/>
  <c r="K86" i="5" s="1"/>
  <c r="F86" i="5"/>
  <c r="I85" i="5"/>
  <c r="K85" i="5" s="1"/>
  <c r="F85" i="5"/>
  <c r="I84" i="5"/>
  <c r="K84" i="5" s="1"/>
  <c r="F84" i="5"/>
  <c r="H79" i="5"/>
  <c r="G79" i="5"/>
  <c r="E79" i="5"/>
  <c r="D79" i="5"/>
  <c r="B79" i="5"/>
  <c r="I77" i="5"/>
  <c r="F77" i="5"/>
  <c r="I76" i="5"/>
  <c r="K76" i="5" s="1"/>
  <c r="F76" i="5"/>
  <c r="I75" i="5"/>
  <c r="F75" i="5"/>
  <c r="I74" i="5"/>
  <c r="F74" i="5"/>
  <c r="I73" i="5"/>
  <c r="K73" i="5" s="1"/>
  <c r="F73" i="5"/>
  <c r="I72" i="5"/>
  <c r="K72" i="5" s="1"/>
  <c r="F72" i="5"/>
  <c r="I71" i="5"/>
  <c r="K71" i="5" s="1"/>
  <c r="F71" i="5"/>
  <c r="I70" i="5"/>
  <c r="K70" i="5" s="1"/>
  <c r="F70" i="5"/>
  <c r="I69" i="5"/>
  <c r="K69" i="5" s="1"/>
  <c r="F69" i="5"/>
  <c r="I68" i="5"/>
  <c r="K68" i="5" s="1"/>
  <c r="F68" i="5"/>
  <c r="H63" i="5"/>
  <c r="G63" i="5"/>
  <c r="E63" i="5"/>
  <c r="D63" i="5"/>
  <c r="B63" i="5"/>
  <c r="I61" i="5"/>
  <c r="K61" i="5" s="1"/>
  <c r="F61" i="5"/>
  <c r="I60" i="5"/>
  <c r="K60" i="5" s="1"/>
  <c r="F60" i="5"/>
  <c r="I59" i="5"/>
  <c r="K59" i="5" s="1"/>
  <c r="F59" i="5"/>
  <c r="I58" i="5"/>
  <c r="K58" i="5" s="1"/>
  <c r="F58" i="5"/>
  <c r="I57" i="5"/>
  <c r="K57" i="5" s="1"/>
  <c r="F57" i="5"/>
  <c r="I56" i="5"/>
  <c r="K56" i="5" s="1"/>
  <c r="F56" i="5"/>
  <c r="I55" i="5"/>
  <c r="F55" i="5"/>
  <c r="I54" i="5"/>
  <c r="K54" i="5" s="1"/>
  <c r="F54" i="5"/>
  <c r="I53" i="5"/>
  <c r="F53" i="5"/>
  <c r="I52" i="5"/>
  <c r="K52" i="5" s="1"/>
  <c r="F52" i="5"/>
  <c r="F63" i="5" s="1"/>
  <c r="H47" i="5"/>
  <c r="G47" i="5"/>
  <c r="E47" i="5"/>
  <c r="D47" i="5"/>
  <c r="B47" i="5"/>
  <c r="I45" i="5"/>
  <c r="K45" i="5" s="1"/>
  <c r="F45" i="5"/>
  <c r="I44" i="5"/>
  <c r="K44" i="5" s="1"/>
  <c r="F44" i="5"/>
  <c r="I43" i="5"/>
  <c r="K43" i="5" s="1"/>
  <c r="F43" i="5"/>
  <c r="I42" i="5"/>
  <c r="K42" i="5" s="1"/>
  <c r="F42" i="5"/>
  <c r="I41" i="5"/>
  <c r="F41" i="5"/>
  <c r="I40" i="5"/>
  <c r="K40" i="5" s="1"/>
  <c r="F40" i="5"/>
  <c r="I39" i="5"/>
  <c r="F39" i="5"/>
  <c r="I38" i="5"/>
  <c r="K38" i="5" s="1"/>
  <c r="F38" i="5"/>
  <c r="I37" i="5"/>
  <c r="F37" i="5"/>
  <c r="I36" i="5"/>
  <c r="K36" i="5" s="1"/>
  <c r="F36" i="5"/>
  <c r="F47" i="5" s="1"/>
  <c r="H31" i="5"/>
  <c r="G31" i="5"/>
  <c r="E31" i="5"/>
  <c r="D31" i="5"/>
  <c r="B31" i="5"/>
  <c r="I29" i="5"/>
  <c r="K29" i="5" s="1"/>
  <c r="F29" i="5"/>
  <c r="I28" i="5"/>
  <c r="K28" i="5" s="1"/>
  <c r="F28" i="5"/>
  <c r="I27" i="5"/>
  <c r="K27" i="5" s="1"/>
  <c r="F27" i="5"/>
  <c r="I26" i="5"/>
  <c r="K26" i="5" s="1"/>
  <c r="F26" i="5"/>
  <c r="I25" i="5"/>
  <c r="K25" i="5" s="1"/>
  <c r="F25" i="5"/>
  <c r="I24" i="5"/>
  <c r="K24" i="5" s="1"/>
  <c r="F24" i="5"/>
  <c r="I23" i="5"/>
  <c r="K23" i="5" s="1"/>
  <c r="F23" i="5"/>
  <c r="I22" i="5"/>
  <c r="K22" i="5" s="1"/>
  <c r="F22" i="5"/>
  <c r="I21" i="5"/>
  <c r="K21" i="5" s="1"/>
  <c r="F21" i="5"/>
  <c r="I20" i="5"/>
  <c r="K20" i="5" s="1"/>
  <c r="F20" i="5"/>
  <c r="B17" i="5"/>
  <c r="B33" i="5" s="1"/>
  <c r="B49" i="5" s="1"/>
  <c r="B65" i="5" s="1"/>
  <c r="B81" i="5" s="1"/>
  <c r="B97" i="5" s="1"/>
  <c r="B113" i="5" s="1"/>
  <c r="B129" i="5" s="1"/>
  <c r="B145" i="5" s="1"/>
  <c r="B161" i="5" s="1"/>
  <c r="B177" i="5" s="1"/>
  <c r="B193" i="5" s="1"/>
  <c r="B209" i="5" s="1"/>
  <c r="H15" i="5"/>
  <c r="G15" i="5"/>
  <c r="E15" i="5"/>
  <c r="D15" i="5"/>
  <c r="B15" i="5"/>
  <c r="I13" i="5"/>
  <c r="F13" i="5"/>
  <c r="I12" i="5"/>
  <c r="K12" i="5" s="1"/>
  <c r="F12" i="5"/>
  <c r="I11" i="5"/>
  <c r="K11" i="5" s="1"/>
  <c r="F11" i="5"/>
  <c r="I10" i="5"/>
  <c r="K10" i="5" s="1"/>
  <c r="F10" i="5"/>
  <c r="I9" i="5"/>
  <c r="K9" i="5" s="1"/>
  <c r="F9" i="5"/>
  <c r="I8" i="5"/>
  <c r="F8" i="5"/>
  <c r="I7" i="5"/>
  <c r="K7" i="5" s="1"/>
  <c r="F7" i="5"/>
  <c r="I6" i="5"/>
  <c r="K6" i="5" s="1"/>
  <c r="F6" i="5"/>
  <c r="I5" i="5"/>
  <c r="K5" i="5" s="1"/>
  <c r="F5" i="5"/>
  <c r="I4" i="5"/>
  <c r="F4" i="5"/>
  <c r="F15" i="5" s="1"/>
  <c r="C575" i="4"/>
  <c r="C560" i="4"/>
  <c r="C545" i="4"/>
  <c r="C530" i="4"/>
  <c r="C515" i="4"/>
  <c r="C500" i="4"/>
  <c r="C485" i="4"/>
  <c r="C470" i="4"/>
  <c r="C455" i="4"/>
  <c r="C440" i="4"/>
  <c r="C425" i="4"/>
  <c r="C410" i="4"/>
  <c r="C395" i="4"/>
  <c r="C380" i="4"/>
  <c r="C365" i="4"/>
  <c r="C350" i="4"/>
  <c r="C335" i="4"/>
  <c r="C320" i="4"/>
  <c r="C305" i="4"/>
  <c r="C290" i="4"/>
  <c r="C275" i="4"/>
  <c r="C260" i="4"/>
  <c r="C245" i="4"/>
  <c r="C230" i="4"/>
  <c r="C215" i="4"/>
  <c r="C200" i="4"/>
  <c r="C185" i="4"/>
  <c r="C170" i="4"/>
  <c r="C155" i="4"/>
  <c r="C140" i="4"/>
  <c r="C125" i="4"/>
  <c r="C110" i="4"/>
  <c r="C95" i="4"/>
  <c r="C80" i="4"/>
  <c r="C65" i="4"/>
  <c r="C50" i="4"/>
  <c r="C35" i="4"/>
  <c r="C20" i="4"/>
  <c r="B18" i="4"/>
  <c r="B33" i="4" s="1"/>
  <c r="B48" i="4" s="1"/>
  <c r="B63" i="4" s="1"/>
  <c r="B78" i="4" s="1"/>
  <c r="B93" i="4" s="1"/>
  <c r="B108" i="4" s="1"/>
  <c r="B123" i="4" s="1"/>
  <c r="B138" i="4" s="1"/>
  <c r="B153" i="4" s="1"/>
  <c r="B168" i="4" s="1"/>
  <c r="B183" i="4" s="1"/>
  <c r="B198" i="4" s="1"/>
  <c r="B213" i="4" s="1"/>
  <c r="B228" i="4" s="1"/>
  <c r="B243" i="4" s="1"/>
  <c r="B258" i="4" s="1"/>
  <c r="B273" i="4" s="1"/>
  <c r="B288" i="4" s="1"/>
  <c r="B303" i="4" s="1"/>
  <c r="B318" i="4" s="1"/>
  <c r="B333" i="4" s="1"/>
  <c r="B348" i="4" s="1"/>
  <c r="B363" i="4" s="1"/>
  <c r="B378" i="4" s="1"/>
  <c r="B393" i="4" s="1"/>
  <c r="B408" i="4" s="1"/>
  <c r="B423" i="4" s="1"/>
  <c r="B438" i="4" s="1"/>
  <c r="B453" i="4" s="1"/>
  <c r="B468" i="4" s="1"/>
  <c r="B483" i="4" s="1"/>
  <c r="B498" i="4" s="1"/>
  <c r="B513" i="4" s="1"/>
  <c r="B528" i="4" s="1"/>
  <c r="B543" i="4" s="1"/>
  <c r="B558" i="4" s="1"/>
  <c r="B573" i="4" s="1"/>
  <c r="C5" i="4"/>
  <c r="D8" i="3"/>
  <c r="C8" i="3"/>
  <c r="B8" i="3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B23" i="2"/>
  <c r="C22" i="2"/>
  <c r="B22" i="2"/>
  <c r="C21" i="2"/>
  <c r="B21" i="2"/>
  <c r="C20" i="2"/>
  <c r="B20" i="2"/>
  <c r="K19" i="2"/>
  <c r="J19" i="2"/>
  <c r="C19" i="2"/>
  <c r="B19" i="2"/>
  <c r="K18" i="2"/>
  <c r="J18" i="2"/>
  <c r="C18" i="2"/>
  <c r="B18" i="2"/>
  <c r="K17" i="2"/>
  <c r="J17" i="2"/>
  <c r="C17" i="2"/>
  <c r="B17" i="2"/>
  <c r="K16" i="2"/>
  <c r="J16" i="2"/>
  <c r="C16" i="2"/>
  <c r="B16" i="2"/>
  <c r="K15" i="2"/>
  <c r="J15" i="2"/>
  <c r="C15" i="2"/>
  <c r="B15" i="2"/>
  <c r="K14" i="2"/>
  <c r="J14" i="2"/>
  <c r="C14" i="2"/>
  <c r="B14" i="2"/>
  <c r="K13" i="2"/>
  <c r="J13" i="2"/>
  <c r="C13" i="2"/>
  <c r="B13" i="2"/>
  <c r="K12" i="2"/>
  <c r="J12" i="2"/>
  <c r="C12" i="2"/>
  <c r="B12" i="2"/>
  <c r="K11" i="2"/>
  <c r="J11" i="2"/>
  <c r="C11" i="2"/>
  <c r="B11" i="2"/>
  <c r="K10" i="2"/>
  <c r="C10" i="2"/>
  <c r="B10" i="2"/>
  <c r="D7" i="2"/>
  <c r="F48" i="2"/>
  <c r="E48" i="2"/>
  <c r="F47" i="2"/>
  <c r="E47" i="2"/>
  <c r="G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D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D30" i="2"/>
  <c r="F29" i="2"/>
  <c r="E29" i="2"/>
  <c r="D29" i="2"/>
  <c r="F28" i="2"/>
  <c r="E28" i="2"/>
  <c r="F27" i="2"/>
  <c r="E27" i="2"/>
  <c r="F26" i="2"/>
  <c r="E26" i="2"/>
  <c r="F25" i="2"/>
  <c r="E25" i="2"/>
  <c r="F24" i="2"/>
  <c r="E24" i="2"/>
  <c r="G24" i="2"/>
  <c r="F23" i="2"/>
  <c r="E23" i="2"/>
  <c r="F22" i="2"/>
  <c r="E22" i="2"/>
  <c r="F21" i="2"/>
  <c r="E21" i="2"/>
  <c r="D21" i="2"/>
  <c r="F20" i="2"/>
  <c r="E20" i="2"/>
  <c r="F19" i="2"/>
  <c r="E19" i="2"/>
  <c r="F18" i="2"/>
  <c r="E18" i="2"/>
  <c r="F17" i="2"/>
  <c r="E17" i="2"/>
  <c r="F16" i="2"/>
  <c r="E16" i="2"/>
  <c r="H46" i="1"/>
  <c r="F15" i="2" s="1"/>
  <c r="G46" i="1"/>
  <c r="E15" i="2" s="1"/>
  <c r="E46" i="1"/>
  <c r="D46" i="1"/>
  <c r="I44" i="1"/>
  <c r="I43" i="1"/>
  <c r="K43" i="1" s="1"/>
  <c r="I42" i="1"/>
  <c r="K42" i="1" s="1"/>
  <c r="I41" i="1"/>
  <c r="I40" i="1"/>
  <c r="K40" i="1" s="1"/>
  <c r="I39" i="1"/>
  <c r="K39" i="1" s="1"/>
  <c r="I38" i="1"/>
  <c r="K38" i="1" s="1"/>
  <c r="I37" i="1"/>
  <c r="K37" i="1" s="1"/>
  <c r="I36" i="1"/>
  <c r="K36" i="1" s="1"/>
  <c r="I35" i="1"/>
  <c r="K35" i="1" s="1"/>
  <c r="F35" i="1"/>
  <c r="H30" i="1"/>
  <c r="F14" i="2" s="1"/>
  <c r="G30" i="1"/>
  <c r="E14" i="2" s="1"/>
  <c r="E30" i="1"/>
  <c r="D30" i="1"/>
  <c r="I27" i="1"/>
  <c r="K27" i="1" s="1"/>
  <c r="F27" i="1"/>
  <c r="I26" i="1"/>
  <c r="F26" i="1"/>
  <c r="I25" i="1"/>
  <c r="K25" i="1" s="1"/>
  <c r="F25" i="1"/>
  <c r="I24" i="1"/>
  <c r="K24" i="1" s="1"/>
  <c r="I23" i="1"/>
  <c r="K23" i="1" s="1"/>
  <c r="F23" i="1"/>
  <c r="I22" i="1"/>
  <c r="K22" i="1" s="1"/>
  <c r="F22" i="1"/>
  <c r="I21" i="1"/>
  <c r="K21" i="1" s="1"/>
  <c r="F21" i="1"/>
  <c r="I20" i="1"/>
  <c r="K20" i="1" s="1"/>
  <c r="F20" i="1"/>
  <c r="I19" i="1"/>
  <c r="F19" i="1"/>
  <c r="F13" i="2"/>
  <c r="E13" i="2"/>
  <c r="F12" i="2"/>
  <c r="E12" i="2"/>
  <c r="F11" i="2"/>
  <c r="E11" i="2"/>
  <c r="P16" i="1"/>
  <c r="P32" i="1" s="1"/>
  <c r="O16" i="1"/>
  <c r="O32" i="1" s="1"/>
  <c r="F10" i="2"/>
  <c r="E10" i="2"/>
  <c r="F223" i="5"/>
  <c r="K74" i="5"/>
  <c r="K138" i="5"/>
  <c r="K203" i="5"/>
  <c r="I207" i="5"/>
  <c r="K202" i="5"/>
  <c r="I79" i="5" l="1"/>
  <c r="G31" i="2"/>
  <c r="D31" i="2"/>
  <c r="G33" i="2"/>
  <c r="D34" i="2"/>
  <c r="G38" i="2"/>
  <c r="D28" i="2"/>
  <c r="D35" i="2"/>
  <c r="I15" i="5"/>
  <c r="F79" i="5"/>
  <c r="F143" i="5"/>
  <c r="F207" i="5"/>
  <c r="F95" i="5"/>
  <c r="C98" i="4"/>
  <c r="L70" i="5"/>
  <c r="L44" i="5"/>
  <c r="L69" i="5"/>
  <c r="L104" i="5"/>
  <c r="L106" i="5"/>
  <c r="L107" i="5"/>
  <c r="L133" i="5"/>
  <c r="L135" i="5"/>
  <c r="L137" i="5"/>
  <c r="L139" i="5"/>
  <c r="L141" i="5"/>
  <c r="L167" i="5"/>
  <c r="L173" i="5"/>
  <c r="L181" i="5"/>
  <c r="L197" i="5"/>
  <c r="L199" i="5"/>
  <c r="L201" i="5"/>
  <c r="L203" i="5"/>
  <c r="L205" i="5"/>
  <c r="L22" i="5"/>
  <c r="L149" i="5"/>
  <c r="I95" i="5"/>
  <c r="L25" i="1"/>
  <c r="G32" i="2"/>
  <c r="L42" i="1"/>
  <c r="L40" i="1"/>
  <c r="D26" i="2"/>
  <c r="L93" i="5"/>
  <c r="L182" i="5"/>
  <c r="L123" i="5"/>
  <c r="L196" i="5"/>
  <c r="L87" i="5"/>
  <c r="D48" i="2"/>
  <c r="G12" i="2"/>
  <c r="D33" i="2"/>
  <c r="L52" i="5"/>
  <c r="I127" i="5"/>
  <c r="L120" i="5"/>
  <c r="L189" i="5"/>
  <c r="L150" i="5"/>
  <c r="L151" i="5"/>
  <c r="L171" i="5"/>
  <c r="L198" i="5"/>
  <c r="L200" i="5"/>
  <c r="L202" i="5"/>
  <c r="L204" i="5"/>
  <c r="L215" i="5"/>
  <c r="L217" i="5"/>
  <c r="L221" i="5"/>
  <c r="C531" i="4"/>
  <c r="C541" i="4" s="1"/>
  <c r="L43" i="1"/>
  <c r="D20" i="2"/>
  <c r="G27" i="2"/>
  <c r="G18" i="2"/>
  <c r="L5" i="5"/>
  <c r="L60" i="5"/>
  <c r="L61" i="5"/>
  <c r="L116" i="5"/>
  <c r="K152" i="5"/>
  <c r="L152" i="5"/>
  <c r="K185" i="5"/>
  <c r="L185" i="5"/>
  <c r="K187" i="5"/>
  <c r="L187" i="5"/>
  <c r="K213" i="5"/>
  <c r="L213" i="5"/>
  <c r="K216" i="5"/>
  <c r="L216" i="5"/>
  <c r="K220" i="5"/>
  <c r="L220" i="5"/>
  <c r="K77" i="5"/>
  <c r="L77" i="5"/>
  <c r="L132" i="5"/>
  <c r="K132" i="5"/>
  <c r="K143" i="5" s="1"/>
  <c r="J143" i="5" s="1"/>
  <c r="L22" i="1"/>
  <c r="L36" i="5"/>
  <c r="L37" i="5"/>
  <c r="L68" i="5"/>
  <c r="L71" i="5"/>
  <c r="L72" i="5"/>
  <c r="L102" i="5"/>
  <c r="L103" i="5"/>
  <c r="L105" i="5"/>
  <c r="L134" i="5"/>
  <c r="L136" i="5"/>
  <c r="L138" i="5"/>
  <c r="L140" i="5"/>
  <c r="L148" i="5"/>
  <c r="L155" i="5"/>
  <c r="L157" i="5"/>
  <c r="L170" i="5"/>
  <c r="L180" i="5"/>
  <c r="D11" i="2"/>
  <c r="G37" i="2"/>
  <c r="K181" i="5"/>
  <c r="I191" i="5"/>
  <c r="K183" i="5"/>
  <c r="L183" i="5"/>
  <c r="L219" i="5"/>
  <c r="K219" i="5"/>
  <c r="L23" i="1"/>
  <c r="K8" i="5"/>
  <c r="L8" i="5"/>
  <c r="K13" i="5"/>
  <c r="L13" i="5"/>
  <c r="K55" i="5"/>
  <c r="L55" i="5"/>
  <c r="K91" i="5"/>
  <c r="L91" i="5"/>
  <c r="L92" i="5"/>
  <c r="K92" i="5"/>
  <c r="K119" i="5"/>
  <c r="L119" i="5"/>
  <c r="K122" i="5"/>
  <c r="L122" i="5"/>
  <c r="K125" i="5"/>
  <c r="L125" i="5"/>
  <c r="G13" i="2"/>
  <c r="L27" i="1"/>
  <c r="G41" i="2"/>
  <c r="D43" i="2"/>
  <c r="G46" i="2"/>
  <c r="D47" i="2"/>
  <c r="L172" i="5"/>
  <c r="L212" i="5"/>
  <c r="K26" i="1"/>
  <c r="L26" i="1"/>
  <c r="G40" i="2"/>
  <c r="G43" i="2"/>
  <c r="L19" i="1"/>
  <c r="G22" i="2"/>
  <c r="G30" i="2"/>
  <c r="G48" i="2"/>
  <c r="G19" i="2"/>
  <c r="K44" i="1"/>
  <c r="L44" i="1"/>
  <c r="G10" i="2"/>
  <c r="G16" i="2"/>
  <c r="L9" i="5"/>
  <c r="L20" i="5"/>
  <c r="L28" i="5"/>
  <c r="L43" i="5"/>
  <c r="L53" i="5"/>
  <c r="L59" i="5"/>
  <c r="L74" i="5"/>
  <c r="L88" i="5"/>
  <c r="L90" i="5"/>
  <c r="L117" i="5"/>
  <c r="F159" i="5"/>
  <c r="L184" i="5"/>
  <c r="L186" i="5"/>
  <c r="L12" i="5"/>
  <c r="L23" i="5"/>
  <c r="L29" i="5"/>
  <c r="L54" i="5"/>
  <c r="L56" i="5"/>
  <c r="L58" i="5"/>
  <c r="L85" i="5"/>
  <c r="L89" i="5"/>
  <c r="L118" i="5"/>
  <c r="C11" i="4"/>
  <c r="D10" i="2"/>
  <c r="L21" i="1"/>
  <c r="K41" i="5"/>
  <c r="L41" i="5"/>
  <c r="L37" i="1"/>
  <c r="C232" i="4"/>
  <c r="G11" i="2"/>
  <c r="L39" i="1"/>
  <c r="G20" i="2"/>
  <c r="K19" i="1"/>
  <c r="L24" i="1"/>
  <c r="G28" i="2"/>
  <c r="K207" i="5"/>
  <c r="J207" i="5" s="1"/>
  <c r="L73" i="5"/>
  <c r="L218" i="5"/>
  <c r="L214" i="5"/>
  <c r="L45" i="5"/>
  <c r="I223" i="5"/>
  <c r="K217" i="5"/>
  <c r="L108" i="5"/>
  <c r="L100" i="5"/>
  <c r="F111" i="5"/>
  <c r="K148" i="5"/>
  <c r="I159" i="5"/>
  <c r="K165" i="5"/>
  <c r="L165" i="5"/>
  <c r="K169" i="5"/>
  <c r="L169" i="5"/>
  <c r="F46" i="1"/>
  <c r="D15" i="2" s="1"/>
  <c r="C231" i="4"/>
  <c r="C241" i="4" s="1"/>
  <c r="C538" i="4"/>
  <c r="C539" i="4"/>
  <c r="I41" i="2"/>
  <c r="K31" i="5"/>
  <c r="G23" i="2"/>
  <c r="D12" i="2"/>
  <c r="D13" i="2"/>
  <c r="D18" i="2"/>
  <c r="D19" i="2"/>
  <c r="D25" i="2"/>
  <c r="C509" i="4"/>
  <c r="D16" i="2"/>
  <c r="D42" i="2"/>
  <c r="D45" i="2"/>
  <c r="I31" i="5"/>
  <c r="L21" i="5"/>
  <c r="L25" i="5"/>
  <c r="L26" i="5"/>
  <c r="L27" i="5"/>
  <c r="L38" i="5"/>
  <c r="L42" i="5"/>
  <c r="L57" i="5"/>
  <c r="L76" i="5"/>
  <c r="L84" i="5"/>
  <c r="L86" i="5"/>
  <c r="L101" i="5"/>
  <c r="F127" i="5"/>
  <c r="L124" i="5"/>
  <c r="L154" i="5"/>
  <c r="L156" i="5"/>
  <c r="L168" i="5"/>
  <c r="F191" i="5"/>
  <c r="L188" i="5"/>
  <c r="G17" i="2"/>
  <c r="D17" i="2"/>
  <c r="I46" i="1"/>
  <c r="G15" i="2" s="1"/>
  <c r="L35" i="1"/>
  <c r="D41" i="2"/>
  <c r="D44" i="2"/>
  <c r="L4" i="5"/>
  <c r="K4" i="5"/>
  <c r="L24" i="5"/>
  <c r="F31" i="5"/>
  <c r="K37" i="5"/>
  <c r="I47" i="5"/>
  <c r="K39" i="5"/>
  <c r="L39" i="5"/>
  <c r="K53" i="5"/>
  <c r="K63" i="5" s="1"/>
  <c r="I63" i="5"/>
  <c r="K75" i="5"/>
  <c r="L75" i="5"/>
  <c r="K109" i="5"/>
  <c r="K111" i="5" s="1"/>
  <c r="I111" i="5"/>
  <c r="L109" i="5"/>
  <c r="K121" i="5"/>
  <c r="L121" i="5"/>
  <c r="K153" i="5"/>
  <c r="L153" i="5"/>
  <c r="L164" i="5"/>
  <c r="I175" i="5"/>
  <c r="F175" i="5"/>
  <c r="L166" i="5"/>
  <c r="G34" i="2"/>
  <c r="G35" i="2"/>
  <c r="D36" i="2"/>
  <c r="C534" i="4"/>
  <c r="I45" i="2"/>
  <c r="C536" i="4"/>
  <c r="L36" i="1"/>
  <c r="D24" i="2"/>
  <c r="D27" i="2"/>
  <c r="G21" i="2"/>
  <c r="L38" i="1"/>
  <c r="D46" i="2"/>
  <c r="L11" i="5"/>
  <c r="L7" i="5"/>
  <c r="L10" i="5"/>
  <c r="L6" i="5"/>
  <c r="L40" i="5"/>
  <c r="K41" i="1"/>
  <c r="L41" i="1"/>
  <c r="D23" i="2"/>
  <c r="D22" i="2"/>
  <c r="D32" i="2"/>
  <c r="D39" i="2"/>
  <c r="D40" i="2"/>
  <c r="D37" i="2"/>
  <c r="G13" i="1"/>
  <c r="L20" i="1"/>
  <c r="F30" i="1"/>
  <c r="D14" i="2" s="1"/>
  <c r="I30" i="1"/>
  <c r="I11" i="2" l="1"/>
  <c r="C52" i="4"/>
  <c r="C457" i="4"/>
  <c r="L207" i="5"/>
  <c r="C234" i="4"/>
  <c r="L143" i="5"/>
  <c r="C323" i="4"/>
  <c r="C267" i="4"/>
  <c r="C582" i="4"/>
  <c r="C494" i="4"/>
  <c r="C238" i="4"/>
  <c r="C235" i="4"/>
  <c r="C416" i="4"/>
  <c r="K79" i="5"/>
  <c r="J79" i="5" s="1"/>
  <c r="C477" i="4"/>
  <c r="C401" i="4"/>
  <c r="I25" i="2"/>
  <c r="C102" i="4"/>
  <c r="C163" i="4"/>
  <c r="C165" i="4"/>
  <c r="C240" i="4"/>
  <c r="K30" i="1"/>
  <c r="C68" i="4" s="1"/>
  <c r="I22" i="2"/>
  <c r="K223" i="5"/>
  <c r="J223" i="5" s="1"/>
  <c r="K191" i="5"/>
  <c r="J191" i="5" s="1"/>
  <c r="C459" i="4"/>
  <c r="C540" i="4"/>
  <c r="C537" i="4"/>
  <c r="C533" i="4"/>
  <c r="C535" i="4"/>
  <c r="C532" i="4"/>
  <c r="K95" i="5"/>
  <c r="J95" i="5" s="1"/>
  <c r="C141" i="4"/>
  <c r="C151" i="4" s="1"/>
  <c r="C149" i="4"/>
  <c r="C150" i="4"/>
  <c r="C522" i="4"/>
  <c r="C518" i="4"/>
  <c r="C521" i="4"/>
  <c r="C519" i="4"/>
  <c r="I44" i="2"/>
  <c r="C524" i="4"/>
  <c r="C311" i="4"/>
  <c r="C307" i="4"/>
  <c r="C315" i="4"/>
  <c r="I21" i="2"/>
  <c r="C171" i="4"/>
  <c r="C181" i="4" s="1"/>
  <c r="C175" i="4"/>
  <c r="C178" i="4"/>
  <c r="C174" i="4"/>
  <c r="C173" i="4"/>
  <c r="C176" i="4"/>
  <c r="C463" i="4"/>
  <c r="K127" i="5"/>
  <c r="J127" i="5" s="1"/>
  <c r="K15" i="5"/>
  <c r="J15" i="5" s="1"/>
  <c r="L79" i="5"/>
  <c r="L63" i="5"/>
  <c r="C443" i="4"/>
  <c r="C520" i="4"/>
  <c r="C24" i="4"/>
  <c r="H11" i="2"/>
  <c r="K175" i="5"/>
  <c r="J175" i="5" s="1"/>
  <c r="K46" i="1"/>
  <c r="C83" i="4" s="1"/>
  <c r="C236" i="4"/>
  <c r="C233" i="4"/>
  <c r="C516" i="4"/>
  <c r="C526" i="4" s="1"/>
  <c r="C523" i="4"/>
  <c r="C525" i="4"/>
  <c r="L175" i="5"/>
  <c r="K159" i="5"/>
  <c r="J159" i="5" s="1"/>
  <c r="J63" i="5"/>
  <c r="L191" i="5"/>
  <c r="C517" i="4"/>
  <c r="C309" i="4"/>
  <c r="C314" i="4"/>
  <c r="C239" i="4"/>
  <c r="C237" i="4"/>
  <c r="C38" i="4"/>
  <c r="C42" i="4"/>
  <c r="C508" i="4"/>
  <c r="C476" i="4"/>
  <c r="C312" i="4"/>
  <c r="C313" i="4"/>
  <c r="C160" i="4"/>
  <c r="C144" i="4"/>
  <c r="C145" i="4"/>
  <c r="C472" i="4"/>
  <c r="C471" i="4"/>
  <c r="C481" i="4" s="1"/>
  <c r="L31" i="5"/>
  <c r="C148" i="4"/>
  <c r="H19" i="2"/>
  <c r="C473" i="4"/>
  <c r="I40" i="2"/>
  <c r="C464" i="4"/>
  <c r="H10" i="2"/>
  <c r="C9" i="4"/>
  <c r="L30" i="1"/>
  <c r="C14" i="4"/>
  <c r="G9" i="1"/>
  <c r="C164" i="4"/>
  <c r="C156" i="4"/>
  <c r="C166" i="4" s="1"/>
  <c r="C39" i="4"/>
  <c r="C43" i="4"/>
  <c r="C8" i="4"/>
  <c r="C7" i="4"/>
  <c r="C13" i="4"/>
  <c r="I43" i="2"/>
  <c r="C116" i="4"/>
  <c r="L95" i="5"/>
  <c r="J31" i="5"/>
  <c r="H30" i="2"/>
  <c r="C306" i="4"/>
  <c r="C316" i="4" s="1"/>
  <c r="C308" i="4"/>
  <c r="C310" i="4"/>
  <c r="I30" i="2"/>
  <c r="L223" i="5"/>
  <c r="C398" i="4"/>
  <c r="C403" i="4"/>
  <c r="C402" i="4"/>
  <c r="C397" i="4"/>
  <c r="C396" i="4"/>
  <c r="C406" i="4" s="1"/>
  <c r="C507" i="4"/>
  <c r="C503" i="4"/>
  <c r="C504" i="4"/>
  <c r="C505" i="4"/>
  <c r="C502" i="4"/>
  <c r="C501" i="4"/>
  <c r="C511" i="4" s="1"/>
  <c r="C37" i="4"/>
  <c r="H21" i="2"/>
  <c r="C179" i="4"/>
  <c r="C180" i="4"/>
  <c r="C177" i="4"/>
  <c r="C172" i="4"/>
  <c r="C147" i="4"/>
  <c r="I19" i="2"/>
  <c r="C143" i="4"/>
  <c r="C142" i="4"/>
  <c r="C146" i="4"/>
  <c r="C22" i="4"/>
  <c r="C27" i="4"/>
  <c r="C21" i="4"/>
  <c r="L47" i="5"/>
  <c r="L159" i="5"/>
  <c r="L127" i="5"/>
  <c r="L111" i="5"/>
  <c r="H43" i="2"/>
  <c r="C506" i="4"/>
  <c r="C510" i="4"/>
  <c r="H41" i="2"/>
  <c r="C474" i="4"/>
  <c r="C475" i="4"/>
  <c r="C478" i="4"/>
  <c r="C480" i="4"/>
  <c r="C479" i="4"/>
  <c r="D2" i="2"/>
  <c r="H16" i="2"/>
  <c r="C99" i="4"/>
  <c r="C100" i="4"/>
  <c r="C103" i="4"/>
  <c r="C97" i="4"/>
  <c r="L46" i="1"/>
  <c r="C360" i="4"/>
  <c r="C351" i="4"/>
  <c r="C361" i="4" s="1"/>
  <c r="C356" i="4"/>
  <c r="C355" i="4"/>
  <c r="C357" i="4"/>
  <c r="C358" i="4"/>
  <c r="C352" i="4"/>
  <c r="C353" i="4"/>
  <c r="I33" i="2"/>
  <c r="C359" i="4"/>
  <c r="C354" i="4"/>
  <c r="H33" i="2"/>
  <c r="C325" i="4"/>
  <c r="C324" i="4"/>
  <c r="C329" i="4"/>
  <c r="H31" i="2"/>
  <c r="C330" i="4"/>
  <c r="I31" i="2"/>
  <c r="C202" i="4"/>
  <c r="C201" i="4"/>
  <c r="C211" i="4" s="1"/>
  <c r="C204" i="4"/>
  <c r="C208" i="4"/>
  <c r="I23" i="2"/>
  <c r="C207" i="4"/>
  <c r="H23" i="2"/>
  <c r="C205" i="4"/>
  <c r="C206" i="4"/>
  <c r="C203" i="4"/>
  <c r="C210" i="4"/>
  <c r="C209" i="4"/>
  <c r="C576" i="4"/>
  <c r="C586" i="4" s="1"/>
  <c r="C580" i="4"/>
  <c r="C577" i="4"/>
  <c r="C584" i="4"/>
  <c r="H48" i="2"/>
  <c r="C583" i="4"/>
  <c r="C549" i="4"/>
  <c r="C550" i="4"/>
  <c r="C547" i="4"/>
  <c r="C555" i="4"/>
  <c r="C553" i="4"/>
  <c r="C551" i="4"/>
  <c r="C554" i="4"/>
  <c r="C546" i="4"/>
  <c r="C556" i="4" s="1"/>
  <c r="I46" i="2"/>
  <c r="H46" i="2"/>
  <c r="C552" i="4"/>
  <c r="C548" i="4"/>
  <c r="C101" i="4"/>
  <c r="I16" i="2"/>
  <c r="C105" i="4"/>
  <c r="C104" i="4"/>
  <c r="C96" i="4"/>
  <c r="C10" i="4"/>
  <c r="C6" i="4"/>
  <c r="C15" i="4"/>
  <c r="I10" i="2"/>
  <c r="C12" i="4"/>
  <c r="G44" i="2"/>
  <c r="H44" i="2"/>
  <c r="G45" i="2"/>
  <c r="H45" i="2"/>
  <c r="K47" i="5"/>
  <c r="J47" i="5" s="1"/>
  <c r="L15" i="5"/>
  <c r="C254" i="4"/>
  <c r="C246" i="4"/>
  <c r="C256" i="4" s="1"/>
  <c r="C247" i="4"/>
  <c r="C255" i="4"/>
  <c r="C251" i="4"/>
  <c r="C248" i="4"/>
  <c r="C252" i="4"/>
  <c r="I26" i="2"/>
  <c r="C249" i="4"/>
  <c r="C253" i="4"/>
  <c r="C250" i="4"/>
  <c r="C342" i="4"/>
  <c r="C345" i="4"/>
  <c r="H32" i="2"/>
  <c r="C343" i="4"/>
  <c r="C337" i="4"/>
  <c r="C341" i="4"/>
  <c r="C338" i="4"/>
  <c r="C344" i="4"/>
  <c r="C339" i="4"/>
  <c r="C336" i="4"/>
  <c r="C346" i="4" s="1"/>
  <c r="I32" i="2"/>
  <c r="C340" i="4"/>
  <c r="C157" i="4"/>
  <c r="C161" i="4"/>
  <c r="C162" i="4"/>
  <c r="C159" i="4"/>
  <c r="C158" i="4"/>
  <c r="I20" i="2"/>
  <c r="H29" i="2"/>
  <c r="G39" i="2"/>
  <c r="H36" i="2"/>
  <c r="G36" i="2"/>
  <c r="G42" i="2"/>
  <c r="G25" i="2"/>
  <c r="H25" i="2"/>
  <c r="H20" i="2"/>
  <c r="C41" i="4"/>
  <c r="C36" i="4"/>
  <c r="C40" i="4"/>
  <c r="H12" i="2"/>
  <c r="C45" i="4"/>
  <c r="C44" i="4"/>
  <c r="I12" i="2"/>
  <c r="J111" i="5"/>
  <c r="G26" i="2"/>
  <c r="H26" i="2"/>
  <c r="G29" i="2"/>
  <c r="C282" i="4"/>
  <c r="C284" i="4"/>
  <c r="C281" i="4"/>
  <c r="C276" i="4"/>
  <c r="C286" i="4" s="1"/>
  <c r="C279" i="4"/>
  <c r="C278" i="4"/>
  <c r="C283" i="4"/>
  <c r="C277" i="4"/>
  <c r="C280" i="4"/>
  <c r="C285" i="4"/>
  <c r="I28" i="2"/>
  <c r="H28" i="2"/>
  <c r="C133" i="4"/>
  <c r="C131" i="4"/>
  <c r="I18" i="2"/>
  <c r="C127" i="4"/>
  <c r="C129" i="4"/>
  <c r="C132" i="4"/>
  <c r="C134" i="4"/>
  <c r="C135" i="4"/>
  <c r="H18" i="2"/>
  <c r="C128" i="4"/>
  <c r="C130" i="4"/>
  <c r="C126" i="4"/>
  <c r="C136" i="4" s="1"/>
  <c r="C190" i="4"/>
  <c r="C194" i="4"/>
  <c r="G14" i="2"/>
  <c r="C23" i="4" l="1"/>
  <c r="C26" i="4"/>
  <c r="C29" i="4"/>
  <c r="C30" i="4"/>
  <c r="H13" i="2"/>
  <c r="C25" i="4"/>
  <c r="C28" i="4"/>
  <c r="C192" i="4"/>
  <c r="H37" i="2"/>
  <c r="C420" i="4"/>
  <c r="C490" i="4"/>
  <c r="C264" i="4"/>
  <c r="C193" i="4"/>
  <c r="C191" i="4"/>
  <c r="C187" i="4"/>
  <c r="C266" i="4"/>
  <c r="C269" i="4"/>
  <c r="C411" i="4"/>
  <c r="C421" i="4" s="1"/>
  <c r="C415" i="4"/>
  <c r="I42" i="2"/>
  <c r="C270" i="4"/>
  <c r="I27" i="2"/>
  <c r="C413" i="4"/>
  <c r="C489" i="4"/>
  <c r="C578" i="4"/>
  <c r="I48" i="2"/>
  <c r="C581" i="4"/>
  <c r="C262" i="4"/>
  <c r="C261" i="4"/>
  <c r="C271" i="4" s="1"/>
  <c r="C263" i="4"/>
  <c r="C322" i="4"/>
  <c r="C326" i="4"/>
  <c r="C328" i="4"/>
  <c r="C400" i="4"/>
  <c r="C399" i="4"/>
  <c r="C404" i="4"/>
  <c r="I39" i="2"/>
  <c r="C462" i="4"/>
  <c r="C465" i="4"/>
  <c r="C486" i="4"/>
  <c r="C496" i="4" s="1"/>
  <c r="H27" i="2"/>
  <c r="C117" i="4"/>
  <c r="C418" i="4"/>
  <c r="C495" i="4"/>
  <c r="C579" i="4"/>
  <c r="C585" i="4"/>
  <c r="C265" i="4"/>
  <c r="C268" i="4"/>
  <c r="C327" i="4"/>
  <c r="C321" i="4"/>
  <c r="C331" i="4" s="1"/>
  <c r="I36" i="2"/>
  <c r="C405" i="4"/>
  <c r="C449" i="4"/>
  <c r="C456" i="4"/>
  <c r="C466" i="4" s="1"/>
  <c r="C72" i="4"/>
  <c r="I14" i="2"/>
  <c r="C73" i="4"/>
  <c r="C66" i="4"/>
  <c r="C74" i="4"/>
  <c r="C70" i="4"/>
  <c r="C69" i="4"/>
  <c r="C67" i="4"/>
  <c r="C71" i="4"/>
  <c r="J30" i="1"/>
  <c r="H14" i="2" s="1"/>
  <c r="C75" i="4"/>
  <c r="C55" i="4"/>
  <c r="C54" i="4"/>
  <c r="C59" i="4"/>
  <c r="C51" i="4"/>
  <c r="I13" i="2"/>
  <c r="C56" i="4"/>
  <c r="C53" i="4"/>
  <c r="C58" i="4"/>
  <c r="C60" i="4"/>
  <c r="C57" i="4"/>
  <c r="H40" i="2"/>
  <c r="C460" i="4"/>
  <c r="C461" i="4"/>
  <c r="C458" i="4"/>
  <c r="C448" i="4"/>
  <c r="H17" i="2"/>
  <c r="C114" i="4"/>
  <c r="H22" i="2"/>
  <c r="C188" i="4"/>
  <c r="C189" i="4"/>
  <c r="C186" i="4"/>
  <c r="C196" i="4" s="1"/>
  <c r="C195" i="4"/>
  <c r="C412" i="4"/>
  <c r="C417" i="4"/>
  <c r="I37" i="2"/>
  <c r="C419" i="4"/>
  <c r="C414" i="4"/>
  <c r="H42" i="2"/>
  <c r="C488" i="4"/>
  <c r="C492" i="4"/>
  <c r="C493" i="4"/>
  <c r="C487" i="4"/>
  <c r="C491" i="4"/>
  <c r="C447" i="4"/>
  <c r="C444" i="4"/>
  <c r="C450" i="4"/>
  <c r="I15" i="2"/>
  <c r="C84" i="4"/>
  <c r="C89" i="4"/>
  <c r="J46" i="1"/>
  <c r="H15" i="2" s="1"/>
  <c r="C88" i="4"/>
  <c r="C85" i="4"/>
  <c r="C82" i="4"/>
  <c r="C87" i="4"/>
  <c r="C90" i="4"/>
  <c r="C86" i="4"/>
  <c r="C81" i="4"/>
  <c r="C119" i="4"/>
  <c r="C120" i="4"/>
  <c r="C115" i="4"/>
  <c r="H39" i="2"/>
  <c r="C442" i="4"/>
  <c r="C446" i="4"/>
  <c r="C445" i="4"/>
  <c r="C441" i="4"/>
  <c r="C451" i="4" s="1"/>
  <c r="C31" i="4"/>
  <c r="C16" i="4"/>
  <c r="C111" i="4"/>
  <c r="C112" i="4"/>
  <c r="I17" i="2"/>
  <c r="C113" i="4"/>
  <c r="C118" i="4"/>
  <c r="C46" i="4"/>
  <c r="D3" i="2"/>
  <c r="C106" i="4"/>
  <c r="C565" i="4"/>
  <c r="C561" i="4"/>
  <c r="C571" i="4" s="1"/>
  <c r="C563" i="4"/>
  <c r="C568" i="4"/>
  <c r="C569" i="4"/>
  <c r="C564" i="4"/>
  <c r="I47" i="2"/>
  <c r="C562" i="4"/>
  <c r="C570" i="4"/>
  <c r="C567" i="4"/>
  <c r="C566" i="4"/>
  <c r="H47" i="2"/>
  <c r="C294" i="4"/>
  <c r="C298" i="4"/>
  <c r="C295" i="4"/>
  <c r="C291" i="4"/>
  <c r="C301" i="4" s="1"/>
  <c r="C297" i="4"/>
  <c r="C299" i="4"/>
  <c r="C300" i="4"/>
  <c r="C292" i="4"/>
  <c r="C293" i="4"/>
  <c r="I29" i="2"/>
  <c r="C296" i="4"/>
  <c r="H35" i="2"/>
  <c r="C382" i="4"/>
  <c r="C389" i="4"/>
  <c r="C385" i="4"/>
  <c r="C386" i="4"/>
  <c r="C381" i="4"/>
  <c r="C391" i="4" s="1"/>
  <c r="C388" i="4"/>
  <c r="C384" i="4"/>
  <c r="C383" i="4"/>
  <c r="C390" i="4"/>
  <c r="I35" i="2"/>
  <c r="C387" i="4"/>
  <c r="C225" i="4"/>
  <c r="C216" i="4"/>
  <c r="C226" i="4" s="1"/>
  <c r="H24" i="2"/>
  <c r="C224" i="4"/>
  <c r="C221" i="4"/>
  <c r="I24" i="2"/>
  <c r="C222" i="4"/>
  <c r="C219" i="4"/>
  <c r="C220" i="4"/>
  <c r="C223" i="4"/>
  <c r="C217" i="4"/>
  <c r="C218" i="4"/>
  <c r="C367" i="4"/>
  <c r="C366" i="4"/>
  <c r="C376" i="4" s="1"/>
  <c r="C375" i="4"/>
  <c r="C370" i="4"/>
  <c r="C372" i="4"/>
  <c r="I34" i="2"/>
  <c r="C373" i="4"/>
  <c r="H34" i="2"/>
  <c r="C368" i="4"/>
  <c r="C371" i="4"/>
  <c r="C374" i="4"/>
  <c r="C369" i="4"/>
  <c r="C433" i="4"/>
  <c r="C430" i="4"/>
  <c r="C428" i="4"/>
  <c r="C431" i="4"/>
  <c r="C426" i="4"/>
  <c r="C436" i="4" s="1"/>
  <c r="I38" i="2"/>
  <c r="C429" i="4"/>
  <c r="C427" i="4"/>
  <c r="H38" i="2"/>
  <c r="C435" i="4"/>
  <c r="C434" i="4"/>
  <c r="C432" i="4"/>
  <c r="G10" i="1"/>
  <c r="C76" i="4" l="1"/>
  <c r="C61" i="4"/>
  <c r="C121" i="4"/>
  <c r="C91" i="4"/>
  <c r="D4" i="2"/>
  <c r="D5" i="2" s="1"/>
</calcChain>
</file>

<file path=xl/sharedStrings.xml><?xml version="1.0" encoding="utf-8"?>
<sst xmlns="http://schemas.openxmlformats.org/spreadsheetml/2006/main" count="1117" uniqueCount="128">
  <si>
    <t xml:space="preserve">           INFORME DE INSPECCION</t>
  </si>
  <si>
    <t>CLIENTE</t>
  </si>
  <si>
    <t>:</t>
  </si>
  <si>
    <t>CODELCO CHILE</t>
  </si>
  <si>
    <t>MATERIAL</t>
  </si>
  <si>
    <t>Omint Spa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</si>
  <si>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</si>
  <si>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</si>
  <si>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</si>
  <si>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</si>
  <si>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</si>
  <si>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</si>
  <si>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Pto. Coquimbo</t>
  </si>
  <si>
    <t>TOTAL DE CAMIONES</t>
  </si>
  <si>
    <t>LOTE:</t>
  </si>
  <si>
    <t>AHK COQ</t>
  </si>
  <si>
    <t>PESOS DESPACHO</t>
  </si>
  <si>
    <t>PESOS RECEPCION</t>
  </si>
  <si>
    <t>Fecha de recepción</t>
  </si>
  <si>
    <t>SELLOS</t>
  </si>
  <si>
    <t>REC</t>
  </si>
  <si>
    <t>PATENTE</t>
  </si>
  <si>
    <t>GUIA</t>
  </si>
  <si>
    <t>COQUIMBO</t>
  </si>
  <si>
    <t>%</t>
  </si>
  <si>
    <t>PESO NETO</t>
  </si>
  <si>
    <t>DIF</t>
  </si>
  <si>
    <t>Nº</t>
  </si>
  <si>
    <t>CAMION</t>
  </si>
  <si>
    <t>DESPACHO</t>
  </si>
  <si>
    <t>BRUTO</t>
  </si>
  <si>
    <t>TARA</t>
  </si>
  <si>
    <t>NETO</t>
  </si>
  <si>
    <t>HDAD</t>
  </si>
  <si>
    <t>SECO</t>
  </si>
  <si>
    <t>TOTAL LOTE</t>
  </si>
  <si>
    <t>Pucobre</t>
  </si>
  <si>
    <t>TOTAL PESO NETO HUMEDO ORIGEN</t>
  </si>
  <si>
    <t>TOTAL PESO NETO HUMEDO RECEPCIÓN</t>
  </si>
  <si>
    <t>TOTAL PESO NETO SECO RECEPCIÓN</t>
  </si>
  <si>
    <t>PROMEDIO TOTAL HUMEDAD</t>
  </si>
  <si>
    <t>PRODUCTOR</t>
  </si>
  <si>
    <t>FECHA</t>
  </si>
  <si>
    <t>LOTE</t>
  </si>
  <si>
    <t xml:space="preserve">PESOS RECEPCION </t>
  </si>
  <si>
    <t xml:space="preserve">Lote </t>
  </si>
  <si>
    <t>ORIGEN</t>
  </si>
  <si>
    <t>Trafigura</t>
  </si>
  <si>
    <t>Codelco</t>
  </si>
  <si>
    <t>PESO HUMEDO ORIGEN</t>
  </si>
  <si>
    <t>PESO HUMEDO RECP.</t>
  </si>
  <si>
    <t>PESO SECO RECP.</t>
  </si>
  <si>
    <t>REC.</t>
  </si>
  <si>
    <t>grs.</t>
  </si>
  <si>
    <t>total</t>
  </si>
  <si>
    <t>1601001Pc</t>
  </si>
  <si>
    <t>GLRH54</t>
  </si>
  <si>
    <t>FYPW20</t>
  </si>
  <si>
    <t>CSPY48</t>
  </si>
  <si>
    <t>FGWD81</t>
  </si>
  <si>
    <t>FYPW21</t>
  </si>
  <si>
    <t>FRFY73</t>
  </si>
  <si>
    <t>DRVC93</t>
  </si>
  <si>
    <t>FGWD78</t>
  </si>
  <si>
    <t>FRFY72</t>
  </si>
  <si>
    <t>CVFW84</t>
  </si>
  <si>
    <t>1601002Pc</t>
  </si>
  <si>
    <t>FRFY68</t>
  </si>
  <si>
    <t>FRFY69</t>
  </si>
  <si>
    <t>CYKJ84</t>
  </si>
  <si>
    <t>FHJV11</t>
  </si>
  <si>
    <t>FYPW30</t>
  </si>
  <si>
    <t>Termino Lote</t>
  </si>
  <si>
    <t>1601003Pc</t>
  </si>
  <si>
    <t>FHJT99</t>
  </si>
  <si>
    <t>FHJV17</t>
  </si>
  <si>
    <t>1601004Pc</t>
  </si>
  <si>
    <t>1601005Pc</t>
  </si>
  <si>
    <t>842845/846</t>
  </si>
  <si>
    <t>CYKJ86</t>
  </si>
  <si>
    <t>GRPK68</t>
  </si>
  <si>
    <t>FHJY15</t>
  </si>
  <si>
    <t>FYPW25</t>
  </si>
  <si>
    <t>FGWD79</t>
  </si>
  <si>
    <t>FRFY71</t>
  </si>
  <si>
    <t>1601006Pc</t>
  </si>
  <si>
    <t>1601007Pc</t>
  </si>
  <si>
    <t>842869-870</t>
  </si>
  <si>
    <t>FHJV15</t>
  </si>
  <si>
    <t>FGWD77</t>
  </si>
  <si>
    <t>1601008Pc</t>
  </si>
  <si>
    <t>CYKJ88</t>
  </si>
  <si>
    <t>1601009Pc</t>
  </si>
  <si>
    <t>FGWD80</t>
  </si>
  <si>
    <t>842892-893</t>
  </si>
  <si>
    <t>1601010Pc</t>
  </si>
  <si>
    <t>1601011Pc</t>
  </si>
  <si>
    <t>842914-915</t>
  </si>
  <si>
    <t>1601012Pc</t>
  </si>
  <si>
    <t>1601013Pc</t>
  </si>
  <si>
    <t>842937-938</t>
  </si>
  <si>
    <t>FTTK61</t>
  </si>
  <si>
    <t>FLFZ51</t>
  </si>
  <si>
    <t>1601014Pc</t>
  </si>
  <si>
    <t>FLFZ52</t>
  </si>
  <si>
    <t>FLFZ53</t>
  </si>
  <si>
    <t>GLRH55</t>
  </si>
  <si>
    <t>GLRH56</t>
  </si>
  <si>
    <t>CVFW81</t>
  </si>
  <si>
    <t>Febrero</t>
  </si>
  <si>
    <t>Coquimbo,</t>
  </si>
  <si>
    <t>YH3119</t>
  </si>
  <si>
    <t>WR9153</t>
  </si>
  <si>
    <t>KJHP70</t>
  </si>
  <si>
    <t>2202121O</t>
  </si>
  <si>
    <t>KJPH70</t>
  </si>
  <si>
    <t>1496831-832-833</t>
  </si>
  <si>
    <t>1496834-835-836</t>
  </si>
  <si>
    <t>1496837-838-839</t>
  </si>
  <si>
    <t>1496841-842-843</t>
  </si>
  <si>
    <t>1496844-845-846</t>
  </si>
  <si>
    <t>1496847-848-849</t>
  </si>
  <si>
    <t>09-2200127/O</t>
  </si>
  <si>
    <t>09-2200128/O</t>
  </si>
  <si>
    <t>2202122O</t>
  </si>
  <si>
    <t>1496850-851-852</t>
  </si>
  <si>
    <t>1496853-854-855</t>
  </si>
  <si>
    <t>1496856-857-858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</si>
</sst>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0"/>
    <numFmt numFmtId="165" formatCode="0.000"/>
    <numFmt numFmtId="166" formatCode="d/m/yy"/>
    <numFmt numFmtId="167" formatCode="00000"/>
    <numFmt numFmtId="168" formatCode="0.00000"/>
    <numFmt numFmtId="169" formatCode="#,##0.00000"/>
    <numFmt numFmtId="170" formatCode="#,##0.0"/>
  </numFmts>
  <fonts count="16" x14ac:knownFonts="1">
    <font>
      <sz val="10"/>
      <color rgb="FF000000"/>
      <name val="Arial"/>
      <charset val="1"/>
    </font>
    <font>
      <b/>
      <sz val="12"/>
      <name val="Times New Roman"/>
      <family val="1"/>
    </font>
    <font>
      <sz val="12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2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6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BFBFBF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CC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0" fontId="1" fillId="2" borderId="0" xfId="0" applyFont="1" applyFill="1" applyBorder="1"/>
    <xf numFmtId="164" fontId="1" fillId="2" borderId="0" xfId="0" applyNumberFormat="1" applyFont="1" applyFill="1" applyBorder="1"/>
    <xf numFmtId="164" fontId="2" fillId="0" borderId="0" xfId="0" applyNumberFormat="1" applyFont="1" applyAlignment="1">
      <alignment horizontal="left"/>
    </xf>
    <xf numFmtId="2" fontId="1" fillId="2" borderId="0" xfId="0" applyNumberFormat="1" applyFont="1" applyFill="1" applyBorder="1"/>
    <xf numFmtId="164" fontId="3" fillId="2" borderId="0" xfId="0" applyNumberFormat="1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center"/>
    </xf>
    <xf numFmtId="164" fontId="5" fillId="0" borderId="0" xfId="0" applyNumberFormat="1" applyFont="1"/>
    <xf numFmtId="164" fontId="2" fillId="2" borderId="0" xfId="0" applyNumberFormat="1" applyFont="1" applyFill="1" applyBorder="1"/>
    <xf numFmtId="164" fontId="1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164" fontId="1" fillId="2" borderId="0" xfId="0" applyNumberFormat="1" applyFont="1" applyFill="1" applyBorder="1" applyAlignment="1">
      <alignment horizontal="left"/>
    </xf>
    <xf numFmtId="165" fontId="1" fillId="2" borderId="0" xfId="0" applyNumberFormat="1" applyFont="1" applyFill="1" applyBorder="1" applyAlignment="1">
      <alignment horizontal="center"/>
    </xf>
    <xf numFmtId="166" fontId="1" fillId="2" borderId="0" xfId="0" applyNumberFormat="1" applyFont="1" applyFill="1" applyBorder="1"/>
    <xf numFmtId="3" fontId="1" fillId="3" borderId="0" xfId="0" applyNumberFormat="1" applyFont="1" applyFill="1" applyBorder="1" applyAlignment="1">
      <alignment horizontal="left"/>
    </xf>
    <xf numFmtId="0" fontId="2" fillId="0" borderId="0" xfId="0" applyFont="1"/>
    <xf numFmtId="0" fontId="2" fillId="2" borderId="0" xfId="0" applyFont="1" applyFill="1" applyBorder="1"/>
    <xf numFmtId="2" fontId="2" fillId="2" borderId="0" xfId="0" applyNumberFormat="1" applyFont="1" applyFill="1" applyBorder="1"/>
    <xf numFmtId="0" fontId="2" fillId="2" borderId="0" xfId="0" applyFont="1" applyFill="1" applyBorder="1" applyAlignment="1">
      <alignment horizontal="center"/>
    </xf>
    <xf numFmtId="0" fontId="1" fillId="0" borderId="1" xfId="0" applyFon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164" fontId="1" fillId="2" borderId="1" xfId="0" applyNumberFormat="1" applyFont="1" applyFill="1" applyBorder="1"/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/>
    <xf numFmtId="14" fontId="1" fillId="2" borderId="5" xfId="0" applyNumberFormat="1" applyFont="1" applyFill="1" applyBorder="1"/>
    <xf numFmtId="164" fontId="1" fillId="2" borderId="6" xfId="0" applyNumberFormat="1" applyFont="1" applyFill="1" applyBorder="1"/>
    <xf numFmtId="164" fontId="1" fillId="2" borderId="7" xfId="0" applyNumberFormat="1" applyFont="1" applyFill="1" applyBorder="1"/>
    <xf numFmtId="0" fontId="1" fillId="0" borderId="8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1" fillId="2" borderId="14" xfId="0" applyNumberFormat="1" applyFont="1" applyFill="1" applyBorder="1" applyAlignment="1">
      <alignment horizontal="center"/>
    </xf>
    <xf numFmtId="164" fontId="1" fillId="2" borderId="15" xfId="0" applyNumberFormat="1" applyFont="1" applyFill="1" applyBorder="1" applyAlignment="1">
      <alignment horizontal="center"/>
    </xf>
    <xf numFmtId="2" fontId="1" fillId="2" borderId="14" xfId="0" applyNumberFormat="1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7" fontId="2" fillId="2" borderId="0" xfId="0" applyNumberFormat="1" applyFont="1" applyFill="1" applyBorder="1"/>
    <xf numFmtId="2" fontId="3" fillId="2" borderId="0" xfId="0" applyNumberFormat="1" applyFont="1" applyFill="1" applyBorder="1"/>
    <xf numFmtId="0" fontId="1" fillId="0" borderId="5" xfId="0" applyFont="1" applyBorder="1"/>
    <xf numFmtId="0" fontId="1" fillId="3" borderId="6" xfId="0" applyFont="1" applyFill="1" applyBorder="1" applyAlignment="1">
      <alignment horizontal="center"/>
    </xf>
    <xf numFmtId="0" fontId="1" fillId="2" borderId="6" xfId="0" applyFont="1" applyFill="1" applyBorder="1"/>
    <xf numFmtId="168" fontId="1" fillId="2" borderId="4" xfId="0" applyNumberFormat="1" applyFont="1" applyFill="1" applyBorder="1" applyAlignment="1">
      <alignment horizontal="center"/>
    </xf>
    <xf numFmtId="164" fontId="1" fillId="2" borderId="19" xfId="0" applyNumberFormat="1" applyFont="1" applyFill="1" applyBorder="1" applyAlignment="1">
      <alignment horizontal="center"/>
    </xf>
    <xf numFmtId="167" fontId="4" fillId="0" borderId="18" xfId="0" applyNumberFormat="1" applyFont="1" applyBorder="1" applyAlignment="1">
      <alignment horizontal="center"/>
    </xf>
    <xf numFmtId="167" fontId="4" fillId="0" borderId="13" xfId="0" applyNumberFormat="1" applyFont="1" applyBorder="1" applyAlignment="1">
      <alignment horizontal="center"/>
    </xf>
    <xf numFmtId="2" fontId="1" fillId="2" borderId="12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" fontId="1" fillId="2" borderId="20" xfId="0" applyNumberFormat="1" applyFont="1" applyFill="1" applyBorder="1" applyAlignment="1">
      <alignment horizontal="center"/>
    </xf>
    <xf numFmtId="0" fontId="7" fillId="0" borderId="0" xfId="0" applyFont="1"/>
    <xf numFmtId="3" fontId="7" fillId="0" borderId="0" xfId="0" applyNumberFormat="1" applyFont="1"/>
    <xf numFmtId="2" fontId="7" fillId="0" borderId="0" xfId="0" applyNumberFormat="1" applyFont="1"/>
    <xf numFmtId="0" fontId="8" fillId="4" borderId="5" xfId="0" applyFont="1" applyFill="1" applyBorder="1"/>
    <xf numFmtId="164" fontId="9" fillId="4" borderId="4" xfId="0" applyNumberFormat="1" applyFont="1" applyFill="1" applyBorder="1"/>
    <xf numFmtId="169" fontId="9" fillId="4" borderId="4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left"/>
    </xf>
    <xf numFmtId="3" fontId="9" fillId="0" borderId="0" xfId="0" applyNumberFormat="1" applyFont="1" applyAlignment="1">
      <alignment horizontal="right" vertical="center"/>
    </xf>
    <xf numFmtId="3" fontId="7" fillId="0" borderId="5" xfId="0" applyNumberFormat="1" applyFont="1" applyBorder="1"/>
    <xf numFmtId="3" fontId="7" fillId="0" borderId="6" xfId="0" applyNumberFormat="1" applyFont="1" applyBorder="1"/>
    <xf numFmtId="3" fontId="7" fillId="0" borderId="7" xfId="0" applyNumberFormat="1" applyFont="1" applyBorder="1"/>
    <xf numFmtId="165" fontId="1" fillId="2" borderId="8" xfId="0" applyNumberFormat="1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65" fontId="1" fillId="2" borderId="9" xfId="0" applyNumberFormat="1" applyFont="1" applyFill="1" applyBorder="1" applyAlignment="1">
      <alignment horizontal="center"/>
    </xf>
    <xf numFmtId="3" fontId="1" fillId="2" borderId="9" xfId="0" applyNumberFormat="1" applyFont="1" applyFill="1" applyBorder="1" applyAlignment="1">
      <alignment horizontal="center"/>
    </xf>
    <xf numFmtId="3" fontId="1" fillId="2" borderId="5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170" fontId="1" fillId="2" borderId="9" xfId="0" applyNumberFormat="1" applyFont="1" applyFill="1" applyBorder="1" applyAlignment="1">
      <alignment horizontal="center"/>
    </xf>
    <xf numFmtId="14" fontId="1" fillId="0" borderId="4" xfId="0" applyNumberFormat="1" applyFont="1" applyBorder="1"/>
    <xf numFmtId="168" fontId="1" fillId="2" borderId="8" xfId="0" applyNumberFormat="1" applyFont="1" applyFill="1" applyBorder="1" applyAlignment="1">
      <alignment horizontal="center"/>
    </xf>
    <xf numFmtId="0" fontId="1" fillId="0" borderId="4" xfId="0" applyFont="1" applyBorder="1"/>
    <xf numFmtId="0" fontId="12" fillId="0" borderId="4" xfId="0" applyFont="1" applyBorder="1" applyAlignment="1">
      <alignment horizontal="center"/>
    </xf>
    <xf numFmtId="165" fontId="13" fillId="6" borderId="4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12" fillId="0" borderId="20" xfId="0" applyNumberFormat="1" applyFont="1" applyBorder="1" applyAlignment="1">
      <alignment horizontal="center" vertical="center"/>
    </xf>
    <xf numFmtId="1" fontId="12" fillId="0" borderId="20" xfId="0" applyNumberFormat="1" applyFont="1" applyBorder="1" applyAlignment="1">
      <alignment horizontal="center" vertical="center"/>
    </xf>
    <xf numFmtId="0" fontId="7" fillId="0" borderId="20" xfId="0" applyFont="1" applyBorder="1"/>
    <xf numFmtId="4" fontId="7" fillId="0" borderId="20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7" fillId="6" borderId="0" xfId="0" applyFont="1" applyFill="1" applyBorder="1"/>
    <xf numFmtId="14" fontId="1" fillId="2" borderId="6" xfId="0" applyNumberFormat="1" applyFont="1" applyFill="1" applyBorder="1"/>
    <xf numFmtId="14" fontId="9" fillId="2" borderId="5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4" fontId="15" fillId="2" borderId="0" xfId="0" applyNumberFormat="1" applyFont="1" applyFill="1" applyBorder="1"/>
    <xf numFmtId="0" fontId="1" fillId="0" borderId="20" xfId="0" applyFont="1" applyBorder="1"/>
    <xf numFmtId="0" fontId="1" fillId="2" borderId="20" xfId="0" applyFont="1" applyFill="1" applyBorder="1" applyAlignment="1">
      <alignment horizontal="right"/>
    </xf>
    <xf numFmtId="0" fontId="1" fillId="2" borderId="20" xfId="0" applyFont="1" applyFill="1" applyBorder="1" applyAlignment="1">
      <alignment horizontal="center"/>
    </xf>
    <xf numFmtId="164" fontId="1" fillId="2" borderId="20" xfId="0" applyNumberFormat="1" applyFont="1" applyFill="1" applyBorder="1"/>
    <xf numFmtId="164" fontId="1" fillId="2" borderId="20" xfId="0" applyNumberFormat="1" applyFont="1" applyFill="1" applyBorder="1" applyAlignment="1">
      <alignment horizontal="center"/>
    </xf>
    <xf numFmtId="14" fontId="1" fillId="2" borderId="20" xfId="0" applyNumberFormat="1" applyFont="1" applyFill="1" applyBorder="1"/>
    <xf numFmtId="0" fontId="1" fillId="0" borderId="20" xfId="0" applyFont="1" applyBorder="1" applyAlignment="1">
      <alignment horizontal="center"/>
    </xf>
    <xf numFmtId="2" fontId="1" fillId="2" borderId="20" xfId="0" applyNumberFormat="1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167" fontId="4" fillId="0" borderId="20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4" fontId="4" fillId="2" borderId="20" xfId="0" applyNumberFormat="1" applyFont="1" applyFill="1" applyBorder="1" applyAlignment="1">
      <alignment horizontal="center"/>
    </xf>
    <xf numFmtId="17" fontId="4" fillId="2" borderId="20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2" borderId="20" xfId="0" applyFont="1" applyFill="1" applyBorder="1"/>
    <xf numFmtId="168" fontId="1" fillId="2" borderId="20" xfId="0" applyNumberFormat="1" applyFont="1" applyFill="1" applyBorder="1" applyAlignment="1">
      <alignment horizontal="center"/>
    </xf>
    <xf numFmtId="14" fontId="1" fillId="2" borderId="20" xfId="0" applyNumberFormat="1" applyFont="1" applyFill="1" applyBorder="1" applyAlignment="1">
      <alignment horizontal="center"/>
    </xf>
    <xf numFmtId="14" fontId="1" fillId="7" borderId="20" xfId="0" applyNumberFormat="1" applyFont="1" applyFill="1" applyBorder="1"/>
    <xf numFmtId="164" fontId="1" fillId="7" borderId="20" xfId="0" applyNumberFormat="1" applyFont="1" applyFill="1" applyBorder="1"/>
    <xf numFmtId="14" fontId="1" fillId="7" borderId="20" xfId="0" applyNumberFormat="1" applyFont="1" applyFill="1" applyBorder="1" applyAlignment="1">
      <alignment horizontal="center"/>
    </xf>
    <xf numFmtId="164" fontId="1" fillId="2" borderId="20" xfId="0" applyNumberFormat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4" fontId="11" fillId="5" borderId="4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12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zoomScale="80" zoomScaleNormal="80" workbookViewId="0">
      <selection activeCell="D12" sqref="D12"/>
    </sheetView>
  </sheetViews>
  <sheetFormatPr baseColWidth="10" defaultColWidth="14.42578125" defaultRowHeight="12.75" x14ac:dyDescent="0.2"/>
  <cols>
    <col min="1" max="1" width="8.28515625" customWidth="1"/>
    <col min="2" max="2" width="12.28515625" customWidth="1"/>
    <col min="3" max="3" width="18.7109375" customWidth="1"/>
    <col min="4" max="4" width="18.28515625" customWidth="1"/>
    <col min="5" max="5" width="16.140625" customWidth="1"/>
    <col min="6" max="6" width="14.5703125" customWidth="1"/>
    <col min="7" max="7" width="15.5703125" customWidth="1"/>
    <col min="8" max="11" width="13.140625" customWidth="1"/>
    <col min="12" max="12" width="14.140625" customWidth="1"/>
    <col min="13" max="13" width="21.140625" customWidth="1"/>
    <col min="14" max="14" width="28.140625" customWidth="1"/>
    <col min="15" max="16" width="17.42578125" customWidth="1"/>
  </cols>
  <sheetData>
    <row r="1" spans="1:16" ht="14.25" customHeight="1" x14ac:dyDescent="0.25">
      <c r="A1" s="1"/>
      <c r="B1" s="2"/>
      <c r="C1" s="2"/>
      <c r="E1" s="3"/>
      <c r="F1" s="3"/>
      <c r="G1" s="3"/>
      <c r="H1" s="4"/>
      <c r="I1" s="3"/>
      <c r="J1" s="5"/>
      <c r="K1" s="3"/>
      <c r="L1" s="6"/>
      <c r="M1" s="7"/>
      <c r="N1" s="8"/>
      <c r="O1" s="9"/>
      <c r="P1" s="9"/>
    </row>
    <row r="2" spans="1:16" ht="18" customHeight="1" x14ac:dyDescent="0.3">
      <c r="A2" s="1"/>
      <c r="B2" s="2"/>
      <c r="C2" s="2"/>
      <c r="D2" s="111" t="s">
        <v>110</v>
      </c>
      <c r="E2" s="3"/>
      <c r="F2" s="3"/>
      <c r="G2" s="10"/>
      <c r="H2" s="3"/>
      <c r="I2" s="3"/>
      <c r="J2" s="5"/>
      <c r="K2" s="3"/>
      <c r="L2" s="6"/>
      <c r="M2" s="7"/>
      <c r="N2" s="8"/>
      <c r="O2" s="9"/>
      <c r="P2" s="9"/>
    </row>
    <row r="3" spans="1:16" ht="14.25" customHeight="1" x14ac:dyDescent="0.25">
      <c r="A3" s="1"/>
      <c r="B3" s="2"/>
      <c r="C3" s="2"/>
      <c r="D3" s="3"/>
      <c r="E3" s="3"/>
      <c r="F3" s="3"/>
      <c r="G3" s="3"/>
      <c r="H3" s="3"/>
      <c r="I3" s="3"/>
      <c r="J3" s="5"/>
      <c r="K3" s="3"/>
      <c r="L3" s="6"/>
      <c r="M3" s="7"/>
      <c r="N3" s="8"/>
      <c r="O3" s="9"/>
      <c r="P3" s="9"/>
    </row>
    <row r="4" spans="1:16" ht="14.25" customHeight="1" x14ac:dyDescent="0.25">
      <c r="A4" s="1"/>
      <c r="B4" s="2"/>
      <c r="C4" s="2"/>
      <c r="D4" s="3"/>
      <c r="E4" s="11"/>
      <c r="F4" s="11"/>
      <c r="G4" s="12" t="s">
        <v>0</v>
      </c>
      <c r="H4" s="12"/>
      <c r="I4" s="12"/>
      <c r="J4" s="5"/>
      <c r="K4" s="3"/>
      <c r="L4" s="6"/>
      <c r="M4" s="7"/>
      <c r="N4" s="8"/>
      <c r="O4" s="9"/>
      <c r="P4" s="9"/>
    </row>
    <row r="5" spans="1:16" ht="14.25" customHeight="1" x14ac:dyDescent="0.25">
      <c r="A5" s="1"/>
      <c r="B5" s="2"/>
      <c r="C5" s="2"/>
      <c r="D5" s="3"/>
      <c r="E5" s="3"/>
      <c r="F5" s="3"/>
      <c r="G5" s="3"/>
      <c r="H5" s="3"/>
      <c r="I5" s="3"/>
      <c r="J5" s="5"/>
      <c r="K5" s="3"/>
      <c r="L5" s="6"/>
      <c r="M5" s="7"/>
      <c r="N5" s="8"/>
      <c r="O5" s="9"/>
      <c r="P5" s="9"/>
    </row>
    <row r="6" spans="1:16" ht="14.25" customHeight="1" x14ac:dyDescent="0.25">
      <c r="A6" s="1"/>
      <c r="B6" s="2"/>
      <c r="C6" s="2"/>
      <c r="D6" s="3"/>
      <c r="E6" s="3"/>
      <c r="F6" s="3"/>
      <c r="G6" s="3"/>
      <c r="H6" s="3"/>
      <c r="I6" s="3"/>
      <c r="J6" s="5"/>
      <c r="K6" s="3"/>
      <c r="L6" s="6"/>
      <c r="M6" s="7"/>
      <c r="N6" s="8"/>
      <c r="O6" s="9"/>
      <c r="P6" s="9"/>
    </row>
    <row r="7" spans="1:16" ht="14.25" customHeight="1" x14ac:dyDescent="0.25">
      <c r="A7" s="1" t="s">
        <v>1</v>
      </c>
      <c r="B7" s="2"/>
      <c r="C7" s="2"/>
      <c r="D7" s="3"/>
      <c r="E7" s="3"/>
      <c r="F7" s="12" t="s">
        <v>2</v>
      </c>
      <c r="G7" s="3" t="s">
        <v>3</v>
      </c>
      <c r="H7" s="3"/>
      <c r="I7" s="3"/>
      <c r="J7" s="5"/>
      <c r="K7" s="3"/>
      <c r="L7" s="6"/>
      <c r="M7" s="7"/>
      <c r="N7" s="8"/>
      <c r="O7" s="9"/>
      <c r="P7" s="9"/>
    </row>
    <row r="8" spans="1:16" ht="14.25" customHeight="1" x14ac:dyDescent="0.25">
      <c r="A8" s="1" t="s">
        <v>4</v>
      </c>
      <c r="B8" s="2"/>
      <c r="C8" s="2"/>
      <c r="D8" s="3"/>
      <c r="E8" s="3"/>
      <c r="F8" s="12" t="s">
        <v>2</v>
      </c>
      <c r="G8" s="13" t="s">
        <v>5</v>
      </c>
      <c r="H8" s="3"/>
      <c r="I8" s="3"/>
      <c r="J8" s="5"/>
      <c r="K8" s="3"/>
      <c r="L8" s="3"/>
      <c r="M8" s="7"/>
      <c r="N8" s="8"/>
      <c r="O8" s="9"/>
      <c r="P8" s="9"/>
    </row>
    <row r="9" spans="1:16" ht="14.25" customHeight="1" x14ac:dyDescent="0.25">
      <c r="A9" s="1" t="s">
        <v>6</v>
      </c>
      <c r="B9" s="2"/>
      <c r="C9" s="2"/>
      <c r="D9" s="3"/>
      <c r="E9" s="3"/>
      <c r="F9" s="12" t="s">
        <v>2</v>
      </c>
      <c r="G9" s="3">
        <f>SUM(I16:I237)/2</f>
        <v>248.04000000000002</v>
      </c>
      <c r="H9" s="12" t="s">
        <v>7</v>
      </c>
      <c r="I9" s="3"/>
      <c r="J9" s="5"/>
      <c r="K9" s="3"/>
      <c r="L9" s="14"/>
      <c r="M9" s="15"/>
      <c r="N9" s="8"/>
      <c r="O9" s="9"/>
      <c r="P9" s="9"/>
    </row>
    <row r="10" spans="1:16" ht="14.25" customHeight="1" x14ac:dyDescent="0.25">
      <c r="A10" s="1" t="s">
        <v>8</v>
      </c>
      <c r="B10" s="2"/>
      <c r="C10" s="2"/>
      <c r="D10" s="3"/>
      <c r="E10" s="3"/>
      <c r="F10" s="12" t="s">
        <v>2</v>
      </c>
      <c r="G10" s="3">
        <f>SUM(K16:K295)/2</f>
        <v>222.267</v>
      </c>
      <c r="H10" s="12" t="s">
        <v>9</v>
      </c>
      <c r="I10" s="3"/>
      <c r="J10" s="5"/>
      <c r="K10" s="3"/>
      <c r="L10" s="6"/>
      <c r="M10" s="15"/>
      <c r="N10" s="8"/>
      <c r="O10" s="9"/>
      <c r="P10" s="9"/>
    </row>
    <row r="11" spans="1:16" ht="14.25" customHeight="1" x14ac:dyDescent="0.25">
      <c r="A11" s="1" t="s">
        <v>10</v>
      </c>
      <c r="B11" s="2"/>
      <c r="C11" s="2"/>
      <c r="D11" s="3"/>
      <c r="E11" s="3"/>
      <c r="F11" s="12" t="s">
        <v>2</v>
      </c>
      <c r="G11" s="16" t="s">
        <v>109</v>
      </c>
      <c r="H11" s="3"/>
      <c r="I11" s="3"/>
      <c r="J11" s="5"/>
      <c r="K11" s="3"/>
      <c r="L11" s="6"/>
      <c r="M11" s="7"/>
      <c r="N11" s="8"/>
      <c r="O11" s="9"/>
      <c r="P11" s="9"/>
    </row>
    <row r="12" spans="1:16" ht="14.25" customHeight="1" x14ac:dyDescent="0.25">
      <c r="A12" s="1" t="s">
        <v>11</v>
      </c>
      <c r="B12" s="2"/>
      <c r="C12" s="2"/>
      <c r="D12" s="3"/>
      <c r="E12" s="3"/>
      <c r="F12" s="12" t="s">
        <v>2</v>
      </c>
      <c r="G12" s="3" t="s">
        <v>12</v>
      </c>
      <c r="H12" s="3"/>
      <c r="I12" s="3"/>
      <c r="J12" s="5"/>
      <c r="K12" s="3"/>
      <c r="L12" s="6"/>
      <c r="M12" s="7"/>
      <c r="N12" s="8"/>
      <c r="O12" s="9"/>
      <c r="P12" s="9"/>
    </row>
    <row r="13" spans="1:16" ht="14.25" customHeight="1" x14ac:dyDescent="0.25">
      <c r="A13" s="1" t="s">
        <v>13</v>
      </c>
      <c r="B13" s="2"/>
      <c r="C13" s="2"/>
      <c r="D13" s="3"/>
      <c r="E13" s="3"/>
      <c r="F13" s="12" t="s">
        <v>2</v>
      </c>
      <c r="G13" s="17">
        <f>SUM(B16:B740)</f>
        <v>0</v>
      </c>
      <c r="H13" s="3"/>
      <c r="I13" s="3"/>
      <c r="J13" s="5"/>
      <c r="K13" s="3"/>
      <c r="L13" s="6"/>
      <c r="M13" s="7"/>
      <c r="N13" s="8"/>
      <c r="O13" s="9"/>
      <c r="P13" s="9"/>
    </row>
    <row r="14" spans="1:16" ht="14.25" customHeight="1" x14ac:dyDescent="0.25">
      <c r="A14" s="1"/>
      <c r="B14" s="2"/>
      <c r="C14" s="2"/>
      <c r="D14" s="3"/>
      <c r="E14" s="3"/>
      <c r="F14" s="12"/>
      <c r="G14" s="3"/>
      <c r="H14" s="3"/>
      <c r="I14" s="3"/>
      <c r="J14" s="5"/>
      <c r="K14" s="3"/>
      <c r="L14" s="6"/>
      <c r="M14" s="7"/>
      <c r="N14" s="8"/>
      <c r="O14" s="9"/>
      <c r="P14" s="9"/>
    </row>
    <row r="15" spans="1:16" ht="14.25" customHeight="1" x14ac:dyDescent="0.25">
      <c r="A15" s="18"/>
      <c r="B15" s="19"/>
      <c r="C15" s="19"/>
      <c r="D15" s="11"/>
      <c r="E15" s="11"/>
      <c r="F15" s="11"/>
      <c r="G15" s="11"/>
      <c r="H15" s="11"/>
      <c r="I15" s="11"/>
      <c r="J15" s="20"/>
      <c r="K15" s="11"/>
      <c r="L15" s="11"/>
      <c r="M15" s="21"/>
      <c r="N15" s="19"/>
      <c r="O15" s="9"/>
      <c r="P15" s="9"/>
    </row>
    <row r="16" spans="1:16" ht="16.5" customHeight="1" x14ac:dyDescent="0.25">
      <c r="A16" s="112" t="s">
        <v>14</v>
      </c>
      <c r="B16" s="113" t="s">
        <v>15</v>
      </c>
      <c r="C16" s="114" t="s">
        <v>114</v>
      </c>
      <c r="D16" s="133" t="s">
        <v>16</v>
      </c>
      <c r="E16" s="133"/>
      <c r="F16" s="133"/>
      <c r="G16" s="115"/>
      <c r="H16" s="116" t="s">
        <v>17</v>
      </c>
      <c r="I16" s="115"/>
      <c r="J16" s="130">
        <v>44608</v>
      </c>
      <c r="K16" s="131"/>
      <c r="L16" s="131"/>
      <c r="M16" s="134" t="s">
        <v>18</v>
      </c>
      <c r="N16" s="135" t="s">
        <v>19</v>
      </c>
      <c r="O16" s="135" t="e">
        <f>+#REF!</f>
        <v>#REF!</v>
      </c>
      <c r="P16" s="135" t="e">
        <f>+#REF!</f>
        <v>#REF!</v>
      </c>
    </row>
    <row r="17" spans="1:16" ht="14.25" customHeight="1" x14ac:dyDescent="0.25">
      <c r="A17" s="118" t="s">
        <v>20</v>
      </c>
      <c r="B17" s="114" t="s">
        <v>21</v>
      </c>
      <c r="C17" s="114" t="s">
        <v>22</v>
      </c>
      <c r="D17" s="133"/>
      <c r="E17" s="133"/>
      <c r="F17" s="133"/>
      <c r="G17" s="116"/>
      <c r="H17" s="116" t="s">
        <v>23</v>
      </c>
      <c r="I17" s="116"/>
      <c r="J17" s="119" t="s">
        <v>24</v>
      </c>
      <c r="K17" s="116" t="s">
        <v>25</v>
      </c>
      <c r="L17" s="116" t="s">
        <v>26</v>
      </c>
      <c r="M17" s="134"/>
      <c r="N17" s="134"/>
      <c r="O17" s="134"/>
      <c r="P17" s="134"/>
    </row>
    <row r="18" spans="1:16" ht="14.25" customHeight="1" x14ac:dyDescent="0.25">
      <c r="A18" s="118" t="s">
        <v>27</v>
      </c>
      <c r="B18" s="114" t="s">
        <v>28</v>
      </c>
      <c r="C18" s="114" t="s">
        <v>29</v>
      </c>
      <c r="D18" s="116" t="s">
        <v>30</v>
      </c>
      <c r="E18" s="116" t="s">
        <v>31</v>
      </c>
      <c r="F18" s="116" t="s">
        <v>32</v>
      </c>
      <c r="G18" s="116" t="s">
        <v>30</v>
      </c>
      <c r="H18" s="116" t="s">
        <v>31</v>
      </c>
      <c r="I18" s="116" t="s">
        <v>32</v>
      </c>
      <c r="J18" s="119" t="s">
        <v>33</v>
      </c>
      <c r="K18" s="116" t="s">
        <v>34</v>
      </c>
      <c r="L18" s="116" t="s">
        <v>7</v>
      </c>
      <c r="M18" s="134"/>
      <c r="N18" s="134"/>
      <c r="O18" s="135"/>
      <c r="P18" s="135"/>
    </row>
    <row r="19" spans="1:16" ht="14.25" customHeight="1" x14ac:dyDescent="0.25">
      <c r="A19" s="118">
        <v>1</v>
      </c>
      <c r="B19" s="120" t="s">
        <v>115</v>
      </c>
      <c r="C19" s="121">
        <v>1253</v>
      </c>
      <c r="D19" s="122">
        <v>45.75</v>
      </c>
      <c r="E19" s="122">
        <v>17.5</v>
      </c>
      <c r="F19" s="116">
        <f t="shared" ref="F19:F27" si="0">D19-E19</f>
        <v>28.25</v>
      </c>
      <c r="G19" s="122">
        <v>45.63</v>
      </c>
      <c r="H19" s="122">
        <v>17.39</v>
      </c>
      <c r="I19" s="116">
        <f t="shared" ref="I19:I27" si="1">G19-H19</f>
        <v>28.240000000000002</v>
      </c>
      <c r="J19" s="119">
        <v>10.35</v>
      </c>
      <c r="K19" s="116">
        <f t="shared" ref="K19:K27" si="2">ROUND((I19*(100-J19)/100),3)</f>
        <v>25.317</v>
      </c>
      <c r="L19" s="116">
        <f t="shared" ref="L19:L27" si="3">I19-F19</f>
        <v>-9.9999999999980105E-3</v>
      </c>
      <c r="M19" s="132">
        <v>44608</v>
      </c>
      <c r="N19" s="72" t="s">
        <v>116</v>
      </c>
      <c r="O19" s="124" t="s">
        <v>122</v>
      </c>
      <c r="P19" s="125"/>
    </row>
    <row r="20" spans="1:16" ht="14.25" customHeight="1" x14ac:dyDescent="0.25">
      <c r="A20" s="118">
        <v>2</v>
      </c>
      <c r="B20" s="120" t="s">
        <v>112</v>
      </c>
      <c r="C20" s="121">
        <v>1254</v>
      </c>
      <c r="D20" s="122">
        <v>44.56</v>
      </c>
      <c r="E20" s="122">
        <v>16.2</v>
      </c>
      <c r="F20" s="116">
        <f t="shared" si="0"/>
        <v>28.360000000000003</v>
      </c>
      <c r="G20" s="122">
        <v>44.64</v>
      </c>
      <c r="H20" s="122">
        <v>16.079999999999998</v>
      </c>
      <c r="I20" s="116">
        <f t="shared" si="1"/>
        <v>28.560000000000002</v>
      </c>
      <c r="J20" s="119">
        <v>10.51</v>
      </c>
      <c r="K20" s="116">
        <f t="shared" si="2"/>
        <v>25.558</v>
      </c>
      <c r="L20" s="116">
        <f t="shared" si="3"/>
        <v>0.19999999999999929</v>
      </c>
      <c r="M20" s="132">
        <v>44608</v>
      </c>
      <c r="N20" s="72" t="s">
        <v>117</v>
      </c>
      <c r="O20" s="125"/>
      <c r="P20" s="125"/>
    </row>
    <row r="21" spans="1:16" ht="14.25" customHeight="1" x14ac:dyDescent="0.25">
      <c r="A21" s="118">
        <v>3</v>
      </c>
      <c r="B21" s="120" t="s">
        <v>111</v>
      </c>
      <c r="C21" s="121">
        <v>1255</v>
      </c>
      <c r="D21" s="122">
        <v>45.38</v>
      </c>
      <c r="E21" s="122">
        <v>16.61</v>
      </c>
      <c r="F21" s="116">
        <f t="shared" si="0"/>
        <v>28.770000000000003</v>
      </c>
      <c r="G21" s="122">
        <v>45.28</v>
      </c>
      <c r="H21" s="122">
        <v>16.5</v>
      </c>
      <c r="I21" s="116">
        <f t="shared" si="1"/>
        <v>28.78</v>
      </c>
      <c r="J21" s="119">
        <v>10.14</v>
      </c>
      <c r="K21" s="116">
        <f t="shared" si="2"/>
        <v>25.861999999999998</v>
      </c>
      <c r="L21" s="116">
        <f t="shared" si="3"/>
        <v>9.9999999999980105E-3</v>
      </c>
      <c r="M21" s="132">
        <v>44608</v>
      </c>
      <c r="N21" s="72" t="s">
        <v>118</v>
      </c>
      <c r="O21" s="125"/>
      <c r="P21" s="125"/>
    </row>
    <row r="22" spans="1:16" ht="14.25" customHeight="1" x14ac:dyDescent="0.25">
      <c r="A22" s="118">
        <v>4</v>
      </c>
      <c r="B22" s="120" t="s">
        <v>115</v>
      </c>
      <c r="C22" s="121">
        <v>1256</v>
      </c>
      <c r="D22" s="122">
        <v>44.38</v>
      </c>
      <c r="E22" s="122">
        <v>17.43</v>
      </c>
      <c r="F22" s="116">
        <f t="shared" si="0"/>
        <v>26.950000000000003</v>
      </c>
      <c r="G22" s="122">
        <v>44.39</v>
      </c>
      <c r="H22" s="122">
        <v>17.41</v>
      </c>
      <c r="I22" s="116">
        <f t="shared" si="1"/>
        <v>26.98</v>
      </c>
      <c r="J22" s="119">
        <v>9.9700000000000006</v>
      </c>
      <c r="K22" s="116">
        <f t="shared" si="2"/>
        <v>24.29</v>
      </c>
      <c r="L22" s="116">
        <f t="shared" si="3"/>
        <v>2.9999999999997584E-2</v>
      </c>
      <c r="M22" s="132">
        <v>44608</v>
      </c>
      <c r="N22" s="72" t="s">
        <v>119</v>
      </c>
      <c r="O22" s="125"/>
      <c r="P22" s="125"/>
    </row>
    <row r="23" spans="1:16" ht="14.25" customHeight="1" x14ac:dyDescent="0.25">
      <c r="A23" s="118">
        <v>5</v>
      </c>
      <c r="B23" s="120" t="s">
        <v>112</v>
      </c>
      <c r="C23" s="121">
        <v>1257</v>
      </c>
      <c r="D23" s="122">
        <v>43.18</v>
      </c>
      <c r="E23" s="122">
        <v>16.149999999999999</v>
      </c>
      <c r="F23" s="116">
        <f t="shared" si="0"/>
        <v>27.03</v>
      </c>
      <c r="G23" s="122">
        <v>43.19</v>
      </c>
      <c r="H23" s="122">
        <v>16.12</v>
      </c>
      <c r="I23" s="116">
        <f t="shared" si="1"/>
        <v>27.069999999999997</v>
      </c>
      <c r="J23" s="119">
        <v>10.5</v>
      </c>
      <c r="K23" s="116">
        <f t="shared" si="2"/>
        <v>24.228000000000002</v>
      </c>
      <c r="L23" s="116">
        <f t="shared" si="3"/>
        <v>3.9999999999995595E-2</v>
      </c>
      <c r="M23" s="132">
        <v>44608</v>
      </c>
      <c r="N23" s="72" t="s">
        <v>120</v>
      </c>
      <c r="O23" s="125"/>
      <c r="P23" s="125"/>
    </row>
    <row r="24" spans="1:16" ht="14.25" customHeight="1" x14ac:dyDescent="0.25">
      <c r="A24" s="118">
        <v>6</v>
      </c>
      <c r="B24" s="120" t="s">
        <v>111</v>
      </c>
      <c r="C24" s="121">
        <v>1258</v>
      </c>
      <c r="D24" s="122">
        <v>40.17</v>
      </c>
      <c r="E24" s="122">
        <v>16.54</v>
      </c>
      <c r="F24" s="116">
        <f t="shared" si="0"/>
        <v>23.630000000000003</v>
      </c>
      <c r="G24" s="122">
        <v>40.17</v>
      </c>
      <c r="H24" s="122">
        <v>16.53</v>
      </c>
      <c r="I24" s="116">
        <f t="shared" si="1"/>
        <v>23.64</v>
      </c>
      <c r="J24" s="119">
        <v>9.85</v>
      </c>
      <c r="K24" s="116">
        <f t="shared" si="2"/>
        <v>21.311</v>
      </c>
      <c r="L24" s="116">
        <f t="shared" si="3"/>
        <v>9.9999999999980105E-3</v>
      </c>
      <c r="M24" s="132">
        <v>44608</v>
      </c>
      <c r="N24" s="72" t="s">
        <v>121</v>
      </c>
      <c r="O24" s="125"/>
      <c r="P24" s="125"/>
    </row>
    <row r="25" spans="1:16" ht="14.25" customHeight="1" x14ac:dyDescent="0.25">
      <c r="A25" s="118"/>
      <c r="B25" s="120"/>
      <c r="C25" s="121"/>
      <c r="D25" s="122"/>
      <c r="E25" s="122"/>
      <c r="F25" s="116">
        <f t="shared" si="0"/>
        <v>0</v>
      </c>
      <c r="G25" s="122"/>
      <c r="H25" s="122"/>
      <c r="I25" s="116">
        <f t="shared" si="1"/>
        <v>0</v>
      </c>
      <c r="J25" s="119"/>
      <c r="K25" s="116">
        <f t="shared" si="2"/>
        <v>0</v>
      </c>
      <c r="L25" s="116">
        <f t="shared" si="3"/>
        <v>0</v>
      </c>
      <c r="M25" s="130"/>
      <c r="N25" s="72"/>
      <c r="O25" s="125"/>
      <c r="P25" s="125"/>
    </row>
    <row r="26" spans="1:16" ht="14.25" customHeight="1" x14ac:dyDescent="0.25">
      <c r="A26" s="118"/>
      <c r="B26" s="120"/>
      <c r="C26" s="121"/>
      <c r="D26" s="122"/>
      <c r="E26" s="122"/>
      <c r="F26" s="116">
        <f t="shared" si="0"/>
        <v>0</v>
      </c>
      <c r="G26" s="122"/>
      <c r="H26" s="122"/>
      <c r="I26" s="116">
        <f t="shared" si="1"/>
        <v>0</v>
      </c>
      <c r="J26" s="119"/>
      <c r="K26" s="116">
        <f t="shared" si="2"/>
        <v>0</v>
      </c>
      <c r="L26" s="116">
        <f t="shared" si="3"/>
        <v>0</v>
      </c>
      <c r="M26" s="130"/>
      <c r="N26" s="72"/>
      <c r="O26" s="125"/>
      <c r="P26" s="125"/>
    </row>
    <row r="27" spans="1:16" ht="14.25" customHeight="1" x14ac:dyDescent="0.25">
      <c r="A27" s="118"/>
      <c r="B27" s="120"/>
      <c r="C27" s="121"/>
      <c r="D27" s="122"/>
      <c r="E27" s="122"/>
      <c r="F27" s="116">
        <f t="shared" si="0"/>
        <v>0</v>
      </c>
      <c r="G27" s="122"/>
      <c r="H27" s="122"/>
      <c r="I27" s="116">
        <f t="shared" si="1"/>
        <v>0</v>
      </c>
      <c r="J27" s="119"/>
      <c r="K27" s="116">
        <f t="shared" si="2"/>
        <v>0</v>
      </c>
      <c r="L27" s="116">
        <f t="shared" si="3"/>
        <v>0</v>
      </c>
      <c r="M27" s="123"/>
      <c r="N27" s="72"/>
      <c r="O27" s="125"/>
      <c r="P27" s="125"/>
    </row>
    <row r="28" spans="1:16" ht="14.25" customHeight="1" x14ac:dyDescent="0.25">
      <c r="A28" s="118"/>
      <c r="B28" s="120"/>
      <c r="C28" s="121"/>
      <c r="D28" s="122"/>
      <c r="E28" s="122"/>
      <c r="F28" s="116"/>
      <c r="G28" s="122"/>
      <c r="H28" s="122"/>
      <c r="I28" s="116"/>
      <c r="J28" s="119"/>
      <c r="K28" s="116"/>
      <c r="L28" s="116"/>
      <c r="M28" s="123"/>
      <c r="N28" s="72"/>
      <c r="O28" s="125"/>
      <c r="P28" s="125"/>
    </row>
    <row r="29" spans="1:16" ht="3.75" customHeight="1" x14ac:dyDescent="0.25">
      <c r="A29" s="1"/>
      <c r="B29" s="19"/>
      <c r="C29" s="56"/>
      <c r="D29" s="11"/>
      <c r="E29" s="11"/>
      <c r="F29" s="3"/>
      <c r="G29" s="11"/>
      <c r="H29" s="11"/>
      <c r="I29" s="3"/>
      <c r="J29" s="57"/>
      <c r="K29" s="3"/>
      <c r="L29" s="6"/>
      <c r="M29" s="21"/>
      <c r="N29" s="19"/>
      <c r="O29" s="9"/>
      <c r="P29" s="9"/>
    </row>
    <row r="30" spans="1:16" ht="14.25" customHeight="1" x14ac:dyDescent="0.25">
      <c r="A30" s="112"/>
      <c r="B30" s="126"/>
      <c r="C30" s="127" t="s">
        <v>35</v>
      </c>
      <c r="D30" s="116">
        <f t="shared" ref="D30:I30" si="4">SUM(D19:D28)</f>
        <v>263.42</v>
      </c>
      <c r="E30" s="116">
        <f t="shared" si="4"/>
        <v>100.43</v>
      </c>
      <c r="F30" s="116">
        <f t="shared" si="4"/>
        <v>162.99</v>
      </c>
      <c r="G30" s="116">
        <f t="shared" si="4"/>
        <v>263.3</v>
      </c>
      <c r="H30" s="116">
        <f t="shared" si="4"/>
        <v>100.03</v>
      </c>
      <c r="I30" s="116">
        <f t="shared" si="4"/>
        <v>163.27000000000004</v>
      </c>
      <c r="J30" s="128">
        <f>ROUND((((I30-K30)/I30)*100),5)</f>
        <v>10.23091</v>
      </c>
      <c r="K30" s="116">
        <f>SUM(K19:K28)</f>
        <v>146.566</v>
      </c>
      <c r="L30" s="116">
        <f>SUM(L19:L28)</f>
        <v>0.27999999999999048</v>
      </c>
      <c r="M30" s="21"/>
      <c r="N30" s="19"/>
      <c r="O30" s="9"/>
      <c r="P30" s="9"/>
    </row>
    <row r="31" spans="1:16" ht="14.25" customHeight="1" x14ac:dyDescent="0.25">
      <c r="A31" s="18"/>
      <c r="B31" s="19"/>
      <c r="C31" s="19"/>
      <c r="D31" s="11"/>
      <c r="E31" s="11"/>
      <c r="F31" s="11"/>
      <c r="G31" s="11"/>
      <c r="H31" s="11"/>
      <c r="I31" s="11"/>
      <c r="J31" s="20"/>
      <c r="K31" s="11"/>
      <c r="L31" s="11"/>
      <c r="M31" s="21"/>
      <c r="N31" s="19"/>
      <c r="O31" s="9"/>
      <c r="P31" s="9"/>
    </row>
    <row r="32" spans="1:16" ht="16.5" customHeight="1" x14ac:dyDescent="0.25">
      <c r="A32" s="112" t="s">
        <v>14</v>
      </c>
      <c r="B32" s="113" t="s">
        <v>15</v>
      </c>
      <c r="C32" s="114" t="s">
        <v>124</v>
      </c>
      <c r="D32" s="133" t="s">
        <v>16</v>
      </c>
      <c r="E32" s="133"/>
      <c r="F32" s="133"/>
      <c r="G32" s="115"/>
      <c r="H32" s="116" t="s">
        <v>17</v>
      </c>
      <c r="I32" s="115"/>
      <c r="J32" s="117">
        <v>44610</v>
      </c>
      <c r="K32" s="115"/>
      <c r="L32" s="115"/>
      <c r="M32" s="134" t="s">
        <v>18</v>
      </c>
      <c r="N32" s="135" t="s">
        <v>19</v>
      </c>
      <c r="O32" s="135" t="e">
        <f>+O16</f>
        <v>#REF!</v>
      </c>
      <c r="P32" s="135" t="e">
        <f>+P16</f>
        <v>#REF!</v>
      </c>
    </row>
    <row r="33" spans="1:16" ht="14.25" customHeight="1" x14ac:dyDescent="0.25">
      <c r="A33" s="118" t="s">
        <v>20</v>
      </c>
      <c r="B33" s="114" t="s">
        <v>21</v>
      </c>
      <c r="C33" s="114" t="s">
        <v>22</v>
      </c>
      <c r="D33" s="133"/>
      <c r="E33" s="133"/>
      <c r="F33" s="133"/>
      <c r="G33" s="116"/>
      <c r="H33" s="116" t="s">
        <v>23</v>
      </c>
      <c r="I33" s="116"/>
      <c r="J33" s="119" t="s">
        <v>24</v>
      </c>
      <c r="K33" s="116" t="s">
        <v>25</v>
      </c>
      <c r="L33" s="116" t="s">
        <v>26</v>
      </c>
      <c r="M33" s="134"/>
      <c r="N33" s="134"/>
      <c r="O33" s="134"/>
      <c r="P33" s="134"/>
    </row>
    <row r="34" spans="1:16" ht="14.25" customHeight="1" x14ac:dyDescent="0.25">
      <c r="A34" s="118" t="s">
        <v>27</v>
      </c>
      <c r="B34" s="114" t="s">
        <v>28</v>
      </c>
      <c r="C34" s="114" t="s">
        <v>29</v>
      </c>
      <c r="D34" s="116" t="s">
        <v>30</v>
      </c>
      <c r="E34" s="116" t="s">
        <v>31</v>
      </c>
      <c r="F34" s="116" t="s">
        <v>32</v>
      </c>
      <c r="G34" s="116" t="s">
        <v>30</v>
      </c>
      <c r="H34" s="116" t="s">
        <v>31</v>
      </c>
      <c r="I34" s="116" t="s">
        <v>32</v>
      </c>
      <c r="J34" s="119" t="s">
        <v>33</v>
      </c>
      <c r="K34" s="116" t="s">
        <v>34</v>
      </c>
      <c r="L34" s="116" t="s">
        <v>7</v>
      </c>
      <c r="M34" s="134"/>
      <c r="N34" s="134"/>
      <c r="O34" s="134"/>
      <c r="P34" s="134"/>
    </row>
    <row r="35" spans="1:16" ht="14.25" customHeight="1" x14ac:dyDescent="0.25">
      <c r="A35" s="118">
        <v>1</v>
      </c>
      <c r="B35" s="120" t="s">
        <v>113</v>
      </c>
      <c r="C35" s="121">
        <v>1259</v>
      </c>
      <c r="D35" s="122">
        <v>44.93</v>
      </c>
      <c r="E35" s="122">
        <v>17.37</v>
      </c>
      <c r="F35" s="116">
        <f t="shared" ref="F35:F44" si="5">D35-E35</f>
        <v>27.56</v>
      </c>
      <c r="G35" s="122">
        <v>44.93</v>
      </c>
      <c r="H35" s="122">
        <v>17.36</v>
      </c>
      <c r="I35" s="116">
        <f t="shared" ref="I35:I44" si="6">G35-H35</f>
        <v>27.57</v>
      </c>
      <c r="J35" s="119">
        <v>10.59</v>
      </c>
      <c r="K35" s="116">
        <f t="shared" ref="K35:K44" si="7">ROUND((I35*(100-J35)/100),3)</f>
        <v>24.65</v>
      </c>
      <c r="L35" s="116">
        <f t="shared" ref="L35:L44" si="8">I35-F35</f>
        <v>1.0000000000001563E-2</v>
      </c>
      <c r="M35" s="129">
        <v>44610</v>
      </c>
      <c r="N35" s="72" t="s">
        <v>125</v>
      </c>
      <c r="O35" s="124" t="s">
        <v>123</v>
      </c>
      <c r="P35" s="125"/>
    </row>
    <row r="36" spans="1:16" ht="14.25" customHeight="1" x14ac:dyDescent="0.25">
      <c r="A36" s="118">
        <v>2</v>
      </c>
      <c r="B36" s="120" t="s">
        <v>112</v>
      </c>
      <c r="C36" s="121">
        <v>1260</v>
      </c>
      <c r="D36" s="122">
        <v>44.59</v>
      </c>
      <c r="E36" s="122">
        <v>16.100000000000001</v>
      </c>
      <c r="F36" s="116">
        <f t="shared" si="5"/>
        <v>28.490000000000002</v>
      </c>
      <c r="G36" s="122">
        <v>44.58</v>
      </c>
      <c r="H36" s="122">
        <v>16.079999999999998</v>
      </c>
      <c r="I36" s="116">
        <f t="shared" si="6"/>
        <v>28.5</v>
      </c>
      <c r="J36" s="119">
        <v>10.76</v>
      </c>
      <c r="K36" s="116">
        <f t="shared" si="7"/>
        <v>25.433</v>
      </c>
      <c r="L36" s="116">
        <f t="shared" si="8"/>
        <v>9.9999999999980105E-3</v>
      </c>
      <c r="M36" s="129">
        <v>44610</v>
      </c>
      <c r="N36" s="72" t="s">
        <v>126</v>
      </c>
      <c r="O36" s="124"/>
      <c r="P36" s="125"/>
    </row>
    <row r="37" spans="1:16" ht="14.25" customHeight="1" x14ac:dyDescent="0.25">
      <c r="A37" s="118">
        <v>3</v>
      </c>
      <c r="B37" s="120" t="s">
        <v>111</v>
      </c>
      <c r="C37" s="121">
        <v>1261</v>
      </c>
      <c r="D37" s="122">
        <v>45.16</v>
      </c>
      <c r="E37" s="122">
        <v>16.45</v>
      </c>
      <c r="F37" s="116">
        <f t="shared" si="5"/>
        <v>28.709999999999997</v>
      </c>
      <c r="G37" s="122">
        <v>45.15</v>
      </c>
      <c r="H37" s="122">
        <v>16.45</v>
      </c>
      <c r="I37" s="116">
        <f t="shared" si="6"/>
        <v>28.7</v>
      </c>
      <c r="J37" s="119">
        <v>10.74</v>
      </c>
      <c r="K37" s="116">
        <f t="shared" si="7"/>
        <v>25.617999999999999</v>
      </c>
      <c r="L37" s="116">
        <f t="shared" si="8"/>
        <v>-9.9999999999980105E-3</v>
      </c>
      <c r="M37" s="129">
        <v>44610</v>
      </c>
      <c r="N37" s="72" t="s">
        <v>127</v>
      </c>
      <c r="O37" s="124"/>
      <c r="P37" s="125"/>
    </row>
    <row r="38" spans="1:16" ht="14.25" customHeight="1" x14ac:dyDescent="0.25">
      <c r="A38" s="118"/>
      <c r="B38" s="120"/>
      <c r="C38" s="121"/>
      <c r="D38" s="122"/>
      <c r="E38" s="122"/>
      <c r="F38" s="116">
        <f t="shared" si="5"/>
        <v>0</v>
      </c>
      <c r="G38" s="122"/>
      <c r="H38" s="122"/>
      <c r="I38" s="116">
        <f t="shared" si="6"/>
        <v>0</v>
      </c>
      <c r="J38" s="119"/>
      <c r="K38" s="116">
        <f t="shared" si="7"/>
        <v>0</v>
      </c>
      <c r="L38" s="116">
        <f t="shared" si="8"/>
        <v>0</v>
      </c>
      <c r="M38" s="129"/>
      <c r="N38" s="72"/>
      <c r="O38" s="124"/>
      <c r="P38" s="125"/>
    </row>
    <row r="39" spans="1:16" ht="14.25" customHeight="1" x14ac:dyDescent="0.25">
      <c r="A39" s="118"/>
      <c r="B39" s="120"/>
      <c r="C39" s="121"/>
      <c r="D39" s="122"/>
      <c r="E39" s="122"/>
      <c r="F39" s="116">
        <f t="shared" si="5"/>
        <v>0</v>
      </c>
      <c r="G39" s="122"/>
      <c r="H39" s="122"/>
      <c r="I39" s="116">
        <f t="shared" si="6"/>
        <v>0</v>
      </c>
      <c r="J39" s="119"/>
      <c r="K39" s="116">
        <f t="shared" si="7"/>
        <v>0</v>
      </c>
      <c r="L39" s="116">
        <f t="shared" si="8"/>
        <v>0</v>
      </c>
      <c r="M39" s="129"/>
      <c r="N39" s="72"/>
      <c r="O39" s="124"/>
      <c r="P39" s="125"/>
    </row>
    <row r="40" spans="1:16" ht="14.25" customHeight="1" x14ac:dyDescent="0.25">
      <c r="A40" s="118"/>
      <c r="B40" s="120"/>
      <c r="C40" s="121"/>
      <c r="D40" s="122"/>
      <c r="E40" s="122"/>
      <c r="F40" s="116">
        <f t="shared" si="5"/>
        <v>0</v>
      </c>
      <c r="G40" s="122"/>
      <c r="H40" s="122"/>
      <c r="I40" s="116">
        <f t="shared" si="6"/>
        <v>0</v>
      </c>
      <c r="J40" s="119"/>
      <c r="K40" s="116">
        <f t="shared" si="7"/>
        <v>0</v>
      </c>
      <c r="L40" s="116">
        <f t="shared" si="8"/>
        <v>0</v>
      </c>
      <c r="M40" s="129"/>
      <c r="N40" s="72"/>
      <c r="O40" s="124"/>
      <c r="P40" s="125"/>
    </row>
    <row r="41" spans="1:16" ht="14.25" customHeight="1" x14ac:dyDescent="0.25">
      <c r="A41" s="118"/>
      <c r="B41" s="120"/>
      <c r="C41" s="121"/>
      <c r="D41" s="122"/>
      <c r="E41" s="122"/>
      <c r="F41" s="116">
        <f t="shared" si="5"/>
        <v>0</v>
      </c>
      <c r="G41" s="122"/>
      <c r="H41" s="122"/>
      <c r="I41" s="116">
        <f t="shared" si="6"/>
        <v>0</v>
      </c>
      <c r="J41" s="119"/>
      <c r="K41" s="116">
        <f t="shared" si="7"/>
        <v>0</v>
      </c>
      <c r="L41" s="116">
        <f t="shared" si="8"/>
        <v>0</v>
      </c>
      <c r="M41" s="123"/>
      <c r="N41" s="72"/>
      <c r="O41" s="125"/>
      <c r="P41" s="125"/>
    </row>
    <row r="42" spans="1:16" ht="14.25" customHeight="1" x14ac:dyDescent="0.25">
      <c r="A42" s="118"/>
      <c r="B42" s="120"/>
      <c r="C42" s="121"/>
      <c r="D42" s="122"/>
      <c r="E42" s="122"/>
      <c r="F42" s="116">
        <f t="shared" si="5"/>
        <v>0</v>
      </c>
      <c r="G42" s="122"/>
      <c r="H42" s="122"/>
      <c r="I42" s="116">
        <f t="shared" si="6"/>
        <v>0</v>
      </c>
      <c r="J42" s="119"/>
      <c r="K42" s="116">
        <f t="shared" si="7"/>
        <v>0</v>
      </c>
      <c r="L42" s="116">
        <f t="shared" si="8"/>
        <v>0</v>
      </c>
      <c r="M42" s="123"/>
      <c r="N42" s="72"/>
      <c r="O42" s="125"/>
      <c r="P42" s="125"/>
    </row>
    <row r="43" spans="1:16" ht="14.25" customHeight="1" x14ac:dyDescent="0.25">
      <c r="A43" s="118"/>
      <c r="B43" s="120"/>
      <c r="C43" s="121"/>
      <c r="D43" s="122"/>
      <c r="E43" s="122"/>
      <c r="F43" s="116">
        <f t="shared" si="5"/>
        <v>0</v>
      </c>
      <c r="G43" s="122"/>
      <c r="H43" s="122"/>
      <c r="I43" s="116">
        <f t="shared" si="6"/>
        <v>0</v>
      </c>
      <c r="J43" s="119"/>
      <c r="K43" s="116">
        <f t="shared" si="7"/>
        <v>0</v>
      </c>
      <c r="L43" s="116">
        <f t="shared" si="8"/>
        <v>0</v>
      </c>
      <c r="M43" s="123"/>
      <c r="N43" s="72"/>
      <c r="O43" s="125"/>
      <c r="P43" s="125"/>
    </row>
    <row r="44" spans="1:16" ht="14.25" customHeight="1" x14ac:dyDescent="0.25">
      <c r="A44" s="118"/>
      <c r="B44" s="120"/>
      <c r="C44" s="121"/>
      <c r="D44" s="122"/>
      <c r="E44" s="122"/>
      <c r="F44" s="116">
        <f t="shared" si="5"/>
        <v>0</v>
      </c>
      <c r="G44" s="122"/>
      <c r="H44" s="122"/>
      <c r="I44" s="116">
        <f t="shared" si="6"/>
        <v>0</v>
      </c>
      <c r="J44" s="119"/>
      <c r="K44" s="116">
        <f t="shared" si="7"/>
        <v>0</v>
      </c>
      <c r="L44" s="116">
        <f t="shared" si="8"/>
        <v>0</v>
      </c>
      <c r="M44" s="123"/>
      <c r="N44" s="72"/>
      <c r="O44" s="125"/>
      <c r="P44" s="125"/>
    </row>
    <row r="45" spans="1:16" ht="3.75" customHeight="1" x14ac:dyDescent="0.25">
      <c r="A45" s="1"/>
      <c r="B45" s="19"/>
      <c r="C45" s="56"/>
      <c r="D45" s="11"/>
      <c r="E45" s="11"/>
      <c r="F45" s="3"/>
      <c r="G45" s="11"/>
      <c r="H45" s="11"/>
      <c r="I45" s="3"/>
      <c r="J45" s="57"/>
      <c r="K45" s="3"/>
      <c r="L45" s="6"/>
      <c r="M45" s="21"/>
      <c r="N45" s="19"/>
      <c r="O45" s="9"/>
      <c r="P45" s="9"/>
    </row>
    <row r="46" spans="1:16" ht="14.25" customHeight="1" x14ac:dyDescent="0.25">
      <c r="A46" s="112"/>
      <c r="B46" s="126"/>
      <c r="C46" s="127" t="s">
        <v>35</v>
      </c>
      <c r="D46" s="116">
        <f t="shared" ref="D46:I46" si="9">SUM(D35:D44)</f>
        <v>134.68</v>
      </c>
      <c r="E46" s="116">
        <f t="shared" si="9"/>
        <v>49.92</v>
      </c>
      <c r="F46" s="116">
        <f t="shared" si="9"/>
        <v>84.759999999999991</v>
      </c>
      <c r="G46" s="116">
        <f t="shared" si="9"/>
        <v>134.66</v>
      </c>
      <c r="H46" s="116">
        <f t="shared" si="9"/>
        <v>49.89</v>
      </c>
      <c r="I46" s="116">
        <f t="shared" si="9"/>
        <v>84.77</v>
      </c>
      <c r="J46" s="128">
        <f>ROUND((((I46-K46)/I46)*100),5)</f>
        <v>10.698359999999999</v>
      </c>
      <c r="K46" s="116">
        <f>SUM(K35:K44)</f>
        <v>75.700999999999993</v>
      </c>
      <c r="L46" s="116">
        <f>SUM(L35:L44)</f>
        <v>1.0000000000001563E-2</v>
      </c>
      <c r="M46" s="21"/>
      <c r="N46" s="19"/>
      <c r="O46" s="9"/>
      <c r="P46" s="9"/>
    </row>
  </sheetData>
  <mergeCells count="10">
    <mergeCell ref="D16:F17"/>
    <mergeCell ref="M16:M18"/>
    <mergeCell ref="N16:N18"/>
    <mergeCell ref="O16:O18"/>
    <mergeCell ref="P16:P18"/>
    <mergeCell ref="D32:F33"/>
    <mergeCell ref="M32:M34"/>
    <mergeCell ref="N32:N34"/>
    <mergeCell ref="O32:O34"/>
    <mergeCell ref="P32:P34"/>
  </mergeCells>
  <printOptions verticalCentered="1"/>
  <pageMargins left="0.78740157480314965" right="1.0236220472440944" top="0.74803149606299213" bottom="0.74803149606299213" header="0.31496062992125984" footer="0.31496062992125984"/>
  <pageSetup scale="54" firstPageNumber="0" orientation="landscape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GridLines="0" workbookViewId="0">
      <selection activeCell="I19" sqref="I19"/>
    </sheetView>
  </sheetViews>
  <sheetFormatPr baseColWidth="10" defaultColWidth="14.42578125" defaultRowHeight="12.75" x14ac:dyDescent="0.2"/>
  <cols>
    <col min="1" max="1" width="11.42578125" customWidth="1"/>
    <col min="2" max="2" width="11.85546875" customWidth="1"/>
    <col min="3" max="3" width="34.28515625" customWidth="1"/>
    <col min="4" max="4" width="16" customWidth="1"/>
    <col min="5" max="5" width="11.42578125" customWidth="1"/>
    <col min="6" max="6" width="12.28515625" customWidth="1"/>
    <col min="7" max="7" width="12.5703125" customWidth="1"/>
    <col min="8" max="8" width="11.7109375" customWidth="1"/>
    <col min="9" max="9" width="34.28515625" customWidth="1"/>
    <col min="10" max="10" width="16" customWidth="1"/>
    <col min="11" max="11" width="11.42578125" customWidth="1"/>
  </cols>
  <sheetData>
    <row r="1" spans="1:11" ht="12.75" customHeight="1" x14ac:dyDescent="0.2">
      <c r="A1" s="73"/>
      <c r="B1" s="73"/>
      <c r="C1" s="73"/>
      <c r="D1" s="74"/>
      <c r="E1" s="74"/>
      <c r="F1" s="74"/>
      <c r="G1" s="74"/>
      <c r="H1" s="75"/>
      <c r="I1" s="74"/>
    </row>
    <row r="2" spans="1:11" ht="12.75" customHeight="1" x14ac:dyDescent="0.25">
      <c r="A2" s="73"/>
      <c r="B2" s="73"/>
      <c r="C2" s="76" t="s">
        <v>37</v>
      </c>
      <c r="D2" s="77" t="e">
        <f>SUM(D10:D51)</f>
        <v>#REF!</v>
      </c>
      <c r="E2" s="74" t="s">
        <v>7</v>
      </c>
      <c r="F2" s="74"/>
      <c r="G2" s="74"/>
      <c r="H2" s="75"/>
      <c r="I2" s="74"/>
    </row>
    <row r="3" spans="1:11" ht="12.75" customHeight="1" x14ac:dyDescent="0.25">
      <c r="A3" s="73"/>
      <c r="B3" s="73"/>
      <c r="C3" s="76" t="s">
        <v>38</v>
      </c>
      <c r="D3" s="77" t="e">
        <f>SUM(G10:G51)</f>
        <v>#REF!</v>
      </c>
      <c r="E3" s="74" t="s">
        <v>7</v>
      </c>
      <c r="F3" s="74"/>
      <c r="G3" s="74"/>
      <c r="H3" s="75"/>
      <c r="I3" s="74"/>
    </row>
    <row r="4" spans="1:11" ht="12.75" customHeight="1" x14ac:dyDescent="0.25">
      <c r="A4" s="73"/>
      <c r="B4" s="73"/>
      <c r="C4" s="76" t="s">
        <v>39</v>
      </c>
      <c r="D4" s="77" t="e">
        <f>SUM(I10:I51)</f>
        <v>#REF!</v>
      </c>
      <c r="E4" s="74" t="s">
        <v>9</v>
      </c>
      <c r="F4" s="74"/>
      <c r="G4" s="74"/>
      <c r="H4" s="75"/>
      <c r="I4" s="74"/>
    </row>
    <row r="5" spans="1:11" ht="12.75" customHeight="1" x14ac:dyDescent="0.2">
      <c r="A5" s="73"/>
      <c r="B5" s="73"/>
      <c r="C5" s="76" t="s">
        <v>40</v>
      </c>
      <c r="D5" s="78" t="e">
        <f>ROUND((((D3-D4)/D3)*100),5)</f>
        <v>#REF!</v>
      </c>
      <c r="E5" s="74" t="s">
        <v>24</v>
      </c>
      <c r="F5" s="74"/>
      <c r="G5" s="74"/>
      <c r="H5" s="75"/>
      <c r="I5" s="74"/>
    </row>
    <row r="6" spans="1:11" ht="12.75" customHeight="1" x14ac:dyDescent="0.25">
      <c r="A6" s="73"/>
      <c r="B6" s="73"/>
      <c r="C6" s="79"/>
      <c r="D6" s="80"/>
      <c r="E6" s="74"/>
      <c r="F6" s="74"/>
      <c r="G6" s="74"/>
      <c r="H6" s="75"/>
      <c r="I6" s="74"/>
    </row>
    <row r="7" spans="1:11" ht="21" customHeight="1" x14ac:dyDescent="0.2">
      <c r="A7" s="73"/>
      <c r="B7" s="139" t="s">
        <v>41</v>
      </c>
      <c r="C7" s="139"/>
      <c r="D7" s="81" t="str">
        <f>'PESOS POR LOTE'!G8</f>
        <v>Omint Spa</v>
      </c>
      <c r="E7" s="82"/>
      <c r="F7" s="82"/>
      <c r="G7" s="83"/>
      <c r="H7" s="75"/>
      <c r="I7" s="74"/>
    </row>
    <row r="8" spans="1:11" ht="16.5" customHeight="1" x14ac:dyDescent="0.25">
      <c r="A8" s="73"/>
      <c r="B8" s="140" t="s">
        <v>42</v>
      </c>
      <c r="C8" s="84" t="s">
        <v>43</v>
      </c>
      <c r="D8" s="85" t="s">
        <v>25</v>
      </c>
      <c r="E8" s="86"/>
      <c r="F8" s="86" t="s">
        <v>44</v>
      </c>
      <c r="G8" s="86"/>
      <c r="H8" s="87" t="s">
        <v>24</v>
      </c>
      <c r="I8" s="85" t="s">
        <v>25</v>
      </c>
      <c r="J8" s="85" t="s">
        <v>45</v>
      </c>
      <c r="K8" s="85" t="s">
        <v>45</v>
      </c>
    </row>
    <row r="9" spans="1:11" ht="12.75" customHeight="1" x14ac:dyDescent="0.25">
      <c r="A9" s="73"/>
      <c r="B9" s="140"/>
      <c r="C9" s="88" t="s">
        <v>15</v>
      </c>
      <c r="D9" s="89" t="s">
        <v>46</v>
      </c>
      <c r="E9" s="90" t="s">
        <v>30</v>
      </c>
      <c r="F9" s="91" t="s">
        <v>31</v>
      </c>
      <c r="G9" s="92" t="s">
        <v>32</v>
      </c>
      <c r="H9" s="93" t="s">
        <v>33</v>
      </c>
      <c r="I9" s="94" t="s">
        <v>34</v>
      </c>
      <c r="J9" s="94" t="s">
        <v>47</v>
      </c>
      <c r="K9" s="94" t="s">
        <v>48</v>
      </c>
    </row>
    <row r="10" spans="1:11" ht="12.75" customHeight="1" x14ac:dyDescent="0.25">
      <c r="A10" s="73"/>
      <c r="B10" s="95" t="e">
        <f>+'PESOS POR LOTE'!#REF!</f>
        <v>#REF!</v>
      </c>
      <c r="C10" s="70" t="e">
        <f>+'PESOS POR LOTE'!#REF!</f>
        <v>#REF!</v>
      </c>
      <c r="D10" s="38" t="e">
        <f>'PESOS POR LOTE'!#REF!</f>
        <v>#REF!</v>
      </c>
      <c r="E10" s="38" t="e">
        <f>'PESOS POR LOTE'!#REF!</f>
        <v>#REF!</v>
      </c>
      <c r="F10" s="38" t="e">
        <f>'PESOS POR LOTE'!#REF!</f>
        <v>#REF!</v>
      </c>
      <c r="G10" s="38" t="e">
        <f>'PESOS POR LOTE'!#REF!</f>
        <v>#REF!</v>
      </c>
      <c r="H10" s="96" t="e">
        <f>'PESOS POR LOTE'!#REF!</f>
        <v>#REF!</v>
      </c>
      <c r="I10" s="38" t="e">
        <f>'PESOS POR LOTE'!#REF!</f>
        <v>#REF!</v>
      </c>
      <c r="J10" s="38" t="e">
        <f>+'PESOS POR LOTE'!#REF!</f>
        <v>#REF!</v>
      </c>
      <c r="K10" s="33" t="e">
        <f>+'PESOS POR LOTE'!#REF!</f>
        <v>#REF!</v>
      </c>
    </row>
    <row r="11" spans="1:11" ht="12.75" customHeight="1" x14ac:dyDescent="0.25">
      <c r="A11" s="73"/>
      <c r="B11" s="95" t="e">
        <f>+'PESOS POR LOTE'!#REF!</f>
        <v>#REF!</v>
      </c>
      <c r="C11" s="70" t="e">
        <f>+'PESOS POR LOTE'!#REF!</f>
        <v>#REF!</v>
      </c>
      <c r="D11" s="38" t="e">
        <f>'PESOS POR LOTE'!#REF!</f>
        <v>#REF!</v>
      </c>
      <c r="E11" s="38" t="e">
        <f>'PESOS POR LOTE'!#REF!</f>
        <v>#REF!</v>
      </c>
      <c r="F11" s="38" t="e">
        <f>'PESOS POR LOTE'!#REF!</f>
        <v>#REF!</v>
      </c>
      <c r="G11" s="38" t="e">
        <f>'PESOS POR LOTE'!#REF!</f>
        <v>#REF!</v>
      </c>
      <c r="H11" s="96" t="e">
        <f>'PESOS POR LOTE'!#REF!</f>
        <v>#REF!</v>
      </c>
      <c r="I11" s="38" t="e">
        <f>'PESOS POR LOTE'!#REF!</f>
        <v>#REF!</v>
      </c>
      <c r="J11" s="38" t="e">
        <f>+'PESOS POR LOTE'!#REF!</f>
        <v>#REF!</v>
      </c>
      <c r="K11" s="33" t="e">
        <f>+'PESOS POR LOTE'!#REF!</f>
        <v>#REF!</v>
      </c>
    </row>
    <row r="12" spans="1:11" ht="12.75" customHeight="1" x14ac:dyDescent="0.25">
      <c r="A12" s="73"/>
      <c r="B12" s="95" t="e">
        <f>+'PESOS POR LOTE'!#REF!</f>
        <v>#REF!</v>
      </c>
      <c r="C12" s="70" t="e">
        <f>'PESOS POR LOTE'!#REF!</f>
        <v>#REF!</v>
      </c>
      <c r="D12" s="38" t="e">
        <f>'PESOS POR LOTE'!#REF!</f>
        <v>#REF!</v>
      </c>
      <c r="E12" s="38" t="e">
        <f>'PESOS POR LOTE'!#REF!</f>
        <v>#REF!</v>
      </c>
      <c r="F12" s="38" t="e">
        <f>'PESOS POR LOTE'!#REF!</f>
        <v>#REF!</v>
      </c>
      <c r="G12" s="38" t="e">
        <f>'PESOS POR LOTE'!#REF!</f>
        <v>#REF!</v>
      </c>
      <c r="H12" s="96" t="e">
        <f>'PESOS POR LOTE'!#REF!</f>
        <v>#REF!</v>
      </c>
      <c r="I12" s="38" t="e">
        <f>'PESOS POR LOTE'!#REF!</f>
        <v>#REF!</v>
      </c>
      <c r="J12" s="38" t="e">
        <f>+'PESOS POR LOTE'!#REF!</f>
        <v>#REF!</v>
      </c>
      <c r="K12" s="33" t="e">
        <f>+'PESOS POR LOTE'!#REF!</f>
        <v>#REF!</v>
      </c>
    </row>
    <row r="13" spans="1:11" ht="12.75" customHeight="1" x14ac:dyDescent="0.25">
      <c r="A13" s="73"/>
      <c r="B13" s="95" t="e">
        <f>+'PESOS POR LOTE'!#REF!</f>
        <v>#REF!</v>
      </c>
      <c r="C13" s="70" t="e">
        <f>'PESOS POR LOTE'!#REF!</f>
        <v>#REF!</v>
      </c>
      <c r="D13" s="38" t="e">
        <f>'PESOS POR LOTE'!#REF!</f>
        <v>#REF!</v>
      </c>
      <c r="E13" s="38" t="e">
        <f>'PESOS POR LOTE'!#REF!</f>
        <v>#REF!</v>
      </c>
      <c r="F13" s="38" t="e">
        <f>'PESOS POR LOTE'!#REF!</f>
        <v>#REF!</v>
      </c>
      <c r="G13" s="38" t="e">
        <f>'PESOS POR LOTE'!#REF!</f>
        <v>#REF!</v>
      </c>
      <c r="H13" s="96" t="e">
        <f>'PESOS POR LOTE'!#REF!</f>
        <v>#REF!</v>
      </c>
      <c r="I13" s="38" t="e">
        <f>'PESOS POR LOTE'!#REF!</f>
        <v>#REF!</v>
      </c>
      <c r="J13" s="38" t="e">
        <f>+'PESOS POR LOTE'!#REF!</f>
        <v>#REF!</v>
      </c>
      <c r="K13" s="33" t="e">
        <f>+'PESOS POR LOTE'!#REF!</f>
        <v>#REF!</v>
      </c>
    </row>
    <row r="14" spans="1:11" ht="12.75" customHeight="1" x14ac:dyDescent="0.25">
      <c r="A14" s="73"/>
      <c r="B14" s="95">
        <f>+'PESOS POR LOTE'!J16</f>
        <v>44608</v>
      </c>
      <c r="C14" s="70" t="str">
        <f>'PESOS POR LOTE'!C16</f>
        <v>2202121O</v>
      </c>
      <c r="D14" s="38">
        <f>'PESOS POR LOTE'!F30</f>
        <v>162.99</v>
      </c>
      <c r="E14" s="38">
        <f>'PESOS POR LOTE'!G30</f>
        <v>263.3</v>
      </c>
      <c r="F14" s="38">
        <f>'PESOS POR LOTE'!H30</f>
        <v>100.03</v>
      </c>
      <c r="G14" s="38">
        <f>'PESOS POR LOTE'!I30</f>
        <v>163.27000000000004</v>
      </c>
      <c r="H14" s="96">
        <f>'PESOS POR LOTE'!J30</f>
        <v>10.23091</v>
      </c>
      <c r="I14" s="38">
        <f>'PESOS POR LOTE'!K30</f>
        <v>146.566</v>
      </c>
      <c r="J14" s="38" t="str">
        <f>+'PESOS POR LOTE'!O19</f>
        <v>09-2200127/O</v>
      </c>
      <c r="K14" s="33">
        <f>+'PESOS POR LOTE'!P19</f>
        <v>0</v>
      </c>
    </row>
    <row r="15" spans="1:11" ht="12.75" customHeight="1" x14ac:dyDescent="0.25">
      <c r="A15" s="73"/>
      <c r="B15" s="95">
        <f>+'PESOS POR LOTE'!J32</f>
        <v>44610</v>
      </c>
      <c r="C15" s="70" t="str">
        <f>'PESOS POR LOTE'!C32</f>
        <v>2202122O</v>
      </c>
      <c r="D15" s="38">
        <f>'PESOS POR LOTE'!F46</f>
        <v>84.759999999999991</v>
      </c>
      <c r="E15" s="38">
        <f>'PESOS POR LOTE'!G46</f>
        <v>134.66</v>
      </c>
      <c r="F15" s="38">
        <f>'PESOS POR LOTE'!H46</f>
        <v>49.89</v>
      </c>
      <c r="G15" s="38">
        <f>'PESOS POR LOTE'!I46</f>
        <v>84.77</v>
      </c>
      <c r="H15" s="96">
        <f>'PESOS POR LOTE'!J46</f>
        <v>10.698359999999999</v>
      </c>
      <c r="I15" s="38">
        <f>'PESOS POR LOTE'!K46</f>
        <v>75.700999999999993</v>
      </c>
      <c r="J15" s="38" t="str">
        <f>+'PESOS POR LOTE'!O35</f>
        <v>09-2200128/O</v>
      </c>
      <c r="K15" s="33">
        <f>+'PESOS POR LOTE'!P35</f>
        <v>0</v>
      </c>
    </row>
    <row r="16" spans="1:11" ht="12.75" customHeight="1" x14ac:dyDescent="0.25">
      <c r="A16" s="73"/>
      <c r="B16" s="95" t="e">
        <f>+'PESOS POR LOTE'!#REF!</f>
        <v>#REF!</v>
      </c>
      <c r="C16" s="70" t="e">
        <f>'PESOS POR LOTE'!#REF!</f>
        <v>#REF!</v>
      </c>
      <c r="D16" s="38" t="e">
        <f>'PESOS POR LOTE'!#REF!</f>
        <v>#REF!</v>
      </c>
      <c r="E16" s="38" t="e">
        <f>'PESOS POR LOTE'!#REF!</f>
        <v>#REF!</v>
      </c>
      <c r="F16" s="38" t="e">
        <f>'PESOS POR LOTE'!#REF!</f>
        <v>#REF!</v>
      </c>
      <c r="G16" s="38" t="e">
        <f>'PESOS POR LOTE'!#REF!</f>
        <v>#REF!</v>
      </c>
      <c r="H16" s="96" t="e">
        <f>'PESOS POR LOTE'!#REF!</f>
        <v>#REF!</v>
      </c>
      <c r="I16" s="38" t="e">
        <f>'PESOS POR LOTE'!#REF!</f>
        <v>#REF!</v>
      </c>
      <c r="J16" s="38" t="e">
        <f>+'PESOS POR LOTE'!#REF!</f>
        <v>#REF!</v>
      </c>
      <c r="K16" s="33" t="e">
        <f>+'PESOS POR LOTE'!#REF!</f>
        <v>#REF!</v>
      </c>
    </row>
    <row r="17" spans="1:11" ht="12.75" customHeight="1" x14ac:dyDescent="0.25">
      <c r="A17" s="73"/>
      <c r="B17" s="95" t="e">
        <f>+'PESOS POR LOTE'!#REF!</f>
        <v>#REF!</v>
      </c>
      <c r="C17" s="70" t="e">
        <f>'PESOS POR LOTE'!#REF!</f>
        <v>#REF!</v>
      </c>
      <c r="D17" s="38" t="e">
        <f>'PESOS POR LOTE'!#REF!</f>
        <v>#REF!</v>
      </c>
      <c r="E17" s="38" t="e">
        <f>'PESOS POR LOTE'!#REF!</f>
        <v>#REF!</v>
      </c>
      <c r="F17" s="38" t="e">
        <f>'PESOS POR LOTE'!#REF!</f>
        <v>#REF!</v>
      </c>
      <c r="G17" s="38" t="e">
        <f>'PESOS POR LOTE'!#REF!</f>
        <v>#REF!</v>
      </c>
      <c r="H17" s="96" t="e">
        <f>'PESOS POR LOTE'!#REF!</f>
        <v>#REF!</v>
      </c>
      <c r="I17" s="38" t="e">
        <f>'PESOS POR LOTE'!#REF!</f>
        <v>#REF!</v>
      </c>
      <c r="J17" s="38" t="e">
        <f>+'PESOS POR LOTE'!#REF!</f>
        <v>#REF!</v>
      </c>
      <c r="K17" s="33" t="e">
        <f>+'PESOS POR LOTE'!#REF!</f>
        <v>#REF!</v>
      </c>
    </row>
    <row r="18" spans="1:11" ht="12.75" customHeight="1" x14ac:dyDescent="0.25">
      <c r="A18" s="73"/>
      <c r="B18" s="95" t="e">
        <f>+'PESOS POR LOTE'!#REF!</f>
        <v>#REF!</v>
      </c>
      <c r="C18" s="70" t="e">
        <f>'PESOS POR LOTE'!#REF!</f>
        <v>#REF!</v>
      </c>
      <c r="D18" s="38" t="e">
        <f>'PESOS POR LOTE'!#REF!</f>
        <v>#REF!</v>
      </c>
      <c r="E18" s="38" t="e">
        <f>'PESOS POR LOTE'!#REF!</f>
        <v>#REF!</v>
      </c>
      <c r="F18" s="38" t="e">
        <f>'PESOS POR LOTE'!#REF!</f>
        <v>#REF!</v>
      </c>
      <c r="G18" s="38" t="e">
        <f>'PESOS POR LOTE'!#REF!</f>
        <v>#REF!</v>
      </c>
      <c r="H18" s="96" t="e">
        <f>'PESOS POR LOTE'!#REF!</f>
        <v>#REF!</v>
      </c>
      <c r="I18" s="38" t="e">
        <f>'PESOS POR LOTE'!#REF!</f>
        <v>#REF!</v>
      </c>
      <c r="J18" s="38" t="e">
        <f>+'PESOS POR LOTE'!#REF!</f>
        <v>#REF!</v>
      </c>
      <c r="K18" s="33" t="e">
        <f>+'PESOS POR LOTE'!#REF!</f>
        <v>#REF!</v>
      </c>
    </row>
    <row r="19" spans="1:11" ht="12.75" customHeight="1" x14ac:dyDescent="0.25">
      <c r="A19" s="73"/>
      <c r="B19" s="95" t="e">
        <f>+'PESOS POR LOTE'!#REF!</f>
        <v>#REF!</v>
      </c>
      <c r="C19" s="70" t="e">
        <f>'PESOS POR LOTE'!#REF!</f>
        <v>#REF!</v>
      </c>
      <c r="D19" s="38" t="e">
        <f>'PESOS POR LOTE'!#REF!</f>
        <v>#REF!</v>
      </c>
      <c r="E19" s="38" t="e">
        <f>'PESOS POR LOTE'!#REF!</f>
        <v>#REF!</v>
      </c>
      <c r="F19" s="38" t="e">
        <f>'PESOS POR LOTE'!#REF!</f>
        <v>#REF!</v>
      </c>
      <c r="G19" s="38" t="e">
        <f>'PESOS POR LOTE'!#REF!</f>
        <v>#REF!</v>
      </c>
      <c r="H19" s="96" t="e">
        <f>'PESOS POR LOTE'!#REF!</f>
        <v>#REF!</v>
      </c>
      <c r="I19" s="38" t="e">
        <f>'PESOS POR LOTE'!#REF!</f>
        <v>#REF!</v>
      </c>
      <c r="J19" s="38" t="e">
        <f>+'PESOS POR LOTE'!#REF!</f>
        <v>#REF!</v>
      </c>
      <c r="K19" s="33" t="e">
        <f>+'PESOS POR LOTE'!#REF!</f>
        <v>#REF!</v>
      </c>
    </row>
    <row r="20" spans="1:11" ht="12.75" customHeight="1" x14ac:dyDescent="0.25">
      <c r="A20" s="73"/>
      <c r="B20" s="95" t="e">
        <f>+'PESOS POR LOTE'!#REF!</f>
        <v>#REF!</v>
      </c>
      <c r="C20" s="70" t="e">
        <f>'PESOS POR LOTE'!#REF!</f>
        <v>#REF!</v>
      </c>
      <c r="D20" s="38" t="e">
        <f>'PESOS POR LOTE'!#REF!</f>
        <v>#REF!</v>
      </c>
      <c r="E20" s="38" t="e">
        <f>'PESOS POR LOTE'!#REF!</f>
        <v>#REF!</v>
      </c>
      <c r="F20" s="38" t="e">
        <f>'PESOS POR LOTE'!#REF!</f>
        <v>#REF!</v>
      </c>
      <c r="G20" s="38" t="e">
        <f>'PESOS POR LOTE'!#REF!</f>
        <v>#REF!</v>
      </c>
      <c r="H20" s="96" t="e">
        <f>'PESOS POR LOTE'!#REF!</f>
        <v>#REF!</v>
      </c>
      <c r="I20" s="38" t="e">
        <f>'PESOS POR LOTE'!#REF!</f>
        <v>#REF!</v>
      </c>
      <c r="J20" s="38"/>
      <c r="K20" s="38"/>
    </row>
    <row r="21" spans="1:11" ht="12.75" customHeight="1" x14ac:dyDescent="0.25">
      <c r="A21" s="73"/>
      <c r="B21" s="95" t="e">
        <f>+'PESOS POR LOTE'!#REF!</f>
        <v>#REF!</v>
      </c>
      <c r="C21" s="70" t="e">
        <f>'PESOS POR LOTE'!#REF!</f>
        <v>#REF!</v>
      </c>
      <c r="D21" s="38" t="e">
        <f>'PESOS POR LOTE'!#REF!</f>
        <v>#REF!</v>
      </c>
      <c r="E21" s="38" t="e">
        <f>'PESOS POR LOTE'!#REF!</f>
        <v>#REF!</v>
      </c>
      <c r="F21" s="38" t="e">
        <f>'PESOS POR LOTE'!#REF!</f>
        <v>#REF!</v>
      </c>
      <c r="G21" s="38" t="e">
        <f>'PESOS POR LOTE'!#REF!</f>
        <v>#REF!</v>
      </c>
      <c r="H21" s="96" t="e">
        <f>'PESOS POR LOTE'!#REF!</f>
        <v>#REF!</v>
      </c>
      <c r="I21" s="38" t="e">
        <f>'PESOS POR LOTE'!#REF!</f>
        <v>#REF!</v>
      </c>
      <c r="J21" s="38"/>
      <c r="K21" s="38"/>
    </row>
    <row r="22" spans="1:11" ht="12.75" customHeight="1" x14ac:dyDescent="0.25">
      <c r="A22" s="73"/>
      <c r="B22" s="95" t="e">
        <f>+'PESOS POR LOTE'!#REF!</f>
        <v>#REF!</v>
      </c>
      <c r="C22" s="70" t="e">
        <f>'PESOS POR LOTE'!#REF!</f>
        <v>#REF!</v>
      </c>
      <c r="D22" s="38" t="e">
        <f>'PESOS POR LOTE'!#REF!</f>
        <v>#REF!</v>
      </c>
      <c r="E22" s="38" t="e">
        <f>'PESOS POR LOTE'!#REF!</f>
        <v>#REF!</v>
      </c>
      <c r="F22" s="38" t="e">
        <f>'PESOS POR LOTE'!#REF!</f>
        <v>#REF!</v>
      </c>
      <c r="G22" s="38" t="e">
        <f>'PESOS POR LOTE'!#REF!</f>
        <v>#REF!</v>
      </c>
      <c r="H22" s="96" t="e">
        <f>'PESOS POR LOTE'!#REF!</f>
        <v>#REF!</v>
      </c>
      <c r="I22" s="38" t="e">
        <f>'PESOS POR LOTE'!#REF!</f>
        <v>#REF!</v>
      </c>
      <c r="J22" s="38"/>
      <c r="K22" s="38"/>
    </row>
    <row r="23" spans="1:11" ht="12.75" customHeight="1" x14ac:dyDescent="0.25">
      <c r="A23" s="73"/>
      <c r="B23" s="95" t="e">
        <f>+'PESOS POR LOTE'!#REF!</f>
        <v>#REF!</v>
      </c>
      <c r="C23" s="70"/>
      <c r="D23" s="38" t="e">
        <f>'PESOS POR LOTE'!#REF!</f>
        <v>#REF!</v>
      </c>
      <c r="E23" s="38" t="e">
        <f>'PESOS POR LOTE'!#REF!</f>
        <v>#REF!</v>
      </c>
      <c r="F23" s="38" t="e">
        <f>'PESOS POR LOTE'!#REF!</f>
        <v>#REF!</v>
      </c>
      <c r="G23" s="38" t="e">
        <f>'PESOS POR LOTE'!#REF!</f>
        <v>#REF!</v>
      </c>
      <c r="H23" s="96" t="e">
        <f>'PESOS POR LOTE'!#REF!</f>
        <v>#REF!</v>
      </c>
      <c r="I23" s="38" t="e">
        <f>'PESOS POR LOTE'!#REF!</f>
        <v>#REF!</v>
      </c>
      <c r="J23" s="38"/>
      <c r="K23" s="38"/>
    </row>
    <row r="24" spans="1:11" ht="12.75" customHeight="1" x14ac:dyDescent="0.25">
      <c r="A24" s="73"/>
      <c r="B24" s="95" t="e">
        <f>+'PESOS POR LOTE'!#REF!</f>
        <v>#REF!</v>
      </c>
      <c r="C24" s="70" t="e">
        <f>'PESOS POR LOTE'!#REF!</f>
        <v>#REF!</v>
      </c>
      <c r="D24" s="38" t="e">
        <f>'PESOS POR LOTE'!#REF!</f>
        <v>#REF!</v>
      </c>
      <c r="E24" s="38" t="e">
        <f>'PESOS POR LOTE'!#REF!</f>
        <v>#REF!</v>
      </c>
      <c r="F24" s="38" t="e">
        <f>'PESOS POR LOTE'!#REF!</f>
        <v>#REF!</v>
      </c>
      <c r="G24" s="38" t="e">
        <f>'PESOS POR LOTE'!#REF!</f>
        <v>#REF!</v>
      </c>
      <c r="H24" s="96" t="e">
        <f>'PESOS POR LOTE'!#REF!</f>
        <v>#REF!</v>
      </c>
      <c r="I24" s="38" t="e">
        <f>'PESOS POR LOTE'!#REF!</f>
        <v>#REF!</v>
      </c>
      <c r="J24" s="38"/>
      <c r="K24" s="38"/>
    </row>
    <row r="25" spans="1:11" ht="12.75" customHeight="1" x14ac:dyDescent="0.25">
      <c r="A25" s="73"/>
      <c r="B25" s="95" t="e">
        <f>+'PESOS POR LOTE'!#REF!</f>
        <v>#REF!</v>
      </c>
      <c r="C25" s="70" t="e">
        <f>'PESOS POR LOTE'!#REF!</f>
        <v>#REF!</v>
      </c>
      <c r="D25" s="38" t="e">
        <f>'PESOS POR LOTE'!#REF!</f>
        <v>#REF!</v>
      </c>
      <c r="E25" s="38" t="e">
        <f>'PESOS POR LOTE'!#REF!</f>
        <v>#REF!</v>
      </c>
      <c r="F25" s="38" t="e">
        <f>'PESOS POR LOTE'!#REF!</f>
        <v>#REF!</v>
      </c>
      <c r="G25" s="38" t="e">
        <f>'PESOS POR LOTE'!#REF!</f>
        <v>#REF!</v>
      </c>
      <c r="H25" s="96" t="e">
        <f>'PESOS POR LOTE'!#REF!</f>
        <v>#REF!</v>
      </c>
      <c r="I25" s="38" t="e">
        <f>'PESOS POR LOTE'!#REF!</f>
        <v>#REF!</v>
      </c>
      <c r="J25" s="38"/>
      <c r="K25" s="38"/>
    </row>
    <row r="26" spans="1:11" ht="12.75" customHeight="1" x14ac:dyDescent="0.25">
      <c r="A26" s="73"/>
      <c r="B26" s="95" t="e">
        <f>+'PESOS POR LOTE'!#REF!</f>
        <v>#REF!</v>
      </c>
      <c r="C26" s="70" t="e">
        <f>'PESOS POR LOTE'!#REF!</f>
        <v>#REF!</v>
      </c>
      <c r="D26" s="38" t="e">
        <f>'PESOS POR LOTE'!#REF!</f>
        <v>#REF!</v>
      </c>
      <c r="E26" s="38" t="e">
        <f>'PESOS POR LOTE'!#REF!</f>
        <v>#REF!</v>
      </c>
      <c r="F26" s="38" t="e">
        <f>'PESOS POR LOTE'!#REF!</f>
        <v>#REF!</v>
      </c>
      <c r="G26" s="38" t="e">
        <f>'PESOS POR LOTE'!#REF!</f>
        <v>#REF!</v>
      </c>
      <c r="H26" s="96" t="e">
        <f>'PESOS POR LOTE'!#REF!</f>
        <v>#REF!</v>
      </c>
      <c r="I26" s="38" t="e">
        <f>'PESOS POR LOTE'!#REF!</f>
        <v>#REF!</v>
      </c>
      <c r="J26" s="38"/>
      <c r="K26" s="38"/>
    </row>
    <row r="27" spans="1:11" ht="12.75" customHeight="1" x14ac:dyDescent="0.25">
      <c r="A27" s="73"/>
      <c r="B27" s="95" t="e">
        <f>+'PESOS POR LOTE'!#REF!</f>
        <v>#REF!</v>
      </c>
      <c r="C27" s="70" t="e">
        <f>'PESOS POR LOTE'!#REF!</f>
        <v>#REF!</v>
      </c>
      <c r="D27" s="38" t="e">
        <f>'PESOS POR LOTE'!#REF!</f>
        <v>#REF!</v>
      </c>
      <c r="E27" s="38" t="e">
        <f>'PESOS POR LOTE'!#REF!</f>
        <v>#REF!</v>
      </c>
      <c r="F27" s="38" t="e">
        <f>'PESOS POR LOTE'!#REF!</f>
        <v>#REF!</v>
      </c>
      <c r="G27" s="38" t="e">
        <f>'PESOS POR LOTE'!#REF!</f>
        <v>#REF!</v>
      </c>
      <c r="H27" s="96" t="e">
        <f>'PESOS POR LOTE'!#REF!</f>
        <v>#REF!</v>
      </c>
      <c r="I27" s="38" t="e">
        <f>'PESOS POR LOTE'!#REF!</f>
        <v>#REF!</v>
      </c>
      <c r="J27" s="38"/>
      <c r="K27" s="38"/>
    </row>
    <row r="28" spans="1:11" ht="12.75" customHeight="1" x14ac:dyDescent="0.25">
      <c r="A28" s="73"/>
      <c r="B28" s="95" t="e">
        <f>+'PESOS POR LOTE'!#REF!</f>
        <v>#REF!</v>
      </c>
      <c r="C28" s="70" t="e">
        <f>'PESOS POR LOTE'!#REF!</f>
        <v>#REF!</v>
      </c>
      <c r="D28" s="38" t="e">
        <f>'PESOS POR LOTE'!#REF!</f>
        <v>#REF!</v>
      </c>
      <c r="E28" s="38" t="e">
        <f>'PESOS POR LOTE'!#REF!</f>
        <v>#REF!</v>
      </c>
      <c r="F28" s="38" t="e">
        <f>'PESOS POR LOTE'!#REF!</f>
        <v>#REF!</v>
      </c>
      <c r="G28" s="38" t="e">
        <f>'PESOS POR LOTE'!#REF!</f>
        <v>#REF!</v>
      </c>
      <c r="H28" s="96" t="e">
        <f>'PESOS POR LOTE'!#REF!</f>
        <v>#REF!</v>
      </c>
      <c r="I28" s="38" t="e">
        <f>'PESOS POR LOTE'!#REF!</f>
        <v>#REF!</v>
      </c>
      <c r="J28" s="38"/>
      <c r="K28" s="38"/>
    </row>
    <row r="29" spans="1:11" ht="12.75" customHeight="1" x14ac:dyDescent="0.25">
      <c r="A29" s="73"/>
      <c r="B29" s="95" t="e">
        <f>+'PESOS POR LOTE'!#REF!</f>
        <v>#REF!</v>
      </c>
      <c r="C29" s="70" t="e">
        <f>'PESOS POR LOTE'!#REF!</f>
        <v>#REF!</v>
      </c>
      <c r="D29" s="38" t="e">
        <f>'PESOS POR LOTE'!#REF!</f>
        <v>#REF!</v>
      </c>
      <c r="E29" s="38" t="e">
        <f>'PESOS POR LOTE'!#REF!</f>
        <v>#REF!</v>
      </c>
      <c r="F29" s="38" t="e">
        <f>'PESOS POR LOTE'!#REF!</f>
        <v>#REF!</v>
      </c>
      <c r="G29" s="38" t="e">
        <f>'PESOS POR LOTE'!#REF!</f>
        <v>#REF!</v>
      </c>
      <c r="H29" s="96" t="e">
        <f>'PESOS POR LOTE'!#REF!</f>
        <v>#REF!</v>
      </c>
      <c r="I29" s="38" t="e">
        <f>'PESOS POR LOTE'!#REF!</f>
        <v>#REF!</v>
      </c>
      <c r="J29" s="38"/>
      <c r="K29" s="38"/>
    </row>
    <row r="30" spans="1:11" ht="12.75" customHeight="1" x14ac:dyDescent="0.25">
      <c r="A30" s="73"/>
      <c r="B30" s="95" t="e">
        <f>+'PESOS POR LOTE'!#REF!</f>
        <v>#REF!</v>
      </c>
      <c r="C30" s="70" t="e">
        <f>'PESOS POR LOTE'!#REF!</f>
        <v>#REF!</v>
      </c>
      <c r="D30" s="38" t="e">
        <f>'PESOS POR LOTE'!#REF!</f>
        <v>#REF!</v>
      </c>
      <c r="E30" s="38" t="e">
        <f>'PESOS POR LOTE'!#REF!</f>
        <v>#REF!</v>
      </c>
      <c r="F30" s="38" t="e">
        <f>'PESOS POR LOTE'!#REF!</f>
        <v>#REF!</v>
      </c>
      <c r="G30" s="38" t="e">
        <f>'PESOS POR LOTE'!#REF!</f>
        <v>#REF!</v>
      </c>
      <c r="H30" s="96" t="e">
        <f>'PESOS POR LOTE'!#REF!</f>
        <v>#REF!</v>
      </c>
      <c r="I30" s="38" t="e">
        <f>'PESOS POR LOTE'!#REF!</f>
        <v>#REF!</v>
      </c>
      <c r="J30" s="38"/>
      <c r="K30" s="38"/>
    </row>
    <row r="31" spans="1:11" ht="12.75" customHeight="1" x14ac:dyDescent="0.25">
      <c r="A31" s="73"/>
      <c r="B31" s="95" t="e">
        <f>+'PESOS POR LOTE'!#REF!</f>
        <v>#REF!</v>
      </c>
      <c r="C31" s="70" t="e">
        <f>'PESOS POR LOTE'!#REF!</f>
        <v>#REF!</v>
      </c>
      <c r="D31" s="38" t="e">
        <f>'PESOS POR LOTE'!#REF!</f>
        <v>#REF!</v>
      </c>
      <c r="E31" s="38" t="e">
        <f>'PESOS POR LOTE'!#REF!</f>
        <v>#REF!</v>
      </c>
      <c r="F31" s="38" t="e">
        <f>'PESOS POR LOTE'!#REF!</f>
        <v>#REF!</v>
      </c>
      <c r="G31" s="38" t="e">
        <f>'PESOS POR LOTE'!#REF!</f>
        <v>#REF!</v>
      </c>
      <c r="H31" s="96" t="e">
        <f>'PESOS POR LOTE'!#REF!</f>
        <v>#REF!</v>
      </c>
      <c r="I31" s="38" t="e">
        <f>'PESOS POR LOTE'!#REF!</f>
        <v>#REF!</v>
      </c>
      <c r="J31" s="38"/>
      <c r="K31" s="38"/>
    </row>
    <row r="32" spans="1:11" ht="12.75" customHeight="1" x14ac:dyDescent="0.25">
      <c r="A32" s="73"/>
      <c r="B32" s="95" t="e">
        <f>+'PESOS POR LOTE'!#REF!</f>
        <v>#REF!</v>
      </c>
      <c r="C32" s="70" t="e">
        <f>'PESOS POR LOTE'!#REF!</f>
        <v>#REF!</v>
      </c>
      <c r="D32" s="38" t="e">
        <f>'PESOS POR LOTE'!#REF!</f>
        <v>#REF!</v>
      </c>
      <c r="E32" s="38" t="e">
        <f>'PESOS POR LOTE'!#REF!</f>
        <v>#REF!</v>
      </c>
      <c r="F32" s="38" t="e">
        <f>'PESOS POR LOTE'!#REF!</f>
        <v>#REF!</v>
      </c>
      <c r="G32" s="38" t="e">
        <f>'PESOS POR LOTE'!#REF!</f>
        <v>#REF!</v>
      </c>
      <c r="H32" s="96" t="e">
        <f>'PESOS POR LOTE'!#REF!</f>
        <v>#REF!</v>
      </c>
      <c r="I32" s="38" t="e">
        <f>'PESOS POR LOTE'!#REF!</f>
        <v>#REF!</v>
      </c>
      <c r="J32" s="38"/>
      <c r="K32" s="38"/>
    </row>
    <row r="33" spans="1:11" ht="12.75" customHeight="1" x14ac:dyDescent="0.25">
      <c r="A33" s="73"/>
      <c r="B33" s="95" t="e">
        <f>+'PESOS POR LOTE'!#REF!</f>
        <v>#REF!</v>
      </c>
      <c r="C33" s="70" t="e">
        <f>+'PESOS POR LOTE'!#REF!</f>
        <v>#REF!</v>
      </c>
      <c r="D33" s="38" t="e">
        <f>+'PESOS POR LOTE'!#REF!</f>
        <v>#REF!</v>
      </c>
      <c r="E33" s="38" t="e">
        <f>+'PESOS POR LOTE'!#REF!</f>
        <v>#REF!</v>
      </c>
      <c r="F33" s="38" t="e">
        <f>+'PESOS POR LOTE'!#REF!</f>
        <v>#REF!</v>
      </c>
      <c r="G33" s="38" t="e">
        <f>+'PESOS POR LOTE'!#REF!</f>
        <v>#REF!</v>
      </c>
      <c r="H33" s="96" t="e">
        <f>+'PESOS POR LOTE'!#REF!</f>
        <v>#REF!</v>
      </c>
      <c r="I33" s="38" t="e">
        <f>+'PESOS POR LOTE'!#REF!</f>
        <v>#REF!</v>
      </c>
      <c r="J33" s="38"/>
      <c r="K33" s="38"/>
    </row>
    <row r="34" spans="1:11" ht="12.75" customHeight="1" x14ac:dyDescent="0.25">
      <c r="A34" s="73"/>
      <c r="B34" s="95" t="e">
        <f>+'PESOS POR LOTE'!#REF!</f>
        <v>#REF!</v>
      </c>
      <c r="C34" s="70" t="e">
        <f>'PESOS POR LOTE'!#REF!</f>
        <v>#REF!</v>
      </c>
      <c r="D34" s="38" t="e">
        <f>'PESOS POR LOTE'!#REF!</f>
        <v>#REF!</v>
      </c>
      <c r="E34" s="38" t="e">
        <f>'PESOS POR LOTE'!#REF!</f>
        <v>#REF!</v>
      </c>
      <c r="F34" s="38" t="e">
        <f>'PESOS POR LOTE'!#REF!</f>
        <v>#REF!</v>
      </c>
      <c r="G34" s="38" t="e">
        <f>'PESOS POR LOTE'!#REF!</f>
        <v>#REF!</v>
      </c>
      <c r="H34" s="96" t="e">
        <f>'PESOS POR LOTE'!#REF!</f>
        <v>#REF!</v>
      </c>
      <c r="I34" s="38" t="e">
        <f>'PESOS POR LOTE'!#REF!</f>
        <v>#REF!</v>
      </c>
      <c r="J34" s="38"/>
      <c r="K34" s="38"/>
    </row>
    <row r="35" spans="1:11" ht="12.75" customHeight="1" x14ac:dyDescent="0.25">
      <c r="A35" s="73"/>
      <c r="B35" s="95" t="e">
        <f>+'PESOS POR LOTE'!#REF!</f>
        <v>#REF!</v>
      </c>
      <c r="C35" s="70" t="e">
        <f>'PESOS POR LOTE'!#REF!</f>
        <v>#REF!</v>
      </c>
      <c r="D35" s="38" t="e">
        <f>'PESOS POR LOTE'!#REF!</f>
        <v>#REF!</v>
      </c>
      <c r="E35" s="38" t="e">
        <f>'PESOS POR LOTE'!#REF!</f>
        <v>#REF!</v>
      </c>
      <c r="F35" s="38" t="e">
        <f>'PESOS POR LOTE'!#REF!</f>
        <v>#REF!</v>
      </c>
      <c r="G35" s="38" t="e">
        <f>'PESOS POR LOTE'!#REF!</f>
        <v>#REF!</v>
      </c>
      <c r="H35" s="96" t="e">
        <f>'PESOS POR LOTE'!#REF!</f>
        <v>#REF!</v>
      </c>
      <c r="I35" s="38" t="e">
        <f>'PESOS POR LOTE'!#REF!</f>
        <v>#REF!</v>
      </c>
      <c r="J35" s="38"/>
      <c r="K35" s="38"/>
    </row>
    <row r="36" spans="1:11" ht="12.75" customHeight="1" x14ac:dyDescent="0.25">
      <c r="A36" s="73"/>
      <c r="B36" s="95" t="e">
        <f>+'PESOS POR LOTE'!#REF!</f>
        <v>#REF!</v>
      </c>
      <c r="C36" s="70" t="e">
        <f>'PESOS POR LOTE'!#REF!</f>
        <v>#REF!</v>
      </c>
      <c r="D36" s="38" t="e">
        <f>'PESOS POR LOTE'!#REF!</f>
        <v>#REF!</v>
      </c>
      <c r="E36" s="38" t="e">
        <f>'PESOS POR LOTE'!#REF!</f>
        <v>#REF!</v>
      </c>
      <c r="F36" s="38" t="e">
        <f>'PESOS POR LOTE'!#REF!</f>
        <v>#REF!</v>
      </c>
      <c r="G36" s="38" t="e">
        <f>'PESOS POR LOTE'!#REF!</f>
        <v>#REF!</v>
      </c>
      <c r="H36" s="96" t="e">
        <f>'PESOS POR LOTE'!#REF!</f>
        <v>#REF!</v>
      </c>
      <c r="I36" s="38" t="e">
        <f>'PESOS POR LOTE'!#REF!</f>
        <v>#REF!</v>
      </c>
      <c r="J36" s="38"/>
      <c r="K36" s="38"/>
    </row>
    <row r="37" spans="1:11" ht="12.75" customHeight="1" x14ac:dyDescent="0.25">
      <c r="A37" s="73"/>
      <c r="B37" s="95" t="e">
        <f>+'PESOS POR LOTE'!#REF!</f>
        <v>#REF!</v>
      </c>
      <c r="C37" s="70" t="e">
        <f>'PESOS POR LOTE'!#REF!</f>
        <v>#REF!</v>
      </c>
      <c r="D37" s="38" t="e">
        <f>'PESOS POR LOTE'!#REF!</f>
        <v>#REF!</v>
      </c>
      <c r="E37" s="38" t="e">
        <f>'PESOS POR LOTE'!#REF!</f>
        <v>#REF!</v>
      </c>
      <c r="F37" s="38" t="e">
        <f>'PESOS POR LOTE'!#REF!</f>
        <v>#REF!</v>
      </c>
      <c r="G37" s="38" t="e">
        <f>'PESOS POR LOTE'!#REF!</f>
        <v>#REF!</v>
      </c>
      <c r="H37" s="96" t="e">
        <f>'PESOS POR LOTE'!#REF!</f>
        <v>#REF!</v>
      </c>
      <c r="I37" s="38" t="e">
        <f>'PESOS POR LOTE'!#REF!</f>
        <v>#REF!</v>
      </c>
      <c r="J37" s="38"/>
      <c r="K37" s="38"/>
    </row>
    <row r="38" spans="1:11" ht="12.75" customHeight="1" x14ac:dyDescent="0.25">
      <c r="A38" s="73"/>
      <c r="B38" s="95" t="e">
        <f>+'PESOS POR LOTE'!#REF!</f>
        <v>#REF!</v>
      </c>
      <c r="C38" s="70" t="e">
        <f>'PESOS POR LOTE'!#REF!</f>
        <v>#REF!</v>
      </c>
      <c r="D38" s="38" t="e">
        <f>'PESOS POR LOTE'!#REF!</f>
        <v>#REF!</v>
      </c>
      <c r="E38" s="38" t="e">
        <f>'PESOS POR LOTE'!#REF!</f>
        <v>#REF!</v>
      </c>
      <c r="F38" s="38" t="e">
        <f>'PESOS POR LOTE'!#REF!</f>
        <v>#REF!</v>
      </c>
      <c r="G38" s="38" t="e">
        <f>'PESOS POR LOTE'!#REF!</f>
        <v>#REF!</v>
      </c>
      <c r="H38" s="96" t="e">
        <f>'PESOS POR LOTE'!#REF!</f>
        <v>#REF!</v>
      </c>
      <c r="I38" s="38" t="e">
        <f>'PESOS POR LOTE'!#REF!</f>
        <v>#REF!</v>
      </c>
      <c r="J38" s="38"/>
      <c r="K38" s="38"/>
    </row>
    <row r="39" spans="1:11" ht="12.75" customHeight="1" x14ac:dyDescent="0.25">
      <c r="A39" s="73"/>
      <c r="B39" s="95" t="e">
        <f>+'PESOS POR LOTE'!#REF!</f>
        <v>#REF!</v>
      </c>
      <c r="C39" s="70" t="e">
        <f>'PESOS POR LOTE'!#REF!</f>
        <v>#REF!</v>
      </c>
      <c r="D39" s="38" t="e">
        <f>'PESOS POR LOTE'!#REF!</f>
        <v>#REF!</v>
      </c>
      <c r="E39" s="38" t="e">
        <f>'PESOS POR LOTE'!#REF!</f>
        <v>#REF!</v>
      </c>
      <c r="F39" s="38" t="e">
        <f>'PESOS POR LOTE'!#REF!</f>
        <v>#REF!</v>
      </c>
      <c r="G39" s="38" t="e">
        <f>'PESOS POR LOTE'!#REF!</f>
        <v>#REF!</v>
      </c>
      <c r="H39" s="96" t="e">
        <f>'PESOS POR LOTE'!#REF!</f>
        <v>#REF!</v>
      </c>
      <c r="I39" s="38" t="e">
        <f>'PESOS POR LOTE'!#REF!</f>
        <v>#REF!</v>
      </c>
      <c r="J39" s="38"/>
      <c r="K39" s="38"/>
    </row>
    <row r="40" spans="1:11" ht="12.75" customHeight="1" x14ac:dyDescent="0.25">
      <c r="A40" s="73"/>
      <c r="B40" s="95" t="e">
        <f>+'PESOS POR LOTE'!#REF!</f>
        <v>#REF!</v>
      </c>
      <c r="C40" s="70" t="e">
        <f>'PESOS POR LOTE'!#REF!</f>
        <v>#REF!</v>
      </c>
      <c r="D40" s="38" t="e">
        <f>'PESOS POR LOTE'!#REF!</f>
        <v>#REF!</v>
      </c>
      <c r="E40" s="38" t="e">
        <f>'PESOS POR LOTE'!#REF!</f>
        <v>#REF!</v>
      </c>
      <c r="F40" s="38" t="e">
        <f>'PESOS POR LOTE'!#REF!</f>
        <v>#REF!</v>
      </c>
      <c r="G40" s="38" t="e">
        <f>'PESOS POR LOTE'!#REF!</f>
        <v>#REF!</v>
      </c>
      <c r="H40" s="96" t="e">
        <f>'PESOS POR LOTE'!#REF!</f>
        <v>#REF!</v>
      </c>
      <c r="I40" s="38" t="e">
        <f>'PESOS POR LOTE'!#REF!</f>
        <v>#REF!</v>
      </c>
      <c r="J40" s="38"/>
      <c r="K40" s="38"/>
    </row>
    <row r="41" spans="1:11" ht="12.75" customHeight="1" x14ac:dyDescent="0.25">
      <c r="A41" s="73"/>
      <c r="B41" s="95" t="e">
        <f>+'PESOS POR LOTE'!#REF!</f>
        <v>#REF!</v>
      </c>
      <c r="C41" s="70" t="e">
        <f>'PESOS POR LOTE'!#REF!</f>
        <v>#REF!</v>
      </c>
      <c r="D41" s="42" t="e">
        <f>'PESOS POR LOTE'!#REF!</f>
        <v>#REF!</v>
      </c>
      <c r="E41" s="42" t="e">
        <f>'PESOS POR LOTE'!#REF!</f>
        <v>#REF!</v>
      </c>
      <c r="F41" s="42" t="e">
        <f>'PESOS POR LOTE'!#REF!</f>
        <v>#REF!</v>
      </c>
      <c r="G41" s="42" t="e">
        <f>'PESOS POR LOTE'!#REF!</f>
        <v>#REF!</v>
      </c>
      <c r="H41" s="61" t="e">
        <f>'PESOS POR LOTE'!#REF!</f>
        <v>#REF!</v>
      </c>
      <c r="I41" s="42" t="e">
        <f>'PESOS POR LOTE'!#REF!</f>
        <v>#REF!</v>
      </c>
      <c r="J41" s="42"/>
      <c r="K41" s="42"/>
    </row>
    <row r="42" spans="1:11" ht="12.75" customHeight="1" x14ac:dyDescent="0.25">
      <c r="A42" s="73"/>
      <c r="B42" s="95" t="e">
        <f>+'PESOS POR LOTE'!#REF!</f>
        <v>#REF!</v>
      </c>
      <c r="C42" s="70" t="e">
        <f>+'PESOS POR LOTE'!#REF!</f>
        <v>#REF!</v>
      </c>
      <c r="D42" s="42" t="e">
        <f>+'PESOS POR LOTE'!#REF!</f>
        <v>#REF!</v>
      </c>
      <c r="E42" s="42" t="e">
        <f>+'PESOS POR LOTE'!#REF!</f>
        <v>#REF!</v>
      </c>
      <c r="F42" s="42" t="e">
        <f>+'PESOS POR LOTE'!#REF!</f>
        <v>#REF!</v>
      </c>
      <c r="G42" s="42" t="e">
        <f>+'PESOS POR LOTE'!#REF!</f>
        <v>#REF!</v>
      </c>
      <c r="H42" s="61" t="e">
        <f>+'PESOS POR LOTE'!#REF!</f>
        <v>#REF!</v>
      </c>
      <c r="I42" s="42" t="e">
        <f>+'PESOS POR LOTE'!#REF!</f>
        <v>#REF!</v>
      </c>
      <c r="J42" s="42"/>
      <c r="K42" s="42"/>
    </row>
    <row r="43" spans="1:11" ht="12.75" customHeight="1" x14ac:dyDescent="0.25">
      <c r="A43" s="73"/>
      <c r="B43" s="95" t="e">
        <f>+'PESOS POR LOTE'!#REF!</f>
        <v>#REF!</v>
      </c>
      <c r="C43" s="70" t="e">
        <f>+'PESOS POR LOTE'!#REF!</f>
        <v>#REF!</v>
      </c>
      <c r="D43" s="42" t="e">
        <f>+'PESOS POR LOTE'!#REF!</f>
        <v>#REF!</v>
      </c>
      <c r="E43" s="42" t="e">
        <f>+'PESOS POR LOTE'!#REF!</f>
        <v>#REF!</v>
      </c>
      <c r="F43" s="42" t="e">
        <f>+'PESOS POR LOTE'!#REF!</f>
        <v>#REF!</v>
      </c>
      <c r="G43" s="42" t="e">
        <f>+'PESOS POR LOTE'!#REF!</f>
        <v>#REF!</v>
      </c>
      <c r="H43" s="61" t="e">
        <f>+'PESOS POR LOTE'!#REF!</f>
        <v>#REF!</v>
      </c>
      <c r="I43" s="42" t="e">
        <f>+'PESOS POR LOTE'!#REF!</f>
        <v>#REF!</v>
      </c>
      <c r="J43" s="42"/>
      <c r="K43" s="42"/>
    </row>
    <row r="44" spans="1:11" ht="12.75" customHeight="1" x14ac:dyDescent="0.25">
      <c r="A44" s="73"/>
      <c r="B44" s="95" t="e">
        <f>+'PESOS POR LOTE'!#REF!</f>
        <v>#REF!</v>
      </c>
      <c r="C44" s="70" t="e">
        <f>+'PESOS POR LOTE'!#REF!</f>
        <v>#REF!</v>
      </c>
      <c r="D44" s="42" t="e">
        <f>+'PESOS POR LOTE'!#REF!</f>
        <v>#REF!</v>
      </c>
      <c r="E44" s="42" t="e">
        <f>+'PESOS POR LOTE'!#REF!</f>
        <v>#REF!</v>
      </c>
      <c r="F44" s="42" t="e">
        <f>+'PESOS POR LOTE'!#REF!</f>
        <v>#REF!</v>
      </c>
      <c r="G44" s="42" t="e">
        <f>+'PESOS POR LOTE'!#REF!</f>
        <v>#REF!</v>
      </c>
      <c r="H44" s="61" t="e">
        <f>+'PESOS POR LOTE'!#REF!</f>
        <v>#REF!</v>
      </c>
      <c r="I44" s="42" t="e">
        <f>+'PESOS POR LOTE'!#REF!</f>
        <v>#REF!</v>
      </c>
      <c r="J44" s="42"/>
      <c r="K44" s="42"/>
    </row>
    <row r="45" spans="1:11" ht="12.75" customHeight="1" x14ac:dyDescent="0.25">
      <c r="A45" s="73"/>
      <c r="B45" s="95" t="e">
        <f>+'PESOS POR LOTE'!#REF!</f>
        <v>#REF!</v>
      </c>
      <c r="C45" s="70" t="e">
        <f>+'PESOS POR LOTE'!#REF!</f>
        <v>#REF!</v>
      </c>
      <c r="D45" s="42" t="e">
        <f>+'PESOS POR LOTE'!#REF!</f>
        <v>#REF!</v>
      </c>
      <c r="E45" s="42" t="e">
        <f>+'PESOS POR LOTE'!#REF!</f>
        <v>#REF!</v>
      </c>
      <c r="F45" s="42" t="e">
        <f>+'PESOS POR LOTE'!#REF!</f>
        <v>#REF!</v>
      </c>
      <c r="G45" s="42" t="e">
        <f>+'PESOS POR LOTE'!#REF!</f>
        <v>#REF!</v>
      </c>
      <c r="H45" s="61" t="e">
        <f>+'PESOS POR LOTE'!#REF!</f>
        <v>#REF!</v>
      </c>
      <c r="I45" s="42" t="e">
        <f>+'PESOS POR LOTE'!#REF!</f>
        <v>#REF!</v>
      </c>
      <c r="J45" s="42"/>
      <c r="K45" s="42"/>
    </row>
    <row r="46" spans="1:11" ht="12.75" customHeight="1" x14ac:dyDescent="0.25">
      <c r="A46" s="73"/>
      <c r="B46" s="95" t="e">
        <f>+'PESOS POR LOTE'!#REF!</f>
        <v>#REF!</v>
      </c>
      <c r="C46" s="70" t="e">
        <f>+'PESOS POR LOTE'!#REF!</f>
        <v>#REF!</v>
      </c>
      <c r="D46" s="42" t="e">
        <f>+'PESOS POR LOTE'!#REF!</f>
        <v>#REF!</v>
      </c>
      <c r="E46" s="42" t="e">
        <f>+'PESOS POR LOTE'!#REF!</f>
        <v>#REF!</v>
      </c>
      <c r="F46" s="42" t="e">
        <f>+'PESOS POR LOTE'!#REF!</f>
        <v>#REF!</v>
      </c>
      <c r="G46" s="42" t="e">
        <f>+'PESOS POR LOTE'!#REF!</f>
        <v>#REF!</v>
      </c>
      <c r="H46" s="61" t="e">
        <f>+'PESOS POR LOTE'!#REF!</f>
        <v>#REF!</v>
      </c>
      <c r="I46" s="42" t="e">
        <f>+'PESOS POR LOTE'!#REF!</f>
        <v>#REF!</v>
      </c>
      <c r="J46" s="42"/>
      <c r="K46" s="42"/>
    </row>
    <row r="47" spans="1:11" ht="12.75" customHeight="1" x14ac:dyDescent="0.25">
      <c r="A47" s="73"/>
      <c r="B47" s="95" t="e">
        <f>+'PESOS POR LOTE'!#REF!</f>
        <v>#REF!</v>
      </c>
      <c r="C47" s="70" t="e">
        <f>+'PESOS POR LOTE'!#REF!</f>
        <v>#REF!</v>
      </c>
      <c r="D47" s="42" t="e">
        <f>+'PESOS POR LOTE'!#REF!</f>
        <v>#REF!</v>
      </c>
      <c r="E47" s="42" t="e">
        <f>+'PESOS POR LOTE'!#REF!</f>
        <v>#REF!</v>
      </c>
      <c r="F47" s="42" t="e">
        <f>+'PESOS POR LOTE'!#REF!</f>
        <v>#REF!</v>
      </c>
      <c r="G47" s="42" t="e">
        <f>+'PESOS POR LOTE'!#REF!</f>
        <v>#REF!</v>
      </c>
      <c r="H47" s="61" t="e">
        <f>+'PESOS POR LOTE'!#REF!</f>
        <v>#REF!</v>
      </c>
      <c r="I47" s="42" t="e">
        <f>+'PESOS POR LOTE'!#REF!</f>
        <v>#REF!</v>
      </c>
      <c r="J47" s="42"/>
      <c r="K47" s="42"/>
    </row>
    <row r="48" spans="1:11" ht="12.75" customHeight="1" x14ac:dyDescent="0.25">
      <c r="A48" s="73"/>
      <c r="B48" s="95" t="e">
        <f>+'PESOS POR LOTE'!#REF!</f>
        <v>#REF!</v>
      </c>
      <c r="C48" s="70" t="e">
        <f>+'PESOS POR LOTE'!#REF!</f>
        <v>#REF!</v>
      </c>
      <c r="D48" s="42" t="e">
        <f>+'PESOS POR LOTE'!#REF!</f>
        <v>#REF!</v>
      </c>
      <c r="E48" s="42" t="e">
        <f>+'PESOS POR LOTE'!#REF!</f>
        <v>#REF!</v>
      </c>
      <c r="F48" s="42" t="e">
        <f>+'PESOS POR LOTE'!#REF!</f>
        <v>#REF!</v>
      </c>
      <c r="G48" s="42" t="e">
        <f>+'PESOS POR LOTE'!#REF!</f>
        <v>#REF!</v>
      </c>
      <c r="H48" s="61" t="e">
        <f>+'PESOS POR LOTE'!#REF!</f>
        <v>#REF!</v>
      </c>
      <c r="I48" s="42" t="e">
        <f>+'PESOS POR LOTE'!#REF!</f>
        <v>#REF!</v>
      </c>
      <c r="J48" s="42"/>
      <c r="K48" s="42"/>
    </row>
    <row r="49" spans="1:11" ht="12.75" customHeight="1" x14ac:dyDescent="0.25">
      <c r="A49" s="73"/>
      <c r="B49" s="97"/>
      <c r="C49" s="70"/>
      <c r="D49" s="42"/>
      <c r="E49" s="42"/>
      <c r="F49" s="42"/>
      <c r="G49" s="42"/>
      <c r="H49" s="68"/>
      <c r="I49" s="42"/>
      <c r="J49" s="42"/>
      <c r="K49" s="42"/>
    </row>
    <row r="50" spans="1:11" ht="12.75" customHeight="1" x14ac:dyDescent="0.25">
      <c r="A50" s="73"/>
      <c r="B50" s="97"/>
      <c r="C50" s="70"/>
      <c r="D50" s="42"/>
      <c r="E50" s="42"/>
      <c r="F50" s="42"/>
      <c r="G50" s="42"/>
      <c r="H50" s="68"/>
      <c r="I50" s="42"/>
      <c r="J50" s="42"/>
      <c r="K50" s="42"/>
    </row>
    <row r="51" spans="1:11" ht="12.75" customHeight="1" x14ac:dyDescent="0.25">
      <c r="A51" s="73"/>
      <c r="B51" s="97"/>
      <c r="C51" s="70"/>
      <c r="D51" s="42"/>
      <c r="E51" s="42"/>
      <c r="F51" s="42"/>
      <c r="G51" s="42"/>
      <c r="H51" s="68"/>
      <c r="I51" s="42"/>
      <c r="J51" s="42"/>
      <c r="K51" s="42"/>
    </row>
    <row r="52" spans="1:11" ht="12.75" customHeight="1" x14ac:dyDescent="0.2">
      <c r="A52" s="73"/>
      <c r="B52" s="73"/>
      <c r="C52" s="73"/>
      <c r="D52" s="74"/>
      <c r="E52" s="74"/>
      <c r="F52" s="74"/>
      <c r="G52" s="74"/>
      <c r="H52" s="75"/>
      <c r="I52" s="74"/>
    </row>
    <row r="53" spans="1:11" ht="12.75" customHeight="1" x14ac:dyDescent="0.2">
      <c r="A53" s="73"/>
      <c r="B53" s="73"/>
      <c r="C53" s="73"/>
      <c r="D53" s="74"/>
      <c r="E53" s="74"/>
      <c r="F53" s="74"/>
      <c r="G53" s="74"/>
      <c r="H53" s="75"/>
      <c r="I53" s="74"/>
    </row>
    <row r="54" spans="1:11" ht="12.75" customHeight="1" x14ac:dyDescent="0.2">
      <c r="A54" s="73"/>
      <c r="B54" s="73"/>
      <c r="C54" s="73"/>
      <c r="D54" s="74"/>
      <c r="E54" s="74"/>
      <c r="F54" s="74"/>
      <c r="G54" s="74"/>
      <c r="H54" s="75"/>
      <c r="I54" s="74"/>
    </row>
    <row r="55" spans="1:11" ht="12.75" customHeight="1" x14ac:dyDescent="0.2">
      <c r="A55" s="73"/>
      <c r="B55" s="73"/>
      <c r="C55" s="73"/>
      <c r="D55" s="74"/>
      <c r="E55" s="74"/>
      <c r="F55" s="74"/>
      <c r="G55" s="74"/>
      <c r="H55" s="75"/>
      <c r="I55" s="74"/>
    </row>
    <row r="56" spans="1:11" ht="12.75" customHeight="1" x14ac:dyDescent="0.2">
      <c r="A56" s="73"/>
      <c r="B56" s="73"/>
      <c r="C56" s="73"/>
      <c r="D56" s="74"/>
      <c r="E56" s="74"/>
      <c r="F56" s="74"/>
      <c r="G56" s="74"/>
      <c r="H56" s="75"/>
      <c r="I56" s="74"/>
    </row>
    <row r="57" spans="1:11" ht="12.75" customHeight="1" x14ac:dyDescent="0.2">
      <c r="A57" s="73"/>
      <c r="B57" s="73"/>
      <c r="C57" s="73"/>
      <c r="D57" s="74"/>
      <c r="E57" s="74"/>
      <c r="F57" s="74"/>
      <c r="G57" s="74"/>
      <c r="H57" s="75"/>
      <c r="I57" s="74"/>
    </row>
    <row r="58" spans="1:11" ht="12.75" customHeight="1" x14ac:dyDescent="0.2">
      <c r="A58" s="73"/>
      <c r="B58" s="73"/>
      <c r="C58" s="73"/>
      <c r="D58" s="74"/>
      <c r="E58" s="74"/>
      <c r="F58" s="74"/>
      <c r="G58" s="74"/>
      <c r="H58" s="75"/>
      <c r="I58" s="74"/>
    </row>
    <row r="59" spans="1:11" ht="12.75" customHeight="1" x14ac:dyDescent="0.2">
      <c r="A59" s="73"/>
      <c r="B59" s="73"/>
      <c r="C59" s="73"/>
      <c r="D59" s="74"/>
      <c r="E59" s="74"/>
      <c r="F59" s="74"/>
      <c r="G59" s="74"/>
      <c r="H59" s="75"/>
      <c r="I59" s="74"/>
    </row>
    <row r="60" spans="1:11" ht="12.75" customHeight="1" x14ac:dyDescent="0.2">
      <c r="A60" s="73"/>
      <c r="B60" s="73"/>
      <c r="C60" s="73"/>
      <c r="D60" s="74"/>
      <c r="E60" s="74"/>
      <c r="F60" s="74"/>
      <c r="G60" s="74"/>
      <c r="H60" s="75"/>
      <c r="I60" s="74"/>
    </row>
    <row r="61" spans="1:11" ht="12.75" customHeight="1" x14ac:dyDescent="0.2">
      <c r="A61" s="73"/>
      <c r="B61" s="73"/>
      <c r="C61" s="73"/>
      <c r="D61" s="74"/>
      <c r="E61" s="74"/>
      <c r="F61" s="74"/>
      <c r="G61" s="74"/>
      <c r="H61" s="75"/>
      <c r="I61" s="74"/>
    </row>
    <row r="62" spans="1:11" ht="12.75" customHeight="1" x14ac:dyDescent="0.2">
      <c r="A62" s="73"/>
      <c r="B62" s="73"/>
      <c r="C62" s="73"/>
      <c r="D62" s="74"/>
      <c r="E62" s="74"/>
      <c r="F62" s="74"/>
      <c r="G62" s="74"/>
      <c r="H62" s="75"/>
      <c r="I62" s="74"/>
    </row>
    <row r="63" spans="1:11" ht="12.75" customHeight="1" x14ac:dyDescent="0.2">
      <c r="A63" s="73"/>
      <c r="B63" s="73"/>
      <c r="C63" s="73"/>
      <c r="D63" s="74"/>
      <c r="E63" s="74"/>
      <c r="F63" s="74"/>
      <c r="G63" s="74"/>
      <c r="H63" s="75"/>
      <c r="I63" s="74"/>
    </row>
    <row r="64" spans="1:11" ht="12.75" customHeight="1" x14ac:dyDescent="0.2">
      <c r="A64" s="73"/>
      <c r="B64" s="73"/>
      <c r="C64" s="73"/>
      <c r="D64" s="74"/>
      <c r="E64" s="74"/>
      <c r="F64" s="74"/>
      <c r="G64" s="74"/>
      <c r="H64" s="75"/>
      <c r="I64" s="74"/>
    </row>
    <row r="65" spans="1:9" ht="12.75" customHeight="1" x14ac:dyDescent="0.2">
      <c r="A65" s="73"/>
      <c r="B65" s="73"/>
      <c r="C65" s="73"/>
      <c r="D65" s="74"/>
      <c r="E65" s="74"/>
      <c r="F65" s="74"/>
      <c r="G65" s="74"/>
      <c r="H65" s="75"/>
      <c r="I65" s="74"/>
    </row>
    <row r="66" spans="1:9" ht="12.75" customHeight="1" x14ac:dyDescent="0.2">
      <c r="A66" s="73"/>
      <c r="B66" s="73"/>
      <c r="C66" s="73"/>
      <c r="D66" s="74"/>
      <c r="E66" s="74"/>
      <c r="F66" s="74"/>
      <c r="G66" s="74"/>
      <c r="H66" s="75"/>
      <c r="I66" s="74"/>
    </row>
    <row r="67" spans="1:9" ht="12.75" customHeight="1" x14ac:dyDescent="0.2">
      <c r="A67" s="73"/>
      <c r="B67" s="73"/>
      <c r="C67" s="73"/>
      <c r="D67" s="74"/>
      <c r="E67" s="74"/>
      <c r="F67" s="74"/>
      <c r="G67" s="74"/>
      <c r="H67" s="75"/>
      <c r="I67" s="74"/>
    </row>
    <row r="68" spans="1:9" ht="12.75" customHeight="1" x14ac:dyDescent="0.2">
      <c r="A68" s="73"/>
      <c r="B68" s="73"/>
      <c r="C68" s="73"/>
      <c r="D68" s="74"/>
      <c r="E68" s="74"/>
      <c r="F68" s="74"/>
      <c r="G68" s="74"/>
      <c r="H68" s="75"/>
      <c r="I68" s="74"/>
    </row>
    <row r="69" spans="1:9" ht="12.75" customHeight="1" x14ac:dyDescent="0.2">
      <c r="A69" s="73"/>
      <c r="B69" s="73"/>
      <c r="C69" s="73"/>
      <c r="D69" s="74"/>
      <c r="E69" s="74"/>
      <c r="F69" s="74"/>
      <c r="G69" s="74"/>
      <c r="H69" s="75"/>
      <c r="I69" s="74"/>
    </row>
    <row r="70" spans="1:9" ht="12.75" customHeight="1" x14ac:dyDescent="0.2">
      <c r="A70" s="73"/>
      <c r="B70" s="73"/>
      <c r="C70" s="73"/>
      <c r="D70" s="74"/>
      <c r="E70" s="74"/>
      <c r="F70" s="74"/>
      <c r="G70" s="74"/>
      <c r="H70" s="75"/>
      <c r="I70" s="74"/>
    </row>
    <row r="71" spans="1:9" ht="12.75" customHeight="1" x14ac:dyDescent="0.2">
      <c r="A71" s="73"/>
      <c r="B71" s="73"/>
      <c r="C71" s="73"/>
      <c r="D71" s="74"/>
      <c r="E71" s="74"/>
      <c r="F71" s="74"/>
      <c r="G71" s="74"/>
      <c r="H71" s="75"/>
      <c r="I71" s="74"/>
    </row>
    <row r="72" spans="1:9" ht="12.75" customHeight="1" x14ac:dyDescent="0.2">
      <c r="A72" s="73"/>
      <c r="B72" s="73"/>
      <c r="C72" s="73"/>
      <c r="D72" s="74"/>
      <c r="E72" s="74"/>
      <c r="F72" s="74"/>
      <c r="G72" s="74"/>
      <c r="H72" s="75"/>
      <c r="I72" s="74"/>
    </row>
    <row r="73" spans="1:9" ht="12.75" customHeight="1" x14ac:dyDescent="0.2">
      <c r="A73" s="73"/>
      <c r="B73" s="73"/>
      <c r="C73" s="73"/>
      <c r="D73" s="74"/>
      <c r="E73" s="74"/>
      <c r="F73" s="74"/>
      <c r="G73" s="74"/>
      <c r="H73" s="75"/>
      <c r="I73" s="74"/>
    </row>
    <row r="74" spans="1:9" ht="12.75" customHeight="1" x14ac:dyDescent="0.2">
      <c r="A74" s="73"/>
      <c r="B74" s="73"/>
      <c r="C74" s="73"/>
      <c r="D74" s="74"/>
      <c r="E74" s="74"/>
      <c r="F74" s="74"/>
      <c r="G74" s="74"/>
      <c r="H74" s="75"/>
      <c r="I74" s="74"/>
    </row>
    <row r="75" spans="1:9" ht="12.75" customHeight="1" x14ac:dyDescent="0.2">
      <c r="A75" s="73"/>
      <c r="B75" s="73"/>
      <c r="C75" s="73"/>
      <c r="D75" s="74"/>
      <c r="E75" s="74"/>
      <c r="F75" s="74"/>
      <c r="G75" s="74"/>
      <c r="H75" s="75"/>
      <c r="I75" s="74"/>
    </row>
    <row r="76" spans="1:9" ht="12.75" customHeight="1" x14ac:dyDescent="0.2">
      <c r="A76" s="73"/>
      <c r="B76" s="73"/>
      <c r="C76" s="73"/>
      <c r="D76" s="74"/>
      <c r="E76" s="74"/>
      <c r="F76" s="74"/>
      <c r="G76" s="74"/>
      <c r="H76" s="75"/>
      <c r="I76" s="74"/>
    </row>
    <row r="77" spans="1:9" ht="12.75" customHeight="1" x14ac:dyDescent="0.2">
      <c r="A77" s="73"/>
      <c r="B77" s="73"/>
      <c r="C77" s="73"/>
      <c r="D77" s="74"/>
      <c r="E77" s="74"/>
      <c r="F77" s="74"/>
      <c r="G77" s="74"/>
      <c r="H77" s="75"/>
      <c r="I77" s="74"/>
    </row>
    <row r="78" spans="1:9" ht="12.75" customHeight="1" x14ac:dyDescent="0.2">
      <c r="A78" s="73"/>
      <c r="B78" s="73"/>
      <c r="C78" s="73"/>
      <c r="D78" s="74"/>
      <c r="E78" s="74"/>
      <c r="F78" s="74"/>
      <c r="G78" s="74"/>
      <c r="H78" s="75"/>
      <c r="I78" s="74"/>
    </row>
    <row r="79" spans="1:9" ht="12.75" customHeight="1" x14ac:dyDescent="0.2">
      <c r="A79" s="73"/>
      <c r="B79" s="73"/>
      <c r="C79" s="73"/>
      <c r="D79" s="74"/>
      <c r="E79" s="74"/>
      <c r="F79" s="74"/>
      <c r="G79" s="74"/>
      <c r="H79" s="75"/>
      <c r="I79" s="74"/>
    </row>
    <row r="80" spans="1:9" ht="12.75" customHeight="1" x14ac:dyDescent="0.2">
      <c r="A80" s="73"/>
      <c r="B80" s="73"/>
      <c r="C80" s="73"/>
      <c r="D80" s="74"/>
      <c r="E80" s="74"/>
      <c r="F80" s="74"/>
      <c r="G80" s="74"/>
      <c r="H80" s="75"/>
      <c r="I80" s="74"/>
    </row>
    <row r="81" spans="1:9" ht="12.75" customHeight="1" x14ac:dyDescent="0.2">
      <c r="A81" s="73"/>
      <c r="B81" s="73"/>
      <c r="C81" s="73"/>
      <c r="D81" s="74"/>
      <c r="E81" s="74"/>
      <c r="F81" s="74"/>
      <c r="G81" s="74"/>
      <c r="H81" s="75"/>
      <c r="I81" s="74"/>
    </row>
    <row r="82" spans="1:9" ht="12.75" customHeight="1" x14ac:dyDescent="0.2">
      <c r="A82" s="73"/>
      <c r="B82" s="73"/>
      <c r="C82" s="73"/>
      <c r="D82" s="74"/>
      <c r="E82" s="74"/>
      <c r="F82" s="74"/>
      <c r="G82" s="74"/>
      <c r="H82" s="75"/>
      <c r="I82" s="74"/>
    </row>
    <row r="83" spans="1:9" ht="12.75" customHeight="1" x14ac:dyDescent="0.2">
      <c r="A83" s="73"/>
      <c r="B83" s="73"/>
      <c r="C83" s="73"/>
      <c r="D83" s="74"/>
      <c r="E83" s="74"/>
      <c r="F83" s="74"/>
      <c r="G83" s="74"/>
      <c r="H83" s="75"/>
      <c r="I83" s="74"/>
    </row>
    <row r="84" spans="1:9" ht="12.75" customHeight="1" x14ac:dyDescent="0.2">
      <c r="A84" s="73"/>
      <c r="B84" s="73"/>
      <c r="C84" s="73"/>
      <c r="D84" s="74"/>
      <c r="E84" s="74"/>
      <c r="F84" s="74"/>
      <c r="G84" s="74"/>
      <c r="H84" s="75"/>
      <c r="I84" s="74"/>
    </row>
    <row r="85" spans="1:9" ht="12.75" customHeight="1" x14ac:dyDescent="0.2">
      <c r="A85" s="73"/>
      <c r="B85" s="73"/>
      <c r="C85" s="73"/>
      <c r="D85" s="74"/>
      <c r="E85" s="74"/>
      <c r="F85" s="74"/>
      <c r="G85" s="74"/>
      <c r="H85" s="75"/>
      <c r="I85" s="74"/>
    </row>
    <row r="86" spans="1:9" ht="12.75" customHeight="1" x14ac:dyDescent="0.2">
      <c r="A86" s="73"/>
      <c r="B86" s="73"/>
      <c r="C86" s="73"/>
      <c r="D86" s="74"/>
      <c r="E86" s="74"/>
      <c r="F86" s="74"/>
      <c r="G86" s="74"/>
      <c r="H86" s="75"/>
      <c r="I86" s="74"/>
    </row>
    <row r="87" spans="1:9" ht="12.75" customHeight="1" x14ac:dyDescent="0.2">
      <c r="A87" s="73"/>
      <c r="B87" s="73"/>
      <c r="C87" s="73"/>
      <c r="D87" s="74"/>
      <c r="E87" s="74"/>
      <c r="F87" s="74"/>
      <c r="G87" s="74"/>
      <c r="H87" s="75"/>
      <c r="I87" s="74"/>
    </row>
    <row r="88" spans="1:9" ht="12.75" customHeight="1" x14ac:dyDescent="0.2">
      <c r="A88" s="73"/>
      <c r="B88" s="73"/>
      <c r="C88" s="73"/>
      <c r="D88" s="74"/>
      <c r="E88" s="74"/>
      <c r="F88" s="74"/>
      <c r="G88" s="74"/>
      <c r="H88" s="75"/>
      <c r="I88" s="74"/>
    </row>
    <row r="89" spans="1:9" ht="12.75" customHeight="1" x14ac:dyDescent="0.2">
      <c r="A89" s="73"/>
      <c r="B89" s="73"/>
      <c r="C89" s="73"/>
      <c r="D89" s="74"/>
      <c r="E89" s="74"/>
      <c r="F89" s="74"/>
      <c r="G89" s="74"/>
      <c r="H89" s="75"/>
      <c r="I89" s="74"/>
    </row>
    <row r="90" spans="1:9" ht="12.75" customHeight="1" x14ac:dyDescent="0.2">
      <c r="A90" s="73"/>
      <c r="B90" s="73"/>
      <c r="C90" s="73"/>
      <c r="D90" s="74"/>
      <c r="E90" s="74"/>
      <c r="F90" s="74"/>
      <c r="G90" s="74"/>
      <c r="H90" s="75"/>
      <c r="I90" s="74"/>
    </row>
    <row r="91" spans="1:9" ht="12.75" customHeight="1" x14ac:dyDescent="0.2">
      <c r="A91" s="73"/>
      <c r="B91" s="73"/>
      <c r="C91" s="73"/>
      <c r="D91" s="74"/>
      <c r="E91" s="74"/>
      <c r="F91" s="74"/>
      <c r="G91" s="74"/>
      <c r="H91" s="75"/>
      <c r="I91" s="74"/>
    </row>
    <row r="92" spans="1:9" ht="12.75" customHeight="1" x14ac:dyDescent="0.2">
      <c r="A92" s="73"/>
      <c r="B92" s="73"/>
      <c r="C92" s="73"/>
      <c r="D92" s="74"/>
      <c r="E92" s="74"/>
      <c r="F92" s="74"/>
      <c r="G92" s="74"/>
      <c r="H92" s="75"/>
      <c r="I92" s="74"/>
    </row>
    <row r="93" spans="1:9" ht="12.75" customHeight="1" x14ac:dyDescent="0.2">
      <c r="A93" s="73"/>
      <c r="B93" s="73"/>
      <c r="C93" s="73"/>
      <c r="D93" s="74"/>
      <c r="E93" s="74"/>
      <c r="F93" s="74"/>
      <c r="G93" s="74"/>
      <c r="H93" s="75"/>
      <c r="I93" s="74"/>
    </row>
    <row r="94" spans="1:9" ht="12.75" customHeight="1" x14ac:dyDescent="0.2">
      <c r="A94" s="73"/>
      <c r="B94" s="73"/>
      <c r="C94" s="73"/>
      <c r="D94" s="74"/>
      <c r="E94" s="74"/>
      <c r="F94" s="74"/>
      <c r="G94" s="74"/>
      <c r="H94" s="75"/>
      <c r="I94" s="74"/>
    </row>
    <row r="95" spans="1:9" ht="12.75" customHeight="1" x14ac:dyDescent="0.2">
      <c r="A95" s="73"/>
      <c r="B95" s="73"/>
      <c r="C95" s="73"/>
      <c r="D95" s="74"/>
      <c r="E95" s="74"/>
      <c r="F95" s="74"/>
      <c r="G95" s="74"/>
      <c r="H95" s="75"/>
      <c r="I95" s="74"/>
    </row>
    <row r="96" spans="1:9" ht="12.75" customHeight="1" x14ac:dyDescent="0.2">
      <c r="A96" s="73"/>
      <c r="B96" s="73"/>
      <c r="C96" s="73"/>
      <c r="D96" s="74"/>
      <c r="E96" s="74"/>
      <c r="F96" s="74"/>
      <c r="G96" s="74"/>
      <c r="H96" s="75"/>
      <c r="I96" s="74"/>
    </row>
    <row r="97" spans="1:9" ht="12.75" customHeight="1" x14ac:dyDescent="0.2">
      <c r="A97" s="73"/>
      <c r="B97" s="73"/>
      <c r="C97" s="73"/>
      <c r="D97" s="74"/>
      <c r="E97" s="74"/>
      <c r="F97" s="74"/>
      <c r="G97" s="74"/>
      <c r="H97" s="75"/>
      <c r="I97" s="74"/>
    </row>
    <row r="98" spans="1:9" ht="12.75" customHeight="1" x14ac:dyDescent="0.2">
      <c r="A98" s="73"/>
      <c r="B98" s="73"/>
      <c r="C98" s="73"/>
      <c r="D98" s="74"/>
      <c r="E98" s="74"/>
      <c r="F98" s="74"/>
      <c r="G98" s="74"/>
      <c r="H98" s="75"/>
      <c r="I98" s="74"/>
    </row>
    <row r="99" spans="1:9" ht="12.75" customHeight="1" x14ac:dyDescent="0.2">
      <c r="A99" s="73"/>
      <c r="B99" s="73"/>
      <c r="C99" s="73"/>
      <c r="D99" s="74"/>
      <c r="E99" s="74"/>
      <c r="F99" s="74"/>
      <c r="G99" s="74"/>
      <c r="H99" s="75"/>
      <c r="I99" s="74"/>
    </row>
    <row r="100" spans="1:9" ht="12.75" customHeight="1" x14ac:dyDescent="0.2">
      <c r="A100" s="73"/>
      <c r="B100" s="73"/>
      <c r="C100" s="73"/>
      <c r="D100" s="74"/>
      <c r="E100" s="74"/>
      <c r="F100" s="74"/>
      <c r="G100" s="74"/>
      <c r="H100" s="75"/>
      <c r="I100" s="74"/>
    </row>
  </sheetData>
  <mergeCells count="2">
    <mergeCell ref="B7:C7"/>
    <mergeCell ref="B8:B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2"/>
  <sheetViews>
    <sheetView showGridLines="0" workbookViewId="0"/>
  </sheetViews>
  <sheetFormatPr baseColWidth="10" defaultColWidth="14.42578125" defaultRowHeight="12.75" x14ac:dyDescent="0.2"/>
  <cols>
    <col min="1" max="1" width="11.42578125" customWidth="1"/>
    <col min="2" max="6" width="22.85546875" customWidth="1"/>
    <col min="7" max="11" width="9.140625" customWidth="1"/>
  </cols>
  <sheetData>
    <row r="6" spans="2:4" ht="30.75" customHeight="1" x14ac:dyDescent="0.3">
      <c r="B6" s="141">
        <v>42436</v>
      </c>
      <c r="C6" s="141"/>
      <c r="D6" s="141"/>
    </row>
    <row r="7" spans="2:4" ht="12.75" customHeight="1" x14ac:dyDescent="0.2">
      <c r="B7" s="98" t="s">
        <v>49</v>
      </c>
      <c r="C7" s="98" t="s">
        <v>50</v>
      </c>
      <c r="D7" s="98" t="s">
        <v>51</v>
      </c>
    </row>
    <row r="8" spans="2:4" ht="30.75" customHeight="1" x14ac:dyDescent="0.2">
      <c r="B8" s="99">
        <f>SUMIF('PESOS POR LOTE'!M16:M46,B6,'PESOS POR LOTE'!F16:F46)</f>
        <v>0</v>
      </c>
      <c r="C8" s="99">
        <f>SUMIF('PESOS POR LOTE'!M16:M46,B6,'PESOS POR LOTE'!I16:I46)</f>
        <v>0</v>
      </c>
      <c r="D8" s="99">
        <f>SUMIF('PESOS POR LOTE'!M16:M46,B6,'PESOS POR LOTE'!K16:K46)</f>
        <v>0</v>
      </c>
    </row>
    <row r="9" spans="2:4" ht="30.75" customHeight="1" x14ac:dyDescent="0.2"/>
    <row r="10" spans="2:4" ht="30.75" customHeight="1" x14ac:dyDescent="0.2"/>
    <row r="11" spans="2:4" ht="30.75" customHeight="1" x14ac:dyDescent="0.2"/>
    <row r="12" spans="2:4" ht="30.75" customHeight="1" x14ac:dyDescent="0.2"/>
  </sheetData>
  <mergeCells count="1">
    <mergeCell ref="B6:D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86"/>
  <sheetViews>
    <sheetView showGridLines="0" workbookViewId="0">
      <selection activeCell="G18" sqref="G18"/>
    </sheetView>
  </sheetViews>
  <sheetFormatPr baseColWidth="10" defaultColWidth="14.42578125" defaultRowHeight="12.75" x14ac:dyDescent="0.2"/>
  <cols>
    <col min="1" max="1" width="11.42578125" customWidth="1"/>
    <col min="2" max="2" width="5.5703125" customWidth="1"/>
    <col min="3" max="3" width="11.42578125" customWidth="1"/>
    <col min="4" max="4" width="6.42578125" customWidth="1"/>
    <col min="5" max="8" width="11.42578125" customWidth="1"/>
    <col min="9" max="11" width="9.140625" customWidth="1"/>
  </cols>
  <sheetData>
    <row r="1" spans="2:4" ht="12.75" customHeight="1" x14ac:dyDescent="0.2">
      <c r="C1" s="100"/>
    </row>
    <row r="2" spans="2:4" ht="12.75" customHeight="1" x14ac:dyDescent="0.2">
      <c r="B2" s="142"/>
      <c r="C2" s="142"/>
    </row>
    <row r="3" spans="2:4" ht="12.75" customHeight="1" x14ac:dyDescent="0.2">
      <c r="B3" s="143" t="s">
        <v>5</v>
      </c>
      <c r="C3" s="143"/>
    </row>
    <row r="4" spans="2:4" ht="12.75" customHeight="1" x14ac:dyDescent="0.2">
      <c r="B4" s="144" t="s">
        <v>52</v>
      </c>
      <c r="C4" s="101" t="s">
        <v>43</v>
      </c>
    </row>
    <row r="5" spans="2:4" ht="12.75" customHeight="1" x14ac:dyDescent="0.2">
      <c r="B5" s="144"/>
      <c r="C5" s="102" t="e">
        <f>'PESOS POR LOTE'!#REF!</f>
        <v>#REF!</v>
      </c>
    </row>
    <row r="6" spans="2:4" ht="12.75" customHeight="1" x14ac:dyDescent="0.2">
      <c r="B6" s="103">
        <v>1</v>
      </c>
      <c r="C6" s="104" t="e">
        <f>2200/'PESOS POR LOTE'!#REF!*'PESOS POR LOTE'!#REF!</f>
        <v>#REF!</v>
      </c>
      <c r="D6" s="73" t="s">
        <v>53</v>
      </c>
    </row>
    <row r="7" spans="2:4" ht="12.75" customHeight="1" x14ac:dyDescent="0.2">
      <c r="B7" s="103">
        <v>2</v>
      </c>
      <c r="C7" s="104" t="e">
        <f>2200/'PESOS POR LOTE'!#REF!*'PESOS POR LOTE'!#REF!</f>
        <v>#REF!</v>
      </c>
      <c r="D7" s="73" t="s">
        <v>53</v>
      </c>
    </row>
    <row r="8" spans="2:4" ht="12.75" customHeight="1" x14ac:dyDescent="0.2">
      <c r="B8" s="103">
        <v>3</v>
      </c>
      <c r="C8" s="104" t="e">
        <f>2200/'PESOS POR LOTE'!#REF!*'PESOS POR LOTE'!#REF!</f>
        <v>#REF!</v>
      </c>
      <c r="D8" s="73" t="s">
        <v>53</v>
      </c>
    </row>
    <row r="9" spans="2:4" ht="12.75" customHeight="1" x14ac:dyDescent="0.2">
      <c r="B9" s="103">
        <v>4</v>
      </c>
      <c r="C9" s="104" t="e">
        <f>2200/'PESOS POR LOTE'!#REF!*'PESOS POR LOTE'!#REF!</f>
        <v>#REF!</v>
      </c>
      <c r="D9" s="73" t="s">
        <v>53</v>
      </c>
    </row>
    <row r="10" spans="2:4" ht="12.75" customHeight="1" x14ac:dyDescent="0.2">
      <c r="B10" s="103">
        <v>5</v>
      </c>
      <c r="C10" s="104" t="e">
        <f>2200/'PESOS POR LOTE'!#REF!*'PESOS POR LOTE'!#REF!</f>
        <v>#REF!</v>
      </c>
      <c r="D10" s="73" t="s">
        <v>53</v>
      </c>
    </row>
    <row r="11" spans="2:4" ht="12.75" customHeight="1" x14ac:dyDescent="0.2">
      <c r="B11" s="103">
        <v>6</v>
      </c>
      <c r="C11" s="104" t="e">
        <f>2200/'PESOS POR LOTE'!#REF!*'PESOS POR LOTE'!#REF!</f>
        <v>#REF!</v>
      </c>
      <c r="D11" s="73" t="s">
        <v>53</v>
      </c>
    </row>
    <row r="12" spans="2:4" ht="12.75" customHeight="1" x14ac:dyDescent="0.2">
      <c r="B12" s="103">
        <v>7</v>
      </c>
      <c r="C12" s="104" t="e">
        <f>2200/'PESOS POR LOTE'!#REF!*'PESOS POR LOTE'!#REF!</f>
        <v>#REF!</v>
      </c>
      <c r="D12" s="73" t="s">
        <v>53</v>
      </c>
    </row>
    <row r="13" spans="2:4" ht="12.75" customHeight="1" x14ac:dyDescent="0.2">
      <c r="B13" s="103">
        <v>8</v>
      </c>
      <c r="C13" s="104" t="e">
        <f>2200/'PESOS POR LOTE'!#REF!*'PESOS POR LOTE'!#REF!</f>
        <v>#REF!</v>
      </c>
      <c r="D13" s="73" t="s">
        <v>53</v>
      </c>
    </row>
    <row r="14" spans="2:4" ht="12.75" customHeight="1" x14ac:dyDescent="0.2">
      <c r="B14" s="103">
        <v>9</v>
      </c>
      <c r="C14" s="104" t="e">
        <f>2200/'PESOS POR LOTE'!#REF!*'PESOS POR LOTE'!#REF!</f>
        <v>#REF!</v>
      </c>
      <c r="D14" s="73" t="s">
        <v>53</v>
      </c>
    </row>
    <row r="15" spans="2:4" ht="12.75" customHeight="1" x14ac:dyDescent="0.2">
      <c r="B15" s="103">
        <v>10</v>
      </c>
      <c r="C15" s="104" t="e">
        <f>2200/'PESOS POR LOTE'!#REF!*'PESOS POR LOTE'!#REF!</f>
        <v>#REF!</v>
      </c>
      <c r="D15" s="73" t="s">
        <v>53</v>
      </c>
    </row>
    <row r="16" spans="2:4" ht="12.75" customHeight="1" x14ac:dyDescent="0.2">
      <c r="B16" s="105" t="s">
        <v>54</v>
      </c>
      <c r="C16" s="100" t="e">
        <f>SUM(C6:C15)</f>
        <v>#REF!</v>
      </c>
      <c r="D16" s="73"/>
    </row>
    <row r="17" spans="2:4" ht="12.75" customHeight="1" x14ac:dyDescent="0.2">
      <c r="B17" s="105"/>
      <c r="C17" s="100"/>
      <c r="D17" s="73"/>
    </row>
    <row r="18" spans="2:4" ht="12.75" customHeight="1" x14ac:dyDescent="0.2">
      <c r="B18" s="143" t="str">
        <f>+B3</f>
        <v>Omint Spa</v>
      </c>
      <c r="C18" s="143"/>
    </row>
    <row r="19" spans="2:4" ht="12.75" customHeight="1" x14ac:dyDescent="0.2">
      <c r="B19" s="144" t="s">
        <v>52</v>
      </c>
      <c r="C19" s="101" t="s">
        <v>43</v>
      </c>
    </row>
    <row r="20" spans="2:4" ht="12.75" customHeight="1" x14ac:dyDescent="0.2">
      <c r="B20" s="144"/>
      <c r="C20" s="106" t="e">
        <f>'PESOS POR LOTE'!#REF!</f>
        <v>#REF!</v>
      </c>
    </row>
    <row r="21" spans="2:4" ht="12.75" customHeight="1" x14ac:dyDescent="0.2">
      <c r="B21" s="103">
        <v>1</v>
      </c>
      <c r="C21" s="104" t="e">
        <f>2200/'PESOS POR LOTE'!#REF!*'PESOS POR LOTE'!#REF!</f>
        <v>#REF!</v>
      </c>
      <c r="D21" s="73" t="s">
        <v>53</v>
      </c>
    </row>
    <row r="22" spans="2:4" ht="12.75" customHeight="1" x14ac:dyDescent="0.2">
      <c r="B22" s="103">
        <v>2</v>
      </c>
      <c r="C22" s="104" t="e">
        <f>2200/'PESOS POR LOTE'!#REF!*'PESOS POR LOTE'!#REF!</f>
        <v>#REF!</v>
      </c>
      <c r="D22" s="73" t="s">
        <v>53</v>
      </c>
    </row>
    <row r="23" spans="2:4" ht="12.75" customHeight="1" x14ac:dyDescent="0.2">
      <c r="B23" s="103">
        <v>3</v>
      </c>
      <c r="C23" s="104" t="e">
        <f>2200/'PESOS POR LOTE'!#REF!*'PESOS POR LOTE'!#REF!</f>
        <v>#REF!</v>
      </c>
      <c r="D23" s="73" t="s">
        <v>53</v>
      </c>
    </row>
    <row r="24" spans="2:4" ht="12.75" customHeight="1" x14ac:dyDescent="0.2">
      <c r="B24" s="103">
        <v>4</v>
      </c>
      <c r="C24" s="104" t="e">
        <f>2200/'PESOS POR LOTE'!#REF!*'PESOS POR LOTE'!#REF!</f>
        <v>#REF!</v>
      </c>
      <c r="D24" s="73" t="s">
        <v>53</v>
      </c>
    </row>
    <row r="25" spans="2:4" ht="12.75" customHeight="1" x14ac:dyDescent="0.2">
      <c r="B25" s="103">
        <v>5</v>
      </c>
      <c r="C25" s="104" t="e">
        <f>2200/'PESOS POR LOTE'!#REF!*'PESOS POR LOTE'!#REF!</f>
        <v>#REF!</v>
      </c>
      <c r="D25" s="73" t="s">
        <v>53</v>
      </c>
    </row>
    <row r="26" spans="2:4" ht="12.75" customHeight="1" x14ac:dyDescent="0.2">
      <c r="B26" s="103">
        <v>6</v>
      </c>
      <c r="C26" s="104" t="e">
        <f>2200/'PESOS POR LOTE'!#REF!*'PESOS POR LOTE'!#REF!</f>
        <v>#REF!</v>
      </c>
      <c r="D26" s="73" t="s">
        <v>53</v>
      </c>
    </row>
    <row r="27" spans="2:4" ht="12.75" customHeight="1" x14ac:dyDescent="0.2">
      <c r="B27" s="103">
        <v>7</v>
      </c>
      <c r="C27" s="104" t="e">
        <f>2200/'PESOS POR LOTE'!#REF!*'PESOS POR LOTE'!#REF!</f>
        <v>#REF!</v>
      </c>
      <c r="D27" s="73" t="s">
        <v>53</v>
      </c>
    </row>
    <row r="28" spans="2:4" ht="12.75" customHeight="1" x14ac:dyDescent="0.2">
      <c r="B28" s="103">
        <v>8</v>
      </c>
      <c r="C28" s="104" t="e">
        <f>2200/'PESOS POR LOTE'!#REF!*'PESOS POR LOTE'!#REF!</f>
        <v>#REF!</v>
      </c>
      <c r="D28" s="73" t="s">
        <v>53</v>
      </c>
    </row>
    <row r="29" spans="2:4" ht="12.75" customHeight="1" x14ac:dyDescent="0.2">
      <c r="B29" s="103">
        <v>9</v>
      </c>
      <c r="C29" s="104" t="e">
        <f>2200/'PESOS POR LOTE'!#REF!*'PESOS POR LOTE'!#REF!</f>
        <v>#REF!</v>
      </c>
      <c r="D29" s="73" t="s">
        <v>53</v>
      </c>
    </row>
    <row r="30" spans="2:4" ht="12.75" customHeight="1" x14ac:dyDescent="0.2">
      <c r="B30" s="103">
        <v>10</v>
      </c>
      <c r="C30" s="104" t="e">
        <f>2200/'PESOS POR LOTE'!#REF!*'PESOS POR LOTE'!#REF!</f>
        <v>#REF!</v>
      </c>
      <c r="D30" s="73" t="s">
        <v>53</v>
      </c>
    </row>
    <row r="31" spans="2:4" ht="12.75" customHeight="1" x14ac:dyDescent="0.2">
      <c r="B31" s="105" t="s">
        <v>54</v>
      </c>
      <c r="C31" s="100" t="e">
        <f>SUM(C21:C30)</f>
        <v>#REF!</v>
      </c>
    </row>
    <row r="32" spans="2:4" ht="12.75" customHeight="1" x14ac:dyDescent="0.2">
      <c r="B32" s="105"/>
      <c r="C32" s="100"/>
    </row>
    <row r="33" spans="2:8" ht="12.75" customHeight="1" x14ac:dyDescent="0.2">
      <c r="B33" s="143" t="str">
        <f>+B18</f>
        <v>Omint Spa</v>
      </c>
      <c r="C33" s="143"/>
    </row>
    <row r="34" spans="2:8" ht="12.75" customHeight="1" x14ac:dyDescent="0.2">
      <c r="B34" s="144" t="s">
        <v>52</v>
      </c>
      <c r="C34" s="101" t="s">
        <v>43</v>
      </c>
    </row>
    <row r="35" spans="2:8" ht="12.75" customHeight="1" x14ac:dyDescent="0.2">
      <c r="B35" s="144"/>
      <c r="C35" s="106" t="e">
        <f>'PESOS POR LOTE'!#REF!</f>
        <v>#REF!</v>
      </c>
    </row>
    <row r="36" spans="2:8" ht="12.75" customHeight="1" x14ac:dyDescent="0.2">
      <c r="B36" s="103">
        <v>1</v>
      </c>
      <c r="C36" s="104" t="e">
        <f>2200/'PESOS POR LOTE'!#REF!*'PESOS POR LOTE'!#REF!</f>
        <v>#REF!</v>
      </c>
      <c r="D36" s="73" t="s">
        <v>53</v>
      </c>
    </row>
    <row r="37" spans="2:8" ht="12.75" customHeight="1" x14ac:dyDescent="0.2">
      <c r="B37" s="103">
        <v>2</v>
      </c>
      <c r="C37" s="104" t="e">
        <f>2200/'PESOS POR LOTE'!#REF!*'PESOS POR LOTE'!#REF!</f>
        <v>#REF!</v>
      </c>
      <c r="D37" s="73" t="s">
        <v>53</v>
      </c>
      <c r="H37" s="107"/>
    </row>
    <row r="38" spans="2:8" ht="12.75" customHeight="1" x14ac:dyDescent="0.2">
      <c r="B38" s="103">
        <v>3</v>
      </c>
      <c r="C38" s="104" t="e">
        <f>2200/'PESOS POR LOTE'!#REF!*'PESOS POR LOTE'!#REF!</f>
        <v>#REF!</v>
      </c>
      <c r="D38" s="73" t="s">
        <v>53</v>
      </c>
    </row>
    <row r="39" spans="2:8" ht="12.75" customHeight="1" x14ac:dyDescent="0.2">
      <c r="B39" s="103">
        <v>4</v>
      </c>
      <c r="C39" s="104" t="e">
        <f>2200/'PESOS POR LOTE'!#REF!*'PESOS POR LOTE'!#REF!</f>
        <v>#REF!</v>
      </c>
      <c r="D39" s="73" t="s">
        <v>53</v>
      </c>
    </row>
    <row r="40" spans="2:8" ht="12.75" customHeight="1" x14ac:dyDescent="0.2">
      <c r="B40" s="103">
        <v>5</v>
      </c>
      <c r="C40" s="104" t="e">
        <f>2200/'PESOS POR LOTE'!#REF!*'PESOS POR LOTE'!#REF!</f>
        <v>#REF!</v>
      </c>
      <c r="D40" s="73" t="s">
        <v>53</v>
      </c>
    </row>
    <row r="41" spans="2:8" ht="12.75" customHeight="1" x14ac:dyDescent="0.2">
      <c r="B41" s="103">
        <v>6</v>
      </c>
      <c r="C41" s="104" t="e">
        <f>2200/'PESOS POR LOTE'!#REF!*'PESOS POR LOTE'!#REF!</f>
        <v>#REF!</v>
      </c>
      <c r="D41" s="73" t="s">
        <v>53</v>
      </c>
    </row>
    <row r="42" spans="2:8" ht="12.75" customHeight="1" x14ac:dyDescent="0.2">
      <c r="B42" s="103">
        <v>7</v>
      </c>
      <c r="C42" s="104" t="e">
        <f>2200/'PESOS POR LOTE'!#REF!*'PESOS POR LOTE'!#REF!</f>
        <v>#REF!</v>
      </c>
      <c r="D42" s="73" t="s">
        <v>53</v>
      </c>
    </row>
    <row r="43" spans="2:8" ht="12.75" customHeight="1" x14ac:dyDescent="0.2">
      <c r="B43" s="103">
        <v>8</v>
      </c>
      <c r="C43" s="104" t="e">
        <f>2200/'PESOS POR LOTE'!#REF!*'PESOS POR LOTE'!#REF!</f>
        <v>#REF!</v>
      </c>
      <c r="D43" s="73" t="s">
        <v>53</v>
      </c>
    </row>
    <row r="44" spans="2:8" ht="12.75" customHeight="1" x14ac:dyDescent="0.2">
      <c r="B44" s="103">
        <v>9</v>
      </c>
      <c r="C44" s="104" t="e">
        <f>2200/'PESOS POR LOTE'!#REF!*'PESOS POR LOTE'!#REF!</f>
        <v>#REF!</v>
      </c>
      <c r="D44" s="73" t="s">
        <v>53</v>
      </c>
    </row>
    <row r="45" spans="2:8" ht="12.75" customHeight="1" x14ac:dyDescent="0.2">
      <c r="B45" s="103">
        <v>10</v>
      </c>
      <c r="C45" s="104" t="e">
        <f>2200/'PESOS POR LOTE'!#REF!*'PESOS POR LOTE'!#REF!</f>
        <v>#REF!</v>
      </c>
      <c r="D45" s="73" t="s">
        <v>53</v>
      </c>
    </row>
    <row r="46" spans="2:8" ht="12.75" customHeight="1" x14ac:dyDescent="0.2">
      <c r="B46" s="105" t="s">
        <v>54</v>
      </c>
      <c r="C46" s="100" t="e">
        <f>SUM(C36:C45)</f>
        <v>#REF!</v>
      </c>
      <c r="D46" s="73"/>
    </row>
    <row r="47" spans="2:8" ht="12.75" customHeight="1" x14ac:dyDescent="0.2">
      <c r="C47" s="100"/>
    </row>
    <row r="48" spans="2:8" ht="12.75" customHeight="1" x14ac:dyDescent="0.2">
      <c r="B48" s="143" t="str">
        <f>+B33</f>
        <v>Omint Spa</v>
      </c>
      <c r="C48" s="143"/>
    </row>
    <row r="49" spans="2:4" ht="12.75" customHeight="1" x14ac:dyDescent="0.2">
      <c r="B49" s="144" t="s">
        <v>52</v>
      </c>
      <c r="C49" s="101" t="s">
        <v>43</v>
      </c>
    </row>
    <row r="50" spans="2:4" ht="12.75" customHeight="1" x14ac:dyDescent="0.2">
      <c r="B50" s="144"/>
      <c r="C50" s="106" t="e">
        <f>'PESOS POR LOTE'!#REF!</f>
        <v>#REF!</v>
      </c>
    </row>
    <row r="51" spans="2:4" ht="12.75" customHeight="1" x14ac:dyDescent="0.2">
      <c r="B51" s="103">
        <v>1</v>
      </c>
      <c r="C51" s="104" t="e">
        <f>2200/'PESOS POR LOTE'!#REF!*'PESOS POR LOTE'!#REF!</f>
        <v>#REF!</v>
      </c>
      <c r="D51" s="73" t="s">
        <v>53</v>
      </c>
    </row>
    <row r="52" spans="2:4" ht="12.75" customHeight="1" x14ac:dyDescent="0.2">
      <c r="B52" s="103">
        <v>2</v>
      </c>
      <c r="C52" s="104" t="e">
        <f>2200/'PESOS POR LOTE'!#REF!*'PESOS POR LOTE'!#REF!</f>
        <v>#REF!</v>
      </c>
      <c r="D52" s="73" t="s">
        <v>53</v>
      </c>
    </row>
    <row r="53" spans="2:4" ht="12.75" customHeight="1" x14ac:dyDescent="0.2">
      <c r="B53" s="103">
        <v>3</v>
      </c>
      <c r="C53" s="104" t="e">
        <f>2200/'PESOS POR LOTE'!#REF!*'PESOS POR LOTE'!#REF!</f>
        <v>#REF!</v>
      </c>
      <c r="D53" s="73" t="s">
        <v>53</v>
      </c>
    </row>
    <row r="54" spans="2:4" ht="12.75" customHeight="1" x14ac:dyDescent="0.2">
      <c r="B54" s="103">
        <v>4</v>
      </c>
      <c r="C54" s="104" t="e">
        <f>2200/'PESOS POR LOTE'!#REF!*'PESOS POR LOTE'!#REF!</f>
        <v>#REF!</v>
      </c>
      <c r="D54" s="73" t="s">
        <v>53</v>
      </c>
    </row>
    <row r="55" spans="2:4" ht="12.75" customHeight="1" x14ac:dyDescent="0.2">
      <c r="B55" s="103">
        <v>5</v>
      </c>
      <c r="C55" s="104" t="e">
        <f>2200/'PESOS POR LOTE'!#REF!*'PESOS POR LOTE'!#REF!</f>
        <v>#REF!</v>
      </c>
      <c r="D55" s="73" t="s">
        <v>53</v>
      </c>
    </row>
    <row r="56" spans="2:4" ht="12.75" customHeight="1" x14ac:dyDescent="0.2">
      <c r="B56" s="103">
        <v>6</v>
      </c>
      <c r="C56" s="104" t="e">
        <f>2200/'PESOS POR LOTE'!#REF!*'PESOS POR LOTE'!#REF!</f>
        <v>#REF!</v>
      </c>
      <c r="D56" s="73" t="s">
        <v>53</v>
      </c>
    </row>
    <row r="57" spans="2:4" ht="12.75" customHeight="1" x14ac:dyDescent="0.2">
      <c r="B57" s="103">
        <v>7</v>
      </c>
      <c r="C57" s="104" t="e">
        <f>2200/'PESOS POR LOTE'!#REF!*'PESOS POR LOTE'!#REF!</f>
        <v>#REF!</v>
      </c>
      <c r="D57" s="73" t="s">
        <v>53</v>
      </c>
    </row>
    <row r="58" spans="2:4" ht="12.75" customHeight="1" x14ac:dyDescent="0.2">
      <c r="B58" s="103">
        <v>8</v>
      </c>
      <c r="C58" s="104" t="e">
        <f>2200/'PESOS POR LOTE'!#REF!*'PESOS POR LOTE'!#REF!</f>
        <v>#REF!</v>
      </c>
      <c r="D58" s="73" t="s">
        <v>53</v>
      </c>
    </row>
    <row r="59" spans="2:4" ht="12.75" customHeight="1" x14ac:dyDescent="0.2">
      <c r="B59" s="103">
        <v>9</v>
      </c>
      <c r="C59" s="104" t="e">
        <f>2200/'PESOS POR LOTE'!#REF!*'PESOS POR LOTE'!#REF!</f>
        <v>#REF!</v>
      </c>
      <c r="D59" s="73" t="s">
        <v>53</v>
      </c>
    </row>
    <row r="60" spans="2:4" ht="12.75" customHeight="1" x14ac:dyDescent="0.2">
      <c r="B60" s="103">
        <v>10</v>
      </c>
      <c r="C60" s="104" t="e">
        <f>2200/'PESOS POR LOTE'!#REF!*'PESOS POR LOTE'!#REF!</f>
        <v>#REF!</v>
      </c>
      <c r="D60" s="73" t="s">
        <v>53</v>
      </c>
    </row>
    <row r="61" spans="2:4" ht="12.75" customHeight="1" x14ac:dyDescent="0.2">
      <c r="B61" s="105" t="s">
        <v>54</v>
      </c>
      <c r="C61" s="100" t="e">
        <f>SUM(C51:C60)</f>
        <v>#REF!</v>
      </c>
    </row>
    <row r="62" spans="2:4" ht="12.75" customHeight="1" x14ac:dyDescent="0.2">
      <c r="B62" s="105"/>
      <c r="C62" s="100"/>
    </row>
    <row r="63" spans="2:4" ht="12.75" customHeight="1" x14ac:dyDescent="0.2">
      <c r="B63" s="143" t="str">
        <f>+B48</f>
        <v>Omint Spa</v>
      </c>
      <c r="C63" s="143"/>
    </row>
    <row r="64" spans="2:4" ht="12.75" customHeight="1" x14ac:dyDescent="0.2">
      <c r="B64" s="144" t="s">
        <v>52</v>
      </c>
      <c r="C64" s="101" t="s">
        <v>43</v>
      </c>
    </row>
    <row r="65" spans="2:4" ht="12.75" customHeight="1" x14ac:dyDescent="0.2">
      <c r="B65" s="144"/>
      <c r="C65" s="106" t="str">
        <f>'PESOS POR LOTE'!C16</f>
        <v>2202121O</v>
      </c>
    </row>
    <row r="66" spans="2:4" ht="12.75" customHeight="1" x14ac:dyDescent="0.2">
      <c r="B66" s="103">
        <v>1</v>
      </c>
      <c r="C66" s="104">
        <f>2200/'PESOS POR LOTE'!K30*'PESOS POR LOTE'!K19</f>
        <v>380.01582904629993</v>
      </c>
      <c r="D66" s="73" t="s">
        <v>53</v>
      </c>
    </row>
    <row r="67" spans="2:4" ht="12.75" customHeight="1" x14ac:dyDescent="0.2">
      <c r="B67" s="103">
        <v>2</v>
      </c>
      <c r="C67" s="104">
        <f>2200/'PESOS POR LOTE'!K30*'PESOS POR LOTE'!K20</f>
        <v>383.63331195502366</v>
      </c>
      <c r="D67" s="73" t="s">
        <v>53</v>
      </c>
    </row>
    <row r="68" spans="2:4" ht="12.75" customHeight="1" x14ac:dyDescent="0.2">
      <c r="B68" s="103">
        <v>3</v>
      </c>
      <c r="C68" s="104">
        <f>2200/'PESOS POR LOTE'!K30*'PESOS POR LOTE'!K21</f>
        <v>388.19644392287427</v>
      </c>
      <c r="D68" s="73" t="s">
        <v>53</v>
      </c>
    </row>
    <row r="69" spans="2:4" ht="12.75" customHeight="1" x14ac:dyDescent="0.2">
      <c r="B69" s="103">
        <v>4</v>
      </c>
      <c r="C69" s="104">
        <f>2200/'PESOS POR LOTE'!K30*'PESOS POR LOTE'!K22</f>
        <v>364.60024835227813</v>
      </c>
      <c r="D69" s="73" t="s">
        <v>53</v>
      </c>
    </row>
    <row r="70" spans="2:4" ht="12.75" customHeight="1" x14ac:dyDescent="0.2">
      <c r="B70" s="103">
        <v>5</v>
      </c>
      <c r="C70" s="104">
        <f>2200/'PESOS POR LOTE'!K30*'PESOS POR LOTE'!K23</f>
        <v>363.66960959567706</v>
      </c>
      <c r="D70" s="73" t="s">
        <v>53</v>
      </c>
    </row>
    <row r="71" spans="2:4" ht="12.75" customHeight="1" x14ac:dyDescent="0.2">
      <c r="B71" s="103">
        <v>6</v>
      </c>
      <c r="C71" s="104">
        <f>2200/'PESOS POR LOTE'!K30*'PESOS POR LOTE'!K24</f>
        <v>319.88455712784685</v>
      </c>
      <c r="D71" s="73" t="s">
        <v>53</v>
      </c>
    </row>
    <row r="72" spans="2:4" ht="12.75" customHeight="1" x14ac:dyDescent="0.2">
      <c r="B72" s="103">
        <v>7</v>
      </c>
      <c r="C72" s="104">
        <f>2200/'PESOS POR LOTE'!K30*'PESOS POR LOTE'!K25</f>
        <v>0</v>
      </c>
      <c r="D72" s="73" t="s">
        <v>53</v>
      </c>
    </row>
    <row r="73" spans="2:4" ht="12.75" customHeight="1" x14ac:dyDescent="0.2">
      <c r="B73" s="103">
        <v>8</v>
      </c>
      <c r="C73" s="104">
        <f>2200/'PESOS POR LOTE'!K30*'PESOS POR LOTE'!K26</f>
        <v>0</v>
      </c>
      <c r="D73" s="73" t="s">
        <v>53</v>
      </c>
    </row>
    <row r="74" spans="2:4" ht="12.75" customHeight="1" x14ac:dyDescent="0.2">
      <c r="B74" s="103">
        <v>9</v>
      </c>
      <c r="C74" s="104">
        <f>2200/'PESOS POR LOTE'!K30*'PESOS POR LOTE'!K27</f>
        <v>0</v>
      </c>
      <c r="D74" s="73" t="s">
        <v>53</v>
      </c>
    </row>
    <row r="75" spans="2:4" ht="12.75" customHeight="1" x14ac:dyDescent="0.2">
      <c r="B75" s="103">
        <v>10</v>
      </c>
      <c r="C75" s="104">
        <f>2200/'PESOS POR LOTE'!K30*'PESOS POR LOTE'!K28</f>
        <v>0</v>
      </c>
      <c r="D75" s="73" t="s">
        <v>53</v>
      </c>
    </row>
    <row r="76" spans="2:4" ht="12.75" customHeight="1" x14ac:dyDescent="0.2">
      <c r="B76" s="105" t="s">
        <v>54</v>
      </c>
      <c r="C76" s="100">
        <f>SUM(C66:C75)</f>
        <v>2200</v>
      </c>
      <c r="D76" s="73"/>
    </row>
    <row r="77" spans="2:4" ht="12.75" customHeight="1" x14ac:dyDescent="0.2">
      <c r="B77" s="105"/>
      <c r="C77" s="100"/>
      <c r="D77" s="73"/>
    </row>
    <row r="78" spans="2:4" ht="12.75" customHeight="1" x14ac:dyDescent="0.2">
      <c r="B78" s="143" t="str">
        <f>+B63</f>
        <v>Omint Spa</v>
      </c>
      <c r="C78" s="143"/>
    </row>
    <row r="79" spans="2:4" ht="12.75" customHeight="1" x14ac:dyDescent="0.2">
      <c r="B79" s="144" t="s">
        <v>52</v>
      </c>
      <c r="C79" s="101" t="s">
        <v>43</v>
      </c>
    </row>
    <row r="80" spans="2:4" ht="12.75" customHeight="1" x14ac:dyDescent="0.2">
      <c r="B80" s="144"/>
      <c r="C80" s="106" t="str">
        <f>'PESOS POR LOTE'!C32</f>
        <v>2202122O</v>
      </c>
    </row>
    <row r="81" spans="2:4" ht="12.75" customHeight="1" x14ac:dyDescent="0.2">
      <c r="B81" s="103">
        <v>1</v>
      </c>
      <c r="C81" s="104">
        <f>2200/'PESOS POR LOTE'!K46*'PESOS POR LOTE'!K35</f>
        <v>716.37098585223453</v>
      </c>
      <c r="D81" s="73" t="s">
        <v>53</v>
      </c>
    </row>
    <row r="82" spans="2:4" ht="12.75" customHeight="1" x14ac:dyDescent="0.2">
      <c r="B82" s="103">
        <v>2</v>
      </c>
      <c r="C82" s="104">
        <f>2200/'PESOS POR LOTE'!K46*'PESOS POR LOTE'!K36</f>
        <v>739.12629952048201</v>
      </c>
      <c r="D82" s="73" t="s">
        <v>53</v>
      </c>
    </row>
    <row r="83" spans="2:4" ht="12.75" customHeight="1" x14ac:dyDescent="0.2">
      <c r="B83" s="103">
        <v>3</v>
      </c>
      <c r="C83" s="104">
        <f>2200/'PESOS POR LOTE'!K46*'PESOS POR LOTE'!K37</f>
        <v>744.50271462728369</v>
      </c>
      <c r="D83" s="73" t="s">
        <v>53</v>
      </c>
    </row>
    <row r="84" spans="2:4" ht="12.75" customHeight="1" x14ac:dyDescent="0.2">
      <c r="B84" s="103">
        <v>4</v>
      </c>
      <c r="C84" s="104">
        <f>2200/'PESOS POR LOTE'!K46*'PESOS POR LOTE'!K38</f>
        <v>0</v>
      </c>
      <c r="D84" s="73" t="s">
        <v>53</v>
      </c>
    </row>
    <row r="85" spans="2:4" ht="12.75" customHeight="1" x14ac:dyDescent="0.2">
      <c r="B85" s="103">
        <v>5</v>
      </c>
      <c r="C85" s="104">
        <f>2200/'PESOS POR LOTE'!K46*'PESOS POR LOTE'!K39</f>
        <v>0</v>
      </c>
      <c r="D85" s="73" t="s">
        <v>53</v>
      </c>
    </row>
    <row r="86" spans="2:4" ht="12.75" customHeight="1" x14ac:dyDescent="0.2">
      <c r="B86" s="103">
        <v>6</v>
      </c>
      <c r="C86" s="104">
        <f>2200/'PESOS POR LOTE'!K46*'PESOS POR LOTE'!K40</f>
        <v>0</v>
      </c>
      <c r="D86" s="73" t="s">
        <v>53</v>
      </c>
    </row>
    <row r="87" spans="2:4" ht="12.75" customHeight="1" x14ac:dyDescent="0.2">
      <c r="B87" s="103">
        <v>7</v>
      </c>
      <c r="C87" s="104">
        <f>2200/'PESOS POR LOTE'!K46*'PESOS POR LOTE'!K41</f>
        <v>0</v>
      </c>
      <c r="D87" s="73" t="s">
        <v>53</v>
      </c>
    </row>
    <row r="88" spans="2:4" ht="12.75" customHeight="1" x14ac:dyDescent="0.2">
      <c r="B88" s="103">
        <v>8</v>
      </c>
      <c r="C88" s="104">
        <f>2200/'PESOS POR LOTE'!K46*'PESOS POR LOTE'!K42</f>
        <v>0</v>
      </c>
      <c r="D88" s="73" t="s">
        <v>53</v>
      </c>
    </row>
    <row r="89" spans="2:4" ht="12.75" customHeight="1" x14ac:dyDescent="0.2">
      <c r="B89" s="103">
        <v>9</v>
      </c>
      <c r="C89" s="104">
        <f>2200/'PESOS POR LOTE'!K46*'PESOS POR LOTE'!K43</f>
        <v>0</v>
      </c>
      <c r="D89" s="73" t="s">
        <v>53</v>
      </c>
    </row>
    <row r="90" spans="2:4" ht="12.75" customHeight="1" x14ac:dyDescent="0.2">
      <c r="B90" s="103">
        <v>10</v>
      </c>
      <c r="C90" s="104">
        <f>2200/'PESOS POR LOTE'!K46*'PESOS POR LOTE'!K44</f>
        <v>0</v>
      </c>
      <c r="D90" s="73" t="s">
        <v>53</v>
      </c>
    </row>
    <row r="91" spans="2:4" ht="12.75" customHeight="1" x14ac:dyDescent="0.2">
      <c r="B91" s="105" t="s">
        <v>54</v>
      </c>
      <c r="C91" s="100">
        <f>SUM(C81:C90)</f>
        <v>2200</v>
      </c>
      <c r="D91" s="73"/>
    </row>
    <row r="92" spans="2:4" ht="12.75" customHeight="1" x14ac:dyDescent="0.2">
      <c r="B92" s="105"/>
      <c r="C92" s="100"/>
      <c r="D92" s="73"/>
    </row>
    <row r="93" spans="2:4" ht="12.75" customHeight="1" x14ac:dyDescent="0.2">
      <c r="B93" s="143" t="str">
        <f>+B78</f>
        <v>Omint Spa</v>
      </c>
      <c r="C93" s="143"/>
    </row>
    <row r="94" spans="2:4" ht="12.75" customHeight="1" x14ac:dyDescent="0.2">
      <c r="B94" s="144" t="s">
        <v>52</v>
      </c>
      <c r="C94" s="101" t="s">
        <v>43</v>
      </c>
    </row>
    <row r="95" spans="2:4" ht="12.75" customHeight="1" x14ac:dyDescent="0.2">
      <c r="B95" s="144"/>
      <c r="C95" s="106" t="e">
        <f>'PESOS POR LOTE'!#REF!</f>
        <v>#REF!</v>
      </c>
    </row>
    <row r="96" spans="2:4" ht="12.75" customHeight="1" x14ac:dyDescent="0.2">
      <c r="B96" s="103">
        <v>1</v>
      </c>
      <c r="C96" s="104" t="e">
        <f>2200/'PESOS POR LOTE'!#REF!*'PESOS POR LOTE'!#REF!</f>
        <v>#REF!</v>
      </c>
      <c r="D96" s="73" t="s">
        <v>53</v>
      </c>
    </row>
    <row r="97" spans="2:4" ht="12.75" customHeight="1" x14ac:dyDescent="0.2">
      <c r="B97" s="103">
        <v>2</v>
      </c>
      <c r="C97" s="104" t="e">
        <f>2200/'PESOS POR LOTE'!#REF!*'PESOS POR LOTE'!#REF!</f>
        <v>#REF!</v>
      </c>
      <c r="D97" s="73" t="s">
        <v>53</v>
      </c>
    </row>
    <row r="98" spans="2:4" ht="12.75" customHeight="1" x14ac:dyDescent="0.2">
      <c r="B98" s="103">
        <v>3</v>
      </c>
      <c r="C98" s="104" t="e">
        <f>2200/'PESOS POR LOTE'!#REF!*'PESOS POR LOTE'!#REF!</f>
        <v>#REF!</v>
      </c>
      <c r="D98" s="73" t="s">
        <v>53</v>
      </c>
    </row>
    <row r="99" spans="2:4" ht="12.75" customHeight="1" x14ac:dyDescent="0.2">
      <c r="B99" s="103">
        <v>4</v>
      </c>
      <c r="C99" s="104" t="e">
        <f>2200/'PESOS POR LOTE'!#REF!*'PESOS POR LOTE'!#REF!</f>
        <v>#REF!</v>
      </c>
      <c r="D99" s="73" t="s">
        <v>53</v>
      </c>
    </row>
    <row r="100" spans="2:4" ht="12.75" customHeight="1" x14ac:dyDescent="0.2">
      <c r="B100" s="103">
        <v>5</v>
      </c>
      <c r="C100" s="104" t="e">
        <f>2200/'PESOS POR LOTE'!#REF!*'PESOS POR LOTE'!#REF!</f>
        <v>#REF!</v>
      </c>
      <c r="D100" s="73" t="s">
        <v>53</v>
      </c>
    </row>
    <row r="101" spans="2:4" ht="12.75" customHeight="1" x14ac:dyDescent="0.2">
      <c r="B101" s="103">
        <v>6</v>
      </c>
      <c r="C101" s="104" t="e">
        <f>2200/'PESOS POR LOTE'!#REF!*'PESOS POR LOTE'!#REF!</f>
        <v>#REF!</v>
      </c>
      <c r="D101" s="73" t="s">
        <v>53</v>
      </c>
    </row>
    <row r="102" spans="2:4" ht="12.75" customHeight="1" x14ac:dyDescent="0.2">
      <c r="B102" s="103">
        <v>7</v>
      </c>
      <c r="C102" s="104" t="e">
        <f>2200/'PESOS POR LOTE'!#REF!*'PESOS POR LOTE'!#REF!</f>
        <v>#REF!</v>
      </c>
      <c r="D102" s="73" t="s">
        <v>53</v>
      </c>
    </row>
    <row r="103" spans="2:4" ht="12.75" customHeight="1" x14ac:dyDescent="0.2">
      <c r="B103" s="103">
        <v>8</v>
      </c>
      <c r="C103" s="104" t="e">
        <f>2200/'PESOS POR LOTE'!#REF!*'PESOS POR LOTE'!#REF!</f>
        <v>#REF!</v>
      </c>
      <c r="D103" s="73" t="s">
        <v>53</v>
      </c>
    </row>
    <row r="104" spans="2:4" ht="12.75" customHeight="1" x14ac:dyDescent="0.2">
      <c r="B104" s="103">
        <v>9</v>
      </c>
      <c r="C104" s="104" t="e">
        <f>2200/'PESOS POR LOTE'!#REF!*'PESOS POR LOTE'!#REF!</f>
        <v>#REF!</v>
      </c>
      <c r="D104" s="73" t="s">
        <v>53</v>
      </c>
    </row>
    <row r="105" spans="2:4" ht="12.75" customHeight="1" x14ac:dyDescent="0.2">
      <c r="B105" s="103">
        <v>10</v>
      </c>
      <c r="C105" s="104" t="e">
        <f>2200/'PESOS POR LOTE'!#REF!*'PESOS POR LOTE'!#REF!</f>
        <v>#REF!</v>
      </c>
      <c r="D105" s="73" t="s">
        <v>53</v>
      </c>
    </row>
    <row r="106" spans="2:4" ht="12.75" customHeight="1" x14ac:dyDescent="0.2">
      <c r="B106" s="105" t="s">
        <v>54</v>
      </c>
      <c r="C106" s="100" t="e">
        <f>SUM(C96:C105)</f>
        <v>#REF!</v>
      </c>
    </row>
    <row r="107" spans="2:4" ht="12.75" customHeight="1" x14ac:dyDescent="0.2">
      <c r="B107" s="105"/>
      <c r="C107" s="100"/>
    </row>
    <row r="108" spans="2:4" ht="12.75" customHeight="1" x14ac:dyDescent="0.2">
      <c r="B108" s="143" t="str">
        <f>+B93</f>
        <v>Omint Spa</v>
      </c>
      <c r="C108" s="143"/>
    </row>
    <row r="109" spans="2:4" ht="12.75" customHeight="1" x14ac:dyDescent="0.2">
      <c r="B109" s="144" t="s">
        <v>52</v>
      </c>
      <c r="C109" s="101" t="s">
        <v>43</v>
      </c>
    </row>
    <row r="110" spans="2:4" ht="12.75" customHeight="1" x14ac:dyDescent="0.2">
      <c r="B110" s="144"/>
      <c r="C110" s="106" t="e">
        <f>'PESOS POR LOTE'!#REF!</f>
        <v>#REF!</v>
      </c>
    </row>
    <row r="111" spans="2:4" ht="12.75" customHeight="1" x14ac:dyDescent="0.2">
      <c r="B111" s="103">
        <v>1</v>
      </c>
      <c r="C111" s="104" t="e">
        <f>2200/'PESOS POR LOTE'!#REF!*'PESOS POR LOTE'!#REF!</f>
        <v>#REF!</v>
      </c>
      <c r="D111" s="73" t="s">
        <v>53</v>
      </c>
    </row>
    <row r="112" spans="2:4" ht="12.75" customHeight="1" x14ac:dyDescent="0.2">
      <c r="B112" s="103">
        <v>2</v>
      </c>
      <c r="C112" s="104" t="e">
        <f>2200/'PESOS POR LOTE'!#REF!*'PESOS POR LOTE'!#REF!</f>
        <v>#REF!</v>
      </c>
      <c r="D112" s="73" t="s">
        <v>53</v>
      </c>
    </row>
    <row r="113" spans="2:4" ht="12.75" customHeight="1" x14ac:dyDescent="0.2">
      <c r="B113" s="103">
        <v>3</v>
      </c>
      <c r="C113" s="104" t="e">
        <f>2200/'PESOS POR LOTE'!#REF!*'PESOS POR LOTE'!#REF!</f>
        <v>#REF!</v>
      </c>
      <c r="D113" s="73" t="s">
        <v>53</v>
      </c>
    </row>
    <row r="114" spans="2:4" ht="12.75" customHeight="1" x14ac:dyDescent="0.2">
      <c r="B114" s="103">
        <v>4</v>
      </c>
      <c r="C114" s="104" t="e">
        <f>2200/'PESOS POR LOTE'!#REF!*'PESOS POR LOTE'!#REF!</f>
        <v>#REF!</v>
      </c>
      <c r="D114" s="73" t="s">
        <v>53</v>
      </c>
    </row>
    <row r="115" spans="2:4" ht="12.75" customHeight="1" x14ac:dyDescent="0.2">
      <c r="B115" s="103">
        <v>5</v>
      </c>
      <c r="C115" s="104" t="e">
        <f>2200/'PESOS POR LOTE'!#REF!*'PESOS POR LOTE'!#REF!</f>
        <v>#REF!</v>
      </c>
      <c r="D115" s="73" t="s">
        <v>53</v>
      </c>
    </row>
    <row r="116" spans="2:4" ht="12.75" customHeight="1" x14ac:dyDescent="0.2">
      <c r="B116" s="103">
        <v>6</v>
      </c>
      <c r="C116" s="104" t="e">
        <f>2200/'PESOS POR LOTE'!#REF!*'PESOS POR LOTE'!#REF!</f>
        <v>#REF!</v>
      </c>
      <c r="D116" s="73" t="s">
        <v>53</v>
      </c>
    </row>
    <row r="117" spans="2:4" ht="12.75" customHeight="1" x14ac:dyDescent="0.2">
      <c r="B117" s="103">
        <v>7</v>
      </c>
      <c r="C117" s="104" t="e">
        <f>2200/'PESOS POR LOTE'!#REF!*'PESOS POR LOTE'!#REF!</f>
        <v>#REF!</v>
      </c>
      <c r="D117" s="73" t="s">
        <v>53</v>
      </c>
    </row>
    <row r="118" spans="2:4" ht="12.75" customHeight="1" x14ac:dyDescent="0.2">
      <c r="B118" s="103">
        <v>8</v>
      </c>
      <c r="C118" s="104" t="e">
        <f>2200/'PESOS POR LOTE'!#REF!*'PESOS POR LOTE'!#REF!</f>
        <v>#REF!</v>
      </c>
      <c r="D118" s="73" t="s">
        <v>53</v>
      </c>
    </row>
    <row r="119" spans="2:4" ht="12.75" customHeight="1" x14ac:dyDescent="0.2">
      <c r="B119" s="103">
        <v>9</v>
      </c>
      <c r="C119" s="104" t="e">
        <f>2200/'PESOS POR LOTE'!#REF!*'PESOS POR LOTE'!#REF!</f>
        <v>#REF!</v>
      </c>
      <c r="D119" s="73" t="s">
        <v>53</v>
      </c>
    </row>
    <row r="120" spans="2:4" ht="12.75" customHeight="1" x14ac:dyDescent="0.2">
      <c r="B120" s="103">
        <v>10</v>
      </c>
      <c r="C120" s="104" t="e">
        <f>2200/'PESOS POR LOTE'!#REF!*'PESOS POR LOTE'!#REF!</f>
        <v>#REF!</v>
      </c>
      <c r="D120" s="73" t="s">
        <v>53</v>
      </c>
    </row>
    <row r="121" spans="2:4" ht="12.75" customHeight="1" x14ac:dyDescent="0.2">
      <c r="B121" s="105" t="s">
        <v>54</v>
      </c>
      <c r="C121" s="100" t="e">
        <f>SUM(C111:C120)</f>
        <v>#REF!</v>
      </c>
    </row>
    <row r="122" spans="2:4" ht="12.75" customHeight="1" x14ac:dyDescent="0.2">
      <c r="B122" s="105"/>
      <c r="C122" s="100"/>
    </row>
    <row r="123" spans="2:4" ht="12.75" customHeight="1" x14ac:dyDescent="0.2">
      <c r="B123" s="143" t="str">
        <f>+B108</f>
        <v>Omint Spa</v>
      </c>
      <c r="C123" s="143"/>
    </row>
    <row r="124" spans="2:4" ht="12.75" customHeight="1" x14ac:dyDescent="0.2">
      <c r="B124" s="144" t="s">
        <v>52</v>
      </c>
      <c r="C124" s="101" t="s">
        <v>43</v>
      </c>
    </row>
    <row r="125" spans="2:4" ht="12.75" customHeight="1" x14ac:dyDescent="0.2">
      <c r="B125" s="144"/>
      <c r="C125" s="106" t="e">
        <f>'PESOS POR LOTE'!#REF!</f>
        <v>#REF!</v>
      </c>
    </row>
    <row r="126" spans="2:4" ht="12.75" customHeight="1" x14ac:dyDescent="0.2">
      <c r="B126" s="103">
        <v>1</v>
      </c>
      <c r="C126" s="104" t="e">
        <f>2200/'PESOS POR LOTE'!#REF!*'PESOS POR LOTE'!#REF!</f>
        <v>#REF!</v>
      </c>
      <c r="D126" s="73" t="s">
        <v>53</v>
      </c>
    </row>
    <row r="127" spans="2:4" ht="12.75" customHeight="1" x14ac:dyDescent="0.2">
      <c r="B127" s="103">
        <v>2</v>
      </c>
      <c r="C127" s="104" t="e">
        <f>2200/'PESOS POR LOTE'!#REF!*'PESOS POR LOTE'!#REF!</f>
        <v>#REF!</v>
      </c>
      <c r="D127" s="73" t="s">
        <v>53</v>
      </c>
    </row>
    <row r="128" spans="2:4" ht="12.75" customHeight="1" x14ac:dyDescent="0.2">
      <c r="B128" s="103">
        <v>3</v>
      </c>
      <c r="C128" s="104" t="e">
        <f>2200/'PESOS POR LOTE'!#REF!*'PESOS POR LOTE'!#REF!</f>
        <v>#REF!</v>
      </c>
      <c r="D128" s="73" t="s">
        <v>53</v>
      </c>
    </row>
    <row r="129" spans="2:4" ht="12.75" customHeight="1" x14ac:dyDescent="0.2">
      <c r="B129" s="103">
        <v>4</v>
      </c>
      <c r="C129" s="104" t="e">
        <f>2200/'PESOS POR LOTE'!#REF!*'PESOS POR LOTE'!#REF!</f>
        <v>#REF!</v>
      </c>
      <c r="D129" s="73" t="s">
        <v>53</v>
      </c>
    </row>
    <row r="130" spans="2:4" ht="12.75" customHeight="1" x14ac:dyDescent="0.2">
      <c r="B130" s="103">
        <v>5</v>
      </c>
      <c r="C130" s="104" t="e">
        <f>2200/'PESOS POR LOTE'!#REF!*'PESOS POR LOTE'!#REF!</f>
        <v>#REF!</v>
      </c>
      <c r="D130" s="73" t="s">
        <v>53</v>
      </c>
    </row>
    <row r="131" spans="2:4" ht="12.75" customHeight="1" x14ac:dyDescent="0.2">
      <c r="B131" s="103">
        <v>6</v>
      </c>
      <c r="C131" s="104" t="e">
        <f>2200/'PESOS POR LOTE'!#REF!*'PESOS POR LOTE'!#REF!</f>
        <v>#REF!</v>
      </c>
      <c r="D131" s="73" t="s">
        <v>53</v>
      </c>
    </row>
    <row r="132" spans="2:4" ht="12.75" customHeight="1" x14ac:dyDescent="0.2">
      <c r="B132" s="103">
        <v>7</v>
      </c>
      <c r="C132" s="104" t="e">
        <f>2200/'PESOS POR LOTE'!#REF!*'PESOS POR LOTE'!#REF!</f>
        <v>#REF!</v>
      </c>
      <c r="D132" s="73" t="s">
        <v>53</v>
      </c>
    </row>
    <row r="133" spans="2:4" ht="12.75" customHeight="1" x14ac:dyDescent="0.2">
      <c r="B133" s="103">
        <v>8</v>
      </c>
      <c r="C133" s="104" t="e">
        <f>2200/'PESOS POR LOTE'!#REF!*'PESOS POR LOTE'!#REF!</f>
        <v>#REF!</v>
      </c>
      <c r="D133" s="73" t="s">
        <v>53</v>
      </c>
    </row>
    <row r="134" spans="2:4" ht="12.75" customHeight="1" x14ac:dyDescent="0.2">
      <c r="B134" s="103">
        <v>9</v>
      </c>
      <c r="C134" s="104" t="e">
        <f>2200/'PESOS POR LOTE'!#REF!*'PESOS POR LOTE'!#REF!</f>
        <v>#REF!</v>
      </c>
      <c r="D134" s="73" t="s">
        <v>53</v>
      </c>
    </row>
    <row r="135" spans="2:4" ht="12.75" customHeight="1" x14ac:dyDescent="0.2">
      <c r="B135" s="103">
        <v>10</v>
      </c>
      <c r="C135" s="104" t="e">
        <f>2200/'PESOS POR LOTE'!#REF!*'PESOS POR LOTE'!#REF!</f>
        <v>#REF!</v>
      </c>
      <c r="D135" s="73" t="s">
        <v>53</v>
      </c>
    </row>
    <row r="136" spans="2:4" ht="12.75" customHeight="1" x14ac:dyDescent="0.2">
      <c r="B136" s="105" t="s">
        <v>54</v>
      </c>
      <c r="C136" s="100" t="e">
        <f>SUM(C126:C135)</f>
        <v>#REF!</v>
      </c>
    </row>
    <row r="137" spans="2:4" ht="12.75" customHeight="1" x14ac:dyDescent="0.2">
      <c r="B137" s="105"/>
      <c r="C137" s="100"/>
    </row>
    <row r="138" spans="2:4" ht="12.75" customHeight="1" x14ac:dyDescent="0.2">
      <c r="B138" s="143" t="str">
        <f>+B123</f>
        <v>Omint Spa</v>
      </c>
      <c r="C138" s="143"/>
    </row>
    <row r="139" spans="2:4" ht="12.75" customHeight="1" x14ac:dyDescent="0.2">
      <c r="B139" s="144" t="s">
        <v>52</v>
      </c>
      <c r="C139" s="101" t="s">
        <v>43</v>
      </c>
    </row>
    <row r="140" spans="2:4" ht="12.75" customHeight="1" x14ac:dyDescent="0.2">
      <c r="B140" s="144"/>
      <c r="C140" s="106" t="e">
        <f>'PESOS POR LOTE'!#REF!</f>
        <v>#REF!</v>
      </c>
    </row>
    <row r="141" spans="2:4" ht="12.75" customHeight="1" x14ac:dyDescent="0.2">
      <c r="B141" s="103">
        <v>1</v>
      </c>
      <c r="C141" s="104" t="e">
        <f>2200/'PESOS POR LOTE'!#REF!*'PESOS POR LOTE'!#REF!</f>
        <v>#REF!</v>
      </c>
      <c r="D141" s="73" t="s">
        <v>53</v>
      </c>
    </row>
    <row r="142" spans="2:4" ht="12.75" customHeight="1" x14ac:dyDescent="0.2">
      <c r="B142" s="103">
        <v>2</v>
      </c>
      <c r="C142" s="104" t="e">
        <f>2200/'PESOS POR LOTE'!#REF!*'PESOS POR LOTE'!#REF!</f>
        <v>#REF!</v>
      </c>
      <c r="D142" s="73" t="s">
        <v>53</v>
      </c>
    </row>
    <row r="143" spans="2:4" ht="12.75" customHeight="1" x14ac:dyDescent="0.2">
      <c r="B143" s="103">
        <v>3</v>
      </c>
      <c r="C143" s="104" t="e">
        <f>2200/'PESOS POR LOTE'!#REF!*'PESOS POR LOTE'!#REF!</f>
        <v>#REF!</v>
      </c>
      <c r="D143" s="73" t="s">
        <v>53</v>
      </c>
    </row>
    <row r="144" spans="2:4" ht="12.75" customHeight="1" x14ac:dyDescent="0.2">
      <c r="B144" s="103">
        <v>4</v>
      </c>
      <c r="C144" s="104" t="e">
        <f>2200/'PESOS POR LOTE'!#REF!*'PESOS POR LOTE'!#REF!</f>
        <v>#REF!</v>
      </c>
      <c r="D144" s="73" t="s">
        <v>53</v>
      </c>
    </row>
    <row r="145" spans="2:4" ht="12.75" customHeight="1" x14ac:dyDescent="0.2">
      <c r="B145" s="103">
        <v>5</v>
      </c>
      <c r="C145" s="104" t="e">
        <f>2200/'PESOS POR LOTE'!#REF!*'PESOS POR LOTE'!#REF!</f>
        <v>#REF!</v>
      </c>
      <c r="D145" s="73" t="s">
        <v>53</v>
      </c>
    </row>
    <row r="146" spans="2:4" ht="12.75" customHeight="1" x14ac:dyDescent="0.2">
      <c r="B146" s="103">
        <v>6</v>
      </c>
      <c r="C146" s="104" t="e">
        <f>2200/'PESOS POR LOTE'!#REF!*'PESOS POR LOTE'!#REF!</f>
        <v>#REF!</v>
      </c>
      <c r="D146" s="73" t="s">
        <v>53</v>
      </c>
    </row>
    <row r="147" spans="2:4" ht="12.75" customHeight="1" x14ac:dyDescent="0.2">
      <c r="B147" s="103">
        <v>7</v>
      </c>
      <c r="C147" s="104" t="e">
        <f>2200/'PESOS POR LOTE'!#REF!*'PESOS POR LOTE'!#REF!</f>
        <v>#REF!</v>
      </c>
      <c r="D147" s="73" t="s">
        <v>53</v>
      </c>
    </row>
    <row r="148" spans="2:4" ht="12.75" customHeight="1" x14ac:dyDescent="0.2">
      <c r="B148" s="103">
        <v>8</v>
      </c>
      <c r="C148" s="104" t="e">
        <f>2200/'PESOS POR LOTE'!#REF!*'PESOS POR LOTE'!#REF!</f>
        <v>#REF!</v>
      </c>
      <c r="D148" s="73" t="s">
        <v>53</v>
      </c>
    </row>
    <row r="149" spans="2:4" ht="12.75" customHeight="1" x14ac:dyDescent="0.2">
      <c r="B149" s="103">
        <v>9</v>
      </c>
      <c r="C149" s="104" t="e">
        <f>2200/'PESOS POR LOTE'!#REF!*'PESOS POR LOTE'!#REF!</f>
        <v>#REF!</v>
      </c>
      <c r="D149" s="73" t="s">
        <v>53</v>
      </c>
    </row>
    <row r="150" spans="2:4" ht="12.75" customHeight="1" x14ac:dyDescent="0.2">
      <c r="B150" s="103">
        <v>10</v>
      </c>
      <c r="C150" s="104" t="e">
        <f>2200/'PESOS POR LOTE'!#REF!*'PESOS POR LOTE'!#REF!</f>
        <v>#REF!</v>
      </c>
      <c r="D150" s="73" t="s">
        <v>53</v>
      </c>
    </row>
    <row r="151" spans="2:4" ht="12.75" customHeight="1" x14ac:dyDescent="0.2">
      <c r="B151" s="105" t="s">
        <v>54</v>
      </c>
      <c r="C151" s="100" t="e">
        <f>SUM(C141:C150)</f>
        <v>#REF!</v>
      </c>
    </row>
    <row r="152" spans="2:4" ht="12.75" customHeight="1" x14ac:dyDescent="0.2">
      <c r="B152" s="105"/>
      <c r="C152" s="100"/>
    </row>
    <row r="153" spans="2:4" ht="12.75" customHeight="1" x14ac:dyDescent="0.2">
      <c r="B153" s="143" t="str">
        <f>+B138</f>
        <v>Omint Spa</v>
      </c>
      <c r="C153" s="143"/>
    </row>
    <row r="154" spans="2:4" ht="12.75" customHeight="1" x14ac:dyDescent="0.2">
      <c r="B154" s="144" t="s">
        <v>52</v>
      </c>
      <c r="C154" s="101" t="s">
        <v>43</v>
      </c>
    </row>
    <row r="155" spans="2:4" ht="12.75" customHeight="1" x14ac:dyDescent="0.2">
      <c r="B155" s="144"/>
      <c r="C155" s="106" t="e">
        <f>'PESOS POR LOTE'!#REF!</f>
        <v>#REF!</v>
      </c>
    </row>
    <row r="156" spans="2:4" ht="12.75" customHeight="1" x14ac:dyDescent="0.2">
      <c r="B156" s="103">
        <v>1</v>
      </c>
      <c r="C156" s="104" t="e">
        <f>2200/'PESOS POR LOTE'!#REF!*'PESOS POR LOTE'!#REF!</f>
        <v>#REF!</v>
      </c>
      <c r="D156" s="73" t="s">
        <v>53</v>
      </c>
    </row>
    <row r="157" spans="2:4" ht="12.75" customHeight="1" x14ac:dyDescent="0.2">
      <c r="B157" s="103">
        <v>2</v>
      </c>
      <c r="C157" s="104" t="e">
        <f>2200/'PESOS POR LOTE'!#REF!*'PESOS POR LOTE'!#REF!</f>
        <v>#REF!</v>
      </c>
      <c r="D157" s="73" t="s">
        <v>53</v>
      </c>
    </row>
    <row r="158" spans="2:4" ht="12.75" customHeight="1" x14ac:dyDescent="0.2">
      <c r="B158" s="103">
        <v>3</v>
      </c>
      <c r="C158" s="104" t="e">
        <f>2200/'PESOS POR LOTE'!#REF!*'PESOS POR LOTE'!#REF!</f>
        <v>#REF!</v>
      </c>
      <c r="D158" s="73" t="s">
        <v>53</v>
      </c>
    </row>
    <row r="159" spans="2:4" ht="12.75" customHeight="1" x14ac:dyDescent="0.2">
      <c r="B159" s="103">
        <v>4</v>
      </c>
      <c r="C159" s="104" t="e">
        <f>2200/'PESOS POR LOTE'!#REF!*'PESOS POR LOTE'!#REF!</f>
        <v>#REF!</v>
      </c>
      <c r="D159" s="73" t="s">
        <v>53</v>
      </c>
    </row>
    <row r="160" spans="2:4" ht="12.75" customHeight="1" x14ac:dyDescent="0.2">
      <c r="B160" s="103">
        <v>5</v>
      </c>
      <c r="C160" s="104" t="e">
        <f>2200/'PESOS POR LOTE'!#REF!*'PESOS POR LOTE'!#REF!</f>
        <v>#REF!</v>
      </c>
      <c r="D160" s="73" t="s">
        <v>53</v>
      </c>
    </row>
    <row r="161" spans="2:4" ht="12.75" customHeight="1" x14ac:dyDescent="0.2">
      <c r="B161" s="103">
        <v>6</v>
      </c>
      <c r="C161" s="104" t="e">
        <f>2200/'PESOS POR LOTE'!#REF!*'PESOS POR LOTE'!#REF!</f>
        <v>#REF!</v>
      </c>
      <c r="D161" s="73" t="s">
        <v>53</v>
      </c>
    </row>
    <row r="162" spans="2:4" ht="12.75" customHeight="1" x14ac:dyDescent="0.2">
      <c r="B162" s="103">
        <v>7</v>
      </c>
      <c r="C162" s="104" t="e">
        <f>2200/'PESOS POR LOTE'!#REF!*'PESOS POR LOTE'!#REF!</f>
        <v>#REF!</v>
      </c>
      <c r="D162" s="73" t="s">
        <v>53</v>
      </c>
    </row>
    <row r="163" spans="2:4" ht="12.75" customHeight="1" x14ac:dyDescent="0.2">
      <c r="B163" s="103">
        <v>8</v>
      </c>
      <c r="C163" s="104" t="e">
        <f>2200/'PESOS POR LOTE'!#REF!*'PESOS POR LOTE'!#REF!</f>
        <v>#REF!</v>
      </c>
      <c r="D163" s="73" t="s">
        <v>53</v>
      </c>
    </row>
    <row r="164" spans="2:4" ht="12.75" customHeight="1" x14ac:dyDescent="0.2">
      <c r="B164" s="103">
        <v>9</v>
      </c>
      <c r="C164" s="104" t="e">
        <f>2200/'PESOS POR LOTE'!#REF!*'PESOS POR LOTE'!#REF!</f>
        <v>#REF!</v>
      </c>
      <c r="D164" s="73" t="s">
        <v>53</v>
      </c>
    </row>
    <row r="165" spans="2:4" ht="12.75" customHeight="1" x14ac:dyDescent="0.2">
      <c r="B165" s="103">
        <v>10</v>
      </c>
      <c r="C165" s="104" t="e">
        <f>2200/'PESOS POR LOTE'!#REF!*'PESOS POR LOTE'!#REF!</f>
        <v>#REF!</v>
      </c>
      <c r="D165" s="73" t="s">
        <v>53</v>
      </c>
    </row>
    <row r="166" spans="2:4" ht="12.75" customHeight="1" x14ac:dyDescent="0.2">
      <c r="B166" s="105" t="s">
        <v>54</v>
      </c>
      <c r="C166" s="100" t="e">
        <f>SUM(C156:C165)</f>
        <v>#REF!</v>
      </c>
    </row>
    <row r="167" spans="2:4" ht="12.75" customHeight="1" x14ac:dyDescent="0.2">
      <c r="B167" s="105"/>
      <c r="C167" s="100"/>
    </row>
    <row r="168" spans="2:4" ht="12.75" customHeight="1" x14ac:dyDescent="0.2">
      <c r="B168" s="143" t="str">
        <f>+B153</f>
        <v>Omint Spa</v>
      </c>
      <c r="C168" s="143"/>
    </row>
    <row r="169" spans="2:4" ht="12.75" customHeight="1" x14ac:dyDescent="0.2">
      <c r="B169" s="144" t="s">
        <v>52</v>
      </c>
      <c r="C169" s="101" t="s">
        <v>43</v>
      </c>
    </row>
    <row r="170" spans="2:4" ht="12.75" customHeight="1" x14ac:dyDescent="0.2">
      <c r="B170" s="144"/>
      <c r="C170" s="106" t="e">
        <f>'PESOS POR LOTE'!#REF!</f>
        <v>#REF!</v>
      </c>
    </row>
    <row r="171" spans="2:4" ht="12.75" customHeight="1" x14ac:dyDescent="0.2">
      <c r="B171" s="103">
        <v>1</v>
      </c>
      <c r="C171" s="104" t="e">
        <f>2200/'PESOS POR LOTE'!#REF!*'PESOS POR LOTE'!#REF!</f>
        <v>#REF!</v>
      </c>
      <c r="D171" s="73" t="s">
        <v>53</v>
      </c>
    </row>
    <row r="172" spans="2:4" ht="12.75" customHeight="1" x14ac:dyDescent="0.2">
      <c r="B172" s="103">
        <v>2</v>
      </c>
      <c r="C172" s="104" t="e">
        <f>2200/'PESOS POR LOTE'!#REF!*'PESOS POR LOTE'!#REF!</f>
        <v>#REF!</v>
      </c>
      <c r="D172" s="73" t="s">
        <v>53</v>
      </c>
    </row>
    <row r="173" spans="2:4" ht="12.75" customHeight="1" x14ac:dyDescent="0.2">
      <c r="B173" s="103">
        <v>3</v>
      </c>
      <c r="C173" s="104" t="e">
        <f>2200/'PESOS POR LOTE'!#REF!*'PESOS POR LOTE'!#REF!</f>
        <v>#REF!</v>
      </c>
      <c r="D173" s="73" t="s">
        <v>53</v>
      </c>
    </row>
    <row r="174" spans="2:4" ht="12.75" customHeight="1" x14ac:dyDescent="0.2">
      <c r="B174" s="103">
        <v>4</v>
      </c>
      <c r="C174" s="104" t="e">
        <f>2200/'PESOS POR LOTE'!#REF!*'PESOS POR LOTE'!#REF!</f>
        <v>#REF!</v>
      </c>
      <c r="D174" s="73" t="s">
        <v>53</v>
      </c>
    </row>
    <row r="175" spans="2:4" ht="12.75" customHeight="1" x14ac:dyDescent="0.2">
      <c r="B175" s="103">
        <v>5</v>
      </c>
      <c r="C175" s="104" t="e">
        <f>2200/'PESOS POR LOTE'!#REF!*'PESOS POR LOTE'!#REF!</f>
        <v>#REF!</v>
      </c>
      <c r="D175" s="73" t="s">
        <v>53</v>
      </c>
    </row>
    <row r="176" spans="2:4" ht="12.75" customHeight="1" x14ac:dyDescent="0.2">
      <c r="B176" s="103">
        <v>6</v>
      </c>
      <c r="C176" s="104" t="e">
        <f>2200/'PESOS POR LOTE'!#REF!*'PESOS POR LOTE'!#REF!</f>
        <v>#REF!</v>
      </c>
      <c r="D176" s="73" t="s">
        <v>53</v>
      </c>
    </row>
    <row r="177" spans="2:4" ht="12.75" customHeight="1" x14ac:dyDescent="0.2">
      <c r="B177" s="103">
        <v>7</v>
      </c>
      <c r="C177" s="104" t="e">
        <f>2200/'PESOS POR LOTE'!#REF!*'PESOS POR LOTE'!#REF!</f>
        <v>#REF!</v>
      </c>
      <c r="D177" s="73" t="s">
        <v>53</v>
      </c>
    </row>
    <row r="178" spans="2:4" ht="12.75" customHeight="1" x14ac:dyDescent="0.2">
      <c r="B178" s="103">
        <v>8</v>
      </c>
      <c r="C178" s="104" t="e">
        <f>2200/'PESOS POR LOTE'!#REF!*'PESOS POR LOTE'!#REF!</f>
        <v>#REF!</v>
      </c>
      <c r="D178" s="73" t="s">
        <v>53</v>
      </c>
    </row>
    <row r="179" spans="2:4" ht="12.75" customHeight="1" x14ac:dyDescent="0.2">
      <c r="B179" s="103">
        <v>9</v>
      </c>
      <c r="C179" s="104" t="e">
        <f>2200/'PESOS POR LOTE'!#REF!*'PESOS POR LOTE'!#REF!</f>
        <v>#REF!</v>
      </c>
      <c r="D179" s="73" t="s">
        <v>53</v>
      </c>
    </row>
    <row r="180" spans="2:4" ht="12.75" customHeight="1" x14ac:dyDescent="0.2">
      <c r="B180" s="103">
        <v>10</v>
      </c>
      <c r="C180" s="104" t="e">
        <f>2200/'PESOS POR LOTE'!#REF!*'PESOS POR LOTE'!#REF!</f>
        <v>#REF!</v>
      </c>
      <c r="D180" s="73" t="s">
        <v>53</v>
      </c>
    </row>
    <row r="181" spans="2:4" ht="12.75" customHeight="1" x14ac:dyDescent="0.2">
      <c r="B181" s="105" t="s">
        <v>54</v>
      </c>
      <c r="C181" s="100" t="e">
        <f>SUM(C171:C180)</f>
        <v>#REF!</v>
      </c>
    </row>
    <row r="182" spans="2:4" ht="12.75" customHeight="1" x14ac:dyDescent="0.2">
      <c r="B182" s="105"/>
      <c r="C182" s="100"/>
    </row>
    <row r="183" spans="2:4" ht="12.75" customHeight="1" x14ac:dyDescent="0.2">
      <c r="B183" s="143" t="str">
        <f>+B168</f>
        <v>Omint Spa</v>
      </c>
      <c r="C183" s="143"/>
    </row>
    <row r="184" spans="2:4" ht="12.75" customHeight="1" x14ac:dyDescent="0.2">
      <c r="B184" s="144" t="s">
        <v>52</v>
      </c>
      <c r="C184" s="101" t="s">
        <v>43</v>
      </c>
    </row>
    <row r="185" spans="2:4" ht="12.75" customHeight="1" x14ac:dyDescent="0.2">
      <c r="B185" s="144"/>
      <c r="C185" s="106" t="e">
        <f>'PESOS POR LOTE'!#REF!</f>
        <v>#REF!</v>
      </c>
    </row>
    <row r="186" spans="2:4" ht="12.75" customHeight="1" x14ac:dyDescent="0.2">
      <c r="B186" s="103">
        <v>1</v>
      </c>
      <c r="C186" s="104" t="e">
        <f>2200/'PESOS POR LOTE'!#REF!*'PESOS POR LOTE'!#REF!</f>
        <v>#REF!</v>
      </c>
      <c r="D186" s="73" t="s">
        <v>53</v>
      </c>
    </row>
    <row r="187" spans="2:4" ht="12.75" customHeight="1" x14ac:dyDescent="0.2">
      <c r="B187" s="103">
        <v>2</v>
      </c>
      <c r="C187" s="104" t="e">
        <f>2200/'PESOS POR LOTE'!#REF!*'PESOS POR LOTE'!#REF!</f>
        <v>#REF!</v>
      </c>
      <c r="D187" s="73" t="s">
        <v>53</v>
      </c>
    </row>
    <row r="188" spans="2:4" ht="12.75" customHeight="1" x14ac:dyDescent="0.2">
      <c r="B188" s="103">
        <v>3</v>
      </c>
      <c r="C188" s="104" t="e">
        <f>2200/'PESOS POR LOTE'!#REF!*'PESOS POR LOTE'!#REF!</f>
        <v>#REF!</v>
      </c>
      <c r="D188" s="73" t="s">
        <v>53</v>
      </c>
    </row>
    <row r="189" spans="2:4" ht="12.75" customHeight="1" x14ac:dyDescent="0.2">
      <c r="B189" s="103">
        <v>4</v>
      </c>
      <c r="C189" s="104" t="e">
        <f>2200/'PESOS POR LOTE'!#REF!*'PESOS POR LOTE'!#REF!</f>
        <v>#REF!</v>
      </c>
      <c r="D189" s="73" t="s">
        <v>53</v>
      </c>
    </row>
    <row r="190" spans="2:4" ht="12.75" customHeight="1" x14ac:dyDescent="0.2">
      <c r="B190" s="103">
        <v>5</v>
      </c>
      <c r="C190" s="104" t="e">
        <f>2200/'PESOS POR LOTE'!#REF!*'PESOS POR LOTE'!#REF!</f>
        <v>#REF!</v>
      </c>
      <c r="D190" s="73" t="s">
        <v>53</v>
      </c>
    </row>
    <row r="191" spans="2:4" ht="12.75" customHeight="1" x14ac:dyDescent="0.2">
      <c r="B191" s="103">
        <v>6</v>
      </c>
      <c r="C191" s="104" t="e">
        <f>2200/'PESOS POR LOTE'!#REF!*'PESOS POR LOTE'!#REF!</f>
        <v>#REF!</v>
      </c>
      <c r="D191" s="73" t="s">
        <v>53</v>
      </c>
    </row>
    <row r="192" spans="2:4" ht="12.75" customHeight="1" x14ac:dyDescent="0.2">
      <c r="B192" s="103">
        <v>7</v>
      </c>
      <c r="C192" s="104" t="e">
        <f>2200/'PESOS POR LOTE'!#REF!*'PESOS POR LOTE'!#REF!</f>
        <v>#REF!</v>
      </c>
      <c r="D192" s="73" t="s">
        <v>53</v>
      </c>
    </row>
    <row r="193" spans="2:4" ht="12.75" customHeight="1" x14ac:dyDescent="0.2">
      <c r="B193" s="103">
        <v>8</v>
      </c>
      <c r="C193" s="104" t="e">
        <f>2200/'PESOS POR LOTE'!#REF!*'PESOS POR LOTE'!#REF!</f>
        <v>#REF!</v>
      </c>
      <c r="D193" s="73" t="s">
        <v>53</v>
      </c>
    </row>
    <row r="194" spans="2:4" ht="12.75" customHeight="1" x14ac:dyDescent="0.2">
      <c r="B194" s="103">
        <v>9</v>
      </c>
      <c r="C194" s="104" t="e">
        <f>2200/'PESOS POR LOTE'!#REF!*'PESOS POR LOTE'!#REF!</f>
        <v>#REF!</v>
      </c>
      <c r="D194" s="73" t="s">
        <v>53</v>
      </c>
    </row>
    <row r="195" spans="2:4" ht="12.75" customHeight="1" x14ac:dyDescent="0.2">
      <c r="B195" s="103">
        <v>10</v>
      </c>
      <c r="C195" s="104" t="e">
        <f>2200/'PESOS POR LOTE'!#REF!*'PESOS POR LOTE'!#REF!</f>
        <v>#REF!</v>
      </c>
      <c r="D195" s="73" t="s">
        <v>53</v>
      </c>
    </row>
    <row r="196" spans="2:4" ht="12.75" customHeight="1" x14ac:dyDescent="0.2">
      <c r="B196" s="105" t="s">
        <v>54</v>
      </c>
      <c r="C196" s="100" t="e">
        <f>SUM(C186:C195)</f>
        <v>#REF!</v>
      </c>
    </row>
    <row r="197" spans="2:4" ht="12.75" customHeight="1" x14ac:dyDescent="0.2">
      <c r="B197" s="105"/>
      <c r="C197" s="100"/>
    </row>
    <row r="198" spans="2:4" ht="12.75" customHeight="1" x14ac:dyDescent="0.2">
      <c r="B198" s="143" t="str">
        <f>+B183</f>
        <v>Omint Spa</v>
      </c>
      <c r="C198" s="143"/>
    </row>
    <row r="199" spans="2:4" ht="12.75" customHeight="1" x14ac:dyDescent="0.2">
      <c r="B199" s="144" t="s">
        <v>52</v>
      </c>
      <c r="C199" s="101" t="s">
        <v>43</v>
      </c>
    </row>
    <row r="200" spans="2:4" ht="12.75" customHeight="1" x14ac:dyDescent="0.2">
      <c r="B200" s="144"/>
      <c r="C200" s="106" t="e">
        <f>'PESOS POR LOTE'!#REF!</f>
        <v>#REF!</v>
      </c>
    </row>
    <row r="201" spans="2:4" ht="12.75" customHeight="1" x14ac:dyDescent="0.2">
      <c r="B201" s="103">
        <v>1</v>
      </c>
      <c r="C201" s="104" t="e">
        <f>2200/'PESOS POR LOTE'!#REF!*'PESOS POR LOTE'!#REF!</f>
        <v>#REF!</v>
      </c>
      <c r="D201" s="73" t="s">
        <v>53</v>
      </c>
    </row>
    <row r="202" spans="2:4" ht="12.75" customHeight="1" x14ac:dyDescent="0.2">
      <c r="B202" s="103">
        <v>2</v>
      </c>
      <c r="C202" s="104" t="e">
        <f>2200/'PESOS POR LOTE'!#REF!*'PESOS POR LOTE'!#REF!</f>
        <v>#REF!</v>
      </c>
      <c r="D202" s="73" t="s">
        <v>53</v>
      </c>
    </row>
    <row r="203" spans="2:4" ht="12.75" customHeight="1" x14ac:dyDescent="0.2">
      <c r="B203" s="103">
        <v>3</v>
      </c>
      <c r="C203" s="104" t="e">
        <f>2200/'PESOS POR LOTE'!#REF!*'PESOS POR LOTE'!#REF!</f>
        <v>#REF!</v>
      </c>
      <c r="D203" s="73" t="s">
        <v>53</v>
      </c>
    </row>
    <row r="204" spans="2:4" ht="12.75" customHeight="1" x14ac:dyDescent="0.2">
      <c r="B204" s="103">
        <v>4</v>
      </c>
      <c r="C204" s="104" t="e">
        <f>2200/'PESOS POR LOTE'!#REF!*'PESOS POR LOTE'!#REF!</f>
        <v>#REF!</v>
      </c>
      <c r="D204" s="73" t="s">
        <v>53</v>
      </c>
    </row>
    <row r="205" spans="2:4" ht="12.75" customHeight="1" x14ac:dyDescent="0.2">
      <c r="B205" s="103">
        <v>5</v>
      </c>
      <c r="C205" s="104" t="e">
        <f>2200/'PESOS POR LOTE'!#REF!*'PESOS POR LOTE'!#REF!</f>
        <v>#REF!</v>
      </c>
      <c r="D205" s="73" t="s">
        <v>53</v>
      </c>
    </row>
    <row r="206" spans="2:4" ht="12.75" customHeight="1" x14ac:dyDescent="0.2">
      <c r="B206" s="103">
        <v>6</v>
      </c>
      <c r="C206" s="104" t="e">
        <f>2200/'PESOS POR LOTE'!#REF!*'PESOS POR LOTE'!#REF!</f>
        <v>#REF!</v>
      </c>
      <c r="D206" s="73" t="s">
        <v>53</v>
      </c>
    </row>
    <row r="207" spans="2:4" ht="12.75" customHeight="1" x14ac:dyDescent="0.2">
      <c r="B207" s="103">
        <v>7</v>
      </c>
      <c r="C207" s="104" t="e">
        <f>2200/'PESOS POR LOTE'!#REF!*'PESOS POR LOTE'!#REF!</f>
        <v>#REF!</v>
      </c>
      <c r="D207" s="73" t="s">
        <v>53</v>
      </c>
    </row>
    <row r="208" spans="2:4" ht="12.75" customHeight="1" x14ac:dyDescent="0.2">
      <c r="B208" s="103">
        <v>8</v>
      </c>
      <c r="C208" s="104" t="e">
        <f>2200/'PESOS POR LOTE'!#REF!*'PESOS POR LOTE'!#REF!</f>
        <v>#REF!</v>
      </c>
      <c r="D208" s="73" t="s">
        <v>53</v>
      </c>
    </row>
    <row r="209" spans="2:4" ht="12.75" customHeight="1" x14ac:dyDescent="0.2">
      <c r="B209" s="103">
        <v>9</v>
      </c>
      <c r="C209" s="104" t="e">
        <f>2200/'PESOS POR LOTE'!#REF!*'PESOS POR LOTE'!#REF!</f>
        <v>#REF!</v>
      </c>
      <c r="D209" s="73" t="s">
        <v>53</v>
      </c>
    </row>
    <row r="210" spans="2:4" ht="12.75" customHeight="1" x14ac:dyDescent="0.2">
      <c r="B210" s="103">
        <v>10</v>
      </c>
      <c r="C210" s="104" t="e">
        <f>2200/'PESOS POR LOTE'!#REF!*'PESOS POR LOTE'!#REF!</f>
        <v>#REF!</v>
      </c>
      <c r="D210" s="73" t="s">
        <v>53</v>
      </c>
    </row>
    <row r="211" spans="2:4" ht="12.75" customHeight="1" x14ac:dyDescent="0.2">
      <c r="B211" s="105" t="s">
        <v>54</v>
      </c>
      <c r="C211" s="100" t="e">
        <f>SUM(C201:C210)</f>
        <v>#REF!</v>
      </c>
    </row>
    <row r="212" spans="2:4" ht="12.75" customHeight="1" x14ac:dyDescent="0.2">
      <c r="B212" s="105"/>
      <c r="C212" s="100"/>
    </row>
    <row r="213" spans="2:4" ht="12.75" customHeight="1" x14ac:dyDescent="0.2">
      <c r="B213" s="143" t="str">
        <f>+B198</f>
        <v>Omint Spa</v>
      </c>
      <c r="C213" s="143"/>
    </row>
    <row r="214" spans="2:4" ht="12.75" customHeight="1" x14ac:dyDescent="0.2">
      <c r="B214" s="144" t="s">
        <v>52</v>
      </c>
      <c r="C214" s="101" t="s">
        <v>43</v>
      </c>
    </row>
    <row r="215" spans="2:4" ht="12.75" customHeight="1" x14ac:dyDescent="0.2">
      <c r="B215" s="144"/>
      <c r="C215" s="106" t="e">
        <f>'PESOS POR LOTE'!#REF!</f>
        <v>#REF!</v>
      </c>
    </row>
    <row r="216" spans="2:4" ht="12.75" customHeight="1" x14ac:dyDescent="0.2">
      <c r="B216" s="103">
        <v>1</v>
      </c>
      <c r="C216" s="104" t="e">
        <f>2200/'PESOS POR LOTE'!#REF!*'PESOS POR LOTE'!#REF!</f>
        <v>#REF!</v>
      </c>
      <c r="D216" s="73" t="s">
        <v>53</v>
      </c>
    </row>
    <row r="217" spans="2:4" ht="12.75" customHeight="1" x14ac:dyDescent="0.2">
      <c r="B217" s="103">
        <v>2</v>
      </c>
      <c r="C217" s="104" t="e">
        <f>2200/'PESOS POR LOTE'!#REF!*'PESOS POR LOTE'!#REF!</f>
        <v>#REF!</v>
      </c>
      <c r="D217" s="73" t="s">
        <v>53</v>
      </c>
    </row>
    <row r="218" spans="2:4" ht="12.75" customHeight="1" x14ac:dyDescent="0.2">
      <c r="B218" s="103">
        <v>3</v>
      </c>
      <c r="C218" s="104" t="e">
        <f>2200/'PESOS POR LOTE'!#REF!*'PESOS POR LOTE'!#REF!</f>
        <v>#REF!</v>
      </c>
      <c r="D218" s="73" t="s">
        <v>53</v>
      </c>
    </row>
    <row r="219" spans="2:4" ht="12.75" customHeight="1" x14ac:dyDescent="0.2">
      <c r="B219" s="103">
        <v>4</v>
      </c>
      <c r="C219" s="104" t="e">
        <f>2200/'PESOS POR LOTE'!#REF!*'PESOS POR LOTE'!#REF!</f>
        <v>#REF!</v>
      </c>
      <c r="D219" s="73" t="s">
        <v>53</v>
      </c>
    </row>
    <row r="220" spans="2:4" ht="12.75" customHeight="1" x14ac:dyDescent="0.2">
      <c r="B220" s="103">
        <v>5</v>
      </c>
      <c r="C220" s="104" t="e">
        <f>2200/'PESOS POR LOTE'!#REF!*'PESOS POR LOTE'!#REF!</f>
        <v>#REF!</v>
      </c>
      <c r="D220" s="73" t="s">
        <v>53</v>
      </c>
    </row>
    <row r="221" spans="2:4" ht="12.75" customHeight="1" x14ac:dyDescent="0.2">
      <c r="B221" s="103">
        <v>6</v>
      </c>
      <c r="C221" s="104" t="e">
        <f>2200/'PESOS POR LOTE'!#REF!*'PESOS POR LOTE'!#REF!</f>
        <v>#REF!</v>
      </c>
      <c r="D221" s="73" t="s">
        <v>53</v>
      </c>
    </row>
    <row r="222" spans="2:4" ht="12.75" customHeight="1" x14ac:dyDescent="0.2">
      <c r="B222" s="103">
        <v>7</v>
      </c>
      <c r="C222" s="104" t="e">
        <f>2200/'PESOS POR LOTE'!#REF!*'PESOS POR LOTE'!#REF!</f>
        <v>#REF!</v>
      </c>
      <c r="D222" s="73" t="s">
        <v>53</v>
      </c>
    </row>
    <row r="223" spans="2:4" ht="12.75" customHeight="1" x14ac:dyDescent="0.2">
      <c r="B223" s="103">
        <v>8</v>
      </c>
      <c r="C223" s="104" t="e">
        <f>2200/'PESOS POR LOTE'!#REF!*'PESOS POR LOTE'!#REF!</f>
        <v>#REF!</v>
      </c>
      <c r="D223" s="73" t="s">
        <v>53</v>
      </c>
    </row>
    <row r="224" spans="2:4" ht="12.75" customHeight="1" x14ac:dyDescent="0.2">
      <c r="B224" s="103">
        <v>9</v>
      </c>
      <c r="C224" s="104" t="e">
        <f>2200/'PESOS POR LOTE'!#REF!*'PESOS POR LOTE'!#REF!</f>
        <v>#REF!</v>
      </c>
      <c r="D224" s="73" t="s">
        <v>53</v>
      </c>
    </row>
    <row r="225" spans="2:4" ht="12.75" customHeight="1" x14ac:dyDescent="0.2">
      <c r="B225" s="103">
        <v>10</v>
      </c>
      <c r="C225" s="104" t="e">
        <f>2200/'PESOS POR LOTE'!#REF!*'PESOS POR LOTE'!#REF!</f>
        <v>#REF!</v>
      </c>
      <c r="D225" s="73" t="s">
        <v>53</v>
      </c>
    </row>
    <row r="226" spans="2:4" ht="12.75" customHeight="1" x14ac:dyDescent="0.2">
      <c r="B226" s="105" t="s">
        <v>54</v>
      </c>
      <c r="C226" s="100" t="e">
        <f>SUM(C216:C225)</f>
        <v>#REF!</v>
      </c>
    </row>
    <row r="227" spans="2:4" ht="12.75" customHeight="1" x14ac:dyDescent="0.2">
      <c r="B227" s="105"/>
      <c r="C227" s="100"/>
    </row>
    <row r="228" spans="2:4" ht="12.75" customHeight="1" x14ac:dyDescent="0.2">
      <c r="B228" s="143" t="str">
        <f>+B213</f>
        <v>Omint Spa</v>
      </c>
      <c r="C228" s="143"/>
    </row>
    <row r="229" spans="2:4" ht="12.75" customHeight="1" x14ac:dyDescent="0.2">
      <c r="B229" s="144" t="s">
        <v>52</v>
      </c>
      <c r="C229" s="101" t="s">
        <v>43</v>
      </c>
    </row>
    <row r="230" spans="2:4" ht="12.75" customHeight="1" x14ac:dyDescent="0.2">
      <c r="B230" s="144"/>
      <c r="C230" s="106" t="e">
        <f>'PESOS POR LOTE'!#REF!</f>
        <v>#REF!</v>
      </c>
    </row>
    <row r="231" spans="2:4" ht="12.75" customHeight="1" x14ac:dyDescent="0.2">
      <c r="B231" s="103">
        <v>1</v>
      </c>
      <c r="C231" s="104" t="e">
        <f>2200/'PESOS POR LOTE'!#REF!*'PESOS POR LOTE'!#REF!</f>
        <v>#REF!</v>
      </c>
      <c r="D231" s="73" t="s">
        <v>53</v>
      </c>
    </row>
    <row r="232" spans="2:4" ht="12.75" customHeight="1" x14ac:dyDescent="0.2">
      <c r="B232" s="103">
        <v>2</v>
      </c>
      <c r="C232" s="104" t="e">
        <f>2200/'PESOS POR LOTE'!#REF!*'PESOS POR LOTE'!#REF!</f>
        <v>#REF!</v>
      </c>
      <c r="D232" s="73" t="s">
        <v>53</v>
      </c>
    </row>
    <row r="233" spans="2:4" ht="12.75" customHeight="1" x14ac:dyDescent="0.2">
      <c r="B233" s="103">
        <v>3</v>
      </c>
      <c r="C233" s="104" t="e">
        <f>2200/'PESOS POR LOTE'!#REF!*'PESOS POR LOTE'!#REF!</f>
        <v>#REF!</v>
      </c>
      <c r="D233" s="73" t="s">
        <v>53</v>
      </c>
    </row>
    <row r="234" spans="2:4" ht="12.75" customHeight="1" x14ac:dyDescent="0.2">
      <c r="B234" s="103">
        <v>4</v>
      </c>
      <c r="C234" s="104" t="e">
        <f>2200/'PESOS POR LOTE'!#REF!*'PESOS POR LOTE'!#REF!</f>
        <v>#REF!</v>
      </c>
      <c r="D234" s="73" t="s">
        <v>53</v>
      </c>
    </row>
    <row r="235" spans="2:4" ht="12.75" customHeight="1" x14ac:dyDescent="0.2">
      <c r="B235" s="103">
        <v>5</v>
      </c>
      <c r="C235" s="104" t="e">
        <f>2200/'PESOS POR LOTE'!#REF!*'PESOS POR LOTE'!#REF!</f>
        <v>#REF!</v>
      </c>
      <c r="D235" s="73" t="s">
        <v>53</v>
      </c>
    </row>
    <row r="236" spans="2:4" ht="12.75" customHeight="1" x14ac:dyDescent="0.2">
      <c r="B236" s="103">
        <v>6</v>
      </c>
      <c r="C236" s="104" t="e">
        <f>2200/'PESOS POR LOTE'!#REF!*'PESOS POR LOTE'!#REF!</f>
        <v>#REF!</v>
      </c>
      <c r="D236" s="73" t="s">
        <v>53</v>
      </c>
    </row>
    <row r="237" spans="2:4" ht="12.75" customHeight="1" x14ac:dyDescent="0.2">
      <c r="B237" s="103">
        <v>7</v>
      </c>
      <c r="C237" s="104" t="e">
        <f>2200/'PESOS POR LOTE'!#REF!*'PESOS POR LOTE'!#REF!</f>
        <v>#REF!</v>
      </c>
      <c r="D237" s="73" t="s">
        <v>53</v>
      </c>
    </row>
    <row r="238" spans="2:4" ht="12.75" customHeight="1" x14ac:dyDescent="0.2">
      <c r="B238" s="103">
        <v>8</v>
      </c>
      <c r="C238" s="104" t="e">
        <f>2200/'PESOS POR LOTE'!#REF!*'PESOS POR LOTE'!#REF!</f>
        <v>#REF!</v>
      </c>
      <c r="D238" s="73" t="s">
        <v>53</v>
      </c>
    </row>
    <row r="239" spans="2:4" ht="12.75" customHeight="1" x14ac:dyDescent="0.2">
      <c r="B239" s="103">
        <v>9</v>
      </c>
      <c r="C239" s="104" t="e">
        <f>2200/'PESOS POR LOTE'!#REF!*'PESOS POR LOTE'!#REF!</f>
        <v>#REF!</v>
      </c>
      <c r="D239" s="73" t="s">
        <v>53</v>
      </c>
    </row>
    <row r="240" spans="2:4" ht="12.75" customHeight="1" x14ac:dyDescent="0.2">
      <c r="B240" s="103">
        <v>10</v>
      </c>
      <c r="C240" s="104" t="e">
        <f>2200/'PESOS POR LOTE'!#REF!*'PESOS POR LOTE'!#REF!</f>
        <v>#REF!</v>
      </c>
      <c r="D240" s="73" t="s">
        <v>53</v>
      </c>
    </row>
    <row r="241" spans="2:4" ht="12.75" customHeight="1" x14ac:dyDescent="0.2">
      <c r="B241" s="105" t="s">
        <v>54</v>
      </c>
      <c r="C241" s="100" t="e">
        <f>SUM(C231:C240)</f>
        <v>#REF!</v>
      </c>
    </row>
    <row r="242" spans="2:4" ht="12.75" customHeight="1" x14ac:dyDescent="0.2">
      <c r="B242" s="105"/>
      <c r="C242" s="100"/>
    </row>
    <row r="243" spans="2:4" ht="12.75" customHeight="1" x14ac:dyDescent="0.2">
      <c r="B243" s="143" t="str">
        <f>+B228</f>
        <v>Omint Spa</v>
      </c>
      <c r="C243" s="143"/>
    </row>
    <row r="244" spans="2:4" ht="12.75" customHeight="1" x14ac:dyDescent="0.2">
      <c r="B244" s="144" t="s">
        <v>52</v>
      </c>
      <c r="C244" s="101" t="s">
        <v>43</v>
      </c>
    </row>
    <row r="245" spans="2:4" ht="12.75" customHeight="1" x14ac:dyDescent="0.2">
      <c r="B245" s="144"/>
      <c r="C245" s="106" t="e">
        <f>'PESOS POR LOTE'!#REF!</f>
        <v>#REF!</v>
      </c>
    </row>
    <row r="246" spans="2:4" ht="12.75" customHeight="1" x14ac:dyDescent="0.2">
      <c r="B246" s="103">
        <v>1</v>
      </c>
      <c r="C246" s="104" t="e">
        <f>2200/'PESOS POR LOTE'!#REF!*'PESOS POR LOTE'!#REF!</f>
        <v>#REF!</v>
      </c>
      <c r="D246" s="73" t="s">
        <v>53</v>
      </c>
    </row>
    <row r="247" spans="2:4" ht="12.75" customHeight="1" x14ac:dyDescent="0.2">
      <c r="B247" s="103">
        <v>2</v>
      </c>
      <c r="C247" s="104" t="e">
        <f>2200/'PESOS POR LOTE'!#REF!*'PESOS POR LOTE'!#REF!</f>
        <v>#REF!</v>
      </c>
      <c r="D247" s="73" t="s">
        <v>53</v>
      </c>
    </row>
    <row r="248" spans="2:4" ht="12.75" customHeight="1" x14ac:dyDescent="0.2">
      <c r="B248" s="103">
        <v>3</v>
      </c>
      <c r="C248" s="104" t="e">
        <f>2200/'PESOS POR LOTE'!#REF!*'PESOS POR LOTE'!#REF!</f>
        <v>#REF!</v>
      </c>
      <c r="D248" s="73" t="s">
        <v>53</v>
      </c>
    </row>
    <row r="249" spans="2:4" ht="12.75" customHeight="1" x14ac:dyDescent="0.2">
      <c r="B249" s="103">
        <v>4</v>
      </c>
      <c r="C249" s="104" t="e">
        <f>2200/'PESOS POR LOTE'!#REF!*'PESOS POR LOTE'!#REF!</f>
        <v>#REF!</v>
      </c>
      <c r="D249" s="73" t="s">
        <v>53</v>
      </c>
    </row>
    <row r="250" spans="2:4" ht="12.75" customHeight="1" x14ac:dyDescent="0.2">
      <c r="B250" s="103">
        <v>5</v>
      </c>
      <c r="C250" s="104" t="e">
        <f>2200/'PESOS POR LOTE'!#REF!*'PESOS POR LOTE'!#REF!</f>
        <v>#REF!</v>
      </c>
      <c r="D250" s="73" t="s">
        <v>53</v>
      </c>
    </row>
    <row r="251" spans="2:4" ht="12.75" customHeight="1" x14ac:dyDescent="0.2">
      <c r="B251" s="103">
        <v>6</v>
      </c>
      <c r="C251" s="104" t="e">
        <f>2200/'PESOS POR LOTE'!#REF!*'PESOS POR LOTE'!#REF!</f>
        <v>#REF!</v>
      </c>
      <c r="D251" s="73" t="s">
        <v>53</v>
      </c>
    </row>
    <row r="252" spans="2:4" ht="12.75" customHeight="1" x14ac:dyDescent="0.2">
      <c r="B252" s="103">
        <v>7</v>
      </c>
      <c r="C252" s="104" t="e">
        <f>2200/'PESOS POR LOTE'!#REF!*'PESOS POR LOTE'!#REF!</f>
        <v>#REF!</v>
      </c>
      <c r="D252" s="73" t="s">
        <v>53</v>
      </c>
    </row>
    <row r="253" spans="2:4" ht="12.75" customHeight="1" x14ac:dyDescent="0.2">
      <c r="B253" s="103">
        <v>8</v>
      </c>
      <c r="C253" s="104" t="e">
        <f>2200/'PESOS POR LOTE'!#REF!*'PESOS POR LOTE'!#REF!</f>
        <v>#REF!</v>
      </c>
      <c r="D253" s="73" t="s">
        <v>53</v>
      </c>
    </row>
    <row r="254" spans="2:4" ht="12.75" customHeight="1" x14ac:dyDescent="0.2">
      <c r="B254" s="103">
        <v>9</v>
      </c>
      <c r="C254" s="104" t="e">
        <f>2200/'PESOS POR LOTE'!#REF!*'PESOS POR LOTE'!#REF!</f>
        <v>#REF!</v>
      </c>
      <c r="D254" s="73" t="s">
        <v>53</v>
      </c>
    </row>
    <row r="255" spans="2:4" ht="12.75" customHeight="1" x14ac:dyDescent="0.2">
      <c r="B255" s="103">
        <v>10</v>
      </c>
      <c r="C255" s="104" t="e">
        <f>2200/'PESOS POR LOTE'!#REF!*'PESOS POR LOTE'!#REF!</f>
        <v>#REF!</v>
      </c>
      <c r="D255" s="73" t="s">
        <v>53</v>
      </c>
    </row>
    <row r="256" spans="2:4" ht="12.75" customHeight="1" x14ac:dyDescent="0.2">
      <c r="B256" s="105" t="s">
        <v>54</v>
      </c>
      <c r="C256" s="100" t="e">
        <f>SUM(C246:C255)</f>
        <v>#REF!</v>
      </c>
    </row>
    <row r="257" spans="2:4" ht="12.75" customHeight="1" x14ac:dyDescent="0.2">
      <c r="B257" s="105"/>
      <c r="C257" s="100"/>
    </row>
    <row r="258" spans="2:4" ht="12.75" customHeight="1" x14ac:dyDescent="0.2">
      <c r="B258" s="143" t="str">
        <f>+B243</f>
        <v>Omint Spa</v>
      </c>
      <c r="C258" s="143"/>
    </row>
    <row r="259" spans="2:4" ht="12.75" customHeight="1" x14ac:dyDescent="0.2">
      <c r="B259" s="144" t="s">
        <v>52</v>
      </c>
      <c r="C259" s="101" t="s">
        <v>43</v>
      </c>
    </row>
    <row r="260" spans="2:4" ht="12.75" customHeight="1" x14ac:dyDescent="0.2">
      <c r="B260" s="144"/>
      <c r="C260" s="106" t="e">
        <f>'PESOS POR LOTE'!#REF!</f>
        <v>#REF!</v>
      </c>
    </row>
    <row r="261" spans="2:4" ht="12.75" customHeight="1" x14ac:dyDescent="0.2">
      <c r="B261" s="103">
        <v>1</v>
      </c>
      <c r="C261" s="104" t="e">
        <f>2200/'PESOS POR LOTE'!#REF!*'PESOS POR LOTE'!#REF!</f>
        <v>#REF!</v>
      </c>
      <c r="D261" s="73" t="s">
        <v>53</v>
      </c>
    </row>
    <row r="262" spans="2:4" ht="12.75" customHeight="1" x14ac:dyDescent="0.2">
      <c r="B262" s="103">
        <v>2</v>
      </c>
      <c r="C262" s="104" t="e">
        <f>2200/'PESOS POR LOTE'!#REF!*'PESOS POR LOTE'!#REF!</f>
        <v>#REF!</v>
      </c>
      <c r="D262" s="73" t="s">
        <v>53</v>
      </c>
    </row>
    <row r="263" spans="2:4" ht="12.75" customHeight="1" x14ac:dyDescent="0.2">
      <c r="B263" s="103">
        <v>3</v>
      </c>
      <c r="C263" s="104" t="e">
        <f>2200/'PESOS POR LOTE'!#REF!*'PESOS POR LOTE'!#REF!</f>
        <v>#REF!</v>
      </c>
      <c r="D263" s="73" t="s">
        <v>53</v>
      </c>
    </row>
    <row r="264" spans="2:4" ht="12.75" customHeight="1" x14ac:dyDescent="0.2">
      <c r="B264" s="103">
        <v>4</v>
      </c>
      <c r="C264" s="104" t="e">
        <f>2200/'PESOS POR LOTE'!#REF!*'PESOS POR LOTE'!#REF!</f>
        <v>#REF!</v>
      </c>
      <c r="D264" s="73" t="s">
        <v>53</v>
      </c>
    </row>
    <row r="265" spans="2:4" ht="12.75" customHeight="1" x14ac:dyDescent="0.2">
      <c r="B265" s="103">
        <v>5</v>
      </c>
      <c r="C265" s="104" t="e">
        <f>2200/'PESOS POR LOTE'!#REF!*'PESOS POR LOTE'!#REF!</f>
        <v>#REF!</v>
      </c>
      <c r="D265" s="73" t="s">
        <v>53</v>
      </c>
    </row>
    <row r="266" spans="2:4" ht="12.75" customHeight="1" x14ac:dyDescent="0.2">
      <c r="B266" s="103">
        <v>6</v>
      </c>
      <c r="C266" s="104" t="e">
        <f>2200/'PESOS POR LOTE'!#REF!*'PESOS POR LOTE'!#REF!</f>
        <v>#REF!</v>
      </c>
      <c r="D266" s="73" t="s">
        <v>53</v>
      </c>
    </row>
    <row r="267" spans="2:4" ht="12.75" customHeight="1" x14ac:dyDescent="0.2">
      <c r="B267" s="103">
        <v>7</v>
      </c>
      <c r="C267" s="104" t="e">
        <f>2200/'PESOS POR LOTE'!#REF!*'PESOS POR LOTE'!#REF!</f>
        <v>#REF!</v>
      </c>
      <c r="D267" s="73" t="s">
        <v>53</v>
      </c>
    </row>
    <row r="268" spans="2:4" ht="12.75" customHeight="1" x14ac:dyDescent="0.2">
      <c r="B268" s="103">
        <v>8</v>
      </c>
      <c r="C268" s="104" t="e">
        <f>2200/'PESOS POR LOTE'!#REF!*'PESOS POR LOTE'!#REF!</f>
        <v>#REF!</v>
      </c>
      <c r="D268" s="73" t="s">
        <v>53</v>
      </c>
    </row>
    <row r="269" spans="2:4" ht="12.75" customHeight="1" x14ac:dyDescent="0.2">
      <c r="B269" s="103">
        <v>9</v>
      </c>
      <c r="C269" s="104" t="e">
        <f>2200/'PESOS POR LOTE'!#REF!*'PESOS POR LOTE'!#REF!</f>
        <v>#REF!</v>
      </c>
      <c r="D269" s="73" t="s">
        <v>53</v>
      </c>
    </row>
    <row r="270" spans="2:4" ht="12.75" customHeight="1" x14ac:dyDescent="0.2">
      <c r="B270" s="103">
        <v>10</v>
      </c>
      <c r="C270" s="104" t="e">
        <f>2200/'PESOS POR LOTE'!#REF!*'PESOS POR LOTE'!#REF!</f>
        <v>#REF!</v>
      </c>
      <c r="D270" s="73" t="s">
        <v>53</v>
      </c>
    </row>
    <row r="271" spans="2:4" ht="12.75" customHeight="1" x14ac:dyDescent="0.2">
      <c r="B271" s="105" t="s">
        <v>54</v>
      </c>
      <c r="C271" s="100" t="e">
        <f>SUM(C261:C270)</f>
        <v>#REF!</v>
      </c>
    </row>
    <row r="272" spans="2:4" ht="12.75" customHeight="1" x14ac:dyDescent="0.2">
      <c r="B272" s="105"/>
      <c r="C272" s="100"/>
    </row>
    <row r="273" spans="2:4" ht="12.75" customHeight="1" x14ac:dyDescent="0.2">
      <c r="B273" s="143" t="str">
        <f>+B258</f>
        <v>Omint Spa</v>
      </c>
      <c r="C273" s="143"/>
    </row>
    <row r="274" spans="2:4" ht="12.75" customHeight="1" x14ac:dyDescent="0.2">
      <c r="B274" s="144" t="s">
        <v>52</v>
      </c>
      <c r="C274" s="101" t="s">
        <v>43</v>
      </c>
    </row>
    <row r="275" spans="2:4" ht="12.75" customHeight="1" x14ac:dyDescent="0.2">
      <c r="B275" s="144"/>
      <c r="C275" s="106" t="e">
        <f>'PESOS POR LOTE'!#REF!</f>
        <v>#REF!</v>
      </c>
    </row>
    <row r="276" spans="2:4" ht="12.75" customHeight="1" x14ac:dyDescent="0.2">
      <c r="B276" s="103">
        <v>1</v>
      </c>
      <c r="C276" s="104" t="e">
        <f>2200/'PESOS POR LOTE'!#REF!*'PESOS POR LOTE'!#REF!</f>
        <v>#REF!</v>
      </c>
      <c r="D276" s="73" t="s">
        <v>53</v>
      </c>
    </row>
    <row r="277" spans="2:4" ht="12.75" customHeight="1" x14ac:dyDescent="0.2">
      <c r="B277" s="103">
        <v>2</v>
      </c>
      <c r="C277" s="104" t="e">
        <f>2200/'PESOS POR LOTE'!#REF!*'PESOS POR LOTE'!#REF!</f>
        <v>#REF!</v>
      </c>
      <c r="D277" s="73" t="s">
        <v>53</v>
      </c>
    </row>
    <row r="278" spans="2:4" ht="12.75" customHeight="1" x14ac:dyDescent="0.2">
      <c r="B278" s="103">
        <v>3</v>
      </c>
      <c r="C278" s="104" t="e">
        <f>2200/'PESOS POR LOTE'!#REF!*'PESOS POR LOTE'!#REF!</f>
        <v>#REF!</v>
      </c>
      <c r="D278" s="73" t="s">
        <v>53</v>
      </c>
    </row>
    <row r="279" spans="2:4" ht="12.75" customHeight="1" x14ac:dyDescent="0.2">
      <c r="B279" s="103">
        <v>4</v>
      </c>
      <c r="C279" s="104" t="e">
        <f>2200/'PESOS POR LOTE'!#REF!*'PESOS POR LOTE'!#REF!</f>
        <v>#REF!</v>
      </c>
      <c r="D279" s="73" t="s">
        <v>53</v>
      </c>
    </row>
    <row r="280" spans="2:4" ht="12.75" customHeight="1" x14ac:dyDescent="0.2">
      <c r="B280" s="103">
        <v>5</v>
      </c>
      <c r="C280" s="104" t="e">
        <f>2200/'PESOS POR LOTE'!#REF!*'PESOS POR LOTE'!#REF!</f>
        <v>#REF!</v>
      </c>
      <c r="D280" s="73" t="s">
        <v>53</v>
      </c>
    </row>
    <row r="281" spans="2:4" ht="12.75" customHeight="1" x14ac:dyDescent="0.2">
      <c r="B281" s="103">
        <v>6</v>
      </c>
      <c r="C281" s="104" t="e">
        <f>2200/'PESOS POR LOTE'!#REF!*'PESOS POR LOTE'!#REF!</f>
        <v>#REF!</v>
      </c>
      <c r="D281" s="73" t="s">
        <v>53</v>
      </c>
    </row>
    <row r="282" spans="2:4" ht="12.75" customHeight="1" x14ac:dyDescent="0.2">
      <c r="B282" s="103">
        <v>7</v>
      </c>
      <c r="C282" s="104" t="e">
        <f>2200/'PESOS POR LOTE'!#REF!*'PESOS POR LOTE'!#REF!</f>
        <v>#REF!</v>
      </c>
      <c r="D282" s="73" t="s">
        <v>53</v>
      </c>
    </row>
    <row r="283" spans="2:4" ht="12.75" customHeight="1" x14ac:dyDescent="0.2">
      <c r="B283" s="103">
        <v>8</v>
      </c>
      <c r="C283" s="104" t="e">
        <f>2200/'PESOS POR LOTE'!#REF!*'PESOS POR LOTE'!#REF!</f>
        <v>#REF!</v>
      </c>
      <c r="D283" s="73" t="s">
        <v>53</v>
      </c>
    </row>
    <row r="284" spans="2:4" ht="12.75" customHeight="1" x14ac:dyDescent="0.2">
      <c r="B284" s="103">
        <v>9</v>
      </c>
      <c r="C284" s="104" t="e">
        <f>2200/'PESOS POR LOTE'!#REF!*'PESOS POR LOTE'!#REF!</f>
        <v>#REF!</v>
      </c>
      <c r="D284" s="73" t="s">
        <v>53</v>
      </c>
    </row>
    <row r="285" spans="2:4" ht="12.75" customHeight="1" x14ac:dyDescent="0.2">
      <c r="B285" s="103">
        <v>10</v>
      </c>
      <c r="C285" s="104" t="e">
        <f>2200/'PESOS POR LOTE'!#REF!*'PESOS POR LOTE'!#REF!</f>
        <v>#REF!</v>
      </c>
      <c r="D285" s="73" t="s">
        <v>53</v>
      </c>
    </row>
    <row r="286" spans="2:4" ht="12.75" customHeight="1" x14ac:dyDescent="0.2">
      <c r="B286" s="105" t="s">
        <v>54</v>
      </c>
      <c r="C286" s="100" t="e">
        <f>SUM(C276:C285)</f>
        <v>#REF!</v>
      </c>
    </row>
    <row r="287" spans="2:4" ht="12.75" customHeight="1" x14ac:dyDescent="0.2">
      <c r="B287" s="105"/>
      <c r="C287" s="100"/>
    </row>
    <row r="288" spans="2:4" ht="12.75" customHeight="1" x14ac:dyDescent="0.2">
      <c r="B288" s="143" t="str">
        <f>+B273</f>
        <v>Omint Spa</v>
      </c>
      <c r="C288" s="143"/>
    </row>
    <row r="289" spans="2:4" ht="12.75" customHeight="1" x14ac:dyDescent="0.2">
      <c r="B289" s="144" t="s">
        <v>52</v>
      </c>
      <c r="C289" s="101" t="s">
        <v>43</v>
      </c>
    </row>
    <row r="290" spans="2:4" ht="12.75" customHeight="1" x14ac:dyDescent="0.2">
      <c r="B290" s="144"/>
      <c r="C290" s="106" t="e">
        <f>'PESOS POR LOTE'!#REF!</f>
        <v>#REF!</v>
      </c>
    </row>
    <row r="291" spans="2:4" ht="12.75" customHeight="1" x14ac:dyDescent="0.2">
      <c r="B291" s="103">
        <v>1</v>
      </c>
      <c r="C291" s="104" t="e">
        <f>2200/'PESOS POR LOTE'!#REF!*'PESOS POR LOTE'!#REF!</f>
        <v>#REF!</v>
      </c>
      <c r="D291" s="73" t="s">
        <v>53</v>
      </c>
    </row>
    <row r="292" spans="2:4" ht="12.75" customHeight="1" x14ac:dyDescent="0.2">
      <c r="B292" s="103">
        <v>2</v>
      </c>
      <c r="C292" s="104" t="e">
        <f>2200/'PESOS POR LOTE'!#REF!*'PESOS POR LOTE'!#REF!</f>
        <v>#REF!</v>
      </c>
      <c r="D292" s="73" t="s">
        <v>53</v>
      </c>
    </row>
    <row r="293" spans="2:4" ht="12.75" customHeight="1" x14ac:dyDescent="0.2">
      <c r="B293" s="103">
        <v>3</v>
      </c>
      <c r="C293" s="104" t="e">
        <f>2200/'PESOS POR LOTE'!#REF!*'PESOS POR LOTE'!#REF!</f>
        <v>#REF!</v>
      </c>
      <c r="D293" s="73" t="s">
        <v>53</v>
      </c>
    </row>
    <row r="294" spans="2:4" ht="12.75" customHeight="1" x14ac:dyDescent="0.2">
      <c r="B294" s="103">
        <v>4</v>
      </c>
      <c r="C294" s="104" t="e">
        <f>2200/'PESOS POR LOTE'!#REF!*'PESOS POR LOTE'!#REF!</f>
        <v>#REF!</v>
      </c>
      <c r="D294" s="73" t="s">
        <v>53</v>
      </c>
    </row>
    <row r="295" spans="2:4" ht="12.75" customHeight="1" x14ac:dyDescent="0.2">
      <c r="B295" s="103">
        <v>5</v>
      </c>
      <c r="C295" s="104" t="e">
        <f>2200/'PESOS POR LOTE'!#REF!*'PESOS POR LOTE'!#REF!</f>
        <v>#REF!</v>
      </c>
      <c r="D295" s="73" t="s">
        <v>53</v>
      </c>
    </row>
    <row r="296" spans="2:4" ht="12.75" customHeight="1" x14ac:dyDescent="0.2">
      <c r="B296" s="103">
        <v>6</v>
      </c>
      <c r="C296" s="104" t="e">
        <f>2200/'PESOS POR LOTE'!#REF!*'PESOS POR LOTE'!#REF!</f>
        <v>#REF!</v>
      </c>
      <c r="D296" s="73" t="s">
        <v>53</v>
      </c>
    </row>
    <row r="297" spans="2:4" ht="12.75" customHeight="1" x14ac:dyDescent="0.2">
      <c r="B297" s="103">
        <v>7</v>
      </c>
      <c r="C297" s="104" t="e">
        <f>2200/'PESOS POR LOTE'!#REF!*'PESOS POR LOTE'!#REF!</f>
        <v>#REF!</v>
      </c>
      <c r="D297" s="73" t="s">
        <v>53</v>
      </c>
    </row>
    <row r="298" spans="2:4" ht="12.75" customHeight="1" x14ac:dyDescent="0.2">
      <c r="B298" s="103">
        <v>8</v>
      </c>
      <c r="C298" s="104" t="e">
        <f>2200/'PESOS POR LOTE'!#REF!*'PESOS POR LOTE'!#REF!</f>
        <v>#REF!</v>
      </c>
      <c r="D298" s="73" t="s">
        <v>53</v>
      </c>
    </row>
    <row r="299" spans="2:4" ht="12.75" customHeight="1" x14ac:dyDescent="0.2">
      <c r="B299" s="103">
        <v>9</v>
      </c>
      <c r="C299" s="104" t="e">
        <f>2200/'PESOS POR LOTE'!#REF!*'PESOS POR LOTE'!#REF!</f>
        <v>#REF!</v>
      </c>
      <c r="D299" s="73" t="s">
        <v>53</v>
      </c>
    </row>
    <row r="300" spans="2:4" ht="12.75" customHeight="1" x14ac:dyDescent="0.2">
      <c r="B300" s="103">
        <v>10</v>
      </c>
      <c r="C300" s="104" t="e">
        <f>2200/'PESOS POR LOTE'!#REF!*'PESOS POR LOTE'!#REF!</f>
        <v>#REF!</v>
      </c>
      <c r="D300" s="73" t="s">
        <v>53</v>
      </c>
    </row>
    <row r="301" spans="2:4" ht="12.75" customHeight="1" x14ac:dyDescent="0.2">
      <c r="B301" s="105" t="s">
        <v>54</v>
      </c>
      <c r="C301" s="100" t="e">
        <f>SUM(C291:C300)</f>
        <v>#REF!</v>
      </c>
    </row>
    <row r="302" spans="2:4" ht="12.75" customHeight="1" x14ac:dyDescent="0.2">
      <c r="B302" s="105"/>
      <c r="C302" s="100"/>
    </row>
    <row r="303" spans="2:4" ht="12.75" customHeight="1" x14ac:dyDescent="0.2">
      <c r="B303" s="143" t="str">
        <f>+B288</f>
        <v>Omint Spa</v>
      </c>
      <c r="C303" s="143"/>
    </row>
    <row r="304" spans="2:4" ht="12.75" customHeight="1" x14ac:dyDescent="0.2">
      <c r="B304" s="144" t="s">
        <v>52</v>
      </c>
      <c r="C304" s="101" t="s">
        <v>43</v>
      </c>
    </row>
    <row r="305" spans="2:4" ht="12.75" customHeight="1" x14ac:dyDescent="0.2">
      <c r="B305" s="144"/>
      <c r="C305" s="106" t="e">
        <f>'PESOS POR LOTE'!#REF!</f>
        <v>#REF!</v>
      </c>
    </row>
    <row r="306" spans="2:4" ht="12.75" customHeight="1" x14ac:dyDescent="0.2">
      <c r="B306" s="103">
        <v>1</v>
      </c>
      <c r="C306" s="104" t="e">
        <f>2200/'PESOS POR LOTE'!#REF!*'PESOS POR LOTE'!#REF!</f>
        <v>#REF!</v>
      </c>
      <c r="D306" s="73" t="s">
        <v>53</v>
      </c>
    </row>
    <row r="307" spans="2:4" ht="12.75" customHeight="1" x14ac:dyDescent="0.2">
      <c r="B307" s="103">
        <v>2</v>
      </c>
      <c r="C307" s="104" t="e">
        <f>2200/'PESOS POR LOTE'!#REF!*'PESOS POR LOTE'!#REF!</f>
        <v>#REF!</v>
      </c>
      <c r="D307" s="73" t="s">
        <v>53</v>
      </c>
    </row>
    <row r="308" spans="2:4" ht="12.75" customHeight="1" x14ac:dyDescent="0.2">
      <c r="B308" s="103">
        <v>3</v>
      </c>
      <c r="C308" s="104" t="e">
        <f>2200/'PESOS POR LOTE'!#REF!*'PESOS POR LOTE'!#REF!</f>
        <v>#REF!</v>
      </c>
      <c r="D308" s="73" t="s">
        <v>53</v>
      </c>
    </row>
    <row r="309" spans="2:4" ht="12.75" customHeight="1" x14ac:dyDescent="0.2">
      <c r="B309" s="103">
        <v>4</v>
      </c>
      <c r="C309" s="104" t="e">
        <f>2200/'PESOS POR LOTE'!#REF!*'PESOS POR LOTE'!#REF!</f>
        <v>#REF!</v>
      </c>
      <c r="D309" s="73" t="s">
        <v>53</v>
      </c>
    </row>
    <row r="310" spans="2:4" ht="12.75" customHeight="1" x14ac:dyDescent="0.2">
      <c r="B310" s="103">
        <v>5</v>
      </c>
      <c r="C310" s="104" t="e">
        <f>2200/'PESOS POR LOTE'!#REF!*'PESOS POR LOTE'!#REF!</f>
        <v>#REF!</v>
      </c>
      <c r="D310" s="73" t="s">
        <v>53</v>
      </c>
    </row>
    <row r="311" spans="2:4" ht="12.75" customHeight="1" x14ac:dyDescent="0.2">
      <c r="B311" s="103">
        <v>6</v>
      </c>
      <c r="C311" s="104" t="e">
        <f>2200/'PESOS POR LOTE'!#REF!*'PESOS POR LOTE'!#REF!</f>
        <v>#REF!</v>
      </c>
      <c r="D311" s="73" t="s">
        <v>53</v>
      </c>
    </row>
    <row r="312" spans="2:4" ht="12.75" customHeight="1" x14ac:dyDescent="0.2">
      <c r="B312" s="103">
        <v>7</v>
      </c>
      <c r="C312" s="104" t="e">
        <f>2200/'PESOS POR LOTE'!#REF!*'PESOS POR LOTE'!#REF!</f>
        <v>#REF!</v>
      </c>
      <c r="D312" s="73" t="s">
        <v>53</v>
      </c>
    </row>
    <row r="313" spans="2:4" ht="12.75" customHeight="1" x14ac:dyDescent="0.2">
      <c r="B313" s="103">
        <v>8</v>
      </c>
      <c r="C313" s="104" t="e">
        <f>2200/'PESOS POR LOTE'!#REF!*'PESOS POR LOTE'!#REF!</f>
        <v>#REF!</v>
      </c>
      <c r="D313" s="73" t="s">
        <v>53</v>
      </c>
    </row>
    <row r="314" spans="2:4" ht="12.75" customHeight="1" x14ac:dyDescent="0.2">
      <c r="B314" s="103">
        <v>9</v>
      </c>
      <c r="C314" s="104" t="e">
        <f>2200/'PESOS POR LOTE'!#REF!*'PESOS POR LOTE'!#REF!</f>
        <v>#REF!</v>
      </c>
      <c r="D314" s="73" t="s">
        <v>53</v>
      </c>
    </row>
    <row r="315" spans="2:4" ht="12.75" customHeight="1" x14ac:dyDescent="0.2">
      <c r="B315" s="103">
        <v>10</v>
      </c>
      <c r="C315" s="104" t="e">
        <f>2200/'PESOS POR LOTE'!#REF!*'PESOS POR LOTE'!#REF!</f>
        <v>#REF!</v>
      </c>
      <c r="D315" s="73" t="s">
        <v>53</v>
      </c>
    </row>
    <row r="316" spans="2:4" ht="12.75" customHeight="1" x14ac:dyDescent="0.2">
      <c r="B316" s="105" t="s">
        <v>54</v>
      </c>
      <c r="C316" s="100" t="e">
        <f>SUM(C306:C315)</f>
        <v>#REF!</v>
      </c>
    </row>
    <row r="317" spans="2:4" ht="12.75" customHeight="1" x14ac:dyDescent="0.2">
      <c r="B317" s="105"/>
      <c r="C317" s="100"/>
    </row>
    <row r="318" spans="2:4" ht="12.75" customHeight="1" x14ac:dyDescent="0.2">
      <c r="B318" s="143" t="str">
        <f>+B303</f>
        <v>Omint Spa</v>
      </c>
      <c r="C318" s="143"/>
    </row>
    <row r="319" spans="2:4" ht="12.75" customHeight="1" x14ac:dyDescent="0.2">
      <c r="B319" s="144" t="s">
        <v>52</v>
      </c>
      <c r="C319" s="101" t="s">
        <v>43</v>
      </c>
    </row>
    <row r="320" spans="2:4" ht="12.75" customHeight="1" x14ac:dyDescent="0.2">
      <c r="B320" s="144"/>
      <c r="C320" s="106" t="e">
        <f>'PESOS POR LOTE'!#REF!</f>
        <v>#REF!</v>
      </c>
    </row>
    <row r="321" spans="2:4" ht="12.75" customHeight="1" x14ac:dyDescent="0.2">
      <c r="B321" s="103">
        <v>1</v>
      </c>
      <c r="C321" s="104" t="e">
        <f>2200/'PESOS POR LOTE'!#REF!*'PESOS POR LOTE'!#REF!</f>
        <v>#REF!</v>
      </c>
      <c r="D321" s="73" t="s">
        <v>53</v>
      </c>
    </row>
    <row r="322" spans="2:4" ht="12.75" customHeight="1" x14ac:dyDescent="0.2">
      <c r="B322" s="103">
        <v>2</v>
      </c>
      <c r="C322" s="104" t="e">
        <f>2200/'PESOS POR LOTE'!#REF!*'PESOS POR LOTE'!#REF!</f>
        <v>#REF!</v>
      </c>
      <c r="D322" s="73" t="s">
        <v>53</v>
      </c>
    </row>
    <row r="323" spans="2:4" ht="12.75" customHeight="1" x14ac:dyDescent="0.2">
      <c r="B323" s="103">
        <v>3</v>
      </c>
      <c r="C323" s="104" t="e">
        <f>2200/'PESOS POR LOTE'!#REF!*'PESOS POR LOTE'!#REF!</f>
        <v>#REF!</v>
      </c>
      <c r="D323" s="73" t="s">
        <v>53</v>
      </c>
    </row>
    <row r="324" spans="2:4" ht="12.75" customHeight="1" x14ac:dyDescent="0.2">
      <c r="B324" s="103">
        <v>4</v>
      </c>
      <c r="C324" s="104" t="e">
        <f>2200/'PESOS POR LOTE'!#REF!*'PESOS POR LOTE'!#REF!</f>
        <v>#REF!</v>
      </c>
      <c r="D324" s="73" t="s">
        <v>53</v>
      </c>
    </row>
    <row r="325" spans="2:4" ht="12.75" customHeight="1" x14ac:dyDescent="0.2">
      <c r="B325" s="103">
        <v>5</v>
      </c>
      <c r="C325" s="104" t="e">
        <f>2200/'PESOS POR LOTE'!#REF!*'PESOS POR LOTE'!#REF!</f>
        <v>#REF!</v>
      </c>
      <c r="D325" s="73" t="s">
        <v>53</v>
      </c>
    </row>
    <row r="326" spans="2:4" ht="12.75" customHeight="1" x14ac:dyDescent="0.2">
      <c r="B326" s="103">
        <v>6</v>
      </c>
      <c r="C326" s="104" t="e">
        <f>2200/'PESOS POR LOTE'!#REF!*'PESOS POR LOTE'!#REF!</f>
        <v>#REF!</v>
      </c>
      <c r="D326" s="73" t="s">
        <v>53</v>
      </c>
    </row>
    <row r="327" spans="2:4" ht="12.75" customHeight="1" x14ac:dyDescent="0.2">
      <c r="B327" s="103">
        <v>7</v>
      </c>
      <c r="C327" s="104" t="e">
        <f>2200/'PESOS POR LOTE'!#REF!*'PESOS POR LOTE'!#REF!</f>
        <v>#REF!</v>
      </c>
      <c r="D327" s="73" t="s">
        <v>53</v>
      </c>
    </row>
    <row r="328" spans="2:4" ht="12.75" customHeight="1" x14ac:dyDescent="0.2">
      <c r="B328" s="103">
        <v>8</v>
      </c>
      <c r="C328" s="104" t="e">
        <f>2200/'PESOS POR LOTE'!#REF!*'PESOS POR LOTE'!#REF!</f>
        <v>#REF!</v>
      </c>
      <c r="D328" s="73" t="s">
        <v>53</v>
      </c>
    </row>
    <row r="329" spans="2:4" ht="12.75" customHeight="1" x14ac:dyDescent="0.2">
      <c r="B329" s="103">
        <v>9</v>
      </c>
      <c r="C329" s="104" t="e">
        <f>2200/'PESOS POR LOTE'!#REF!*'PESOS POR LOTE'!#REF!</f>
        <v>#REF!</v>
      </c>
      <c r="D329" s="73" t="s">
        <v>53</v>
      </c>
    </row>
    <row r="330" spans="2:4" ht="12.75" customHeight="1" x14ac:dyDescent="0.2">
      <c r="B330" s="103">
        <v>10</v>
      </c>
      <c r="C330" s="104" t="e">
        <f>2200/'PESOS POR LOTE'!#REF!*'PESOS POR LOTE'!#REF!</f>
        <v>#REF!</v>
      </c>
      <c r="D330" s="73" t="s">
        <v>53</v>
      </c>
    </row>
    <row r="331" spans="2:4" ht="12.75" customHeight="1" x14ac:dyDescent="0.2">
      <c r="B331" s="105" t="s">
        <v>54</v>
      </c>
      <c r="C331" s="100" t="e">
        <f>SUM(C321:C330)</f>
        <v>#REF!</v>
      </c>
    </row>
    <row r="332" spans="2:4" ht="12.75" customHeight="1" x14ac:dyDescent="0.2">
      <c r="B332" s="105"/>
      <c r="C332" s="100"/>
    </row>
    <row r="333" spans="2:4" ht="12.75" customHeight="1" x14ac:dyDescent="0.2">
      <c r="B333" s="143" t="str">
        <f>+B318</f>
        <v>Omint Spa</v>
      </c>
      <c r="C333" s="143"/>
    </row>
    <row r="334" spans="2:4" ht="12.75" customHeight="1" x14ac:dyDescent="0.2">
      <c r="B334" s="144" t="s">
        <v>52</v>
      </c>
      <c r="C334" s="101" t="s">
        <v>43</v>
      </c>
    </row>
    <row r="335" spans="2:4" ht="12.75" customHeight="1" x14ac:dyDescent="0.2">
      <c r="B335" s="144"/>
      <c r="C335" s="106" t="e">
        <f>'PESOS POR LOTE'!#REF!</f>
        <v>#REF!</v>
      </c>
    </row>
    <row r="336" spans="2:4" ht="12.75" customHeight="1" x14ac:dyDescent="0.2">
      <c r="B336" s="103">
        <v>1</v>
      </c>
      <c r="C336" s="104" t="e">
        <f>2200/'PESOS POR LOTE'!#REF!*'PESOS POR LOTE'!#REF!</f>
        <v>#REF!</v>
      </c>
      <c r="D336" s="73" t="s">
        <v>53</v>
      </c>
    </row>
    <row r="337" spans="2:4" ht="12.75" customHeight="1" x14ac:dyDescent="0.2">
      <c r="B337" s="103">
        <v>2</v>
      </c>
      <c r="C337" s="104" t="e">
        <f>2200/'PESOS POR LOTE'!#REF!*'PESOS POR LOTE'!#REF!</f>
        <v>#REF!</v>
      </c>
      <c r="D337" s="73" t="s">
        <v>53</v>
      </c>
    </row>
    <row r="338" spans="2:4" ht="12.75" customHeight="1" x14ac:dyDescent="0.2">
      <c r="B338" s="103">
        <v>3</v>
      </c>
      <c r="C338" s="104" t="e">
        <f>2200/'PESOS POR LOTE'!#REF!*'PESOS POR LOTE'!#REF!</f>
        <v>#REF!</v>
      </c>
      <c r="D338" s="73" t="s">
        <v>53</v>
      </c>
    </row>
    <row r="339" spans="2:4" ht="12.75" customHeight="1" x14ac:dyDescent="0.2">
      <c r="B339" s="103">
        <v>4</v>
      </c>
      <c r="C339" s="104" t="e">
        <f>2200/'PESOS POR LOTE'!#REF!*'PESOS POR LOTE'!#REF!</f>
        <v>#REF!</v>
      </c>
      <c r="D339" s="73" t="s">
        <v>53</v>
      </c>
    </row>
    <row r="340" spans="2:4" ht="12.75" customHeight="1" x14ac:dyDescent="0.2">
      <c r="B340" s="103">
        <v>5</v>
      </c>
      <c r="C340" s="104" t="e">
        <f>2200/'PESOS POR LOTE'!#REF!*'PESOS POR LOTE'!#REF!</f>
        <v>#REF!</v>
      </c>
      <c r="D340" s="73" t="s">
        <v>53</v>
      </c>
    </row>
    <row r="341" spans="2:4" ht="12.75" customHeight="1" x14ac:dyDescent="0.2">
      <c r="B341" s="103">
        <v>6</v>
      </c>
      <c r="C341" s="104" t="e">
        <f>2200/'PESOS POR LOTE'!#REF!*'PESOS POR LOTE'!#REF!</f>
        <v>#REF!</v>
      </c>
      <c r="D341" s="73" t="s">
        <v>53</v>
      </c>
    </row>
    <row r="342" spans="2:4" ht="12.75" customHeight="1" x14ac:dyDescent="0.2">
      <c r="B342" s="103">
        <v>7</v>
      </c>
      <c r="C342" s="104" t="e">
        <f>2200/'PESOS POR LOTE'!#REF!*'PESOS POR LOTE'!#REF!</f>
        <v>#REF!</v>
      </c>
      <c r="D342" s="73" t="s">
        <v>53</v>
      </c>
    </row>
    <row r="343" spans="2:4" ht="12.75" customHeight="1" x14ac:dyDescent="0.2">
      <c r="B343" s="103">
        <v>8</v>
      </c>
      <c r="C343" s="104" t="e">
        <f>2200/'PESOS POR LOTE'!#REF!*'PESOS POR LOTE'!#REF!</f>
        <v>#REF!</v>
      </c>
      <c r="D343" s="73" t="s">
        <v>53</v>
      </c>
    </row>
    <row r="344" spans="2:4" ht="12.75" customHeight="1" x14ac:dyDescent="0.2">
      <c r="B344" s="103">
        <v>9</v>
      </c>
      <c r="C344" s="104" t="e">
        <f>2200/'PESOS POR LOTE'!#REF!*'PESOS POR LOTE'!#REF!</f>
        <v>#REF!</v>
      </c>
      <c r="D344" s="73" t="s">
        <v>53</v>
      </c>
    </row>
    <row r="345" spans="2:4" ht="12.75" customHeight="1" x14ac:dyDescent="0.2">
      <c r="B345" s="103">
        <v>10</v>
      </c>
      <c r="C345" s="104" t="e">
        <f>2200/'PESOS POR LOTE'!#REF!*'PESOS POR LOTE'!#REF!</f>
        <v>#REF!</v>
      </c>
      <c r="D345" s="73" t="s">
        <v>53</v>
      </c>
    </row>
    <row r="346" spans="2:4" ht="12.75" customHeight="1" x14ac:dyDescent="0.2">
      <c r="B346" s="105" t="s">
        <v>54</v>
      </c>
      <c r="C346" s="100" t="e">
        <f>SUM(C336:C345)</f>
        <v>#REF!</v>
      </c>
    </row>
    <row r="347" spans="2:4" ht="12.75" customHeight="1" x14ac:dyDescent="0.2">
      <c r="B347" s="105"/>
      <c r="C347" s="100"/>
    </row>
    <row r="348" spans="2:4" ht="12.75" customHeight="1" x14ac:dyDescent="0.2">
      <c r="B348" s="143" t="str">
        <f>+B333</f>
        <v>Omint Spa</v>
      </c>
      <c r="C348" s="143"/>
    </row>
    <row r="349" spans="2:4" ht="12.75" customHeight="1" x14ac:dyDescent="0.2">
      <c r="B349" s="144" t="s">
        <v>52</v>
      </c>
      <c r="C349" s="101" t="s">
        <v>43</v>
      </c>
    </row>
    <row r="350" spans="2:4" ht="12.75" customHeight="1" x14ac:dyDescent="0.2">
      <c r="B350" s="144"/>
      <c r="C350" s="106" t="e">
        <f>'PESOS POR LOTE'!#REF!</f>
        <v>#REF!</v>
      </c>
    </row>
    <row r="351" spans="2:4" ht="12.75" customHeight="1" x14ac:dyDescent="0.2">
      <c r="B351" s="103">
        <v>1</v>
      </c>
      <c r="C351" s="104" t="e">
        <f>2200/'PESOS POR LOTE'!#REF!*'PESOS POR LOTE'!#REF!</f>
        <v>#REF!</v>
      </c>
      <c r="D351" s="73" t="s">
        <v>53</v>
      </c>
    </row>
    <row r="352" spans="2:4" ht="12.75" customHeight="1" x14ac:dyDescent="0.2">
      <c r="B352" s="103">
        <v>2</v>
      </c>
      <c r="C352" s="104" t="e">
        <f>2200/'PESOS POR LOTE'!#REF!*'PESOS POR LOTE'!#REF!</f>
        <v>#REF!</v>
      </c>
      <c r="D352" s="73" t="s">
        <v>53</v>
      </c>
    </row>
    <row r="353" spans="2:4" ht="12.75" customHeight="1" x14ac:dyDescent="0.2">
      <c r="B353" s="103">
        <v>3</v>
      </c>
      <c r="C353" s="104" t="e">
        <f>2200/'PESOS POR LOTE'!#REF!*'PESOS POR LOTE'!#REF!</f>
        <v>#REF!</v>
      </c>
      <c r="D353" s="73" t="s">
        <v>53</v>
      </c>
    </row>
    <row r="354" spans="2:4" ht="12.75" customHeight="1" x14ac:dyDescent="0.2">
      <c r="B354" s="103">
        <v>4</v>
      </c>
      <c r="C354" s="104" t="e">
        <f>2200/'PESOS POR LOTE'!#REF!*'PESOS POR LOTE'!#REF!</f>
        <v>#REF!</v>
      </c>
      <c r="D354" s="73" t="s">
        <v>53</v>
      </c>
    </row>
    <row r="355" spans="2:4" ht="12.75" customHeight="1" x14ac:dyDescent="0.2">
      <c r="B355" s="103">
        <v>5</v>
      </c>
      <c r="C355" s="104" t="e">
        <f>2200/'PESOS POR LOTE'!#REF!*'PESOS POR LOTE'!#REF!</f>
        <v>#REF!</v>
      </c>
      <c r="D355" s="73" t="s">
        <v>53</v>
      </c>
    </row>
    <row r="356" spans="2:4" ht="12.75" customHeight="1" x14ac:dyDescent="0.2">
      <c r="B356" s="103">
        <v>6</v>
      </c>
      <c r="C356" s="104" t="e">
        <f>2200/'PESOS POR LOTE'!#REF!*'PESOS POR LOTE'!#REF!</f>
        <v>#REF!</v>
      </c>
      <c r="D356" s="73" t="s">
        <v>53</v>
      </c>
    </row>
    <row r="357" spans="2:4" ht="12.75" customHeight="1" x14ac:dyDescent="0.2">
      <c r="B357" s="103">
        <v>7</v>
      </c>
      <c r="C357" s="104" t="e">
        <f>2200/'PESOS POR LOTE'!#REF!*'PESOS POR LOTE'!#REF!</f>
        <v>#REF!</v>
      </c>
      <c r="D357" s="73" t="s">
        <v>53</v>
      </c>
    </row>
    <row r="358" spans="2:4" ht="12.75" customHeight="1" x14ac:dyDescent="0.2">
      <c r="B358" s="103">
        <v>8</v>
      </c>
      <c r="C358" s="104" t="e">
        <f>2200/'PESOS POR LOTE'!#REF!*'PESOS POR LOTE'!#REF!</f>
        <v>#REF!</v>
      </c>
      <c r="D358" s="73" t="s">
        <v>53</v>
      </c>
    </row>
    <row r="359" spans="2:4" ht="12.75" customHeight="1" x14ac:dyDescent="0.2">
      <c r="B359" s="103">
        <v>9</v>
      </c>
      <c r="C359" s="104" t="e">
        <f>2200/'PESOS POR LOTE'!#REF!*'PESOS POR LOTE'!#REF!</f>
        <v>#REF!</v>
      </c>
      <c r="D359" s="73" t="s">
        <v>53</v>
      </c>
    </row>
    <row r="360" spans="2:4" ht="12.75" customHeight="1" x14ac:dyDescent="0.2">
      <c r="B360" s="103">
        <v>10</v>
      </c>
      <c r="C360" s="104" t="e">
        <f>2200/'PESOS POR LOTE'!#REF!*'PESOS POR LOTE'!#REF!</f>
        <v>#REF!</v>
      </c>
      <c r="D360" s="73" t="s">
        <v>53</v>
      </c>
    </row>
    <row r="361" spans="2:4" ht="12.75" customHeight="1" x14ac:dyDescent="0.2">
      <c r="B361" s="105" t="s">
        <v>54</v>
      </c>
      <c r="C361" s="100" t="e">
        <f>SUM(C351:C360)</f>
        <v>#REF!</v>
      </c>
    </row>
    <row r="362" spans="2:4" ht="12.75" customHeight="1" x14ac:dyDescent="0.2">
      <c r="B362" s="105"/>
      <c r="C362" s="100"/>
    </row>
    <row r="363" spans="2:4" ht="12.75" customHeight="1" x14ac:dyDescent="0.2">
      <c r="B363" s="143" t="str">
        <f>+B348</f>
        <v>Omint Spa</v>
      </c>
      <c r="C363" s="143"/>
    </row>
    <row r="364" spans="2:4" ht="12.75" customHeight="1" x14ac:dyDescent="0.2">
      <c r="B364" s="144" t="s">
        <v>52</v>
      </c>
      <c r="C364" s="101" t="s">
        <v>43</v>
      </c>
    </row>
    <row r="365" spans="2:4" ht="12.75" customHeight="1" x14ac:dyDescent="0.2">
      <c r="B365" s="144"/>
      <c r="C365" s="106" t="e">
        <f>'PESOS POR LOTE'!#REF!</f>
        <v>#REF!</v>
      </c>
    </row>
    <row r="366" spans="2:4" ht="12.75" customHeight="1" x14ac:dyDescent="0.2">
      <c r="B366" s="103">
        <v>1</v>
      </c>
      <c r="C366" s="104" t="e">
        <f>2200/'PESOS POR LOTE'!#REF!*'PESOS POR LOTE'!#REF!</f>
        <v>#REF!</v>
      </c>
      <c r="D366" s="73" t="s">
        <v>53</v>
      </c>
    </row>
    <row r="367" spans="2:4" ht="12.75" customHeight="1" x14ac:dyDescent="0.2">
      <c r="B367" s="103">
        <v>2</v>
      </c>
      <c r="C367" s="104" t="e">
        <f>2200/'PESOS POR LOTE'!#REF!*'PESOS POR LOTE'!#REF!</f>
        <v>#REF!</v>
      </c>
      <c r="D367" s="73" t="s">
        <v>53</v>
      </c>
    </row>
    <row r="368" spans="2:4" ht="12.75" customHeight="1" x14ac:dyDescent="0.2">
      <c r="B368" s="103">
        <v>3</v>
      </c>
      <c r="C368" s="104" t="e">
        <f>2200/'PESOS POR LOTE'!#REF!*'PESOS POR LOTE'!#REF!</f>
        <v>#REF!</v>
      </c>
      <c r="D368" s="73" t="s">
        <v>53</v>
      </c>
    </row>
    <row r="369" spans="2:4" ht="12.75" customHeight="1" x14ac:dyDescent="0.2">
      <c r="B369" s="103">
        <v>4</v>
      </c>
      <c r="C369" s="104" t="e">
        <f>2200/'PESOS POR LOTE'!#REF!*'PESOS POR LOTE'!#REF!</f>
        <v>#REF!</v>
      </c>
      <c r="D369" s="73" t="s">
        <v>53</v>
      </c>
    </row>
    <row r="370" spans="2:4" ht="12.75" customHeight="1" x14ac:dyDescent="0.2">
      <c r="B370" s="103">
        <v>5</v>
      </c>
      <c r="C370" s="104" t="e">
        <f>2200/'PESOS POR LOTE'!#REF!*'PESOS POR LOTE'!#REF!</f>
        <v>#REF!</v>
      </c>
      <c r="D370" s="73" t="s">
        <v>53</v>
      </c>
    </row>
    <row r="371" spans="2:4" ht="12.75" customHeight="1" x14ac:dyDescent="0.2">
      <c r="B371" s="103">
        <v>6</v>
      </c>
      <c r="C371" s="104" t="e">
        <f>2200/'PESOS POR LOTE'!#REF!*'PESOS POR LOTE'!#REF!</f>
        <v>#REF!</v>
      </c>
      <c r="D371" s="73" t="s">
        <v>53</v>
      </c>
    </row>
    <row r="372" spans="2:4" ht="12.75" customHeight="1" x14ac:dyDescent="0.2">
      <c r="B372" s="103">
        <v>7</v>
      </c>
      <c r="C372" s="104" t="e">
        <f>2200/'PESOS POR LOTE'!#REF!*'PESOS POR LOTE'!#REF!</f>
        <v>#REF!</v>
      </c>
      <c r="D372" s="73" t="s">
        <v>53</v>
      </c>
    </row>
    <row r="373" spans="2:4" ht="12.75" customHeight="1" x14ac:dyDescent="0.2">
      <c r="B373" s="103">
        <v>8</v>
      </c>
      <c r="C373" s="104" t="e">
        <f>2200/'PESOS POR LOTE'!#REF!*'PESOS POR LOTE'!#REF!</f>
        <v>#REF!</v>
      </c>
      <c r="D373" s="73" t="s">
        <v>53</v>
      </c>
    </row>
    <row r="374" spans="2:4" ht="12.75" customHeight="1" x14ac:dyDescent="0.2">
      <c r="B374" s="103">
        <v>9</v>
      </c>
      <c r="C374" s="104" t="e">
        <f>2200/'PESOS POR LOTE'!#REF!*'PESOS POR LOTE'!#REF!</f>
        <v>#REF!</v>
      </c>
      <c r="D374" s="73" t="s">
        <v>53</v>
      </c>
    </row>
    <row r="375" spans="2:4" ht="12.75" customHeight="1" x14ac:dyDescent="0.2">
      <c r="B375" s="103">
        <v>10</v>
      </c>
      <c r="C375" s="104" t="e">
        <f>2200/'PESOS POR LOTE'!#REF!*'PESOS POR LOTE'!#REF!</f>
        <v>#REF!</v>
      </c>
      <c r="D375" s="73" t="s">
        <v>53</v>
      </c>
    </row>
    <row r="376" spans="2:4" ht="12.75" customHeight="1" x14ac:dyDescent="0.2">
      <c r="B376" s="105" t="s">
        <v>54</v>
      </c>
      <c r="C376" s="100" t="e">
        <f>SUM(C366:C375)</f>
        <v>#REF!</v>
      </c>
    </row>
    <row r="377" spans="2:4" ht="12.75" customHeight="1" x14ac:dyDescent="0.2">
      <c r="B377" s="105"/>
      <c r="C377" s="100"/>
    </row>
    <row r="378" spans="2:4" ht="12.75" customHeight="1" x14ac:dyDescent="0.2">
      <c r="B378" s="143" t="str">
        <f>+B363</f>
        <v>Omint Spa</v>
      </c>
      <c r="C378" s="143"/>
    </row>
    <row r="379" spans="2:4" ht="12.75" customHeight="1" x14ac:dyDescent="0.2">
      <c r="B379" s="144" t="s">
        <v>52</v>
      </c>
      <c r="C379" s="101" t="s">
        <v>43</v>
      </c>
    </row>
    <row r="380" spans="2:4" ht="12.75" customHeight="1" x14ac:dyDescent="0.2">
      <c r="B380" s="144"/>
      <c r="C380" s="106" t="e">
        <f>'PESOS POR LOTE'!#REF!</f>
        <v>#REF!</v>
      </c>
    </row>
    <row r="381" spans="2:4" ht="12.75" customHeight="1" x14ac:dyDescent="0.2">
      <c r="B381" s="103">
        <v>1</v>
      </c>
      <c r="C381" s="104" t="e">
        <f>2200/'PESOS POR LOTE'!#REF!*'PESOS POR LOTE'!#REF!</f>
        <v>#REF!</v>
      </c>
      <c r="D381" s="73" t="s">
        <v>53</v>
      </c>
    </row>
    <row r="382" spans="2:4" ht="12.75" customHeight="1" x14ac:dyDescent="0.2">
      <c r="B382" s="103">
        <v>2</v>
      </c>
      <c r="C382" s="104" t="e">
        <f>2200/'PESOS POR LOTE'!#REF!*'PESOS POR LOTE'!#REF!</f>
        <v>#REF!</v>
      </c>
      <c r="D382" s="73" t="s">
        <v>53</v>
      </c>
    </row>
    <row r="383" spans="2:4" ht="12.75" customHeight="1" x14ac:dyDescent="0.2">
      <c r="B383" s="103">
        <v>3</v>
      </c>
      <c r="C383" s="104" t="e">
        <f>2200/'PESOS POR LOTE'!#REF!*'PESOS POR LOTE'!#REF!</f>
        <v>#REF!</v>
      </c>
      <c r="D383" s="73" t="s">
        <v>53</v>
      </c>
    </row>
    <row r="384" spans="2:4" ht="12.75" customHeight="1" x14ac:dyDescent="0.2">
      <c r="B384" s="103">
        <v>4</v>
      </c>
      <c r="C384" s="104" t="e">
        <f>2200/'PESOS POR LOTE'!#REF!*'PESOS POR LOTE'!#REF!</f>
        <v>#REF!</v>
      </c>
      <c r="D384" s="73" t="s">
        <v>53</v>
      </c>
    </row>
    <row r="385" spans="2:4" ht="12.75" customHeight="1" x14ac:dyDescent="0.2">
      <c r="B385" s="103">
        <v>5</v>
      </c>
      <c r="C385" s="104" t="e">
        <f>2200/'PESOS POR LOTE'!#REF!*'PESOS POR LOTE'!#REF!</f>
        <v>#REF!</v>
      </c>
      <c r="D385" s="73" t="s">
        <v>53</v>
      </c>
    </row>
    <row r="386" spans="2:4" ht="12.75" customHeight="1" x14ac:dyDescent="0.2">
      <c r="B386" s="103">
        <v>6</v>
      </c>
      <c r="C386" s="104" t="e">
        <f>2200/'PESOS POR LOTE'!#REF!*'PESOS POR LOTE'!#REF!</f>
        <v>#REF!</v>
      </c>
      <c r="D386" s="73" t="s">
        <v>53</v>
      </c>
    </row>
    <row r="387" spans="2:4" ht="12.75" customHeight="1" x14ac:dyDescent="0.2">
      <c r="B387" s="103">
        <v>7</v>
      </c>
      <c r="C387" s="104" t="e">
        <f>2200/'PESOS POR LOTE'!#REF!*'PESOS POR LOTE'!#REF!</f>
        <v>#REF!</v>
      </c>
      <c r="D387" s="73" t="s">
        <v>53</v>
      </c>
    </row>
    <row r="388" spans="2:4" ht="12.75" customHeight="1" x14ac:dyDescent="0.2">
      <c r="B388" s="103">
        <v>8</v>
      </c>
      <c r="C388" s="104" t="e">
        <f>2200/'PESOS POR LOTE'!#REF!*'PESOS POR LOTE'!#REF!</f>
        <v>#REF!</v>
      </c>
      <c r="D388" s="73" t="s">
        <v>53</v>
      </c>
    </row>
    <row r="389" spans="2:4" ht="12.75" customHeight="1" x14ac:dyDescent="0.2">
      <c r="B389" s="103">
        <v>9</v>
      </c>
      <c r="C389" s="104" t="e">
        <f>2200/'PESOS POR LOTE'!#REF!*'PESOS POR LOTE'!#REF!</f>
        <v>#REF!</v>
      </c>
      <c r="D389" s="73" t="s">
        <v>53</v>
      </c>
    </row>
    <row r="390" spans="2:4" ht="12.75" customHeight="1" x14ac:dyDescent="0.2">
      <c r="B390" s="103">
        <v>10</v>
      </c>
      <c r="C390" s="104" t="e">
        <f>2200/'PESOS POR LOTE'!#REF!*'PESOS POR LOTE'!#REF!</f>
        <v>#REF!</v>
      </c>
      <c r="D390" s="73" t="s">
        <v>53</v>
      </c>
    </row>
    <row r="391" spans="2:4" ht="12.75" customHeight="1" x14ac:dyDescent="0.2">
      <c r="B391" s="105" t="s">
        <v>54</v>
      </c>
      <c r="C391" s="100" t="e">
        <f>SUM(C381:C390)</f>
        <v>#REF!</v>
      </c>
    </row>
    <row r="392" spans="2:4" ht="12.75" customHeight="1" x14ac:dyDescent="0.2">
      <c r="B392" s="105"/>
      <c r="C392" s="100"/>
    </row>
    <row r="393" spans="2:4" ht="12.75" customHeight="1" x14ac:dyDescent="0.2">
      <c r="B393" s="143" t="str">
        <f>+B378</f>
        <v>Omint Spa</v>
      </c>
      <c r="C393" s="143"/>
    </row>
    <row r="394" spans="2:4" ht="12.75" customHeight="1" x14ac:dyDescent="0.2">
      <c r="B394" s="144" t="s">
        <v>52</v>
      </c>
      <c r="C394" s="101" t="s">
        <v>43</v>
      </c>
    </row>
    <row r="395" spans="2:4" ht="12.75" customHeight="1" x14ac:dyDescent="0.2">
      <c r="B395" s="144"/>
      <c r="C395" s="106" t="e">
        <f>'PESOS POR LOTE'!#REF!</f>
        <v>#REF!</v>
      </c>
    </row>
    <row r="396" spans="2:4" ht="12.75" customHeight="1" x14ac:dyDescent="0.2">
      <c r="B396" s="103">
        <v>1</v>
      </c>
      <c r="C396" s="104" t="e">
        <f>2200/'PESOS POR LOTE'!#REF!*'PESOS POR LOTE'!#REF!</f>
        <v>#REF!</v>
      </c>
      <c r="D396" s="73" t="s">
        <v>53</v>
      </c>
    </row>
    <row r="397" spans="2:4" ht="12.75" customHeight="1" x14ac:dyDescent="0.2">
      <c r="B397" s="103">
        <v>2</v>
      </c>
      <c r="C397" s="104" t="e">
        <f>2200/'PESOS POR LOTE'!#REF!*'PESOS POR LOTE'!#REF!</f>
        <v>#REF!</v>
      </c>
      <c r="D397" s="73" t="s">
        <v>53</v>
      </c>
    </row>
    <row r="398" spans="2:4" ht="12.75" customHeight="1" x14ac:dyDescent="0.2">
      <c r="B398" s="103">
        <v>3</v>
      </c>
      <c r="C398" s="104" t="e">
        <f>2200/'PESOS POR LOTE'!#REF!*'PESOS POR LOTE'!#REF!</f>
        <v>#REF!</v>
      </c>
      <c r="D398" s="73" t="s">
        <v>53</v>
      </c>
    </row>
    <row r="399" spans="2:4" ht="12.75" customHeight="1" x14ac:dyDescent="0.2">
      <c r="B399" s="103">
        <v>4</v>
      </c>
      <c r="C399" s="104" t="e">
        <f>2200/'PESOS POR LOTE'!#REF!*'PESOS POR LOTE'!#REF!</f>
        <v>#REF!</v>
      </c>
      <c r="D399" s="73" t="s">
        <v>53</v>
      </c>
    </row>
    <row r="400" spans="2:4" ht="12.75" customHeight="1" x14ac:dyDescent="0.2">
      <c r="B400" s="103">
        <v>5</v>
      </c>
      <c r="C400" s="104" t="e">
        <f>2200/'PESOS POR LOTE'!#REF!*'PESOS POR LOTE'!#REF!</f>
        <v>#REF!</v>
      </c>
      <c r="D400" s="73" t="s">
        <v>53</v>
      </c>
    </row>
    <row r="401" spans="2:4" ht="12.75" customHeight="1" x14ac:dyDescent="0.2">
      <c r="B401" s="103">
        <v>6</v>
      </c>
      <c r="C401" s="104" t="e">
        <f>2200/'PESOS POR LOTE'!#REF!*'PESOS POR LOTE'!#REF!</f>
        <v>#REF!</v>
      </c>
      <c r="D401" s="73" t="s">
        <v>53</v>
      </c>
    </row>
    <row r="402" spans="2:4" ht="12.75" customHeight="1" x14ac:dyDescent="0.2">
      <c r="B402" s="103">
        <v>7</v>
      </c>
      <c r="C402" s="104" t="e">
        <f>2200/'PESOS POR LOTE'!#REF!*'PESOS POR LOTE'!#REF!</f>
        <v>#REF!</v>
      </c>
      <c r="D402" s="73" t="s">
        <v>53</v>
      </c>
    </row>
    <row r="403" spans="2:4" ht="12.75" customHeight="1" x14ac:dyDescent="0.2">
      <c r="B403" s="103">
        <v>8</v>
      </c>
      <c r="C403" s="104" t="e">
        <f>2200/'PESOS POR LOTE'!#REF!*'PESOS POR LOTE'!#REF!</f>
        <v>#REF!</v>
      </c>
      <c r="D403" s="73" t="s">
        <v>53</v>
      </c>
    </row>
    <row r="404" spans="2:4" ht="12.75" customHeight="1" x14ac:dyDescent="0.2">
      <c r="B404" s="103">
        <v>9</v>
      </c>
      <c r="C404" s="104" t="e">
        <f>2200/'PESOS POR LOTE'!#REF!*'PESOS POR LOTE'!#REF!</f>
        <v>#REF!</v>
      </c>
      <c r="D404" s="73" t="s">
        <v>53</v>
      </c>
    </row>
    <row r="405" spans="2:4" ht="12.75" customHeight="1" x14ac:dyDescent="0.2">
      <c r="B405" s="103">
        <v>10</v>
      </c>
      <c r="C405" s="104" t="e">
        <f>2200/'PESOS POR LOTE'!#REF!*'PESOS POR LOTE'!#REF!</f>
        <v>#REF!</v>
      </c>
      <c r="D405" s="73" t="s">
        <v>53</v>
      </c>
    </row>
    <row r="406" spans="2:4" ht="12.75" customHeight="1" x14ac:dyDescent="0.2">
      <c r="B406" s="105" t="s">
        <v>54</v>
      </c>
      <c r="C406" s="100" t="e">
        <f>SUM(C396:C405)</f>
        <v>#REF!</v>
      </c>
    </row>
    <row r="407" spans="2:4" ht="12.75" customHeight="1" x14ac:dyDescent="0.2">
      <c r="B407" s="105"/>
      <c r="C407" s="100"/>
    </row>
    <row r="408" spans="2:4" ht="12.75" customHeight="1" x14ac:dyDescent="0.2">
      <c r="B408" s="143" t="str">
        <f>+B393</f>
        <v>Omint Spa</v>
      </c>
      <c r="C408" s="143"/>
    </row>
    <row r="409" spans="2:4" ht="12.75" customHeight="1" x14ac:dyDescent="0.2">
      <c r="B409" s="144" t="s">
        <v>52</v>
      </c>
      <c r="C409" s="101" t="s">
        <v>43</v>
      </c>
    </row>
    <row r="410" spans="2:4" ht="12.75" customHeight="1" x14ac:dyDescent="0.2">
      <c r="B410" s="144"/>
      <c r="C410" s="106" t="e">
        <f>'PESOS POR LOTE'!#REF!</f>
        <v>#REF!</v>
      </c>
    </row>
    <row r="411" spans="2:4" ht="12.75" customHeight="1" x14ac:dyDescent="0.2">
      <c r="B411" s="103">
        <v>1</v>
      </c>
      <c r="C411" s="104" t="e">
        <f>2200/'PESOS POR LOTE'!#REF!*'PESOS POR LOTE'!#REF!</f>
        <v>#REF!</v>
      </c>
      <c r="D411" s="73" t="s">
        <v>53</v>
      </c>
    </row>
    <row r="412" spans="2:4" ht="12.75" customHeight="1" x14ac:dyDescent="0.2">
      <c r="B412" s="103">
        <v>2</v>
      </c>
      <c r="C412" s="104" t="e">
        <f>2200/'PESOS POR LOTE'!#REF!*'PESOS POR LOTE'!#REF!</f>
        <v>#REF!</v>
      </c>
      <c r="D412" s="73" t="s">
        <v>53</v>
      </c>
    </row>
    <row r="413" spans="2:4" ht="12.75" customHeight="1" x14ac:dyDescent="0.2">
      <c r="B413" s="103">
        <v>3</v>
      </c>
      <c r="C413" s="104" t="e">
        <f>2200/'PESOS POR LOTE'!#REF!*'PESOS POR LOTE'!#REF!</f>
        <v>#REF!</v>
      </c>
      <c r="D413" s="73" t="s">
        <v>53</v>
      </c>
    </row>
    <row r="414" spans="2:4" ht="12.75" customHeight="1" x14ac:dyDescent="0.2">
      <c r="B414" s="103">
        <v>4</v>
      </c>
      <c r="C414" s="104" t="e">
        <f>2200/'PESOS POR LOTE'!#REF!*'PESOS POR LOTE'!#REF!</f>
        <v>#REF!</v>
      </c>
      <c r="D414" s="73" t="s">
        <v>53</v>
      </c>
    </row>
    <row r="415" spans="2:4" ht="12.75" customHeight="1" x14ac:dyDescent="0.2">
      <c r="B415" s="103">
        <v>5</v>
      </c>
      <c r="C415" s="104" t="e">
        <f>2200/'PESOS POR LOTE'!#REF!*'PESOS POR LOTE'!#REF!</f>
        <v>#REF!</v>
      </c>
      <c r="D415" s="73" t="s">
        <v>53</v>
      </c>
    </row>
    <row r="416" spans="2:4" ht="12.75" customHeight="1" x14ac:dyDescent="0.2">
      <c r="B416" s="103">
        <v>6</v>
      </c>
      <c r="C416" s="104" t="e">
        <f>2200/'PESOS POR LOTE'!#REF!*'PESOS POR LOTE'!#REF!</f>
        <v>#REF!</v>
      </c>
      <c r="D416" s="73" t="s">
        <v>53</v>
      </c>
    </row>
    <row r="417" spans="2:4" ht="12.75" customHeight="1" x14ac:dyDescent="0.2">
      <c r="B417" s="103">
        <v>7</v>
      </c>
      <c r="C417" s="104" t="e">
        <f>2200/'PESOS POR LOTE'!#REF!*'PESOS POR LOTE'!#REF!</f>
        <v>#REF!</v>
      </c>
      <c r="D417" s="73" t="s">
        <v>53</v>
      </c>
    </row>
    <row r="418" spans="2:4" ht="12.75" customHeight="1" x14ac:dyDescent="0.2">
      <c r="B418" s="103">
        <v>8</v>
      </c>
      <c r="C418" s="104" t="e">
        <f>2200/'PESOS POR LOTE'!#REF!*'PESOS POR LOTE'!#REF!</f>
        <v>#REF!</v>
      </c>
      <c r="D418" s="73" t="s">
        <v>53</v>
      </c>
    </row>
    <row r="419" spans="2:4" ht="12.75" customHeight="1" x14ac:dyDescent="0.2">
      <c r="B419" s="103">
        <v>9</v>
      </c>
      <c r="C419" s="104" t="e">
        <f>2200/'PESOS POR LOTE'!#REF!*'PESOS POR LOTE'!#REF!</f>
        <v>#REF!</v>
      </c>
      <c r="D419" s="73" t="s">
        <v>53</v>
      </c>
    </row>
    <row r="420" spans="2:4" ht="12.75" customHeight="1" x14ac:dyDescent="0.2">
      <c r="B420" s="103">
        <v>10</v>
      </c>
      <c r="C420" s="104" t="e">
        <f>2200/'PESOS POR LOTE'!#REF!*'PESOS POR LOTE'!#REF!</f>
        <v>#REF!</v>
      </c>
      <c r="D420" s="73" t="s">
        <v>53</v>
      </c>
    </row>
    <row r="421" spans="2:4" ht="12.75" customHeight="1" x14ac:dyDescent="0.2">
      <c r="B421" s="105" t="s">
        <v>54</v>
      </c>
      <c r="C421" s="100" t="e">
        <f>SUM(C411:C420)</f>
        <v>#REF!</v>
      </c>
    </row>
    <row r="422" spans="2:4" ht="12.75" customHeight="1" x14ac:dyDescent="0.2">
      <c r="B422" s="105"/>
      <c r="C422" s="100"/>
    </row>
    <row r="423" spans="2:4" ht="12.75" customHeight="1" x14ac:dyDescent="0.2">
      <c r="B423" s="143" t="str">
        <f>+B408</f>
        <v>Omint Spa</v>
      </c>
      <c r="C423" s="143"/>
    </row>
    <row r="424" spans="2:4" ht="12.75" customHeight="1" x14ac:dyDescent="0.2">
      <c r="B424" s="144" t="s">
        <v>52</v>
      </c>
      <c r="C424" s="101" t="s">
        <v>43</v>
      </c>
    </row>
    <row r="425" spans="2:4" ht="12.75" customHeight="1" x14ac:dyDescent="0.2">
      <c r="B425" s="144"/>
      <c r="C425" s="106" t="e">
        <f>'PESOS POR LOTE'!#REF!</f>
        <v>#REF!</v>
      </c>
    </row>
    <row r="426" spans="2:4" ht="12.75" customHeight="1" x14ac:dyDescent="0.2">
      <c r="B426" s="103">
        <v>1</v>
      </c>
      <c r="C426" s="104" t="e">
        <f>2200/'PESOS POR LOTE'!#REF!*'PESOS POR LOTE'!#REF!</f>
        <v>#REF!</v>
      </c>
      <c r="D426" s="73" t="s">
        <v>53</v>
      </c>
    </row>
    <row r="427" spans="2:4" ht="12.75" customHeight="1" x14ac:dyDescent="0.2">
      <c r="B427" s="103">
        <v>2</v>
      </c>
      <c r="C427" s="104" t="e">
        <f>2200/'PESOS POR LOTE'!#REF!*'PESOS POR LOTE'!#REF!</f>
        <v>#REF!</v>
      </c>
      <c r="D427" s="73" t="s">
        <v>53</v>
      </c>
    </row>
    <row r="428" spans="2:4" ht="12.75" customHeight="1" x14ac:dyDescent="0.2">
      <c r="B428" s="103">
        <v>3</v>
      </c>
      <c r="C428" s="104" t="e">
        <f>2200/'PESOS POR LOTE'!#REF!*'PESOS POR LOTE'!#REF!</f>
        <v>#REF!</v>
      </c>
      <c r="D428" s="73" t="s">
        <v>53</v>
      </c>
    </row>
    <row r="429" spans="2:4" ht="12.75" customHeight="1" x14ac:dyDescent="0.2">
      <c r="B429" s="103">
        <v>4</v>
      </c>
      <c r="C429" s="104" t="e">
        <f>2200/'PESOS POR LOTE'!#REF!*'PESOS POR LOTE'!#REF!</f>
        <v>#REF!</v>
      </c>
      <c r="D429" s="73" t="s">
        <v>53</v>
      </c>
    </row>
    <row r="430" spans="2:4" ht="12.75" customHeight="1" x14ac:dyDescent="0.2">
      <c r="B430" s="103">
        <v>5</v>
      </c>
      <c r="C430" s="104" t="e">
        <f>2200/'PESOS POR LOTE'!#REF!*'PESOS POR LOTE'!#REF!</f>
        <v>#REF!</v>
      </c>
      <c r="D430" s="73" t="s">
        <v>53</v>
      </c>
    </row>
    <row r="431" spans="2:4" ht="12.75" customHeight="1" x14ac:dyDescent="0.2">
      <c r="B431" s="103">
        <v>6</v>
      </c>
      <c r="C431" s="104" t="e">
        <f>2200/'PESOS POR LOTE'!#REF!*'PESOS POR LOTE'!#REF!</f>
        <v>#REF!</v>
      </c>
      <c r="D431" s="73" t="s">
        <v>53</v>
      </c>
    </row>
    <row r="432" spans="2:4" ht="12.75" customHeight="1" x14ac:dyDescent="0.2">
      <c r="B432" s="103">
        <v>7</v>
      </c>
      <c r="C432" s="104" t="e">
        <f>2200/'PESOS POR LOTE'!#REF!*'PESOS POR LOTE'!#REF!</f>
        <v>#REF!</v>
      </c>
      <c r="D432" s="73" t="s">
        <v>53</v>
      </c>
    </row>
    <row r="433" spans="2:4" ht="12.75" customHeight="1" x14ac:dyDescent="0.2">
      <c r="B433" s="103">
        <v>8</v>
      </c>
      <c r="C433" s="104" t="e">
        <f>2200/'PESOS POR LOTE'!#REF!*'PESOS POR LOTE'!#REF!</f>
        <v>#REF!</v>
      </c>
      <c r="D433" s="73" t="s">
        <v>53</v>
      </c>
    </row>
    <row r="434" spans="2:4" ht="12.75" customHeight="1" x14ac:dyDescent="0.2">
      <c r="B434" s="103">
        <v>9</v>
      </c>
      <c r="C434" s="104" t="e">
        <f>2200/'PESOS POR LOTE'!#REF!*'PESOS POR LOTE'!#REF!</f>
        <v>#REF!</v>
      </c>
      <c r="D434" s="73" t="s">
        <v>53</v>
      </c>
    </row>
    <row r="435" spans="2:4" ht="12.75" customHeight="1" x14ac:dyDescent="0.2">
      <c r="B435" s="103">
        <v>10</v>
      </c>
      <c r="C435" s="104" t="e">
        <f>2200/'PESOS POR LOTE'!#REF!*'PESOS POR LOTE'!#REF!</f>
        <v>#REF!</v>
      </c>
      <c r="D435" s="73" t="s">
        <v>53</v>
      </c>
    </row>
    <row r="436" spans="2:4" ht="12.75" customHeight="1" x14ac:dyDescent="0.2">
      <c r="B436" s="105" t="s">
        <v>54</v>
      </c>
      <c r="C436" s="100" t="e">
        <f>SUM(C426:C435)</f>
        <v>#REF!</v>
      </c>
    </row>
    <row r="437" spans="2:4" ht="12.75" customHeight="1" x14ac:dyDescent="0.2">
      <c r="B437" s="105"/>
      <c r="C437" s="100"/>
    </row>
    <row r="438" spans="2:4" ht="12.75" customHeight="1" x14ac:dyDescent="0.2">
      <c r="B438" s="143" t="str">
        <f>+B423</f>
        <v>Omint Spa</v>
      </c>
      <c r="C438" s="143"/>
    </row>
    <row r="439" spans="2:4" ht="12.75" customHeight="1" x14ac:dyDescent="0.2">
      <c r="B439" s="144" t="s">
        <v>52</v>
      </c>
      <c r="C439" s="101" t="s">
        <v>43</v>
      </c>
    </row>
    <row r="440" spans="2:4" ht="12.75" customHeight="1" x14ac:dyDescent="0.2">
      <c r="B440" s="144"/>
      <c r="C440" s="106" t="e">
        <f>'PESOS POR LOTE'!#REF!</f>
        <v>#REF!</v>
      </c>
    </row>
    <row r="441" spans="2:4" ht="12.75" customHeight="1" x14ac:dyDescent="0.2">
      <c r="B441" s="103">
        <v>1</v>
      </c>
      <c r="C441" s="104" t="e">
        <f>2200/'PESOS POR LOTE'!#REF!*'PESOS POR LOTE'!#REF!</f>
        <v>#REF!</v>
      </c>
      <c r="D441" s="73" t="s">
        <v>53</v>
      </c>
    </row>
    <row r="442" spans="2:4" ht="12.75" customHeight="1" x14ac:dyDescent="0.2">
      <c r="B442" s="103">
        <v>2</v>
      </c>
      <c r="C442" s="104" t="e">
        <f>2200/'PESOS POR LOTE'!#REF!*'PESOS POR LOTE'!#REF!</f>
        <v>#REF!</v>
      </c>
      <c r="D442" s="73" t="s">
        <v>53</v>
      </c>
    </row>
    <row r="443" spans="2:4" ht="12.75" customHeight="1" x14ac:dyDescent="0.2">
      <c r="B443" s="103">
        <v>3</v>
      </c>
      <c r="C443" s="104" t="e">
        <f>2200/'PESOS POR LOTE'!#REF!*'PESOS POR LOTE'!#REF!</f>
        <v>#REF!</v>
      </c>
      <c r="D443" s="73" t="s">
        <v>53</v>
      </c>
    </row>
    <row r="444" spans="2:4" ht="12.75" customHeight="1" x14ac:dyDescent="0.2">
      <c r="B444" s="103">
        <v>4</v>
      </c>
      <c r="C444" s="104" t="e">
        <f>2200/'PESOS POR LOTE'!#REF!*'PESOS POR LOTE'!#REF!</f>
        <v>#REF!</v>
      </c>
      <c r="D444" s="73" t="s">
        <v>53</v>
      </c>
    </row>
    <row r="445" spans="2:4" ht="12.75" customHeight="1" x14ac:dyDescent="0.2">
      <c r="B445" s="103">
        <v>5</v>
      </c>
      <c r="C445" s="104" t="e">
        <f>2200/'PESOS POR LOTE'!#REF!*'PESOS POR LOTE'!#REF!</f>
        <v>#REF!</v>
      </c>
      <c r="D445" s="73" t="s">
        <v>53</v>
      </c>
    </row>
    <row r="446" spans="2:4" ht="12.75" customHeight="1" x14ac:dyDescent="0.2">
      <c r="B446" s="103">
        <v>6</v>
      </c>
      <c r="C446" s="104" t="e">
        <f>2200/'PESOS POR LOTE'!#REF!*'PESOS POR LOTE'!#REF!</f>
        <v>#REF!</v>
      </c>
      <c r="D446" s="73" t="s">
        <v>53</v>
      </c>
    </row>
    <row r="447" spans="2:4" ht="12.75" customHeight="1" x14ac:dyDescent="0.2">
      <c r="B447" s="103">
        <v>7</v>
      </c>
      <c r="C447" s="104" t="e">
        <f>2200/'PESOS POR LOTE'!#REF!*'PESOS POR LOTE'!#REF!</f>
        <v>#REF!</v>
      </c>
      <c r="D447" s="73" t="s">
        <v>53</v>
      </c>
    </row>
    <row r="448" spans="2:4" ht="12.75" customHeight="1" x14ac:dyDescent="0.2">
      <c r="B448" s="103">
        <v>8</v>
      </c>
      <c r="C448" s="104" t="e">
        <f>2200/'PESOS POR LOTE'!#REF!*'PESOS POR LOTE'!#REF!</f>
        <v>#REF!</v>
      </c>
      <c r="D448" s="73" t="s">
        <v>53</v>
      </c>
    </row>
    <row r="449" spans="2:4" ht="12.75" customHeight="1" x14ac:dyDescent="0.2">
      <c r="B449" s="103">
        <v>9</v>
      </c>
      <c r="C449" s="104" t="e">
        <f>2200/'PESOS POR LOTE'!#REF!*'PESOS POR LOTE'!#REF!</f>
        <v>#REF!</v>
      </c>
      <c r="D449" s="73" t="s">
        <v>53</v>
      </c>
    </row>
    <row r="450" spans="2:4" ht="12.75" customHeight="1" x14ac:dyDescent="0.2">
      <c r="B450" s="103">
        <v>10</v>
      </c>
      <c r="C450" s="104" t="e">
        <f>2200/'PESOS POR LOTE'!#REF!*'PESOS POR LOTE'!#REF!</f>
        <v>#REF!</v>
      </c>
      <c r="D450" s="73" t="s">
        <v>53</v>
      </c>
    </row>
    <row r="451" spans="2:4" ht="12.75" customHeight="1" x14ac:dyDescent="0.2">
      <c r="B451" s="105" t="s">
        <v>54</v>
      </c>
      <c r="C451" s="100" t="e">
        <f>SUM(C441:C450)</f>
        <v>#REF!</v>
      </c>
    </row>
    <row r="452" spans="2:4" ht="12.75" customHeight="1" x14ac:dyDescent="0.2">
      <c r="B452" s="105"/>
      <c r="C452" s="100"/>
    </row>
    <row r="453" spans="2:4" ht="12.75" customHeight="1" x14ac:dyDescent="0.2">
      <c r="B453" s="143" t="str">
        <f>+B438</f>
        <v>Omint Spa</v>
      </c>
      <c r="C453" s="143"/>
    </row>
    <row r="454" spans="2:4" ht="12.75" customHeight="1" x14ac:dyDescent="0.2">
      <c r="B454" s="144" t="s">
        <v>52</v>
      </c>
      <c r="C454" s="101" t="s">
        <v>43</v>
      </c>
    </row>
    <row r="455" spans="2:4" ht="12.75" customHeight="1" x14ac:dyDescent="0.2">
      <c r="B455" s="144"/>
      <c r="C455" s="106" t="e">
        <f>'PESOS POR LOTE'!#REF!</f>
        <v>#REF!</v>
      </c>
    </row>
    <row r="456" spans="2:4" ht="12.75" customHeight="1" x14ac:dyDescent="0.2">
      <c r="B456" s="103">
        <v>1</v>
      </c>
      <c r="C456" s="104" t="e">
        <f>2200/'PESOS POR LOTE'!#REF!*'PESOS POR LOTE'!#REF!</f>
        <v>#REF!</v>
      </c>
      <c r="D456" s="73" t="s">
        <v>53</v>
      </c>
    </row>
    <row r="457" spans="2:4" ht="12.75" customHeight="1" x14ac:dyDescent="0.2">
      <c r="B457" s="103">
        <v>2</v>
      </c>
      <c r="C457" s="104" t="e">
        <f>2200/'PESOS POR LOTE'!#REF!*'PESOS POR LOTE'!#REF!</f>
        <v>#REF!</v>
      </c>
      <c r="D457" s="73" t="s">
        <v>53</v>
      </c>
    </row>
    <row r="458" spans="2:4" ht="12.75" customHeight="1" x14ac:dyDescent="0.2">
      <c r="B458" s="103">
        <v>3</v>
      </c>
      <c r="C458" s="104" t="e">
        <f>2200/'PESOS POR LOTE'!#REF!*'PESOS POR LOTE'!#REF!</f>
        <v>#REF!</v>
      </c>
      <c r="D458" s="73" t="s">
        <v>53</v>
      </c>
    </row>
    <row r="459" spans="2:4" ht="12.75" customHeight="1" x14ac:dyDescent="0.2">
      <c r="B459" s="103">
        <v>4</v>
      </c>
      <c r="C459" s="104" t="e">
        <f>2200/'PESOS POR LOTE'!#REF!*'PESOS POR LOTE'!#REF!</f>
        <v>#REF!</v>
      </c>
      <c r="D459" s="73" t="s">
        <v>53</v>
      </c>
    </row>
    <row r="460" spans="2:4" ht="12.75" customHeight="1" x14ac:dyDescent="0.2">
      <c r="B460" s="103">
        <v>5</v>
      </c>
      <c r="C460" s="104" t="e">
        <f>2200/'PESOS POR LOTE'!#REF!*'PESOS POR LOTE'!#REF!</f>
        <v>#REF!</v>
      </c>
      <c r="D460" s="73" t="s">
        <v>53</v>
      </c>
    </row>
    <row r="461" spans="2:4" ht="12.75" customHeight="1" x14ac:dyDescent="0.2">
      <c r="B461" s="103">
        <v>6</v>
      </c>
      <c r="C461" s="104" t="e">
        <f>2200/'PESOS POR LOTE'!#REF!*'PESOS POR LOTE'!#REF!</f>
        <v>#REF!</v>
      </c>
      <c r="D461" s="73" t="s">
        <v>53</v>
      </c>
    </row>
    <row r="462" spans="2:4" ht="12.75" customHeight="1" x14ac:dyDescent="0.2">
      <c r="B462" s="103">
        <v>7</v>
      </c>
      <c r="C462" s="104" t="e">
        <f>2200/'PESOS POR LOTE'!#REF!*'PESOS POR LOTE'!#REF!</f>
        <v>#REF!</v>
      </c>
      <c r="D462" s="73" t="s">
        <v>53</v>
      </c>
    </row>
    <row r="463" spans="2:4" ht="12.75" customHeight="1" x14ac:dyDescent="0.2">
      <c r="B463" s="103">
        <v>8</v>
      </c>
      <c r="C463" s="104" t="e">
        <f>2200/'PESOS POR LOTE'!#REF!*'PESOS POR LOTE'!#REF!</f>
        <v>#REF!</v>
      </c>
      <c r="D463" s="73" t="s">
        <v>53</v>
      </c>
    </row>
    <row r="464" spans="2:4" ht="12.75" customHeight="1" x14ac:dyDescent="0.2">
      <c r="B464" s="103">
        <v>9</v>
      </c>
      <c r="C464" s="104" t="e">
        <f>2200/'PESOS POR LOTE'!#REF!*'PESOS POR LOTE'!#REF!</f>
        <v>#REF!</v>
      </c>
      <c r="D464" s="73" t="s">
        <v>53</v>
      </c>
    </row>
    <row r="465" spans="2:4" ht="12.75" customHeight="1" x14ac:dyDescent="0.2">
      <c r="B465" s="103">
        <v>10</v>
      </c>
      <c r="C465" s="104" t="e">
        <f>2200/'PESOS POR LOTE'!#REF!*'PESOS POR LOTE'!#REF!</f>
        <v>#REF!</v>
      </c>
      <c r="D465" s="73" t="s">
        <v>53</v>
      </c>
    </row>
    <row r="466" spans="2:4" ht="12.75" customHeight="1" x14ac:dyDescent="0.2">
      <c r="B466" s="105" t="s">
        <v>54</v>
      </c>
      <c r="C466" s="100" t="e">
        <f>SUM(C456:C465)</f>
        <v>#REF!</v>
      </c>
    </row>
    <row r="467" spans="2:4" ht="12.75" customHeight="1" x14ac:dyDescent="0.2">
      <c r="B467" s="105"/>
      <c r="C467" s="100"/>
    </row>
    <row r="468" spans="2:4" ht="12.75" customHeight="1" x14ac:dyDescent="0.2">
      <c r="B468" s="143" t="str">
        <f>+B453</f>
        <v>Omint Spa</v>
      </c>
      <c r="C468" s="143"/>
    </row>
    <row r="469" spans="2:4" ht="12.75" customHeight="1" x14ac:dyDescent="0.2">
      <c r="B469" s="144" t="s">
        <v>52</v>
      </c>
      <c r="C469" s="101" t="s">
        <v>43</v>
      </c>
    </row>
    <row r="470" spans="2:4" ht="12.75" customHeight="1" x14ac:dyDescent="0.2">
      <c r="B470" s="144"/>
      <c r="C470" s="106" t="e">
        <f>'PESOS POR LOTE'!#REF!</f>
        <v>#REF!</v>
      </c>
    </row>
    <row r="471" spans="2:4" ht="12.75" customHeight="1" x14ac:dyDescent="0.2">
      <c r="B471" s="103">
        <v>1</v>
      </c>
      <c r="C471" s="104" t="e">
        <f>2200/'PESOS POR LOTE'!#REF!*'PESOS POR LOTE'!#REF!</f>
        <v>#REF!</v>
      </c>
      <c r="D471" s="73" t="s">
        <v>53</v>
      </c>
    </row>
    <row r="472" spans="2:4" ht="12.75" customHeight="1" x14ac:dyDescent="0.2">
      <c r="B472" s="103">
        <v>2</v>
      </c>
      <c r="C472" s="104" t="e">
        <f>2200/'PESOS POR LOTE'!#REF!*'PESOS POR LOTE'!#REF!</f>
        <v>#REF!</v>
      </c>
      <c r="D472" s="73" t="s">
        <v>53</v>
      </c>
    </row>
    <row r="473" spans="2:4" ht="12.75" customHeight="1" x14ac:dyDescent="0.2">
      <c r="B473" s="103">
        <v>3</v>
      </c>
      <c r="C473" s="104" t="e">
        <f>2200/'PESOS POR LOTE'!#REF!*'PESOS POR LOTE'!#REF!</f>
        <v>#REF!</v>
      </c>
      <c r="D473" s="73" t="s">
        <v>53</v>
      </c>
    </row>
    <row r="474" spans="2:4" ht="12.75" customHeight="1" x14ac:dyDescent="0.2">
      <c r="B474" s="103">
        <v>4</v>
      </c>
      <c r="C474" s="104" t="e">
        <f>2200/'PESOS POR LOTE'!#REF!*'PESOS POR LOTE'!#REF!</f>
        <v>#REF!</v>
      </c>
      <c r="D474" s="73" t="s">
        <v>53</v>
      </c>
    </row>
    <row r="475" spans="2:4" ht="12.75" customHeight="1" x14ac:dyDescent="0.2">
      <c r="B475" s="103">
        <v>5</v>
      </c>
      <c r="C475" s="104" t="e">
        <f>2200/'PESOS POR LOTE'!#REF!*'PESOS POR LOTE'!#REF!</f>
        <v>#REF!</v>
      </c>
      <c r="D475" s="73" t="s">
        <v>53</v>
      </c>
    </row>
    <row r="476" spans="2:4" ht="12.75" customHeight="1" x14ac:dyDescent="0.2">
      <c r="B476" s="103">
        <v>6</v>
      </c>
      <c r="C476" s="104" t="e">
        <f>2200/'PESOS POR LOTE'!#REF!*'PESOS POR LOTE'!#REF!</f>
        <v>#REF!</v>
      </c>
      <c r="D476" s="73" t="s">
        <v>53</v>
      </c>
    </row>
    <row r="477" spans="2:4" ht="12.75" customHeight="1" x14ac:dyDescent="0.2">
      <c r="B477" s="103">
        <v>7</v>
      </c>
      <c r="C477" s="104" t="e">
        <f>2200/'PESOS POR LOTE'!#REF!*'PESOS POR LOTE'!#REF!</f>
        <v>#REF!</v>
      </c>
      <c r="D477" s="73" t="s">
        <v>53</v>
      </c>
    </row>
    <row r="478" spans="2:4" ht="12.75" customHeight="1" x14ac:dyDescent="0.2">
      <c r="B478" s="103">
        <v>8</v>
      </c>
      <c r="C478" s="104" t="e">
        <f>2200/'PESOS POR LOTE'!#REF!*'PESOS POR LOTE'!#REF!</f>
        <v>#REF!</v>
      </c>
      <c r="D478" s="73" t="s">
        <v>53</v>
      </c>
    </row>
    <row r="479" spans="2:4" ht="12.75" customHeight="1" x14ac:dyDescent="0.2">
      <c r="B479" s="103">
        <v>9</v>
      </c>
      <c r="C479" s="104" t="e">
        <f>2200/'PESOS POR LOTE'!#REF!*'PESOS POR LOTE'!#REF!</f>
        <v>#REF!</v>
      </c>
      <c r="D479" s="73" t="s">
        <v>53</v>
      </c>
    </row>
    <row r="480" spans="2:4" ht="12.75" customHeight="1" x14ac:dyDescent="0.2">
      <c r="B480" s="103">
        <v>10</v>
      </c>
      <c r="C480" s="104" t="e">
        <f>2200/'PESOS POR LOTE'!#REF!*'PESOS POR LOTE'!#REF!</f>
        <v>#REF!</v>
      </c>
      <c r="D480" s="73" t="s">
        <v>53</v>
      </c>
    </row>
    <row r="481" spans="2:4" ht="12.75" customHeight="1" x14ac:dyDescent="0.2">
      <c r="B481" s="105" t="s">
        <v>54</v>
      </c>
      <c r="C481" s="100" t="e">
        <f>SUM(C471:C480)</f>
        <v>#REF!</v>
      </c>
    </row>
    <row r="482" spans="2:4" ht="12.75" customHeight="1" x14ac:dyDescent="0.2">
      <c r="C482" s="100"/>
    </row>
    <row r="483" spans="2:4" ht="12.75" customHeight="1" x14ac:dyDescent="0.2">
      <c r="B483" s="143" t="str">
        <f>+B468</f>
        <v>Omint Spa</v>
      </c>
      <c r="C483" s="143"/>
    </row>
    <row r="484" spans="2:4" ht="12.75" customHeight="1" x14ac:dyDescent="0.2">
      <c r="B484" s="144" t="s">
        <v>52</v>
      </c>
      <c r="C484" s="101" t="s">
        <v>43</v>
      </c>
    </row>
    <row r="485" spans="2:4" ht="12.75" customHeight="1" x14ac:dyDescent="0.2">
      <c r="B485" s="144"/>
      <c r="C485" s="106" t="e">
        <f>+'PESOS POR LOTE'!#REF!</f>
        <v>#REF!</v>
      </c>
    </row>
    <row r="486" spans="2:4" ht="12.75" customHeight="1" x14ac:dyDescent="0.2">
      <c r="B486" s="103">
        <v>1</v>
      </c>
      <c r="C486" s="104" t="e">
        <f>2200/'PESOS POR LOTE'!#REF!*'PESOS POR LOTE'!#REF!</f>
        <v>#REF!</v>
      </c>
      <c r="D486" s="73" t="s">
        <v>53</v>
      </c>
    </row>
    <row r="487" spans="2:4" ht="12.75" customHeight="1" x14ac:dyDescent="0.2">
      <c r="B487" s="103">
        <v>2</v>
      </c>
      <c r="C487" s="104" t="e">
        <f>2200/'PESOS POR LOTE'!#REF!*'PESOS POR LOTE'!#REF!</f>
        <v>#REF!</v>
      </c>
      <c r="D487" s="73" t="s">
        <v>53</v>
      </c>
    </row>
    <row r="488" spans="2:4" ht="12.75" customHeight="1" x14ac:dyDescent="0.2">
      <c r="B488" s="103">
        <v>3</v>
      </c>
      <c r="C488" s="104" t="e">
        <f>2200/'PESOS POR LOTE'!#REF!*'PESOS POR LOTE'!#REF!</f>
        <v>#REF!</v>
      </c>
      <c r="D488" s="73" t="s">
        <v>53</v>
      </c>
    </row>
    <row r="489" spans="2:4" ht="12.75" customHeight="1" x14ac:dyDescent="0.2">
      <c r="B489" s="103">
        <v>4</v>
      </c>
      <c r="C489" s="104" t="e">
        <f>2200/'PESOS POR LOTE'!#REF!*'PESOS POR LOTE'!#REF!</f>
        <v>#REF!</v>
      </c>
      <c r="D489" s="73" t="s">
        <v>53</v>
      </c>
    </row>
    <row r="490" spans="2:4" ht="12.75" customHeight="1" x14ac:dyDescent="0.2">
      <c r="B490" s="103">
        <v>5</v>
      </c>
      <c r="C490" s="104" t="e">
        <f>2200/'PESOS POR LOTE'!#REF!*'PESOS POR LOTE'!#REF!</f>
        <v>#REF!</v>
      </c>
      <c r="D490" s="73" t="s">
        <v>53</v>
      </c>
    </row>
    <row r="491" spans="2:4" ht="12.75" customHeight="1" x14ac:dyDescent="0.2">
      <c r="B491" s="103">
        <v>6</v>
      </c>
      <c r="C491" s="104" t="e">
        <f>2200/'PESOS POR LOTE'!#REF!*'PESOS POR LOTE'!#REF!</f>
        <v>#REF!</v>
      </c>
      <c r="D491" s="73" t="s">
        <v>53</v>
      </c>
    </row>
    <row r="492" spans="2:4" ht="12.75" customHeight="1" x14ac:dyDescent="0.2">
      <c r="B492" s="103">
        <v>7</v>
      </c>
      <c r="C492" s="104" t="e">
        <f>2200/'PESOS POR LOTE'!#REF!*'PESOS POR LOTE'!#REF!</f>
        <v>#REF!</v>
      </c>
      <c r="D492" s="73" t="s">
        <v>53</v>
      </c>
    </row>
    <row r="493" spans="2:4" ht="12.75" customHeight="1" x14ac:dyDescent="0.2">
      <c r="B493" s="103">
        <v>8</v>
      </c>
      <c r="C493" s="104" t="e">
        <f>2200/'PESOS POR LOTE'!#REF!*'PESOS POR LOTE'!#REF!</f>
        <v>#REF!</v>
      </c>
      <c r="D493" s="73" t="s">
        <v>53</v>
      </c>
    </row>
    <row r="494" spans="2:4" ht="12.75" customHeight="1" x14ac:dyDescent="0.2">
      <c r="B494" s="103">
        <v>9</v>
      </c>
      <c r="C494" s="104" t="e">
        <f>2200/'PESOS POR LOTE'!#REF!*'PESOS POR LOTE'!#REF!</f>
        <v>#REF!</v>
      </c>
      <c r="D494" s="73" t="s">
        <v>53</v>
      </c>
    </row>
    <row r="495" spans="2:4" ht="12.75" customHeight="1" x14ac:dyDescent="0.2">
      <c r="B495" s="103">
        <v>10</v>
      </c>
      <c r="C495" s="104" t="e">
        <f>2200/'PESOS POR LOTE'!#REF!*'PESOS POR LOTE'!#REF!</f>
        <v>#REF!</v>
      </c>
      <c r="D495" s="73" t="s">
        <v>53</v>
      </c>
    </row>
    <row r="496" spans="2:4" ht="12.75" customHeight="1" x14ac:dyDescent="0.2">
      <c r="B496" s="105" t="s">
        <v>54</v>
      </c>
      <c r="C496" s="100" t="e">
        <f>SUM(C486:C495)</f>
        <v>#REF!</v>
      </c>
    </row>
    <row r="497" spans="2:4" ht="12.75" customHeight="1" x14ac:dyDescent="0.2">
      <c r="C497" s="100"/>
    </row>
    <row r="498" spans="2:4" ht="12.75" customHeight="1" x14ac:dyDescent="0.2">
      <c r="B498" s="143" t="str">
        <f>+B483</f>
        <v>Omint Spa</v>
      </c>
      <c r="C498" s="143"/>
    </row>
    <row r="499" spans="2:4" ht="12.75" customHeight="1" x14ac:dyDescent="0.2">
      <c r="B499" s="144" t="s">
        <v>52</v>
      </c>
      <c r="C499" s="101" t="s">
        <v>43</v>
      </c>
    </row>
    <row r="500" spans="2:4" ht="12.75" customHeight="1" x14ac:dyDescent="0.2">
      <c r="B500" s="144"/>
      <c r="C500" s="106" t="e">
        <f>+'PESOS POR LOTE'!#REF!</f>
        <v>#REF!</v>
      </c>
    </row>
    <row r="501" spans="2:4" ht="12.75" customHeight="1" x14ac:dyDescent="0.2">
      <c r="B501" s="103">
        <v>1</v>
      </c>
      <c r="C501" s="104" t="e">
        <f>2200/'PESOS POR LOTE'!#REF!*'PESOS POR LOTE'!#REF!</f>
        <v>#REF!</v>
      </c>
      <c r="D501" s="73" t="s">
        <v>53</v>
      </c>
    </row>
    <row r="502" spans="2:4" ht="12.75" customHeight="1" x14ac:dyDescent="0.2">
      <c r="B502" s="103">
        <v>2</v>
      </c>
      <c r="C502" s="104" t="e">
        <f>2200/'PESOS POR LOTE'!#REF!*'PESOS POR LOTE'!#REF!</f>
        <v>#REF!</v>
      </c>
      <c r="D502" s="73" t="s">
        <v>53</v>
      </c>
    </row>
    <row r="503" spans="2:4" ht="12.75" customHeight="1" x14ac:dyDescent="0.2">
      <c r="B503" s="103">
        <v>3</v>
      </c>
      <c r="C503" s="104" t="e">
        <f>2200/'PESOS POR LOTE'!#REF!*'PESOS POR LOTE'!#REF!</f>
        <v>#REF!</v>
      </c>
      <c r="D503" s="73" t="s">
        <v>53</v>
      </c>
    </row>
    <row r="504" spans="2:4" ht="12.75" customHeight="1" x14ac:dyDescent="0.2">
      <c r="B504" s="103">
        <v>4</v>
      </c>
      <c r="C504" s="104" t="e">
        <f>2200/'PESOS POR LOTE'!#REF!*'PESOS POR LOTE'!#REF!</f>
        <v>#REF!</v>
      </c>
      <c r="D504" s="73" t="s">
        <v>53</v>
      </c>
    </row>
    <row r="505" spans="2:4" ht="12.75" customHeight="1" x14ac:dyDescent="0.2">
      <c r="B505" s="103">
        <v>5</v>
      </c>
      <c r="C505" s="104" t="e">
        <f>2200/'PESOS POR LOTE'!#REF!*'PESOS POR LOTE'!#REF!</f>
        <v>#REF!</v>
      </c>
      <c r="D505" s="73" t="s">
        <v>53</v>
      </c>
    </row>
    <row r="506" spans="2:4" ht="12.75" customHeight="1" x14ac:dyDescent="0.2">
      <c r="B506" s="103">
        <v>6</v>
      </c>
      <c r="C506" s="104" t="e">
        <f>2200/'PESOS POR LOTE'!#REF!*'PESOS POR LOTE'!#REF!</f>
        <v>#REF!</v>
      </c>
      <c r="D506" s="73" t="s">
        <v>53</v>
      </c>
    </row>
    <row r="507" spans="2:4" ht="12.75" customHeight="1" x14ac:dyDescent="0.2">
      <c r="B507" s="103">
        <v>7</v>
      </c>
      <c r="C507" s="104" t="e">
        <f>2200/'PESOS POR LOTE'!#REF!*'PESOS POR LOTE'!#REF!</f>
        <v>#REF!</v>
      </c>
      <c r="D507" s="73" t="s">
        <v>53</v>
      </c>
    </row>
    <row r="508" spans="2:4" ht="12.75" customHeight="1" x14ac:dyDescent="0.2">
      <c r="B508" s="103">
        <v>8</v>
      </c>
      <c r="C508" s="104" t="e">
        <f>2200/'PESOS POR LOTE'!#REF!*'PESOS POR LOTE'!#REF!</f>
        <v>#REF!</v>
      </c>
      <c r="D508" s="73" t="s">
        <v>53</v>
      </c>
    </row>
    <row r="509" spans="2:4" ht="12.75" customHeight="1" x14ac:dyDescent="0.2">
      <c r="B509" s="103">
        <v>9</v>
      </c>
      <c r="C509" s="104" t="e">
        <f>2200/'PESOS POR LOTE'!#REF!*'PESOS POR LOTE'!#REF!</f>
        <v>#REF!</v>
      </c>
      <c r="D509" s="73" t="s">
        <v>53</v>
      </c>
    </row>
    <row r="510" spans="2:4" ht="12.75" customHeight="1" x14ac:dyDescent="0.2">
      <c r="B510" s="103">
        <v>10</v>
      </c>
      <c r="C510" s="104" t="e">
        <f>2200/'PESOS POR LOTE'!#REF!*'PESOS POR LOTE'!#REF!</f>
        <v>#REF!</v>
      </c>
      <c r="D510" s="73" t="s">
        <v>53</v>
      </c>
    </row>
    <row r="511" spans="2:4" ht="12.75" customHeight="1" x14ac:dyDescent="0.2">
      <c r="B511" s="105" t="s">
        <v>54</v>
      </c>
      <c r="C511" s="100" t="e">
        <f>SUM(C501:C510)</f>
        <v>#REF!</v>
      </c>
    </row>
    <row r="512" spans="2:4" ht="12.75" customHeight="1" x14ac:dyDescent="0.2">
      <c r="C512" s="100"/>
    </row>
    <row r="513" spans="2:4" ht="12.75" customHeight="1" x14ac:dyDescent="0.2">
      <c r="B513" s="143" t="str">
        <f>+B498</f>
        <v>Omint Spa</v>
      </c>
      <c r="C513" s="143"/>
    </row>
    <row r="514" spans="2:4" ht="12.75" customHeight="1" x14ac:dyDescent="0.2">
      <c r="B514" s="144" t="s">
        <v>52</v>
      </c>
      <c r="C514" s="101" t="s">
        <v>43</v>
      </c>
    </row>
    <row r="515" spans="2:4" ht="12.75" customHeight="1" x14ac:dyDescent="0.2">
      <c r="B515" s="144"/>
      <c r="C515" s="106" t="e">
        <f>+'PESOS POR LOTE'!#REF!</f>
        <v>#REF!</v>
      </c>
    </row>
    <row r="516" spans="2:4" ht="12.75" customHeight="1" x14ac:dyDescent="0.2">
      <c r="B516" s="103">
        <v>1</v>
      </c>
      <c r="C516" s="104" t="e">
        <f>2200/'PESOS POR LOTE'!#REF!*'PESOS POR LOTE'!#REF!</f>
        <v>#REF!</v>
      </c>
      <c r="D516" s="73" t="s">
        <v>53</v>
      </c>
    </row>
    <row r="517" spans="2:4" ht="12.75" customHeight="1" x14ac:dyDescent="0.2">
      <c r="B517" s="103">
        <v>2</v>
      </c>
      <c r="C517" s="104" t="e">
        <f>2200/'PESOS POR LOTE'!#REF!*'PESOS POR LOTE'!#REF!</f>
        <v>#REF!</v>
      </c>
      <c r="D517" s="73" t="s">
        <v>53</v>
      </c>
    </row>
    <row r="518" spans="2:4" ht="12.75" customHeight="1" x14ac:dyDescent="0.2">
      <c r="B518" s="103">
        <v>3</v>
      </c>
      <c r="C518" s="104" t="e">
        <f>2200/'PESOS POR LOTE'!#REF!*'PESOS POR LOTE'!#REF!</f>
        <v>#REF!</v>
      </c>
      <c r="D518" s="73" t="s">
        <v>53</v>
      </c>
    </row>
    <row r="519" spans="2:4" ht="12.75" customHeight="1" x14ac:dyDescent="0.2">
      <c r="B519" s="103">
        <v>4</v>
      </c>
      <c r="C519" s="104" t="e">
        <f>2200/'PESOS POR LOTE'!#REF!*'PESOS POR LOTE'!#REF!</f>
        <v>#REF!</v>
      </c>
      <c r="D519" s="73" t="s">
        <v>53</v>
      </c>
    </row>
    <row r="520" spans="2:4" ht="12.75" customHeight="1" x14ac:dyDescent="0.2">
      <c r="B520" s="103">
        <v>5</v>
      </c>
      <c r="C520" s="104" t="e">
        <f>2200/'PESOS POR LOTE'!#REF!*'PESOS POR LOTE'!#REF!</f>
        <v>#REF!</v>
      </c>
      <c r="D520" s="73" t="s">
        <v>53</v>
      </c>
    </row>
    <row r="521" spans="2:4" ht="12.75" customHeight="1" x14ac:dyDescent="0.2">
      <c r="B521" s="103">
        <v>6</v>
      </c>
      <c r="C521" s="104" t="e">
        <f>2200/'PESOS POR LOTE'!#REF!*'PESOS POR LOTE'!#REF!</f>
        <v>#REF!</v>
      </c>
      <c r="D521" s="73" t="s">
        <v>53</v>
      </c>
    </row>
    <row r="522" spans="2:4" ht="12.75" customHeight="1" x14ac:dyDescent="0.2">
      <c r="B522" s="103">
        <v>7</v>
      </c>
      <c r="C522" s="104" t="e">
        <f>2200/'PESOS POR LOTE'!#REF!*'PESOS POR LOTE'!#REF!</f>
        <v>#REF!</v>
      </c>
      <c r="D522" s="73" t="s">
        <v>53</v>
      </c>
    </row>
    <row r="523" spans="2:4" ht="12.75" customHeight="1" x14ac:dyDescent="0.2">
      <c r="B523" s="103">
        <v>8</v>
      </c>
      <c r="C523" s="104" t="e">
        <f>2200/'PESOS POR LOTE'!#REF!*'PESOS POR LOTE'!#REF!</f>
        <v>#REF!</v>
      </c>
      <c r="D523" s="73" t="s">
        <v>53</v>
      </c>
    </row>
    <row r="524" spans="2:4" ht="12.75" customHeight="1" x14ac:dyDescent="0.2">
      <c r="B524" s="103">
        <v>9</v>
      </c>
      <c r="C524" s="104" t="e">
        <f>2200/'PESOS POR LOTE'!#REF!*'PESOS POR LOTE'!#REF!</f>
        <v>#REF!</v>
      </c>
      <c r="D524" s="73" t="s">
        <v>53</v>
      </c>
    </row>
    <row r="525" spans="2:4" ht="12.75" customHeight="1" x14ac:dyDescent="0.2">
      <c r="B525" s="103">
        <v>10</v>
      </c>
      <c r="C525" s="104" t="e">
        <f>2200/'PESOS POR LOTE'!#REF!*'PESOS POR LOTE'!#REF!</f>
        <v>#REF!</v>
      </c>
      <c r="D525" s="73" t="s">
        <v>53</v>
      </c>
    </row>
    <row r="526" spans="2:4" ht="12.75" customHeight="1" x14ac:dyDescent="0.2">
      <c r="B526" s="105" t="s">
        <v>54</v>
      </c>
      <c r="C526" s="100" t="e">
        <f>SUM(C516:C525)</f>
        <v>#REF!</v>
      </c>
    </row>
    <row r="527" spans="2:4" ht="12.75" customHeight="1" x14ac:dyDescent="0.2">
      <c r="C527" s="100"/>
    </row>
    <row r="528" spans="2:4" ht="12.75" customHeight="1" x14ac:dyDescent="0.2">
      <c r="B528" s="143" t="str">
        <f>+B513</f>
        <v>Omint Spa</v>
      </c>
      <c r="C528" s="143"/>
    </row>
    <row r="529" spans="2:4" ht="12.75" customHeight="1" x14ac:dyDescent="0.2">
      <c r="B529" s="144" t="s">
        <v>52</v>
      </c>
      <c r="C529" s="101" t="s">
        <v>43</v>
      </c>
    </row>
    <row r="530" spans="2:4" ht="12.75" customHeight="1" x14ac:dyDescent="0.2">
      <c r="B530" s="144"/>
      <c r="C530" s="106" t="e">
        <f>+'PESOS POR LOTE'!#REF!</f>
        <v>#REF!</v>
      </c>
    </row>
    <row r="531" spans="2:4" ht="12.75" customHeight="1" x14ac:dyDescent="0.2">
      <c r="B531" s="103">
        <v>1</v>
      </c>
      <c r="C531" s="104" t="e">
        <f>2200/'PESOS POR LOTE'!#REF!*'PESOS POR LOTE'!#REF!</f>
        <v>#REF!</v>
      </c>
      <c r="D531" s="73" t="s">
        <v>53</v>
      </c>
    </row>
    <row r="532" spans="2:4" ht="12.75" customHeight="1" x14ac:dyDescent="0.2">
      <c r="B532" s="103">
        <v>2</v>
      </c>
      <c r="C532" s="104" t="e">
        <f>2200/'PESOS POR LOTE'!#REF!*'PESOS POR LOTE'!#REF!</f>
        <v>#REF!</v>
      </c>
      <c r="D532" s="73" t="s">
        <v>53</v>
      </c>
    </row>
    <row r="533" spans="2:4" ht="12.75" customHeight="1" x14ac:dyDescent="0.2">
      <c r="B533" s="103">
        <v>3</v>
      </c>
      <c r="C533" s="104" t="e">
        <f>2200/'PESOS POR LOTE'!#REF!*'PESOS POR LOTE'!#REF!</f>
        <v>#REF!</v>
      </c>
      <c r="D533" s="73" t="s">
        <v>53</v>
      </c>
    </row>
    <row r="534" spans="2:4" ht="12.75" customHeight="1" x14ac:dyDescent="0.2">
      <c r="B534" s="103">
        <v>4</v>
      </c>
      <c r="C534" s="104" t="e">
        <f>2200/'PESOS POR LOTE'!#REF!*'PESOS POR LOTE'!#REF!</f>
        <v>#REF!</v>
      </c>
      <c r="D534" s="73" t="s">
        <v>53</v>
      </c>
    </row>
    <row r="535" spans="2:4" ht="12.75" customHeight="1" x14ac:dyDescent="0.2">
      <c r="B535" s="103">
        <v>5</v>
      </c>
      <c r="C535" s="104" t="e">
        <f>2200/'PESOS POR LOTE'!#REF!*'PESOS POR LOTE'!#REF!</f>
        <v>#REF!</v>
      </c>
      <c r="D535" s="73" t="s">
        <v>53</v>
      </c>
    </row>
    <row r="536" spans="2:4" ht="12.75" customHeight="1" x14ac:dyDescent="0.2">
      <c r="B536" s="103">
        <v>6</v>
      </c>
      <c r="C536" s="104" t="e">
        <f>2200/'PESOS POR LOTE'!#REF!*'PESOS POR LOTE'!#REF!</f>
        <v>#REF!</v>
      </c>
      <c r="D536" s="73" t="s">
        <v>53</v>
      </c>
    </row>
    <row r="537" spans="2:4" ht="12.75" customHeight="1" x14ac:dyDescent="0.2">
      <c r="B537" s="103">
        <v>7</v>
      </c>
      <c r="C537" s="104" t="e">
        <f>2200/'PESOS POR LOTE'!#REF!*'PESOS POR LOTE'!#REF!</f>
        <v>#REF!</v>
      </c>
      <c r="D537" s="73" t="s">
        <v>53</v>
      </c>
    </row>
    <row r="538" spans="2:4" ht="12.75" customHeight="1" x14ac:dyDescent="0.2">
      <c r="B538" s="103">
        <v>8</v>
      </c>
      <c r="C538" s="104" t="e">
        <f>2200/'PESOS POR LOTE'!#REF!*'PESOS POR LOTE'!#REF!</f>
        <v>#REF!</v>
      </c>
      <c r="D538" s="73" t="s">
        <v>53</v>
      </c>
    </row>
    <row r="539" spans="2:4" ht="12.75" customHeight="1" x14ac:dyDescent="0.2">
      <c r="B539" s="103">
        <v>9</v>
      </c>
      <c r="C539" s="104" t="e">
        <f>2200/'PESOS POR LOTE'!#REF!*'PESOS POR LOTE'!#REF!</f>
        <v>#REF!</v>
      </c>
      <c r="D539" s="73" t="s">
        <v>53</v>
      </c>
    </row>
    <row r="540" spans="2:4" ht="12.75" customHeight="1" x14ac:dyDescent="0.2">
      <c r="B540" s="103">
        <v>10</v>
      </c>
      <c r="C540" s="104" t="e">
        <f>2200/'PESOS POR LOTE'!#REF!*'PESOS POR LOTE'!#REF!</f>
        <v>#REF!</v>
      </c>
      <c r="D540" s="73" t="s">
        <v>53</v>
      </c>
    </row>
    <row r="541" spans="2:4" ht="12.75" customHeight="1" x14ac:dyDescent="0.2">
      <c r="B541" s="105" t="s">
        <v>54</v>
      </c>
      <c r="C541" s="100" t="e">
        <f>SUM(C531:C540)</f>
        <v>#REF!</v>
      </c>
    </row>
    <row r="542" spans="2:4" ht="12.75" customHeight="1" x14ac:dyDescent="0.2">
      <c r="C542" s="100"/>
    </row>
    <row r="543" spans="2:4" ht="12.75" customHeight="1" x14ac:dyDescent="0.2">
      <c r="B543" s="143" t="str">
        <f>+B528</f>
        <v>Omint Spa</v>
      </c>
      <c r="C543" s="143"/>
    </row>
    <row r="544" spans="2:4" ht="12.75" customHeight="1" x14ac:dyDescent="0.2">
      <c r="B544" s="144" t="s">
        <v>52</v>
      </c>
      <c r="C544" s="101" t="s">
        <v>43</v>
      </c>
    </row>
    <row r="545" spans="2:4" ht="12.75" customHeight="1" x14ac:dyDescent="0.2">
      <c r="B545" s="144"/>
      <c r="C545" s="106" t="e">
        <f>+'PESOS POR LOTE'!#REF!</f>
        <v>#REF!</v>
      </c>
    </row>
    <row r="546" spans="2:4" ht="12.75" customHeight="1" x14ac:dyDescent="0.2">
      <c r="B546" s="103">
        <v>1</v>
      </c>
      <c r="C546" s="104" t="e">
        <f>2200/'PESOS POR LOTE'!#REF!*'PESOS POR LOTE'!#REF!</f>
        <v>#REF!</v>
      </c>
      <c r="D546" s="73" t="s">
        <v>53</v>
      </c>
    </row>
    <row r="547" spans="2:4" ht="12.75" customHeight="1" x14ac:dyDescent="0.2">
      <c r="B547" s="103">
        <v>2</v>
      </c>
      <c r="C547" s="104" t="e">
        <f>2200/'PESOS POR LOTE'!#REF!*'PESOS POR LOTE'!#REF!</f>
        <v>#REF!</v>
      </c>
      <c r="D547" s="73" t="s">
        <v>53</v>
      </c>
    </row>
    <row r="548" spans="2:4" ht="12.75" customHeight="1" x14ac:dyDescent="0.2">
      <c r="B548" s="103">
        <v>3</v>
      </c>
      <c r="C548" s="104" t="e">
        <f>2200/'PESOS POR LOTE'!#REF!*'PESOS POR LOTE'!#REF!</f>
        <v>#REF!</v>
      </c>
      <c r="D548" s="73" t="s">
        <v>53</v>
      </c>
    </row>
    <row r="549" spans="2:4" ht="12.75" customHeight="1" x14ac:dyDescent="0.2">
      <c r="B549" s="103">
        <v>4</v>
      </c>
      <c r="C549" s="104" t="e">
        <f>2200/'PESOS POR LOTE'!#REF!*'PESOS POR LOTE'!#REF!</f>
        <v>#REF!</v>
      </c>
      <c r="D549" s="73" t="s">
        <v>53</v>
      </c>
    </row>
    <row r="550" spans="2:4" ht="12.75" customHeight="1" x14ac:dyDescent="0.2">
      <c r="B550" s="103">
        <v>5</v>
      </c>
      <c r="C550" s="104" t="e">
        <f>2200/'PESOS POR LOTE'!#REF!*'PESOS POR LOTE'!#REF!</f>
        <v>#REF!</v>
      </c>
      <c r="D550" s="73" t="s">
        <v>53</v>
      </c>
    </row>
    <row r="551" spans="2:4" ht="12.75" customHeight="1" x14ac:dyDescent="0.2">
      <c r="B551" s="103">
        <v>6</v>
      </c>
      <c r="C551" s="104" t="e">
        <f>2200/'PESOS POR LOTE'!#REF!*'PESOS POR LOTE'!#REF!</f>
        <v>#REF!</v>
      </c>
      <c r="D551" s="73" t="s">
        <v>53</v>
      </c>
    </row>
    <row r="552" spans="2:4" ht="12.75" customHeight="1" x14ac:dyDescent="0.2">
      <c r="B552" s="103">
        <v>7</v>
      </c>
      <c r="C552" s="104" t="e">
        <f>2200/'PESOS POR LOTE'!#REF!*'PESOS POR LOTE'!#REF!</f>
        <v>#REF!</v>
      </c>
      <c r="D552" s="73" t="s">
        <v>53</v>
      </c>
    </row>
    <row r="553" spans="2:4" ht="12.75" customHeight="1" x14ac:dyDescent="0.2">
      <c r="B553" s="103">
        <v>8</v>
      </c>
      <c r="C553" s="104" t="e">
        <f>2200/'PESOS POR LOTE'!#REF!*'PESOS POR LOTE'!#REF!</f>
        <v>#REF!</v>
      </c>
      <c r="D553" s="73" t="s">
        <v>53</v>
      </c>
    </row>
    <row r="554" spans="2:4" ht="12.75" customHeight="1" x14ac:dyDescent="0.2">
      <c r="B554" s="103">
        <v>9</v>
      </c>
      <c r="C554" s="104" t="e">
        <f>2200/'PESOS POR LOTE'!#REF!*'PESOS POR LOTE'!#REF!</f>
        <v>#REF!</v>
      </c>
      <c r="D554" s="73" t="s">
        <v>53</v>
      </c>
    </row>
    <row r="555" spans="2:4" ht="12.75" customHeight="1" x14ac:dyDescent="0.2">
      <c r="B555" s="103">
        <v>10</v>
      </c>
      <c r="C555" s="104" t="e">
        <f>2200/'PESOS POR LOTE'!#REF!*'PESOS POR LOTE'!#REF!</f>
        <v>#REF!</v>
      </c>
      <c r="D555" s="73" t="s">
        <v>53</v>
      </c>
    </row>
    <row r="556" spans="2:4" ht="12.75" customHeight="1" x14ac:dyDescent="0.2">
      <c r="B556" s="105" t="s">
        <v>54</v>
      </c>
      <c r="C556" s="100" t="e">
        <f>SUM(C546:C555)</f>
        <v>#REF!</v>
      </c>
    </row>
    <row r="557" spans="2:4" ht="12.75" customHeight="1" x14ac:dyDescent="0.2">
      <c r="C557" s="100"/>
    </row>
    <row r="558" spans="2:4" ht="12.75" customHeight="1" x14ac:dyDescent="0.2">
      <c r="B558" s="143" t="str">
        <f>+B543</f>
        <v>Omint Spa</v>
      </c>
      <c r="C558" s="143"/>
    </row>
    <row r="559" spans="2:4" ht="12.75" customHeight="1" x14ac:dyDescent="0.2">
      <c r="B559" s="144" t="s">
        <v>52</v>
      </c>
      <c r="C559" s="101" t="s">
        <v>43</v>
      </c>
    </row>
    <row r="560" spans="2:4" ht="12.75" customHeight="1" x14ac:dyDescent="0.2">
      <c r="B560" s="144"/>
      <c r="C560" s="106" t="e">
        <f>+'PESOS POR LOTE'!#REF!</f>
        <v>#REF!</v>
      </c>
    </row>
    <row r="561" spans="2:4" ht="12.75" customHeight="1" x14ac:dyDescent="0.2">
      <c r="B561" s="103">
        <v>1</v>
      </c>
      <c r="C561" s="104" t="e">
        <f>2200/'PESOS POR LOTE'!#REF!*'PESOS POR LOTE'!#REF!</f>
        <v>#REF!</v>
      </c>
      <c r="D561" s="73" t="s">
        <v>53</v>
      </c>
    </row>
    <row r="562" spans="2:4" ht="12.75" customHeight="1" x14ac:dyDescent="0.2">
      <c r="B562" s="103">
        <v>2</v>
      </c>
      <c r="C562" s="104" t="e">
        <f>2200/'PESOS POR LOTE'!#REF!*'PESOS POR LOTE'!#REF!</f>
        <v>#REF!</v>
      </c>
      <c r="D562" s="73" t="s">
        <v>53</v>
      </c>
    </row>
    <row r="563" spans="2:4" ht="12.75" customHeight="1" x14ac:dyDescent="0.2">
      <c r="B563" s="103">
        <v>3</v>
      </c>
      <c r="C563" s="104" t="e">
        <f>2200/'PESOS POR LOTE'!#REF!*'PESOS POR LOTE'!#REF!</f>
        <v>#REF!</v>
      </c>
      <c r="D563" s="73" t="s">
        <v>53</v>
      </c>
    </row>
    <row r="564" spans="2:4" ht="12.75" customHeight="1" x14ac:dyDescent="0.2">
      <c r="B564" s="103">
        <v>4</v>
      </c>
      <c r="C564" s="104" t="e">
        <f>2200/'PESOS POR LOTE'!#REF!*'PESOS POR LOTE'!#REF!</f>
        <v>#REF!</v>
      </c>
      <c r="D564" s="73" t="s">
        <v>53</v>
      </c>
    </row>
    <row r="565" spans="2:4" ht="12.75" customHeight="1" x14ac:dyDescent="0.2">
      <c r="B565" s="103">
        <v>5</v>
      </c>
      <c r="C565" s="104" t="e">
        <f>2200/'PESOS POR LOTE'!#REF!*'PESOS POR LOTE'!#REF!</f>
        <v>#REF!</v>
      </c>
      <c r="D565" s="73" t="s">
        <v>53</v>
      </c>
    </row>
    <row r="566" spans="2:4" ht="12.75" customHeight="1" x14ac:dyDescent="0.2">
      <c r="B566" s="103">
        <v>6</v>
      </c>
      <c r="C566" s="104" t="e">
        <f>2200/'PESOS POR LOTE'!#REF!*'PESOS POR LOTE'!#REF!</f>
        <v>#REF!</v>
      </c>
      <c r="D566" s="73" t="s">
        <v>53</v>
      </c>
    </row>
    <row r="567" spans="2:4" ht="12.75" customHeight="1" x14ac:dyDescent="0.2">
      <c r="B567" s="103">
        <v>7</v>
      </c>
      <c r="C567" s="104" t="e">
        <f>2200/'PESOS POR LOTE'!#REF!*'PESOS POR LOTE'!#REF!</f>
        <v>#REF!</v>
      </c>
      <c r="D567" s="73" t="s">
        <v>53</v>
      </c>
    </row>
    <row r="568" spans="2:4" ht="12.75" customHeight="1" x14ac:dyDescent="0.2">
      <c r="B568" s="103">
        <v>8</v>
      </c>
      <c r="C568" s="104" t="e">
        <f>2200/'PESOS POR LOTE'!#REF!*'PESOS POR LOTE'!#REF!</f>
        <v>#REF!</v>
      </c>
      <c r="D568" s="73" t="s">
        <v>53</v>
      </c>
    </row>
    <row r="569" spans="2:4" ht="12.75" customHeight="1" x14ac:dyDescent="0.2">
      <c r="B569" s="103">
        <v>9</v>
      </c>
      <c r="C569" s="104" t="e">
        <f>2200/'PESOS POR LOTE'!#REF!*'PESOS POR LOTE'!#REF!</f>
        <v>#REF!</v>
      </c>
      <c r="D569" s="73" t="s">
        <v>53</v>
      </c>
    </row>
    <row r="570" spans="2:4" ht="12.75" customHeight="1" x14ac:dyDescent="0.2">
      <c r="B570" s="103">
        <v>10</v>
      </c>
      <c r="C570" s="104" t="e">
        <f>2200/'PESOS POR LOTE'!#REF!*'PESOS POR LOTE'!#REF!</f>
        <v>#REF!</v>
      </c>
      <c r="D570" s="73" t="s">
        <v>53</v>
      </c>
    </row>
    <row r="571" spans="2:4" ht="12.75" customHeight="1" x14ac:dyDescent="0.2">
      <c r="B571" s="105" t="s">
        <v>54</v>
      </c>
      <c r="C571" s="100" t="e">
        <f>SUM(C561:C570)</f>
        <v>#REF!</v>
      </c>
    </row>
    <row r="572" spans="2:4" ht="12.75" customHeight="1" x14ac:dyDescent="0.2">
      <c r="C572" s="100"/>
    </row>
    <row r="573" spans="2:4" ht="12.75" customHeight="1" x14ac:dyDescent="0.2">
      <c r="B573" s="143" t="str">
        <f>+B558</f>
        <v>Omint Spa</v>
      </c>
      <c r="C573" s="143"/>
    </row>
    <row r="574" spans="2:4" ht="12.75" customHeight="1" x14ac:dyDescent="0.2">
      <c r="B574" s="144" t="s">
        <v>52</v>
      </c>
      <c r="C574" s="101" t="s">
        <v>43</v>
      </c>
    </row>
    <row r="575" spans="2:4" ht="12.75" customHeight="1" x14ac:dyDescent="0.2">
      <c r="B575" s="144"/>
      <c r="C575" s="106" t="e">
        <f>+'PESOS POR LOTE'!#REF!</f>
        <v>#REF!</v>
      </c>
    </row>
    <row r="576" spans="2:4" ht="12.75" customHeight="1" x14ac:dyDescent="0.2">
      <c r="B576" s="103">
        <v>1</v>
      </c>
      <c r="C576" s="104" t="e">
        <f>2200/'PESOS POR LOTE'!#REF!*'PESOS POR LOTE'!#REF!</f>
        <v>#REF!</v>
      </c>
      <c r="D576" s="73" t="s">
        <v>53</v>
      </c>
    </row>
    <row r="577" spans="2:4" ht="12.75" customHeight="1" x14ac:dyDescent="0.2">
      <c r="B577" s="103">
        <v>2</v>
      </c>
      <c r="C577" s="104" t="e">
        <f>2200/'PESOS POR LOTE'!#REF!*'PESOS POR LOTE'!#REF!</f>
        <v>#REF!</v>
      </c>
      <c r="D577" s="73" t="s">
        <v>53</v>
      </c>
    </row>
    <row r="578" spans="2:4" ht="12.75" customHeight="1" x14ac:dyDescent="0.2">
      <c r="B578" s="103">
        <v>3</v>
      </c>
      <c r="C578" s="104" t="e">
        <f>2200/'PESOS POR LOTE'!#REF!*'PESOS POR LOTE'!#REF!</f>
        <v>#REF!</v>
      </c>
      <c r="D578" s="73" t="s">
        <v>53</v>
      </c>
    </row>
    <row r="579" spans="2:4" ht="12.75" customHeight="1" x14ac:dyDescent="0.2">
      <c r="B579" s="103">
        <v>4</v>
      </c>
      <c r="C579" s="104" t="e">
        <f>2200/'PESOS POR LOTE'!#REF!*'PESOS POR LOTE'!#REF!</f>
        <v>#REF!</v>
      </c>
      <c r="D579" s="73" t="s">
        <v>53</v>
      </c>
    </row>
    <row r="580" spans="2:4" ht="12.75" customHeight="1" x14ac:dyDescent="0.2">
      <c r="B580" s="103">
        <v>5</v>
      </c>
      <c r="C580" s="104" t="e">
        <f>2200/'PESOS POR LOTE'!#REF!*'PESOS POR LOTE'!#REF!</f>
        <v>#REF!</v>
      </c>
      <c r="D580" s="73" t="s">
        <v>53</v>
      </c>
    </row>
    <row r="581" spans="2:4" ht="12.75" customHeight="1" x14ac:dyDescent="0.2">
      <c r="B581" s="103">
        <v>6</v>
      </c>
      <c r="C581" s="104" t="e">
        <f>2200/'PESOS POR LOTE'!#REF!*'PESOS POR LOTE'!#REF!</f>
        <v>#REF!</v>
      </c>
      <c r="D581" s="73" t="s">
        <v>53</v>
      </c>
    </row>
    <row r="582" spans="2:4" ht="12.75" customHeight="1" x14ac:dyDescent="0.2">
      <c r="B582" s="103">
        <v>7</v>
      </c>
      <c r="C582" s="104" t="e">
        <f>2200/'PESOS POR LOTE'!#REF!*'PESOS POR LOTE'!#REF!</f>
        <v>#REF!</v>
      </c>
      <c r="D582" s="73" t="s">
        <v>53</v>
      </c>
    </row>
    <row r="583" spans="2:4" ht="12.75" customHeight="1" x14ac:dyDescent="0.2">
      <c r="B583" s="103">
        <v>8</v>
      </c>
      <c r="C583" s="104" t="e">
        <f>2200/'PESOS POR LOTE'!#REF!*'PESOS POR LOTE'!#REF!</f>
        <v>#REF!</v>
      </c>
      <c r="D583" s="73" t="s">
        <v>53</v>
      </c>
    </row>
    <row r="584" spans="2:4" ht="12.75" customHeight="1" x14ac:dyDescent="0.2">
      <c r="B584" s="103">
        <v>9</v>
      </c>
      <c r="C584" s="104" t="e">
        <f>2200/'PESOS POR LOTE'!#REF!*'PESOS POR LOTE'!#REF!</f>
        <v>#REF!</v>
      </c>
      <c r="D584" s="73" t="s">
        <v>53</v>
      </c>
    </row>
    <row r="585" spans="2:4" ht="12.75" customHeight="1" x14ac:dyDescent="0.2">
      <c r="B585" s="103">
        <v>10</v>
      </c>
      <c r="C585" s="104" t="e">
        <f>2200/'PESOS POR LOTE'!#REF!*'PESOS POR LOTE'!#REF!</f>
        <v>#REF!</v>
      </c>
      <c r="D585" s="73" t="s">
        <v>53</v>
      </c>
    </row>
    <row r="586" spans="2:4" ht="12.75" customHeight="1" x14ac:dyDescent="0.2">
      <c r="B586" s="105" t="s">
        <v>54</v>
      </c>
      <c r="C586" s="100" t="e">
        <f>SUM(C576:C585)</f>
        <v>#REF!</v>
      </c>
    </row>
  </sheetData>
  <mergeCells count="79">
    <mergeCell ref="B558:C558"/>
    <mergeCell ref="B559:B560"/>
    <mergeCell ref="B573:C573"/>
    <mergeCell ref="B574:B575"/>
    <mergeCell ref="B514:B515"/>
    <mergeCell ref="B528:C528"/>
    <mergeCell ref="B529:B530"/>
    <mergeCell ref="B543:C543"/>
    <mergeCell ref="B544:B545"/>
    <mergeCell ref="B483:C483"/>
    <mergeCell ref="B484:B485"/>
    <mergeCell ref="B498:C498"/>
    <mergeCell ref="B499:B500"/>
    <mergeCell ref="B513:C513"/>
    <mergeCell ref="B439:B440"/>
    <mergeCell ref="B453:C453"/>
    <mergeCell ref="B454:B455"/>
    <mergeCell ref="B468:C468"/>
    <mergeCell ref="B469:B470"/>
    <mergeCell ref="B408:C408"/>
    <mergeCell ref="B409:B410"/>
    <mergeCell ref="B423:C423"/>
    <mergeCell ref="B424:B425"/>
    <mergeCell ref="B438:C438"/>
    <mergeCell ref="B364:B365"/>
    <mergeCell ref="B378:C378"/>
    <mergeCell ref="B379:B380"/>
    <mergeCell ref="B393:C393"/>
    <mergeCell ref="B394:B395"/>
    <mergeCell ref="B333:C333"/>
    <mergeCell ref="B334:B335"/>
    <mergeCell ref="B348:C348"/>
    <mergeCell ref="B349:B350"/>
    <mergeCell ref="B363:C363"/>
    <mergeCell ref="B289:B290"/>
    <mergeCell ref="B303:C303"/>
    <mergeCell ref="B304:B305"/>
    <mergeCell ref="B318:C318"/>
    <mergeCell ref="B319:B320"/>
    <mergeCell ref="B258:C258"/>
    <mergeCell ref="B259:B260"/>
    <mergeCell ref="B273:C273"/>
    <mergeCell ref="B274:B275"/>
    <mergeCell ref="B288:C288"/>
    <mergeCell ref="B214:B215"/>
    <mergeCell ref="B228:C228"/>
    <mergeCell ref="B229:B230"/>
    <mergeCell ref="B243:C243"/>
    <mergeCell ref="B244:B245"/>
    <mergeCell ref="B183:C183"/>
    <mergeCell ref="B184:B185"/>
    <mergeCell ref="B198:C198"/>
    <mergeCell ref="B199:B200"/>
    <mergeCell ref="B213:C213"/>
    <mergeCell ref="B139:B140"/>
    <mergeCell ref="B153:C153"/>
    <mergeCell ref="B154:B155"/>
    <mergeCell ref="B168:C168"/>
    <mergeCell ref="B169:B170"/>
    <mergeCell ref="B108:C108"/>
    <mergeCell ref="B109:B110"/>
    <mergeCell ref="B123:C123"/>
    <mergeCell ref="B124:B125"/>
    <mergeCell ref="B138:C138"/>
    <mergeCell ref="B64:B65"/>
    <mergeCell ref="B78:C78"/>
    <mergeCell ref="B79:B80"/>
    <mergeCell ref="B93:C93"/>
    <mergeCell ref="B94:B95"/>
    <mergeCell ref="B33:C33"/>
    <mergeCell ref="B34:B35"/>
    <mergeCell ref="B48:C48"/>
    <mergeCell ref="B49:B50"/>
    <mergeCell ref="B63:C63"/>
    <mergeCell ref="B2:C2"/>
    <mergeCell ref="B3:C3"/>
    <mergeCell ref="B4:B5"/>
    <mergeCell ref="B18:C18"/>
    <mergeCell ref="B19:B20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3"/>
  <sheetViews>
    <sheetView workbookViewId="0"/>
  </sheetViews>
  <sheetFormatPr baseColWidth="10" defaultColWidth="14.42578125" defaultRowHeight="12.75" x14ac:dyDescent="0.2"/>
  <cols>
    <col min="1" max="12" width="11.42578125" customWidth="1"/>
    <col min="13" max="13" width="17.140625" customWidth="1"/>
    <col min="14" max="14" width="14.28515625" customWidth="1"/>
  </cols>
  <sheetData>
    <row r="1" spans="1:14" ht="16.5" customHeight="1" x14ac:dyDescent="0.25">
      <c r="A1" s="22" t="s">
        <v>14</v>
      </c>
      <c r="B1" s="23" t="s">
        <v>36</v>
      </c>
      <c r="C1" s="24" t="s">
        <v>55</v>
      </c>
      <c r="D1" s="136" t="s">
        <v>16</v>
      </c>
      <c r="E1" s="136"/>
      <c r="F1" s="136"/>
      <c r="G1" s="25"/>
      <c r="H1" s="26" t="s">
        <v>17</v>
      </c>
      <c r="I1" s="27"/>
      <c r="J1" s="28">
        <v>42384</v>
      </c>
      <c r="K1" s="108"/>
      <c r="L1" s="30"/>
      <c r="M1" s="137" t="s">
        <v>18</v>
      </c>
      <c r="N1" s="138" t="s">
        <v>19</v>
      </c>
    </row>
    <row r="2" spans="1:14" ht="12.75" customHeight="1" x14ac:dyDescent="0.25">
      <c r="A2" s="31" t="s">
        <v>20</v>
      </c>
      <c r="B2" s="32" t="s">
        <v>21</v>
      </c>
      <c r="C2" s="33" t="s">
        <v>22</v>
      </c>
      <c r="D2" s="136"/>
      <c r="E2" s="136"/>
      <c r="F2" s="136"/>
      <c r="G2" s="34"/>
      <c r="H2" s="35" t="s">
        <v>23</v>
      </c>
      <c r="I2" s="36"/>
      <c r="J2" s="37" t="s">
        <v>24</v>
      </c>
      <c r="K2" s="38" t="s">
        <v>25</v>
      </c>
      <c r="L2" s="38" t="s">
        <v>26</v>
      </c>
      <c r="M2" s="137"/>
      <c r="N2" s="137"/>
    </row>
    <row r="3" spans="1:14" ht="12.75" customHeight="1" x14ac:dyDescent="0.25">
      <c r="A3" s="39" t="s">
        <v>27</v>
      </c>
      <c r="B3" s="40" t="s">
        <v>28</v>
      </c>
      <c r="C3" s="41" t="s">
        <v>29</v>
      </c>
      <c r="D3" s="42" t="s">
        <v>30</v>
      </c>
      <c r="E3" s="42" t="s">
        <v>31</v>
      </c>
      <c r="F3" s="42" t="s">
        <v>32</v>
      </c>
      <c r="G3" s="42" t="s">
        <v>30</v>
      </c>
      <c r="H3" s="35" t="s">
        <v>31</v>
      </c>
      <c r="I3" s="42" t="s">
        <v>32</v>
      </c>
      <c r="J3" s="43" t="s">
        <v>33</v>
      </c>
      <c r="K3" s="44" t="s">
        <v>34</v>
      </c>
      <c r="L3" s="44" t="s">
        <v>7</v>
      </c>
      <c r="M3" s="137"/>
      <c r="N3" s="137"/>
    </row>
    <row r="4" spans="1:14" ht="12.75" customHeight="1" x14ac:dyDescent="0.25">
      <c r="A4" s="45">
        <v>1</v>
      </c>
      <c r="B4" s="46" t="s">
        <v>56</v>
      </c>
      <c r="C4" s="64">
        <v>2352953</v>
      </c>
      <c r="D4" s="47">
        <v>44.91</v>
      </c>
      <c r="E4" s="48">
        <v>15.84</v>
      </c>
      <c r="F4" s="49">
        <f t="shared" ref="F4:F13" si="0">D4-E4</f>
        <v>29.069999999999997</v>
      </c>
      <c r="G4" s="48">
        <v>44.82</v>
      </c>
      <c r="H4" s="47">
        <v>15.81</v>
      </c>
      <c r="I4" s="50">
        <f t="shared" ref="I4:I13" si="1">G4-H4</f>
        <v>29.009999999999998</v>
      </c>
      <c r="J4" s="65">
        <v>8.77</v>
      </c>
      <c r="K4" s="50">
        <f t="shared" ref="K4:K13" si="2">ROUND((I4*(100-J4)/100),3)</f>
        <v>26.466000000000001</v>
      </c>
      <c r="L4" s="49">
        <f t="shared" ref="L4:L13" si="3">I4-F4</f>
        <v>-5.9999999999998721E-2</v>
      </c>
      <c r="M4" s="69">
        <v>42384</v>
      </c>
      <c r="N4" s="70">
        <v>842809</v>
      </c>
    </row>
    <row r="5" spans="1:14" ht="12.75" customHeight="1" x14ac:dyDescent="0.25">
      <c r="A5" s="52">
        <v>2</v>
      </c>
      <c r="B5" s="53" t="s">
        <v>57</v>
      </c>
      <c r="C5" s="63">
        <v>2352952</v>
      </c>
      <c r="D5" s="54">
        <v>44.99</v>
      </c>
      <c r="E5" s="55">
        <v>15.96</v>
      </c>
      <c r="F5" s="49">
        <f t="shared" si="0"/>
        <v>29.03</v>
      </c>
      <c r="G5" s="55">
        <v>44.9</v>
      </c>
      <c r="H5" s="54">
        <v>15.91</v>
      </c>
      <c r="I5" s="50">
        <f t="shared" si="1"/>
        <v>28.99</v>
      </c>
      <c r="J5" s="51">
        <v>8.7200000000000006</v>
      </c>
      <c r="K5" s="50">
        <f t="shared" si="2"/>
        <v>26.462</v>
      </c>
      <c r="L5" s="49">
        <f t="shared" si="3"/>
        <v>-4.00000000000027E-2</v>
      </c>
      <c r="M5" s="69">
        <v>42384</v>
      </c>
      <c r="N5" s="70">
        <v>842811</v>
      </c>
    </row>
    <row r="6" spans="1:14" ht="12.75" customHeight="1" x14ac:dyDescent="0.25">
      <c r="A6" s="52">
        <v>3</v>
      </c>
      <c r="B6" s="53" t="s">
        <v>58</v>
      </c>
      <c r="C6" s="63">
        <v>2351951</v>
      </c>
      <c r="D6" s="54">
        <v>44.53</v>
      </c>
      <c r="E6" s="55">
        <v>15.65</v>
      </c>
      <c r="F6" s="49">
        <f t="shared" si="0"/>
        <v>28.880000000000003</v>
      </c>
      <c r="G6" s="55">
        <v>44.57</v>
      </c>
      <c r="H6" s="54">
        <v>15.73</v>
      </c>
      <c r="I6" s="50">
        <f t="shared" si="1"/>
        <v>28.84</v>
      </c>
      <c r="J6" s="51">
        <v>8.6300000000000008</v>
      </c>
      <c r="K6" s="50">
        <f t="shared" si="2"/>
        <v>26.350999999999999</v>
      </c>
      <c r="L6" s="49">
        <f t="shared" si="3"/>
        <v>-4.00000000000027E-2</v>
      </c>
      <c r="M6" s="69">
        <v>42384</v>
      </c>
      <c r="N6" s="70">
        <v>842810</v>
      </c>
    </row>
    <row r="7" spans="1:14" ht="12.75" customHeight="1" x14ac:dyDescent="0.25">
      <c r="A7" s="52">
        <v>4</v>
      </c>
      <c r="B7" s="53" t="s">
        <v>59</v>
      </c>
      <c r="C7" s="63">
        <v>2352954</v>
      </c>
      <c r="D7" s="54">
        <v>44.27</v>
      </c>
      <c r="E7" s="55">
        <v>15.96</v>
      </c>
      <c r="F7" s="49">
        <f t="shared" si="0"/>
        <v>28.310000000000002</v>
      </c>
      <c r="G7" s="55">
        <v>44.22</v>
      </c>
      <c r="H7" s="54">
        <v>16</v>
      </c>
      <c r="I7" s="50">
        <f t="shared" si="1"/>
        <v>28.22</v>
      </c>
      <c r="J7" s="51">
        <v>8.77</v>
      </c>
      <c r="K7" s="50">
        <f t="shared" si="2"/>
        <v>25.745000000000001</v>
      </c>
      <c r="L7" s="49">
        <f t="shared" si="3"/>
        <v>-9.0000000000003411E-2</v>
      </c>
      <c r="M7" s="69">
        <v>42384</v>
      </c>
      <c r="N7" s="70">
        <v>842812</v>
      </c>
    </row>
    <row r="8" spans="1:14" ht="12.75" customHeight="1" x14ac:dyDescent="0.25">
      <c r="A8" s="52">
        <v>5</v>
      </c>
      <c r="B8" s="53" t="s">
        <v>60</v>
      </c>
      <c r="C8" s="63">
        <v>2352956</v>
      </c>
      <c r="D8" s="54">
        <v>44.68</v>
      </c>
      <c r="E8" s="55">
        <v>15.91</v>
      </c>
      <c r="F8" s="49">
        <f t="shared" si="0"/>
        <v>28.77</v>
      </c>
      <c r="G8" s="55">
        <v>44.64</v>
      </c>
      <c r="H8" s="54">
        <v>15.93</v>
      </c>
      <c r="I8" s="50">
        <f t="shared" si="1"/>
        <v>28.71</v>
      </c>
      <c r="J8" s="51">
        <v>8.34</v>
      </c>
      <c r="K8" s="50">
        <f t="shared" si="2"/>
        <v>26.315999999999999</v>
      </c>
      <c r="L8" s="49">
        <f t="shared" si="3"/>
        <v>-5.9999999999998721E-2</v>
      </c>
      <c r="M8" s="69">
        <v>42384</v>
      </c>
      <c r="N8" s="70">
        <v>842813</v>
      </c>
    </row>
    <row r="9" spans="1:14" ht="12.75" customHeight="1" x14ac:dyDescent="0.25">
      <c r="A9" s="52">
        <v>6</v>
      </c>
      <c r="B9" s="53" t="s">
        <v>61</v>
      </c>
      <c r="C9" s="63">
        <v>2352958</v>
      </c>
      <c r="D9" s="54">
        <v>44.65</v>
      </c>
      <c r="E9" s="55">
        <v>16.32</v>
      </c>
      <c r="F9" s="49">
        <f t="shared" si="0"/>
        <v>28.33</v>
      </c>
      <c r="G9" s="55">
        <v>44.7</v>
      </c>
      <c r="H9" s="54">
        <v>16.45</v>
      </c>
      <c r="I9" s="50">
        <f t="shared" si="1"/>
        <v>28.250000000000004</v>
      </c>
      <c r="J9" s="51">
        <v>8.49</v>
      </c>
      <c r="K9" s="50">
        <f t="shared" si="2"/>
        <v>25.852</v>
      </c>
      <c r="L9" s="49">
        <f t="shared" si="3"/>
        <v>-7.9999999999994742E-2</v>
      </c>
      <c r="M9" s="69">
        <v>42384</v>
      </c>
      <c r="N9" s="70">
        <v>842817</v>
      </c>
    </row>
    <row r="10" spans="1:14" ht="12.75" customHeight="1" x14ac:dyDescent="0.25">
      <c r="A10" s="52">
        <v>7</v>
      </c>
      <c r="B10" s="53" t="s">
        <v>62</v>
      </c>
      <c r="C10" s="63">
        <v>2352957</v>
      </c>
      <c r="D10" s="54">
        <v>44.53</v>
      </c>
      <c r="E10" s="55">
        <v>15.89</v>
      </c>
      <c r="F10" s="49">
        <f t="shared" si="0"/>
        <v>28.64</v>
      </c>
      <c r="G10" s="55">
        <v>44.53</v>
      </c>
      <c r="H10" s="54">
        <v>16.04</v>
      </c>
      <c r="I10" s="50">
        <f t="shared" si="1"/>
        <v>28.490000000000002</v>
      </c>
      <c r="J10" s="51">
        <v>8.41</v>
      </c>
      <c r="K10" s="50">
        <f t="shared" si="2"/>
        <v>26.094000000000001</v>
      </c>
      <c r="L10" s="49">
        <f t="shared" si="3"/>
        <v>-0.14999999999999858</v>
      </c>
      <c r="M10" s="69">
        <v>42384</v>
      </c>
      <c r="N10" s="70">
        <v>842816</v>
      </c>
    </row>
    <row r="11" spans="1:14" ht="12.75" customHeight="1" x14ac:dyDescent="0.25">
      <c r="A11" s="52">
        <v>8</v>
      </c>
      <c r="B11" s="53" t="s">
        <v>63</v>
      </c>
      <c r="C11" s="63">
        <v>2352955</v>
      </c>
      <c r="D11" s="54">
        <v>44.91</v>
      </c>
      <c r="E11" s="55">
        <v>16.100000000000001</v>
      </c>
      <c r="F11" s="49">
        <f t="shared" si="0"/>
        <v>28.809999999999995</v>
      </c>
      <c r="G11" s="55">
        <v>44.97</v>
      </c>
      <c r="H11" s="54">
        <v>16.239999999999998</v>
      </c>
      <c r="I11" s="50">
        <f t="shared" si="1"/>
        <v>28.73</v>
      </c>
      <c r="J11" s="51">
        <v>8.89</v>
      </c>
      <c r="K11" s="50">
        <f t="shared" si="2"/>
        <v>26.175999999999998</v>
      </c>
      <c r="L11" s="49">
        <f t="shared" si="3"/>
        <v>-7.9999999999994742E-2</v>
      </c>
      <c r="M11" s="69">
        <v>42384</v>
      </c>
      <c r="N11" s="70">
        <v>842814</v>
      </c>
    </row>
    <row r="12" spans="1:14" ht="12.75" customHeight="1" x14ac:dyDescent="0.25">
      <c r="A12" s="52">
        <v>9</v>
      </c>
      <c r="B12" s="53" t="s">
        <v>64</v>
      </c>
      <c r="C12" s="63">
        <v>2352960</v>
      </c>
      <c r="D12" s="54">
        <v>44.98</v>
      </c>
      <c r="E12" s="55">
        <v>15.87</v>
      </c>
      <c r="F12" s="49">
        <f t="shared" si="0"/>
        <v>29.11</v>
      </c>
      <c r="G12" s="55">
        <v>45.03</v>
      </c>
      <c r="H12" s="54">
        <v>15.93</v>
      </c>
      <c r="I12" s="50">
        <f t="shared" si="1"/>
        <v>29.1</v>
      </c>
      <c r="J12" s="51">
        <v>8.4600000000000009</v>
      </c>
      <c r="K12" s="50">
        <f t="shared" si="2"/>
        <v>26.638000000000002</v>
      </c>
      <c r="L12" s="49">
        <f t="shared" si="3"/>
        <v>-9.9999999999980105E-3</v>
      </c>
      <c r="M12" s="69">
        <v>42384</v>
      </c>
      <c r="N12" s="70">
        <v>842818</v>
      </c>
    </row>
    <row r="13" spans="1:14" ht="12.75" customHeight="1" x14ac:dyDescent="0.25">
      <c r="A13" s="52">
        <v>10</v>
      </c>
      <c r="B13" s="53" t="s">
        <v>65</v>
      </c>
      <c r="C13" s="63">
        <v>2352961</v>
      </c>
      <c r="D13" s="54">
        <v>44.93</v>
      </c>
      <c r="E13" s="55">
        <v>16.02</v>
      </c>
      <c r="F13" s="49">
        <f t="shared" si="0"/>
        <v>28.91</v>
      </c>
      <c r="G13" s="55">
        <v>44.96</v>
      </c>
      <c r="H13" s="54">
        <v>16.09</v>
      </c>
      <c r="I13" s="50">
        <f t="shared" si="1"/>
        <v>28.87</v>
      </c>
      <c r="J13" s="51">
        <v>8.59</v>
      </c>
      <c r="K13" s="50">
        <f t="shared" si="2"/>
        <v>26.39</v>
      </c>
      <c r="L13" s="49">
        <f t="shared" si="3"/>
        <v>-3.9999999999999147E-2</v>
      </c>
      <c r="M13" s="69">
        <v>42384</v>
      </c>
      <c r="N13" s="70">
        <v>842820</v>
      </c>
    </row>
    <row r="14" spans="1:14" ht="12.75" customHeight="1" x14ac:dyDescent="0.25">
      <c r="A14" s="1"/>
      <c r="B14" s="19"/>
      <c r="C14" s="56"/>
      <c r="D14" s="11"/>
      <c r="E14" s="11"/>
      <c r="F14" s="3"/>
      <c r="G14" s="11"/>
      <c r="H14" s="11"/>
      <c r="I14" s="3"/>
      <c r="J14" s="57"/>
      <c r="K14" s="3"/>
      <c r="L14" s="6"/>
      <c r="M14" s="21"/>
      <c r="N14" s="19"/>
    </row>
    <row r="15" spans="1:14" ht="12.75" customHeight="1" x14ac:dyDescent="0.25">
      <c r="A15" s="58"/>
      <c r="B15" s="59">
        <f>(COUNTA(B4:B13))</f>
        <v>10</v>
      </c>
      <c r="C15" s="60" t="s">
        <v>35</v>
      </c>
      <c r="D15" s="42">
        <f t="shared" ref="D15:I15" si="4">SUM(D4:D13)</f>
        <v>447.38000000000005</v>
      </c>
      <c r="E15" s="42">
        <f t="shared" si="4"/>
        <v>159.52000000000004</v>
      </c>
      <c r="F15" s="42">
        <f t="shared" si="4"/>
        <v>287.86</v>
      </c>
      <c r="G15" s="42">
        <f t="shared" si="4"/>
        <v>447.34</v>
      </c>
      <c r="H15" s="42">
        <f t="shared" si="4"/>
        <v>160.13000000000002</v>
      </c>
      <c r="I15" s="42">
        <f t="shared" si="4"/>
        <v>287.21000000000004</v>
      </c>
      <c r="J15" s="68">
        <f>ROUND((((I15-K15)/I15)*100),2)</f>
        <v>8.61</v>
      </c>
      <c r="K15" s="62">
        <f>SUM(K4:K13)</f>
        <v>262.49</v>
      </c>
      <c r="L15" s="42">
        <f>SUM(L4:L13)</f>
        <v>-0.64999999999999147</v>
      </c>
      <c r="M15" s="21"/>
      <c r="N15" s="19"/>
    </row>
    <row r="16" spans="1:14" ht="12.75" customHeight="1" x14ac:dyDescent="0.2">
      <c r="A16" s="18"/>
      <c r="B16" s="19"/>
      <c r="C16" s="19"/>
      <c r="D16" s="11"/>
      <c r="E16" s="11"/>
      <c r="F16" s="11"/>
      <c r="G16" s="11"/>
      <c r="H16" s="11"/>
      <c r="I16" s="11"/>
      <c r="J16" s="20"/>
      <c r="K16" s="11"/>
      <c r="L16" s="11"/>
      <c r="M16" s="21"/>
      <c r="N16" s="19"/>
    </row>
    <row r="17" spans="1:14" ht="16.5" customHeight="1" x14ac:dyDescent="0.25">
      <c r="A17" s="22" t="s">
        <v>14</v>
      </c>
      <c r="B17" s="23" t="str">
        <f>+B1</f>
        <v>Pucobre</v>
      </c>
      <c r="C17" s="24" t="s">
        <v>66</v>
      </c>
      <c r="D17" s="136" t="s">
        <v>16</v>
      </c>
      <c r="E17" s="136"/>
      <c r="F17" s="136"/>
      <c r="G17" s="25"/>
      <c r="H17" s="26" t="s">
        <v>17</v>
      </c>
      <c r="I17" s="27"/>
      <c r="J17" s="28">
        <v>42384</v>
      </c>
      <c r="K17" s="108"/>
      <c r="L17" s="30"/>
      <c r="M17" s="137" t="s">
        <v>18</v>
      </c>
      <c r="N17" s="138" t="s">
        <v>19</v>
      </c>
    </row>
    <row r="18" spans="1:14" ht="12.75" customHeight="1" x14ac:dyDescent="0.25">
      <c r="A18" s="31" t="s">
        <v>20</v>
      </c>
      <c r="B18" s="32" t="s">
        <v>21</v>
      </c>
      <c r="C18" s="33" t="s">
        <v>22</v>
      </c>
      <c r="D18" s="136"/>
      <c r="E18" s="136"/>
      <c r="F18" s="136"/>
      <c r="G18" s="34"/>
      <c r="H18" s="35" t="s">
        <v>23</v>
      </c>
      <c r="I18" s="36"/>
      <c r="J18" s="37" t="s">
        <v>24</v>
      </c>
      <c r="K18" s="38" t="s">
        <v>25</v>
      </c>
      <c r="L18" s="38" t="s">
        <v>26</v>
      </c>
      <c r="M18" s="137"/>
      <c r="N18" s="137"/>
    </row>
    <row r="19" spans="1:14" ht="12.75" customHeight="1" x14ac:dyDescent="0.25">
      <c r="A19" s="39" t="s">
        <v>27</v>
      </c>
      <c r="B19" s="40" t="s">
        <v>28</v>
      </c>
      <c r="C19" s="41" t="s">
        <v>29</v>
      </c>
      <c r="D19" s="42" t="s">
        <v>30</v>
      </c>
      <c r="E19" s="42" t="s">
        <v>31</v>
      </c>
      <c r="F19" s="42" t="s">
        <v>32</v>
      </c>
      <c r="G19" s="42" t="s">
        <v>30</v>
      </c>
      <c r="H19" s="35" t="s">
        <v>31</v>
      </c>
      <c r="I19" s="42" t="s">
        <v>32</v>
      </c>
      <c r="J19" s="43" t="s">
        <v>33</v>
      </c>
      <c r="K19" s="44" t="s">
        <v>34</v>
      </c>
      <c r="L19" s="44" t="s">
        <v>7</v>
      </c>
      <c r="M19" s="137"/>
      <c r="N19" s="137"/>
    </row>
    <row r="20" spans="1:14" ht="12.75" customHeight="1" x14ac:dyDescent="0.25">
      <c r="A20" s="45">
        <v>1</v>
      </c>
      <c r="B20" s="46" t="s">
        <v>67</v>
      </c>
      <c r="C20" s="64">
        <v>2352962</v>
      </c>
      <c r="D20" s="47">
        <v>45</v>
      </c>
      <c r="E20" s="48">
        <v>15.93</v>
      </c>
      <c r="F20" s="66">
        <f t="shared" ref="F20:F29" si="5">D20-E20</f>
        <v>29.07</v>
      </c>
      <c r="G20" s="48">
        <v>45.01</v>
      </c>
      <c r="H20" s="47">
        <v>15.97</v>
      </c>
      <c r="I20" s="67">
        <f t="shared" ref="I20:I29" si="6">G20-H20</f>
        <v>29.04</v>
      </c>
      <c r="J20" s="65">
        <v>8.18</v>
      </c>
      <c r="K20" s="67">
        <f t="shared" ref="K20:K29" si="7">ROUND((I20*(100-J20)/100),3)</f>
        <v>26.664999999999999</v>
      </c>
      <c r="L20" s="66">
        <f t="shared" ref="L20:L29" si="8">I20-F20</f>
        <v>-3.0000000000001137E-2</v>
      </c>
      <c r="M20" s="69">
        <v>42384</v>
      </c>
      <c r="N20" s="70">
        <v>842819</v>
      </c>
    </row>
    <row r="21" spans="1:14" ht="12.75" customHeight="1" x14ac:dyDescent="0.25">
      <c r="A21" s="52">
        <v>2</v>
      </c>
      <c r="B21" s="53" t="s">
        <v>68</v>
      </c>
      <c r="C21" s="63">
        <v>2352965</v>
      </c>
      <c r="D21" s="54">
        <v>44.97</v>
      </c>
      <c r="E21" s="55">
        <v>15.93</v>
      </c>
      <c r="F21" s="49">
        <f t="shared" si="5"/>
        <v>29.04</v>
      </c>
      <c r="G21" s="55">
        <v>45.01</v>
      </c>
      <c r="H21" s="54">
        <v>15.92</v>
      </c>
      <c r="I21" s="50">
        <f t="shared" si="6"/>
        <v>29.089999999999996</v>
      </c>
      <c r="J21" s="51">
        <v>8.52</v>
      </c>
      <c r="K21" s="50">
        <f t="shared" si="7"/>
        <v>26.611999999999998</v>
      </c>
      <c r="L21" s="49">
        <f t="shared" si="8"/>
        <v>4.9999999999997158E-2</v>
      </c>
      <c r="M21" s="69">
        <v>42384</v>
      </c>
      <c r="N21" s="70">
        <v>842823</v>
      </c>
    </row>
    <row r="22" spans="1:14" ht="12.75" customHeight="1" x14ac:dyDescent="0.25">
      <c r="A22" s="52">
        <v>3</v>
      </c>
      <c r="B22" s="53" t="s">
        <v>69</v>
      </c>
      <c r="C22" s="63">
        <v>2352963</v>
      </c>
      <c r="D22" s="54">
        <v>44.92</v>
      </c>
      <c r="E22" s="55">
        <v>15.82</v>
      </c>
      <c r="F22" s="49">
        <f t="shared" si="5"/>
        <v>29.1</v>
      </c>
      <c r="G22" s="55">
        <v>44.98</v>
      </c>
      <c r="H22" s="54">
        <v>15.83</v>
      </c>
      <c r="I22" s="50">
        <f t="shared" si="6"/>
        <v>29.15</v>
      </c>
      <c r="J22" s="51">
        <v>8.6999999999999993</v>
      </c>
      <c r="K22" s="50">
        <f t="shared" si="7"/>
        <v>26.614000000000001</v>
      </c>
      <c r="L22" s="49">
        <f t="shared" si="8"/>
        <v>4.9999999999997158E-2</v>
      </c>
      <c r="M22" s="69">
        <v>42384</v>
      </c>
      <c r="N22" s="70">
        <v>842821</v>
      </c>
    </row>
    <row r="23" spans="1:14" ht="12.75" customHeight="1" x14ac:dyDescent="0.25">
      <c r="A23" s="52">
        <v>4</v>
      </c>
      <c r="B23" s="53" t="s">
        <v>70</v>
      </c>
      <c r="C23" s="63">
        <v>2352966</v>
      </c>
      <c r="D23" s="54">
        <v>44.98</v>
      </c>
      <c r="E23" s="55">
        <v>15.99</v>
      </c>
      <c r="F23" s="49">
        <f t="shared" si="5"/>
        <v>28.989999999999995</v>
      </c>
      <c r="G23" s="55">
        <v>44.94</v>
      </c>
      <c r="H23" s="54">
        <v>15.86</v>
      </c>
      <c r="I23" s="50">
        <f t="shared" si="6"/>
        <v>29.08</v>
      </c>
      <c r="J23" s="51">
        <v>8.51</v>
      </c>
      <c r="K23" s="50">
        <f t="shared" si="7"/>
        <v>26.605</v>
      </c>
      <c r="L23" s="49">
        <f t="shared" si="8"/>
        <v>9.0000000000003411E-2</v>
      </c>
      <c r="M23" s="69">
        <v>42384</v>
      </c>
      <c r="N23" s="70">
        <v>842824</v>
      </c>
    </row>
    <row r="24" spans="1:14" ht="12.75" customHeight="1" x14ac:dyDescent="0.25">
      <c r="A24" s="52">
        <v>5</v>
      </c>
      <c r="B24" s="53" t="s">
        <v>71</v>
      </c>
      <c r="C24" s="63">
        <v>2352967</v>
      </c>
      <c r="D24" s="54">
        <v>44.76</v>
      </c>
      <c r="E24" s="55">
        <v>15.7</v>
      </c>
      <c r="F24" s="49">
        <f t="shared" si="5"/>
        <v>29.06</v>
      </c>
      <c r="G24" s="55">
        <v>44.71</v>
      </c>
      <c r="H24" s="54">
        <v>15.57</v>
      </c>
      <c r="I24" s="50">
        <f t="shared" si="6"/>
        <v>29.14</v>
      </c>
      <c r="J24" s="51">
        <v>8.5500000000000007</v>
      </c>
      <c r="K24" s="50">
        <f t="shared" si="7"/>
        <v>26.649000000000001</v>
      </c>
      <c r="L24" s="49">
        <f t="shared" si="8"/>
        <v>8.0000000000001847E-2</v>
      </c>
      <c r="M24" s="69">
        <v>42384</v>
      </c>
      <c r="N24" s="70">
        <v>842825</v>
      </c>
    </row>
    <row r="25" spans="1:14" ht="12.75" customHeight="1" x14ac:dyDescent="0.25">
      <c r="A25" s="52"/>
      <c r="B25" s="53"/>
      <c r="C25" s="63"/>
      <c r="D25" s="54"/>
      <c r="E25" s="55"/>
      <c r="F25" s="49">
        <f t="shared" si="5"/>
        <v>0</v>
      </c>
      <c r="G25" s="55"/>
      <c r="H25" s="54"/>
      <c r="I25" s="50">
        <f t="shared" si="6"/>
        <v>0</v>
      </c>
      <c r="J25" s="51"/>
      <c r="K25" s="50">
        <f t="shared" si="7"/>
        <v>0</v>
      </c>
      <c r="L25" s="49">
        <f t="shared" si="8"/>
        <v>0</v>
      </c>
      <c r="M25" s="69" t="s">
        <v>72</v>
      </c>
      <c r="N25" s="68"/>
    </row>
    <row r="26" spans="1:14" ht="12.75" customHeight="1" x14ac:dyDescent="0.25">
      <c r="A26" s="52"/>
      <c r="B26" s="53"/>
      <c r="C26" s="63"/>
      <c r="D26" s="54"/>
      <c r="E26" s="55"/>
      <c r="F26" s="49">
        <f t="shared" si="5"/>
        <v>0</v>
      </c>
      <c r="G26" s="55"/>
      <c r="H26" s="54"/>
      <c r="I26" s="50">
        <f t="shared" si="6"/>
        <v>0</v>
      </c>
      <c r="J26" s="51"/>
      <c r="K26" s="50">
        <f t="shared" si="7"/>
        <v>0</v>
      </c>
      <c r="L26" s="49">
        <f t="shared" si="8"/>
        <v>0</v>
      </c>
      <c r="M26" s="69"/>
      <c r="N26" s="68"/>
    </row>
    <row r="27" spans="1:14" ht="12.75" customHeight="1" x14ac:dyDescent="0.25">
      <c r="A27" s="52"/>
      <c r="B27" s="53"/>
      <c r="C27" s="63"/>
      <c r="D27" s="54"/>
      <c r="E27" s="55"/>
      <c r="F27" s="49">
        <f t="shared" si="5"/>
        <v>0</v>
      </c>
      <c r="G27" s="55"/>
      <c r="H27" s="54"/>
      <c r="I27" s="50">
        <f t="shared" si="6"/>
        <v>0</v>
      </c>
      <c r="J27" s="51"/>
      <c r="K27" s="50">
        <f t="shared" si="7"/>
        <v>0</v>
      </c>
      <c r="L27" s="49">
        <f t="shared" si="8"/>
        <v>0</v>
      </c>
      <c r="M27" s="69"/>
      <c r="N27" s="68"/>
    </row>
    <row r="28" spans="1:14" ht="12.75" customHeight="1" x14ac:dyDescent="0.25">
      <c r="A28" s="52"/>
      <c r="B28" s="53"/>
      <c r="C28" s="63"/>
      <c r="D28" s="54"/>
      <c r="E28" s="55"/>
      <c r="F28" s="49">
        <f t="shared" si="5"/>
        <v>0</v>
      </c>
      <c r="G28" s="55"/>
      <c r="H28" s="54"/>
      <c r="I28" s="50">
        <f t="shared" si="6"/>
        <v>0</v>
      </c>
      <c r="J28" s="51"/>
      <c r="K28" s="50">
        <f t="shared" si="7"/>
        <v>0</v>
      </c>
      <c r="L28" s="49">
        <f t="shared" si="8"/>
        <v>0</v>
      </c>
      <c r="M28" s="69"/>
      <c r="N28" s="68"/>
    </row>
    <row r="29" spans="1:14" ht="12.75" customHeight="1" x14ac:dyDescent="0.25">
      <c r="A29" s="52"/>
      <c r="B29" s="53"/>
      <c r="C29" s="63"/>
      <c r="D29" s="54"/>
      <c r="E29" s="55"/>
      <c r="F29" s="49">
        <f t="shared" si="5"/>
        <v>0</v>
      </c>
      <c r="G29" s="55"/>
      <c r="H29" s="54"/>
      <c r="I29" s="50">
        <f t="shared" si="6"/>
        <v>0</v>
      </c>
      <c r="J29" s="51"/>
      <c r="K29" s="50">
        <f t="shared" si="7"/>
        <v>0</v>
      </c>
      <c r="L29" s="49">
        <f t="shared" si="8"/>
        <v>0</v>
      </c>
      <c r="M29" s="69"/>
      <c r="N29" s="68"/>
    </row>
    <row r="30" spans="1:14" ht="12.75" customHeight="1" x14ac:dyDescent="0.25">
      <c r="A30" s="1"/>
      <c r="B30" s="19"/>
      <c r="C30" s="56"/>
      <c r="D30" s="11"/>
      <c r="E30" s="11"/>
      <c r="F30" s="3"/>
      <c r="G30" s="11"/>
      <c r="H30" s="11"/>
      <c r="I30" s="3"/>
      <c r="J30" s="57"/>
      <c r="K30" s="3"/>
      <c r="L30" s="6"/>
      <c r="M30" s="21"/>
      <c r="N30" s="19"/>
    </row>
    <row r="31" spans="1:14" ht="12.75" customHeight="1" x14ac:dyDescent="0.25">
      <c r="A31" s="58"/>
      <c r="B31" s="59">
        <f>(COUNTA(B20:B29))</f>
        <v>5</v>
      </c>
      <c r="C31" s="60" t="s">
        <v>35</v>
      </c>
      <c r="D31" s="42">
        <f t="shared" ref="D31:I31" si="9">SUM(D20:D29)</f>
        <v>224.62999999999997</v>
      </c>
      <c r="E31" s="42">
        <f t="shared" si="9"/>
        <v>79.37</v>
      </c>
      <c r="F31" s="42">
        <f t="shared" si="9"/>
        <v>145.26</v>
      </c>
      <c r="G31" s="42">
        <f t="shared" si="9"/>
        <v>224.65</v>
      </c>
      <c r="H31" s="42">
        <f t="shared" si="9"/>
        <v>79.150000000000006</v>
      </c>
      <c r="I31" s="42">
        <f t="shared" si="9"/>
        <v>145.5</v>
      </c>
      <c r="J31" s="68">
        <f>ROUND((((I31-K31)/I31)*100),2)</f>
        <v>8.49</v>
      </c>
      <c r="K31" s="62">
        <f>SUM(K20:K29)</f>
        <v>133.14500000000001</v>
      </c>
      <c r="L31" s="42">
        <f>SUM(L20:L29)</f>
        <v>0.23999999999999844</v>
      </c>
      <c r="M31" s="21"/>
      <c r="N31" s="19"/>
    </row>
    <row r="32" spans="1:14" ht="12.75" customHeight="1" x14ac:dyDescent="0.2">
      <c r="A32" s="18"/>
      <c r="B32" s="19"/>
      <c r="C32" s="19"/>
      <c r="D32" s="11"/>
      <c r="E32" s="11"/>
      <c r="F32" s="11"/>
      <c r="G32" s="11"/>
      <c r="H32" s="11"/>
      <c r="I32" s="11"/>
      <c r="J32" s="20"/>
      <c r="K32" s="11"/>
      <c r="L32" s="11"/>
      <c r="M32" s="21"/>
      <c r="N32" s="19"/>
    </row>
    <row r="33" spans="1:14" ht="16.5" customHeight="1" x14ac:dyDescent="0.25">
      <c r="A33" s="22" t="s">
        <v>14</v>
      </c>
      <c r="B33" s="23" t="str">
        <f>+B17</f>
        <v>Pucobre</v>
      </c>
      <c r="C33" s="24" t="s">
        <v>73</v>
      </c>
      <c r="D33" s="136" t="s">
        <v>16</v>
      </c>
      <c r="E33" s="136"/>
      <c r="F33" s="136"/>
      <c r="G33" s="25"/>
      <c r="H33" s="26" t="s">
        <v>17</v>
      </c>
      <c r="I33" s="27"/>
      <c r="J33" s="109">
        <v>42385</v>
      </c>
      <c r="K33" s="29"/>
      <c r="L33" s="30"/>
      <c r="M33" s="137" t="s">
        <v>18</v>
      </c>
      <c r="N33" s="138" t="s">
        <v>19</v>
      </c>
    </row>
    <row r="34" spans="1:14" ht="12.75" customHeight="1" x14ac:dyDescent="0.25">
      <c r="A34" s="31" t="s">
        <v>20</v>
      </c>
      <c r="B34" s="32" t="s">
        <v>21</v>
      </c>
      <c r="C34" s="33" t="s">
        <v>22</v>
      </c>
      <c r="D34" s="136"/>
      <c r="E34" s="136"/>
      <c r="F34" s="136"/>
      <c r="G34" s="34"/>
      <c r="H34" s="35" t="s">
        <v>23</v>
      </c>
      <c r="I34" s="36"/>
      <c r="J34" s="37" t="s">
        <v>24</v>
      </c>
      <c r="K34" s="38" t="s">
        <v>25</v>
      </c>
      <c r="L34" s="38" t="s">
        <v>26</v>
      </c>
      <c r="M34" s="137"/>
      <c r="N34" s="137"/>
    </row>
    <row r="35" spans="1:14" ht="12.75" customHeight="1" x14ac:dyDescent="0.25">
      <c r="A35" s="39" t="s">
        <v>27</v>
      </c>
      <c r="B35" s="40" t="s">
        <v>28</v>
      </c>
      <c r="C35" s="41" t="s">
        <v>29</v>
      </c>
      <c r="D35" s="42" t="s">
        <v>30</v>
      </c>
      <c r="E35" s="42" t="s">
        <v>31</v>
      </c>
      <c r="F35" s="42" t="s">
        <v>32</v>
      </c>
      <c r="G35" s="42" t="s">
        <v>30</v>
      </c>
      <c r="H35" s="35" t="s">
        <v>31</v>
      </c>
      <c r="I35" s="42" t="s">
        <v>32</v>
      </c>
      <c r="J35" s="43" t="s">
        <v>33</v>
      </c>
      <c r="K35" s="44" t="s">
        <v>34</v>
      </c>
      <c r="L35" s="44" t="s">
        <v>7</v>
      </c>
      <c r="M35" s="137"/>
      <c r="N35" s="137"/>
    </row>
    <row r="36" spans="1:14" ht="12.75" customHeight="1" x14ac:dyDescent="0.25">
      <c r="A36" s="110">
        <v>1</v>
      </c>
      <c r="B36" s="53" t="s">
        <v>74</v>
      </c>
      <c r="C36" s="63">
        <v>2352968</v>
      </c>
      <c r="D36" s="54">
        <v>44.72</v>
      </c>
      <c r="E36" s="55">
        <v>16.41</v>
      </c>
      <c r="F36" s="49">
        <f t="shared" ref="F36:F45" si="10">D36-E36</f>
        <v>28.31</v>
      </c>
      <c r="G36" s="55">
        <v>44.71</v>
      </c>
      <c r="H36" s="54">
        <v>16.350000000000001</v>
      </c>
      <c r="I36" s="50">
        <f t="shared" ref="I36:I45" si="11">G36-H36</f>
        <v>28.36</v>
      </c>
      <c r="J36" s="51">
        <v>8.24</v>
      </c>
      <c r="K36" s="50">
        <f t="shared" ref="K36:K45" si="12">ROUND((I36*(100-J36)/100),3)</f>
        <v>26.023</v>
      </c>
      <c r="L36" s="49">
        <f t="shared" ref="L36:L45" si="13">I36-F36</f>
        <v>5.0000000000000711E-2</v>
      </c>
      <c r="M36" s="69">
        <v>42385</v>
      </c>
      <c r="N36" s="70">
        <v>842830</v>
      </c>
    </row>
    <row r="37" spans="1:14" ht="12.75" customHeight="1" x14ac:dyDescent="0.25">
      <c r="A37" s="52">
        <v>2</v>
      </c>
      <c r="B37" s="53" t="s">
        <v>60</v>
      </c>
      <c r="C37" s="63">
        <v>2352970</v>
      </c>
      <c r="D37" s="54">
        <v>44.91</v>
      </c>
      <c r="E37" s="55">
        <v>15.94</v>
      </c>
      <c r="F37" s="49">
        <f t="shared" si="10"/>
        <v>28.97</v>
      </c>
      <c r="G37" s="55">
        <v>44.88</v>
      </c>
      <c r="H37" s="54">
        <v>15.88</v>
      </c>
      <c r="I37" s="50">
        <f t="shared" si="11"/>
        <v>29</v>
      </c>
      <c r="J37" s="51">
        <v>8.4</v>
      </c>
      <c r="K37" s="50">
        <f t="shared" si="12"/>
        <v>26.564</v>
      </c>
      <c r="L37" s="49">
        <f t="shared" si="13"/>
        <v>3.0000000000001137E-2</v>
      </c>
      <c r="M37" s="69">
        <v>42385</v>
      </c>
      <c r="N37" s="70">
        <v>842831</v>
      </c>
    </row>
    <row r="38" spans="1:14" ht="12.75" customHeight="1" x14ac:dyDescent="0.25">
      <c r="A38" s="52">
        <v>3</v>
      </c>
      <c r="B38" s="53" t="s">
        <v>56</v>
      </c>
      <c r="C38" s="63">
        <v>2352969</v>
      </c>
      <c r="D38" s="54">
        <v>44.97</v>
      </c>
      <c r="E38" s="55">
        <v>15.88</v>
      </c>
      <c r="F38" s="49">
        <f t="shared" si="10"/>
        <v>29.089999999999996</v>
      </c>
      <c r="G38" s="55">
        <v>44.98</v>
      </c>
      <c r="H38" s="54">
        <v>15.83</v>
      </c>
      <c r="I38" s="50">
        <f t="shared" si="11"/>
        <v>29.15</v>
      </c>
      <c r="J38" s="51">
        <v>8.5</v>
      </c>
      <c r="K38" s="50">
        <f t="shared" si="12"/>
        <v>26.672000000000001</v>
      </c>
      <c r="L38" s="49">
        <f t="shared" si="13"/>
        <v>6.0000000000002274E-2</v>
      </c>
      <c r="M38" s="69">
        <v>42385</v>
      </c>
      <c r="N38" s="70">
        <v>842832</v>
      </c>
    </row>
    <row r="39" spans="1:14" ht="12.75" customHeight="1" x14ac:dyDescent="0.25">
      <c r="A39" s="52">
        <v>4</v>
      </c>
      <c r="B39" s="53" t="s">
        <v>57</v>
      </c>
      <c r="C39" s="63">
        <v>2352972</v>
      </c>
      <c r="D39" s="54">
        <v>44.98</v>
      </c>
      <c r="E39" s="55">
        <v>15.97</v>
      </c>
      <c r="F39" s="49">
        <f t="shared" si="10"/>
        <v>29.009999999999998</v>
      </c>
      <c r="G39" s="55">
        <v>44.98</v>
      </c>
      <c r="H39" s="54">
        <v>15.92</v>
      </c>
      <c r="I39" s="50">
        <f t="shared" si="11"/>
        <v>29.059999999999995</v>
      </c>
      <c r="J39" s="51">
        <v>8.34</v>
      </c>
      <c r="K39" s="50">
        <f t="shared" si="12"/>
        <v>26.635999999999999</v>
      </c>
      <c r="L39" s="49">
        <f t="shared" si="13"/>
        <v>4.9999999999997158E-2</v>
      </c>
      <c r="M39" s="69">
        <v>42385</v>
      </c>
      <c r="N39" s="70">
        <v>842834</v>
      </c>
    </row>
    <row r="40" spans="1:14" ht="12.75" customHeight="1" x14ac:dyDescent="0.25">
      <c r="A40" s="52">
        <v>5</v>
      </c>
      <c r="B40" s="53" t="s">
        <v>75</v>
      </c>
      <c r="C40" s="63">
        <v>2352971</v>
      </c>
      <c r="D40" s="54">
        <v>44.84</v>
      </c>
      <c r="E40" s="55">
        <v>16.3</v>
      </c>
      <c r="F40" s="49">
        <f t="shared" si="10"/>
        <v>28.540000000000003</v>
      </c>
      <c r="G40" s="55">
        <v>44.85</v>
      </c>
      <c r="H40" s="54">
        <v>16.27</v>
      </c>
      <c r="I40" s="50">
        <f t="shared" si="11"/>
        <v>28.580000000000002</v>
      </c>
      <c r="J40" s="51">
        <v>8.33</v>
      </c>
      <c r="K40" s="50">
        <f t="shared" si="12"/>
        <v>26.199000000000002</v>
      </c>
      <c r="L40" s="49">
        <f t="shared" si="13"/>
        <v>3.9999999999999147E-2</v>
      </c>
      <c r="M40" s="69">
        <v>42385</v>
      </c>
      <c r="N40" s="70">
        <v>842833</v>
      </c>
    </row>
    <row r="41" spans="1:14" ht="12.75" customHeight="1" x14ac:dyDescent="0.25">
      <c r="A41" s="52">
        <v>6</v>
      </c>
      <c r="B41" s="53" t="s">
        <v>58</v>
      </c>
      <c r="C41" s="63">
        <v>2352975</v>
      </c>
      <c r="D41" s="54">
        <v>44.87</v>
      </c>
      <c r="E41" s="55">
        <v>15.67</v>
      </c>
      <c r="F41" s="49">
        <f t="shared" si="10"/>
        <v>29.199999999999996</v>
      </c>
      <c r="G41" s="55">
        <v>44.94</v>
      </c>
      <c r="H41" s="54">
        <v>15.67</v>
      </c>
      <c r="I41" s="50">
        <f t="shared" si="11"/>
        <v>29.269999999999996</v>
      </c>
      <c r="J41" s="51">
        <v>8.32</v>
      </c>
      <c r="K41" s="50">
        <f t="shared" si="12"/>
        <v>26.835000000000001</v>
      </c>
      <c r="L41" s="49">
        <f t="shared" si="13"/>
        <v>7.0000000000000284E-2</v>
      </c>
      <c r="M41" s="69">
        <v>42385</v>
      </c>
      <c r="N41" s="70">
        <v>842837</v>
      </c>
    </row>
    <row r="42" spans="1:14" ht="12.75" customHeight="1" x14ac:dyDescent="0.25">
      <c r="A42" s="52">
        <v>7</v>
      </c>
      <c r="B42" s="53" t="s">
        <v>62</v>
      </c>
      <c r="C42" s="63">
        <v>2352974</v>
      </c>
      <c r="D42" s="54">
        <v>44.32</v>
      </c>
      <c r="E42" s="55">
        <v>15.87</v>
      </c>
      <c r="F42" s="49">
        <f t="shared" si="10"/>
        <v>28.450000000000003</v>
      </c>
      <c r="G42" s="55">
        <v>44.32</v>
      </c>
      <c r="H42" s="54">
        <v>15.85</v>
      </c>
      <c r="I42" s="50">
        <f t="shared" si="11"/>
        <v>28.47</v>
      </c>
      <c r="J42" s="51">
        <v>8.61</v>
      </c>
      <c r="K42" s="50">
        <f t="shared" si="12"/>
        <v>26.018999999999998</v>
      </c>
      <c r="L42" s="49">
        <f t="shared" si="13"/>
        <v>1.9999999999996021E-2</v>
      </c>
      <c r="M42" s="69">
        <v>42385</v>
      </c>
      <c r="N42" s="70">
        <v>842836</v>
      </c>
    </row>
    <row r="43" spans="1:14" ht="12.75" customHeight="1" x14ac:dyDescent="0.25">
      <c r="A43" s="52">
        <v>8</v>
      </c>
      <c r="B43" s="53" t="s">
        <v>59</v>
      </c>
      <c r="C43" s="63">
        <v>2352973</v>
      </c>
      <c r="D43" s="54">
        <v>44.87</v>
      </c>
      <c r="E43" s="55">
        <v>15.99</v>
      </c>
      <c r="F43" s="49">
        <f t="shared" si="10"/>
        <v>28.879999999999995</v>
      </c>
      <c r="G43" s="55">
        <v>44.85</v>
      </c>
      <c r="H43" s="54">
        <v>15.91</v>
      </c>
      <c r="I43" s="50">
        <f t="shared" si="11"/>
        <v>28.94</v>
      </c>
      <c r="J43" s="51">
        <v>8.4600000000000009</v>
      </c>
      <c r="K43" s="50">
        <f t="shared" si="12"/>
        <v>26.492000000000001</v>
      </c>
      <c r="L43" s="49">
        <f t="shared" si="13"/>
        <v>6.0000000000005826E-2</v>
      </c>
      <c r="M43" s="69">
        <v>42385</v>
      </c>
      <c r="N43" s="70">
        <v>842835</v>
      </c>
    </row>
    <row r="44" spans="1:14" ht="12.75" customHeight="1" x14ac:dyDescent="0.25">
      <c r="A44" s="52">
        <v>9</v>
      </c>
      <c r="B44" s="53" t="s">
        <v>68</v>
      </c>
      <c r="C44" s="63">
        <v>2352976</v>
      </c>
      <c r="D44" s="54">
        <v>44.93</v>
      </c>
      <c r="E44" s="55">
        <v>15.92</v>
      </c>
      <c r="F44" s="49">
        <f t="shared" si="10"/>
        <v>29.009999999999998</v>
      </c>
      <c r="G44" s="55">
        <v>44.87</v>
      </c>
      <c r="H44" s="54">
        <v>15.85</v>
      </c>
      <c r="I44" s="50">
        <f t="shared" si="11"/>
        <v>29.019999999999996</v>
      </c>
      <c r="J44" s="51">
        <v>8.56</v>
      </c>
      <c r="K44" s="50">
        <f t="shared" si="12"/>
        <v>26.536000000000001</v>
      </c>
      <c r="L44" s="49">
        <f t="shared" si="13"/>
        <v>9.9999999999980105E-3</v>
      </c>
      <c r="M44" s="69">
        <v>42385</v>
      </c>
      <c r="N44" s="70">
        <v>842838</v>
      </c>
    </row>
    <row r="45" spans="1:14" ht="12.75" customHeight="1" x14ac:dyDescent="0.25">
      <c r="A45" s="52">
        <v>10</v>
      </c>
      <c r="B45" s="53" t="s">
        <v>63</v>
      </c>
      <c r="C45" s="63">
        <v>2352978</v>
      </c>
      <c r="D45" s="54">
        <v>44.97</v>
      </c>
      <c r="E45" s="55">
        <v>16.18</v>
      </c>
      <c r="F45" s="49">
        <f t="shared" si="10"/>
        <v>28.79</v>
      </c>
      <c r="G45" s="55">
        <v>44.95</v>
      </c>
      <c r="H45" s="54">
        <v>16.09</v>
      </c>
      <c r="I45" s="50">
        <f t="shared" si="11"/>
        <v>28.860000000000003</v>
      </c>
      <c r="J45" s="51">
        <v>8.31</v>
      </c>
      <c r="K45" s="50">
        <f t="shared" si="12"/>
        <v>26.462</v>
      </c>
      <c r="L45" s="49">
        <f t="shared" si="13"/>
        <v>7.0000000000003837E-2</v>
      </c>
      <c r="M45" s="69">
        <v>42385</v>
      </c>
      <c r="N45" s="70">
        <v>841840</v>
      </c>
    </row>
    <row r="46" spans="1:14" ht="12.75" customHeight="1" x14ac:dyDescent="0.25">
      <c r="A46" s="1"/>
      <c r="B46" s="19"/>
      <c r="C46" s="56"/>
      <c r="D46" s="11"/>
      <c r="E46" s="11"/>
      <c r="F46" s="3"/>
      <c r="G46" s="11"/>
      <c r="H46" s="11"/>
      <c r="I46" s="3"/>
      <c r="J46" s="57"/>
      <c r="K46" s="3"/>
      <c r="L46" s="6"/>
      <c r="M46" s="69" t="s">
        <v>72</v>
      </c>
      <c r="N46" s="19"/>
    </row>
    <row r="47" spans="1:14" ht="12.75" customHeight="1" x14ac:dyDescent="0.25">
      <c r="A47" s="58"/>
      <c r="B47" s="59">
        <f>(COUNTA(B36:B45))</f>
        <v>10</v>
      </c>
      <c r="C47" s="60" t="s">
        <v>35</v>
      </c>
      <c r="D47" s="42">
        <f t="shared" ref="D47:I47" si="14">SUM(D36:D45)</f>
        <v>448.38</v>
      </c>
      <c r="E47" s="42">
        <f t="shared" si="14"/>
        <v>160.13</v>
      </c>
      <c r="F47" s="42">
        <f t="shared" si="14"/>
        <v>288.25</v>
      </c>
      <c r="G47" s="42">
        <f t="shared" si="14"/>
        <v>448.33</v>
      </c>
      <c r="H47" s="42">
        <f t="shared" si="14"/>
        <v>159.62</v>
      </c>
      <c r="I47" s="42">
        <f t="shared" si="14"/>
        <v>288.71000000000004</v>
      </c>
      <c r="J47" s="68">
        <f>ROUND((((I47-K47)/I47)*100),2)</f>
        <v>8.41</v>
      </c>
      <c r="K47" s="62">
        <f>SUM(K36:K45)</f>
        <v>264.43799999999999</v>
      </c>
      <c r="L47" s="42">
        <f>SUM(L36:L45)</f>
        <v>0.46000000000000441</v>
      </c>
      <c r="M47" s="21"/>
      <c r="N47" s="19"/>
    </row>
    <row r="48" spans="1:14" ht="12.75" customHeight="1" x14ac:dyDescent="0.2">
      <c r="A48" s="18"/>
      <c r="B48" s="19"/>
      <c r="C48" s="19"/>
      <c r="D48" s="11"/>
      <c r="E48" s="11"/>
      <c r="F48" s="11"/>
      <c r="G48" s="11"/>
      <c r="H48" s="11"/>
      <c r="I48" s="11"/>
      <c r="J48" s="20"/>
      <c r="K48" s="11"/>
      <c r="L48" s="11"/>
      <c r="M48" s="21"/>
      <c r="N48" s="19"/>
    </row>
    <row r="49" spans="1:14" ht="16.5" customHeight="1" x14ac:dyDescent="0.25">
      <c r="A49" s="22" t="s">
        <v>14</v>
      </c>
      <c r="B49" s="23" t="str">
        <f>+B33</f>
        <v>Pucobre</v>
      </c>
      <c r="C49" s="24" t="s">
        <v>76</v>
      </c>
      <c r="D49" s="136" t="s">
        <v>16</v>
      </c>
      <c r="E49" s="136"/>
      <c r="F49" s="136"/>
      <c r="G49" s="25"/>
      <c r="H49" s="26" t="s">
        <v>17</v>
      </c>
      <c r="I49" s="27"/>
      <c r="J49" s="28">
        <v>42385</v>
      </c>
      <c r="K49" s="29"/>
      <c r="L49" s="30"/>
      <c r="M49" s="137" t="s">
        <v>18</v>
      </c>
      <c r="N49" s="138" t="s">
        <v>19</v>
      </c>
    </row>
    <row r="50" spans="1:14" ht="12.75" customHeight="1" x14ac:dyDescent="0.25">
      <c r="A50" s="31" t="s">
        <v>20</v>
      </c>
      <c r="B50" s="32" t="s">
        <v>21</v>
      </c>
      <c r="C50" s="33" t="s">
        <v>22</v>
      </c>
      <c r="D50" s="136"/>
      <c r="E50" s="136"/>
      <c r="F50" s="136"/>
      <c r="G50" s="34"/>
      <c r="H50" s="35" t="s">
        <v>23</v>
      </c>
      <c r="I50" s="36"/>
      <c r="J50" s="37" t="s">
        <v>24</v>
      </c>
      <c r="K50" s="38" t="s">
        <v>25</v>
      </c>
      <c r="L50" s="38" t="s">
        <v>26</v>
      </c>
      <c r="M50" s="137"/>
      <c r="N50" s="137"/>
    </row>
    <row r="51" spans="1:14" ht="12.75" customHeight="1" x14ac:dyDescent="0.25">
      <c r="A51" s="39" t="s">
        <v>27</v>
      </c>
      <c r="B51" s="40" t="s">
        <v>28</v>
      </c>
      <c r="C51" s="41" t="s">
        <v>29</v>
      </c>
      <c r="D51" s="42" t="s">
        <v>30</v>
      </c>
      <c r="E51" s="42" t="s">
        <v>31</v>
      </c>
      <c r="F51" s="42" t="s">
        <v>32</v>
      </c>
      <c r="G51" s="42" t="s">
        <v>30</v>
      </c>
      <c r="H51" s="35" t="s">
        <v>31</v>
      </c>
      <c r="I51" s="42" t="s">
        <v>32</v>
      </c>
      <c r="J51" s="43" t="s">
        <v>33</v>
      </c>
      <c r="K51" s="44" t="s">
        <v>34</v>
      </c>
      <c r="L51" s="44" t="s">
        <v>7</v>
      </c>
      <c r="M51" s="137"/>
      <c r="N51" s="137"/>
    </row>
    <row r="52" spans="1:14" ht="12.75" customHeight="1" x14ac:dyDescent="0.25">
      <c r="A52" s="45">
        <v>1</v>
      </c>
      <c r="B52" s="46" t="s">
        <v>67</v>
      </c>
      <c r="C52" s="64">
        <v>2352977</v>
      </c>
      <c r="D52" s="47">
        <v>44.91</v>
      </c>
      <c r="E52" s="48">
        <v>15.94</v>
      </c>
      <c r="F52" s="66">
        <f t="shared" ref="F52:F61" si="15">D52-E52</f>
        <v>28.97</v>
      </c>
      <c r="G52" s="48">
        <v>44.9</v>
      </c>
      <c r="H52" s="47">
        <v>15.89</v>
      </c>
      <c r="I52" s="67">
        <f t="shared" ref="I52:I61" si="16">G52-H52</f>
        <v>29.009999999999998</v>
      </c>
      <c r="J52" s="65">
        <v>8.0399999999999991</v>
      </c>
      <c r="K52" s="67">
        <f t="shared" ref="K52:K61" si="17">ROUND((I52*(100-J52)/100),3)</f>
        <v>26.678000000000001</v>
      </c>
      <c r="L52" s="66">
        <f t="shared" ref="L52:L61" si="18">I52-F52</f>
        <v>3.9999999999999147E-2</v>
      </c>
      <c r="M52" s="69">
        <v>42385</v>
      </c>
      <c r="N52" s="70">
        <v>842839</v>
      </c>
    </row>
    <row r="53" spans="1:14" ht="12.75" customHeight="1" x14ac:dyDescent="0.25">
      <c r="A53" s="52">
        <v>2</v>
      </c>
      <c r="B53" s="53" t="s">
        <v>65</v>
      </c>
      <c r="C53" s="63">
        <v>2352979</v>
      </c>
      <c r="D53" s="54">
        <v>44.97</v>
      </c>
      <c r="E53" s="55">
        <v>16.02</v>
      </c>
      <c r="F53" s="49">
        <f t="shared" si="15"/>
        <v>28.95</v>
      </c>
      <c r="G53" s="55">
        <v>44.99</v>
      </c>
      <c r="H53" s="54">
        <v>16</v>
      </c>
      <c r="I53" s="50">
        <f t="shared" si="16"/>
        <v>28.990000000000002</v>
      </c>
      <c r="J53" s="51">
        <v>8.24</v>
      </c>
      <c r="K53" s="50">
        <f t="shared" si="17"/>
        <v>26.600999999999999</v>
      </c>
      <c r="L53" s="49">
        <f t="shared" si="18"/>
        <v>4.00000000000027E-2</v>
      </c>
      <c r="M53" s="69">
        <v>42385</v>
      </c>
      <c r="N53" s="70">
        <v>842841</v>
      </c>
    </row>
    <row r="54" spans="1:14" ht="12.75" customHeight="1" x14ac:dyDescent="0.25">
      <c r="A54" s="52">
        <v>3</v>
      </c>
      <c r="B54" s="53" t="s">
        <v>64</v>
      </c>
      <c r="C54" s="63">
        <v>2352980</v>
      </c>
      <c r="D54" s="54">
        <v>44.74</v>
      </c>
      <c r="E54" s="55">
        <v>15.83</v>
      </c>
      <c r="F54" s="49">
        <f t="shared" si="15"/>
        <v>28.910000000000004</v>
      </c>
      <c r="G54" s="55">
        <v>44.75</v>
      </c>
      <c r="H54" s="54">
        <v>15.8</v>
      </c>
      <c r="I54" s="50">
        <f t="shared" si="16"/>
        <v>28.95</v>
      </c>
      <c r="J54" s="51">
        <v>7.98</v>
      </c>
      <c r="K54" s="50">
        <f t="shared" si="17"/>
        <v>26.64</v>
      </c>
      <c r="L54" s="49">
        <f t="shared" si="18"/>
        <v>3.9999999999995595E-2</v>
      </c>
      <c r="M54" s="69">
        <v>42385</v>
      </c>
      <c r="N54" s="70">
        <v>842842</v>
      </c>
    </row>
    <row r="55" spans="1:14" ht="12.75" customHeight="1" x14ac:dyDescent="0.25">
      <c r="A55" s="52">
        <v>4</v>
      </c>
      <c r="B55" s="53" t="s">
        <v>61</v>
      </c>
      <c r="C55" s="63">
        <v>2352982</v>
      </c>
      <c r="D55" s="54">
        <v>44.61</v>
      </c>
      <c r="E55" s="55">
        <v>16.29</v>
      </c>
      <c r="F55" s="49">
        <f t="shared" si="15"/>
        <v>28.32</v>
      </c>
      <c r="G55" s="55">
        <v>44.57</v>
      </c>
      <c r="H55" s="54">
        <v>16.22</v>
      </c>
      <c r="I55" s="50">
        <f t="shared" si="16"/>
        <v>28.35</v>
      </c>
      <c r="J55" s="51">
        <v>7.97</v>
      </c>
      <c r="K55" s="50">
        <f t="shared" si="17"/>
        <v>26.091000000000001</v>
      </c>
      <c r="L55" s="49">
        <f t="shared" si="18"/>
        <v>3.0000000000001137E-2</v>
      </c>
      <c r="M55" s="69">
        <v>42385</v>
      </c>
      <c r="N55" s="70">
        <v>842844</v>
      </c>
    </row>
    <row r="56" spans="1:14" ht="12.75" customHeight="1" x14ac:dyDescent="0.25">
      <c r="A56" s="52">
        <v>5</v>
      </c>
      <c r="B56" s="53" t="s">
        <v>69</v>
      </c>
      <c r="C56" s="63">
        <v>2352981</v>
      </c>
      <c r="D56" s="54">
        <v>44.86</v>
      </c>
      <c r="E56" s="55">
        <v>15.84</v>
      </c>
      <c r="F56" s="49">
        <f t="shared" si="15"/>
        <v>29.02</v>
      </c>
      <c r="G56" s="55">
        <v>44.9</v>
      </c>
      <c r="H56" s="54">
        <v>15.82</v>
      </c>
      <c r="I56" s="50">
        <f t="shared" si="16"/>
        <v>29.08</v>
      </c>
      <c r="J56" s="51">
        <v>8.06</v>
      </c>
      <c r="K56" s="50">
        <f t="shared" si="17"/>
        <v>26.736000000000001</v>
      </c>
      <c r="L56" s="49">
        <f t="shared" si="18"/>
        <v>5.9999999999998721E-2</v>
      </c>
      <c r="M56" s="69">
        <v>42385</v>
      </c>
      <c r="N56" s="70">
        <v>842843</v>
      </c>
    </row>
    <row r="57" spans="1:14" ht="12.75" customHeight="1" x14ac:dyDescent="0.25">
      <c r="A57" s="52"/>
      <c r="B57" s="53"/>
      <c r="C57" s="63"/>
      <c r="D57" s="54"/>
      <c r="E57" s="55"/>
      <c r="F57" s="49">
        <f t="shared" si="15"/>
        <v>0</v>
      </c>
      <c r="G57" s="55"/>
      <c r="H57" s="54"/>
      <c r="I57" s="50">
        <f t="shared" si="16"/>
        <v>0</v>
      </c>
      <c r="J57" s="51"/>
      <c r="K57" s="50">
        <f t="shared" si="17"/>
        <v>0</v>
      </c>
      <c r="L57" s="49">
        <f t="shared" si="18"/>
        <v>0</v>
      </c>
      <c r="M57" s="69" t="s">
        <v>72</v>
      </c>
      <c r="N57" s="68"/>
    </row>
    <row r="58" spans="1:14" ht="12.75" customHeight="1" x14ac:dyDescent="0.25">
      <c r="A58" s="52"/>
      <c r="B58" s="53"/>
      <c r="C58" s="63"/>
      <c r="D58" s="54"/>
      <c r="E58" s="55"/>
      <c r="F58" s="49">
        <f t="shared" si="15"/>
        <v>0</v>
      </c>
      <c r="G58" s="55"/>
      <c r="H58" s="54"/>
      <c r="I58" s="50">
        <f t="shared" si="16"/>
        <v>0</v>
      </c>
      <c r="J58" s="51"/>
      <c r="K58" s="50">
        <f t="shared" si="17"/>
        <v>0</v>
      </c>
      <c r="L58" s="49">
        <f t="shared" si="18"/>
        <v>0</v>
      </c>
      <c r="M58" s="69"/>
      <c r="N58" s="68"/>
    </row>
    <row r="59" spans="1:14" ht="12.75" customHeight="1" x14ac:dyDescent="0.25">
      <c r="A59" s="52"/>
      <c r="B59" s="53"/>
      <c r="C59" s="63"/>
      <c r="D59" s="54"/>
      <c r="E59" s="55"/>
      <c r="F59" s="49">
        <f t="shared" si="15"/>
        <v>0</v>
      </c>
      <c r="G59" s="55"/>
      <c r="H59" s="54"/>
      <c r="I59" s="50">
        <f t="shared" si="16"/>
        <v>0</v>
      </c>
      <c r="J59" s="51"/>
      <c r="K59" s="50">
        <f t="shared" si="17"/>
        <v>0</v>
      </c>
      <c r="L59" s="49">
        <f t="shared" si="18"/>
        <v>0</v>
      </c>
      <c r="M59" s="69"/>
      <c r="N59" s="68"/>
    </row>
    <row r="60" spans="1:14" ht="12.75" customHeight="1" x14ac:dyDescent="0.25">
      <c r="A60" s="52"/>
      <c r="B60" s="53"/>
      <c r="C60" s="63"/>
      <c r="D60" s="54"/>
      <c r="E60" s="55"/>
      <c r="F60" s="49">
        <f t="shared" si="15"/>
        <v>0</v>
      </c>
      <c r="G60" s="55"/>
      <c r="H60" s="54"/>
      <c r="I60" s="50">
        <f t="shared" si="16"/>
        <v>0</v>
      </c>
      <c r="J60" s="51"/>
      <c r="K60" s="50">
        <f t="shared" si="17"/>
        <v>0</v>
      </c>
      <c r="L60" s="49">
        <f t="shared" si="18"/>
        <v>0</v>
      </c>
      <c r="M60" s="69"/>
      <c r="N60" s="68"/>
    </row>
    <row r="61" spans="1:14" ht="12.75" customHeight="1" x14ac:dyDescent="0.25">
      <c r="A61" s="52"/>
      <c r="B61" s="53"/>
      <c r="C61" s="63"/>
      <c r="D61" s="54"/>
      <c r="E61" s="55"/>
      <c r="F61" s="49">
        <f t="shared" si="15"/>
        <v>0</v>
      </c>
      <c r="G61" s="55"/>
      <c r="H61" s="54"/>
      <c r="I61" s="50">
        <f t="shared" si="16"/>
        <v>0</v>
      </c>
      <c r="J61" s="51"/>
      <c r="K61" s="50">
        <f t="shared" si="17"/>
        <v>0</v>
      </c>
      <c r="L61" s="49">
        <f t="shared" si="18"/>
        <v>0</v>
      </c>
      <c r="M61" s="71"/>
      <c r="N61" s="68"/>
    </row>
    <row r="62" spans="1:14" ht="12.75" customHeight="1" x14ac:dyDescent="0.25">
      <c r="A62" s="1"/>
      <c r="B62" s="19"/>
      <c r="C62" s="56"/>
      <c r="D62" s="11"/>
      <c r="E62" s="11"/>
      <c r="F62" s="3"/>
      <c r="G62" s="11"/>
      <c r="H62" s="11"/>
      <c r="I62" s="3"/>
      <c r="J62" s="57"/>
      <c r="K62" s="3"/>
      <c r="L62" s="6"/>
      <c r="M62" s="21"/>
      <c r="N62" s="19"/>
    </row>
    <row r="63" spans="1:14" ht="12.75" customHeight="1" x14ac:dyDescent="0.25">
      <c r="A63" s="58"/>
      <c r="B63" s="59">
        <f>(COUNTA(B52:B61))</f>
        <v>5</v>
      </c>
      <c r="C63" s="60" t="s">
        <v>35</v>
      </c>
      <c r="D63" s="42">
        <f t="shared" ref="D63:I63" si="19">SUM(D52:D61)</f>
        <v>224.09000000000003</v>
      </c>
      <c r="E63" s="42">
        <f t="shared" si="19"/>
        <v>79.92</v>
      </c>
      <c r="F63" s="42">
        <f t="shared" si="19"/>
        <v>144.17000000000002</v>
      </c>
      <c r="G63" s="42">
        <f t="shared" si="19"/>
        <v>224.10999999999999</v>
      </c>
      <c r="H63" s="42">
        <f t="shared" si="19"/>
        <v>79.72999999999999</v>
      </c>
      <c r="I63" s="42">
        <f t="shared" si="19"/>
        <v>144.38</v>
      </c>
      <c r="J63" s="68">
        <f>ROUND((((I63-K63)/I63)*100),2)</f>
        <v>8.06</v>
      </c>
      <c r="K63" s="62">
        <f>SUM(K52:K61)</f>
        <v>132.74599999999998</v>
      </c>
      <c r="L63" s="42">
        <f>SUM(L52:L61)</f>
        <v>0.2099999999999973</v>
      </c>
      <c r="M63" s="21"/>
      <c r="N63" s="19"/>
    </row>
    <row r="64" spans="1:14" ht="12.75" customHeight="1" x14ac:dyDescent="0.2">
      <c r="A64" s="18"/>
      <c r="B64" s="19"/>
      <c r="C64" s="19"/>
      <c r="D64" s="11"/>
      <c r="E64" s="11"/>
      <c r="F64" s="11"/>
      <c r="G64" s="11"/>
      <c r="H64" s="11"/>
      <c r="I64" s="11"/>
      <c r="J64" s="20"/>
      <c r="K64" s="11"/>
      <c r="L64" s="11"/>
      <c r="M64" s="21"/>
      <c r="N64" s="19"/>
    </row>
    <row r="65" spans="1:14" ht="16.5" customHeight="1" x14ac:dyDescent="0.25">
      <c r="A65" s="22" t="s">
        <v>14</v>
      </c>
      <c r="B65" s="23" t="str">
        <f>+B49</f>
        <v>Pucobre</v>
      </c>
      <c r="C65" s="24" t="s">
        <v>77</v>
      </c>
      <c r="D65" s="136" t="s">
        <v>16</v>
      </c>
      <c r="E65" s="136"/>
      <c r="F65" s="136"/>
      <c r="G65" s="25"/>
      <c r="H65" s="26" t="s">
        <v>17</v>
      </c>
      <c r="I65" s="27"/>
      <c r="J65" s="28">
        <v>42387</v>
      </c>
      <c r="K65" s="29"/>
      <c r="L65" s="30"/>
      <c r="M65" s="137" t="s">
        <v>18</v>
      </c>
      <c r="N65" s="138" t="s">
        <v>19</v>
      </c>
    </row>
    <row r="66" spans="1:14" ht="12.75" customHeight="1" x14ac:dyDescent="0.25">
      <c r="A66" s="31" t="s">
        <v>20</v>
      </c>
      <c r="B66" s="32" t="s">
        <v>21</v>
      </c>
      <c r="C66" s="33" t="s">
        <v>22</v>
      </c>
      <c r="D66" s="136"/>
      <c r="E66" s="136"/>
      <c r="F66" s="136"/>
      <c r="G66" s="34"/>
      <c r="H66" s="35" t="s">
        <v>23</v>
      </c>
      <c r="I66" s="36"/>
      <c r="J66" s="37" t="s">
        <v>24</v>
      </c>
      <c r="K66" s="38" t="s">
        <v>25</v>
      </c>
      <c r="L66" s="38" t="s">
        <v>26</v>
      </c>
      <c r="M66" s="137"/>
      <c r="N66" s="137"/>
    </row>
    <row r="67" spans="1:14" ht="12.75" customHeight="1" x14ac:dyDescent="0.25">
      <c r="A67" s="39" t="s">
        <v>27</v>
      </c>
      <c r="B67" s="40" t="s">
        <v>28</v>
      </c>
      <c r="C67" s="41" t="s">
        <v>29</v>
      </c>
      <c r="D67" s="42" t="s">
        <v>30</v>
      </c>
      <c r="E67" s="42" t="s">
        <v>31</v>
      </c>
      <c r="F67" s="42" t="s">
        <v>32</v>
      </c>
      <c r="G67" s="42" t="s">
        <v>30</v>
      </c>
      <c r="H67" s="35" t="s">
        <v>31</v>
      </c>
      <c r="I67" s="42" t="s">
        <v>32</v>
      </c>
      <c r="J67" s="43" t="s">
        <v>33</v>
      </c>
      <c r="K67" s="44" t="s">
        <v>34</v>
      </c>
      <c r="L67" s="44" t="s">
        <v>7</v>
      </c>
      <c r="M67" s="137"/>
      <c r="N67" s="137"/>
    </row>
    <row r="68" spans="1:14" ht="12.75" customHeight="1" x14ac:dyDescent="0.25">
      <c r="A68" s="45">
        <v>1</v>
      </c>
      <c r="B68" s="46" t="s">
        <v>57</v>
      </c>
      <c r="C68" s="64">
        <v>2352987</v>
      </c>
      <c r="D68" s="47">
        <v>44.97</v>
      </c>
      <c r="E68" s="48">
        <v>15.98</v>
      </c>
      <c r="F68" s="66">
        <f t="shared" ref="F68:F77" si="20">D68-E68</f>
        <v>28.99</v>
      </c>
      <c r="G68" s="48">
        <v>44.97</v>
      </c>
      <c r="H68" s="47">
        <v>15.92</v>
      </c>
      <c r="I68" s="67">
        <f t="shared" ref="I68:I77" si="21">G68-H68</f>
        <v>29.049999999999997</v>
      </c>
      <c r="J68" s="65">
        <v>8.2200000000000006</v>
      </c>
      <c r="K68" s="67">
        <f t="shared" ref="K68:K77" si="22">ROUND((I68*(100-J68)/100),3)</f>
        <v>26.661999999999999</v>
      </c>
      <c r="L68" s="66">
        <f t="shared" ref="L68:L77" si="23">I68-F68</f>
        <v>5.9999999999998721E-2</v>
      </c>
      <c r="M68" s="69">
        <v>42387</v>
      </c>
      <c r="N68" s="70">
        <v>842850</v>
      </c>
    </row>
    <row r="69" spans="1:14" ht="12.75" customHeight="1" x14ac:dyDescent="0.25">
      <c r="A69" s="52">
        <v>2</v>
      </c>
      <c r="B69" s="53" t="s">
        <v>56</v>
      </c>
      <c r="C69" s="63">
        <v>2352984</v>
      </c>
      <c r="D69" s="54">
        <v>44.99</v>
      </c>
      <c r="E69" s="55">
        <v>16.36</v>
      </c>
      <c r="F69" s="49">
        <f t="shared" si="20"/>
        <v>28.630000000000003</v>
      </c>
      <c r="G69" s="55">
        <v>44.98</v>
      </c>
      <c r="H69" s="54">
        <v>16.329999999999998</v>
      </c>
      <c r="I69" s="50">
        <f t="shared" si="21"/>
        <v>28.65</v>
      </c>
      <c r="J69" s="51">
        <v>8.19</v>
      </c>
      <c r="K69" s="50">
        <f t="shared" si="22"/>
        <v>26.303999999999998</v>
      </c>
      <c r="L69" s="49">
        <f t="shared" si="23"/>
        <v>1.9999999999996021E-2</v>
      </c>
      <c r="M69" s="69">
        <v>42387</v>
      </c>
      <c r="N69" s="70" t="s">
        <v>78</v>
      </c>
    </row>
    <row r="70" spans="1:14" ht="12.75" customHeight="1" x14ac:dyDescent="0.25">
      <c r="A70" s="52">
        <v>3</v>
      </c>
      <c r="B70" s="53" t="s">
        <v>79</v>
      </c>
      <c r="C70" s="63">
        <v>2352983</v>
      </c>
      <c r="D70" s="54">
        <v>44.97</v>
      </c>
      <c r="E70" s="55">
        <v>15.94</v>
      </c>
      <c r="F70" s="49">
        <f t="shared" si="20"/>
        <v>29.03</v>
      </c>
      <c r="G70" s="55">
        <v>44.97</v>
      </c>
      <c r="H70" s="54">
        <v>15.9</v>
      </c>
      <c r="I70" s="50">
        <f t="shared" si="21"/>
        <v>29.07</v>
      </c>
      <c r="J70" s="51">
        <v>8.01</v>
      </c>
      <c r="K70" s="50">
        <f t="shared" si="22"/>
        <v>26.741</v>
      </c>
      <c r="L70" s="49">
        <f t="shared" si="23"/>
        <v>3.9999999999999147E-2</v>
      </c>
      <c r="M70" s="69">
        <v>42387</v>
      </c>
      <c r="N70" s="70">
        <v>842847</v>
      </c>
    </row>
    <row r="71" spans="1:14" ht="12.75" customHeight="1" x14ac:dyDescent="0.25">
      <c r="A71" s="52">
        <v>4</v>
      </c>
      <c r="B71" s="53" t="s">
        <v>80</v>
      </c>
      <c r="C71" s="63">
        <v>2352985</v>
      </c>
      <c r="D71" s="54">
        <v>44.95</v>
      </c>
      <c r="E71" s="55">
        <v>15.82</v>
      </c>
      <c r="F71" s="49">
        <f t="shared" si="20"/>
        <v>29.130000000000003</v>
      </c>
      <c r="G71" s="55">
        <v>44.93</v>
      </c>
      <c r="H71" s="54">
        <v>15.76</v>
      </c>
      <c r="I71" s="50">
        <f t="shared" si="21"/>
        <v>29.17</v>
      </c>
      <c r="J71" s="51">
        <v>8.15</v>
      </c>
      <c r="K71" s="50">
        <f t="shared" si="22"/>
        <v>26.792999999999999</v>
      </c>
      <c r="L71" s="49">
        <f t="shared" si="23"/>
        <v>3.9999999999999147E-2</v>
      </c>
      <c r="M71" s="69">
        <v>42387</v>
      </c>
      <c r="N71" s="70">
        <v>842848</v>
      </c>
    </row>
    <row r="72" spans="1:14" ht="12.75" customHeight="1" x14ac:dyDescent="0.25">
      <c r="A72" s="52">
        <v>5</v>
      </c>
      <c r="B72" s="53" t="s">
        <v>81</v>
      </c>
      <c r="C72" s="63">
        <v>2352986</v>
      </c>
      <c r="D72" s="54">
        <v>44.85</v>
      </c>
      <c r="E72" s="55">
        <v>16.22</v>
      </c>
      <c r="F72" s="49">
        <f t="shared" si="20"/>
        <v>28.630000000000003</v>
      </c>
      <c r="G72" s="55">
        <v>44.82</v>
      </c>
      <c r="H72" s="54">
        <v>16.16</v>
      </c>
      <c r="I72" s="50">
        <f t="shared" si="21"/>
        <v>28.66</v>
      </c>
      <c r="J72" s="51">
        <v>8.15</v>
      </c>
      <c r="K72" s="50">
        <f t="shared" si="22"/>
        <v>26.324000000000002</v>
      </c>
      <c r="L72" s="49">
        <f t="shared" si="23"/>
        <v>2.9999999999997584E-2</v>
      </c>
      <c r="M72" s="69">
        <v>42387</v>
      </c>
      <c r="N72" s="70">
        <v>842849</v>
      </c>
    </row>
    <row r="73" spans="1:14" ht="12.75" customHeight="1" x14ac:dyDescent="0.25">
      <c r="A73" s="52">
        <v>6</v>
      </c>
      <c r="B73" s="53" t="s">
        <v>82</v>
      </c>
      <c r="C73" s="63">
        <v>2352989</v>
      </c>
      <c r="D73" s="54">
        <v>44.84</v>
      </c>
      <c r="E73" s="55">
        <v>15.9</v>
      </c>
      <c r="F73" s="49">
        <f t="shared" si="20"/>
        <v>28.940000000000005</v>
      </c>
      <c r="G73" s="55">
        <v>44.83</v>
      </c>
      <c r="H73" s="54">
        <v>15.89</v>
      </c>
      <c r="I73" s="50">
        <f t="shared" si="21"/>
        <v>28.939999999999998</v>
      </c>
      <c r="J73" s="51">
        <v>8.08</v>
      </c>
      <c r="K73" s="50">
        <f t="shared" si="22"/>
        <v>26.602</v>
      </c>
      <c r="L73" s="49">
        <f t="shared" si="23"/>
        <v>0</v>
      </c>
      <c r="M73" s="69">
        <v>42387</v>
      </c>
      <c r="N73" s="70">
        <v>842852</v>
      </c>
    </row>
    <row r="74" spans="1:14" ht="12.75" customHeight="1" x14ac:dyDescent="0.25">
      <c r="A74" s="52">
        <v>7</v>
      </c>
      <c r="B74" s="53" t="s">
        <v>58</v>
      </c>
      <c r="C74" s="63">
        <v>2352988</v>
      </c>
      <c r="D74" s="54">
        <v>44.73</v>
      </c>
      <c r="E74" s="55">
        <v>15.67</v>
      </c>
      <c r="F74" s="49">
        <f t="shared" si="20"/>
        <v>29.059999999999995</v>
      </c>
      <c r="G74" s="55">
        <v>44.78</v>
      </c>
      <c r="H74" s="54">
        <v>15.65</v>
      </c>
      <c r="I74" s="50">
        <f t="shared" si="21"/>
        <v>29.130000000000003</v>
      </c>
      <c r="J74" s="51">
        <v>8.25</v>
      </c>
      <c r="K74" s="50">
        <f t="shared" si="22"/>
        <v>26.727</v>
      </c>
      <c r="L74" s="49">
        <f t="shared" si="23"/>
        <v>7.000000000000739E-2</v>
      </c>
      <c r="M74" s="69">
        <v>42387</v>
      </c>
      <c r="N74" s="70">
        <v>842851</v>
      </c>
    </row>
    <row r="75" spans="1:14" ht="12.75" customHeight="1" x14ac:dyDescent="0.25">
      <c r="A75" s="52">
        <v>8</v>
      </c>
      <c r="B75" s="53" t="s">
        <v>83</v>
      </c>
      <c r="C75" s="63">
        <v>2352990</v>
      </c>
      <c r="D75" s="54">
        <v>44.92</v>
      </c>
      <c r="E75" s="55">
        <v>16.100000000000001</v>
      </c>
      <c r="F75" s="49">
        <f t="shared" si="20"/>
        <v>28.82</v>
      </c>
      <c r="G75" s="55">
        <v>44.95</v>
      </c>
      <c r="H75" s="54">
        <v>16.09</v>
      </c>
      <c r="I75" s="50">
        <f t="shared" si="21"/>
        <v>28.860000000000003</v>
      </c>
      <c r="J75" s="51">
        <v>8.32</v>
      </c>
      <c r="K75" s="50">
        <f t="shared" si="22"/>
        <v>26.459</v>
      </c>
      <c r="L75" s="49">
        <f t="shared" si="23"/>
        <v>4.00000000000027E-2</v>
      </c>
      <c r="M75" s="69">
        <v>42387</v>
      </c>
      <c r="N75" s="70">
        <v>842853</v>
      </c>
    </row>
    <row r="76" spans="1:14" ht="12.75" customHeight="1" x14ac:dyDescent="0.25">
      <c r="A76" s="52">
        <v>9</v>
      </c>
      <c r="B76" s="53" t="s">
        <v>69</v>
      </c>
      <c r="C76" s="63">
        <v>2352993</v>
      </c>
      <c r="D76" s="54">
        <v>44.97</v>
      </c>
      <c r="E76" s="55">
        <v>15.86</v>
      </c>
      <c r="F76" s="49">
        <f t="shared" si="20"/>
        <v>29.11</v>
      </c>
      <c r="G76" s="55">
        <v>45</v>
      </c>
      <c r="H76" s="54">
        <v>15.83</v>
      </c>
      <c r="I76" s="50">
        <f t="shared" si="21"/>
        <v>29.17</v>
      </c>
      <c r="J76" s="51">
        <v>8.26</v>
      </c>
      <c r="K76" s="50">
        <f t="shared" si="22"/>
        <v>26.760999999999999</v>
      </c>
      <c r="L76" s="49">
        <f t="shared" si="23"/>
        <v>6.0000000000002274E-2</v>
      </c>
      <c r="M76" s="69">
        <v>42387</v>
      </c>
      <c r="N76" s="70">
        <v>842454</v>
      </c>
    </row>
    <row r="77" spans="1:14" ht="12.75" customHeight="1" x14ac:dyDescent="0.25">
      <c r="A77" s="52">
        <v>10</v>
      </c>
      <c r="B77" s="53" t="s">
        <v>84</v>
      </c>
      <c r="C77" s="63">
        <v>2352994</v>
      </c>
      <c r="D77" s="54">
        <v>44.9</v>
      </c>
      <c r="E77" s="55">
        <v>15.83</v>
      </c>
      <c r="F77" s="49">
        <f t="shared" si="20"/>
        <v>29.07</v>
      </c>
      <c r="G77" s="55">
        <v>44.89</v>
      </c>
      <c r="H77" s="54">
        <v>15.81</v>
      </c>
      <c r="I77" s="50">
        <f t="shared" si="21"/>
        <v>29.08</v>
      </c>
      <c r="J77" s="51">
        <v>7.89</v>
      </c>
      <c r="K77" s="50">
        <f t="shared" si="22"/>
        <v>26.786000000000001</v>
      </c>
      <c r="L77" s="49">
        <f t="shared" si="23"/>
        <v>9.9999999999980105E-3</v>
      </c>
      <c r="M77" s="69">
        <v>42387</v>
      </c>
      <c r="N77" s="70">
        <v>842857</v>
      </c>
    </row>
    <row r="78" spans="1:14" ht="12.75" customHeight="1" x14ac:dyDescent="0.25">
      <c r="A78" s="1"/>
      <c r="B78" s="19"/>
      <c r="C78" s="56"/>
      <c r="D78" s="11"/>
      <c r="E78" s="11"/>
      <c r="F78" s="3"/>
      <c r="G78" s="11"/>
      <c r="H78" s="11"/>
      <c r="I78" s="3"/>
      <c r="J78" s="57"/>
      <c r="K78" s="3"/>
      <c r="L78" s="6"/>
      <c r="M78" s="21"/>
      <c r="N78" s="19"/>
    </row>
    <row r="79" spans="1:14" ht="12.75" customHeight="1" x14ac:dyDescent="0.25">
      <c r="A79" s="58"/>
      <c r="B79" s="59">
        <f>(COUNTA(B68:B77))</f>
        <v>10</v>
      </c>
      <c r="C79" s="60" t="s">
        <v>35</v>
      </c>
      <c r="D79" s="42">
        <f t="shared" ref="D79:I79" si="24">SUM(D68:D77)</f>
        <v>449.09000000000003</v>
      </c>
      <c r="E79" s="42">
        <f t="shared" si="24"/>
        <v>159.68000000000004</v>
      </c>
      <c r="F79" s="42">
        <f t="shared" si="24"/>
        <v>289.40999999999997</v>
      </c>
      <c r="G79" s="42">
        <f t="shared" si="24"/>
        <v>449.11999999999995</v>
      </c>
      <c r="H79" s="42">
        <f t="shared" si="24"/>
        <v>159.34</v>
      </c>
      <c r="I79" s="42">
        <f t="shared" si="24"/>
        <v>289.77999999999997</v>
      </c>
      <c r="J79" s="68">
        <f>ROUND((((I79-K79)/I79)*100),2)</f>
        <v>8.15</v>
      </c>
      <c r="K79" s="62">
        <f>SUM(K68:K77)</f>
        <v>266.15899999999999</v>
      </c>
      <c r="L79" s="42">
        <f>SUM(L68:L77)</f>
        <v>0.37000000000000099</v>
      </c>
      <c r="M79" s="21"/>
      <c r="N79" s="19"/>
    </row>
    <row r="80" spans="1:14" ht="12.75" customHeight="1" x14ac:dyDescent="0.2">
      <c r="A80" s="18"/>
      <c r="B80" s="19"/>
      <c r="C80" s="19"/>
      <c r="D80" s="11"/>
      <c r="E80" s="11"/>
      <c r="F80" s="11"/>
      <c r="G80" s="11"/>
      <c r="H80" s="11"/>
      <c r="I80" s="11"/>
      <c r="J80" s="20"/>
      <c r="K80" s="11"/>
      <c r="L80" s="11"/>
      <c r="M80" s="21"/>
      <c r="N80" s="19"/>
    </row>
    <row r="81" spans="1:14" ht="16.5" customHeight="1" x14ac:dyDescent="0.25">
      <c r="A81" s="22" t="s">
        <v>14</v>
      </c>
      <c r="B81" s="23" t="str">
        <f>+B65</f>
        <v>Pucobre</v>
      </c>
      <c r="C81" s="24" t="s">
        <v>85</v>
      </c>
      <c r="D81" s="136" t="s">
        <v>16</v>
      </c>
      <c r="E81" s="136"/>
      <c r="F81" s="136"/>
      <c r="G81" s="25"/>
      <c r="H81" s="26" t="s">
        <v>17</v>
      </c>
      <c r="I81" s="27"/>
      <c r="J81" s="28">
        <v>42387</v>
      </c>
      <c r="K81" s="29"/>
      <c r="L81" s="30"/>
      <c r="M81" s="137" t="s">
        <v>18</v>
      </c>
      <c r="N81" s="138" t="s">
        <v>19</v>
      </c>
    </row>
    <row r="82" spans="1:14" ht="12.75" customHeight="1" x14ac:dyDescent="0.25">
      <c r="A82" s="31" t="s">
        <v>20</v>
      </c>
      <c r="B82" s="32" t="s">
        <v>21</v>
      </c>
      <c r="C82" s="33" t="s">
        <v>22</v>
      </c>
      <c r="D82" s="136"/>
      <c r="E82" s="136"/>
      <c r="F82" s="136"/>
      <c r="G82" s="34"/>
      <c r="H82" s="35" t="s">
        <v>23</v>
      </c>
      <c r="I82" s="36"/>
      <c r="J82" s="37" t="s">
        <v>24</v>
      </c>
      <c r="K82" s="38" t="s">
        <v>25</v>
      </c>
      <c r="L82" s="38" t="s">
        <v>26</v>
      </c>
      <c r="M82" s="137"/>
      <c r="N82" s="137"/>
    </row>
    <row r="83" spans="1:14" ht="12.75" customHeight="1" x14ac:dyDescent="0.25">
      <c r="A83" s="39" t="s">
        <v>27</v>
      </c>
      <c r="B83" s="40" t="s">
        <v>28</v>
      </c>
      <c r="C83" s="41" t="s">
        <v>29</v>
      </c>
      <c r="D83" s="42" t="s">
        <v>30</v>
      </c>
      <c r="E83" s="42" t="s">
        <v>31</v>
      </c>
      <c r="F83" s="42" t="s">
        <v>32</v>
      </c>
      <c r="G83" s="42" t="s">
        <v>30</v>
      </c>
      <c r="H83" s="35" t="s">
        <v>31</v>
      </c>
      <c r="I83" s="42" t="s">
        <v>32</v>
      </c>
      <c r="J83" s="43" t="s">
        <v>33</v>
      </c>
      <c r="K83" s="44" t="s">
        <v>34</v>
      </c>
      <c r="L83" s="44" t="s">
        <v>7</v>
      </c>
      <c r="M83" s="137"/>
      <c r="N83" s="137"/>
    </row>
    <row r="84" spans="1:14" ht="12.75" customHeight="1" x14ac:dyDescent="0.25">
      <c r="A84" s="45">
        <v>1</v>
      </c>
      <c r="B84" s="46" t="s">
        <v>67</v>
      </c>
      <c r="C84" s="64">
        <v>2352995</v>
      </c>
      <c r="D84" s="47">
        <v>44.79</v>
      </c>
      <c r="E84" s="48">
        <v>15.81</v>
      </c>
      <c r="F84" s="66">
        <f t="shared" ref="F84:F93" si="25">D84-E84</f>
        <v>28.979999999999997</v>
      </c>
      <c r="G84" s="48">
        <v>44.78</v>
      </c>
      <c r="H84" s="47">
        <v>15.75</v>
      </c>
      <c r="I84" s="50">
        <f t="shared" ref="I84:I93" si="26">G84-H84</f>
        <v>29.03</v>
      </c>
      <c r="J84" s="65">
        <v>8.33</v>
      </c>
      <c r="K84" s="67">
        <f t="shared" ref="K84:K93" si="27">ROUND((I84*(100-J84)/100),3)</f>
        <v>26.611999999999998</v>
      </c>
      <c r="L84" s="66">
        <f t="shared" ref="L84:L93" si="28">I84-F84</f>
        <v>5.0000000000004263E-2</v>
      </c>
      <c r="M84" s="69">
        <v>42387</v>
      </c>
      <c r="N84" s="70">
        <v>842858</v>
      </c>
    </row>
    <row r="85" spans="1:14" ht="12.75" customHeight="1" x14ac:dyDescent="0.25">
      <c r="A85" s="52">
        <v>2</v>
      </c>
      <c r="B85" s="53" t="s">
        <v>63</v>
      </c>
      <c r="C85" s="63">
        <v>2352996</v>
      </c>
      <c r="D85" s="54">
        <v>44.98</v>
      </c>
      <c r="E85" s="55">
        <v>16.21</v>
      </c>
      <c r="F85" s="49">
        <f t="shared" si="25"/>
        <v>28.769999999999996</v>
      </c>
      <c r="G85" s="55">
        <v>44.99</v>
      </c>
      <c r="H85" s="54">
        <v>16.170000000000002</v>
      </c>
      <c r="I85" s="50">
        <f t="shared" si="26"/>
        <v>28.82</v>
      </c>
      <c r="J85" s="51">
        <v>8.1999999999999993</v>
      </c>
      <c r="K85" s="50">
        <f t="shared" si="27"/>
        <v>26.457000000000001</v>
      </c>
      <c r="L85" s="49">
        <f t="shared" si="28"/>
        <v>5.0000000000004263E-2</v>
      </c>
      <c r="M85" s="69">
        <v>42387</v>
      </c>
      <c r="N85" s="70">
        <v>842859</v>
      </c>
    </row>
    <row r="86" spans="1:14" ht="12.75" customHeight="1" x14ac:dyDescent="0.25">
      <c r="A86" s="52">
        <v>3</v>
      </c>
      <c r="B86" s="53" t="s">
        <v>64</v>
      </c>
      <c r="C86" s="63">
        <v>2352998</v>
      </c>
      <c r="D86" s="54">
        <v>44.98</v>
      </c>
      <c r="E86" s="55">
        <v>15.85</v>
      </c>
      <c r="F86" s="49">
        <f t="shared" si="25"/>
        <v>29.129999999999995</v>
      </c>
      <c r="G86" s="55">
        <v>44.99</v>
      </c>
      <c r="H86" s="54">
        <v>15.81</v>
      </c>
      <c r="I86" s="50">
        <f t="shared" si="26"/>
        <v>29.18</v>
      </c>
      <c r="J86" s="51">
        <v>8.17</v>
      </c>
      <c r="K86" s="50">
        <f t="shared" si="27"/>
        <v>26.795999999999999</v>
      </c>
      <c r="L86" s="49">
        <f t="shared" si="28"/>
        <v>5.0000000000004263E-2</v>
      </c>
      <c r="M86" s="69">
        <v>42387</v>
      </c>
      <c r="N86" s="70">
        <v>842842</v>
      </c>
    </row>
    <row r="87" spans="1:14" ht="12.75" customHeight="1" x14ac:dyDescent="0.25">
      <c r="A87" s="52">
        <v>4</v>
      </c>
      <c r="B87" s="53" t="s">
        <v>62</v>
      </c>
      <c r="C87" s="63">
        <v>2352997</v>
      </c>
      <c r="D87" s="54">
        <v>44.88</v>
      </c>
      <c r="E87" s="55">
        <v>15.87</v>
      </c>
      <c r="F87" s="49">
        <f t="shared" si="25"/>
        <v>29.010000000000005</v>
      </c>
      <c r="G87" s="55">
        <v>44.88</v>
      </c>
      <c r="H87" s="54">
        <v>15.82</v>
      </c>
      <c r="I87" s="50">
        <f t="shared" si="26"/>
        <v>29.060000000000002</v>
      </c>
      <c r="J87" s="51">
        <v>8.09</v>
      </c>
      <c r="K87" s="50">
        <f t="shared" si="27"/>
        <v>26.709</v>
      </c>
      <c r="L87" s="49">
        <f t="shared" si="28"/>
        <v>4.9999999999997158E-2</v>
      </c>
      <c r="M87" s="69">
        <v>42387</v>
      </c>
      <c r="N87" s="70">
        <v>842860</v>
      </c>
    </row>
    <row r="88" spans="1:14" ht="12.75" customHeight="1" x14ac:dyDescent="0.25">
      <c r="A88" s="52">
        <v>5</v>
      </c>
      <c r="B88" s="53" t="s">
        <v>61</v>
      </c>
      <c r="C88" s="63">
        <v>2352999</v>
      </c>
      <c r="D88" s="54">
        <v>44.92</v>
      </c>
      <c r="E88" s="55">
        <v>16.309999999999999</v>
      </c>
      <c r="F88" s="49">
        <f t="shared" si="25"/>
        <v>28.610000000000003</v>
      </c>
      <c r="G88" s="55">
        <v>44.89</v>
      </c>
      <c r="H88" s="54">
        <v>16.22</v>
      </c>
      <c r="I88" s="50">
        <f t="shared" si="26"/>
        <v>28.67</v>
      </c>
      <c r="J88" s="51">
        <v>7.98</v>
      </c>
      <c r="K88" s="50">
        <f t="shared" si="27"/>
        <v>26.382000000000001</v>
      </c>
      <c r="L88" s="49">
        <f t="shared" si="28"/>
        <v>5.9999999999998721E-2</v>
      </c>
      <c r="M88" s="69">
        <v>42387</v>
      </c>
      <c r="N88" s="70">
        <v>842862</v>
      </c>
    </row>
    <row r="89" spans="1:14" ht="12.75" customHeight="1" x14ac:dyDescent="0.25">
      <c r="A89" s="52"/>
      <c r="B89" s="53"/>
      <c r="C89" s="63"/>
      <c r="D89" s="54"/>
      <c r="E89" s="55"/>
      <c r="F89" s="49">
        <f t="shared" si="25"/>
        <v>0</v>
      </c>
      <c r="G89" s="55"/>
      <c r="H89" s="54"/>
      <c r="I89" s="50">
        <f t="shared" si="26"/>
        <v>0</v>
      </c>
      <c r="J89" s="51"/>
      <c r="K89" s="50">
        <f t="shared" si="27"/>
        <v>0</v>
      </c>
      <c r="L89" s="49">
        <f t="shared" si="28"/>
        <v>0</v>
      </c>
      <c r="M89" s="69" t="s">
        <v>72</v>
      </c>
      <c r="N89" s="68"/>
    </row>
    <row r="90" spans="1:14" ht="12.75" customHeight="1" x14ac:dyDescent="0.25">
      <c r="A90" s="52"/>
      <c r="B90" s="53"/>
      <c r="C90" s="63"/>
      <c r="D90" s="54"/>
      <c r="E90" s="55"/>
      <c r="F90" s="49">
        <f t="shared" si="25"/>
        <v>0</v>
      </c>
      <c r="G90" s="55"/>
      <c r="H90" s="54"/>
      <c r="I90" s="50">
        <f t="shared" si="26"/>
        <v>0</v>
      </c>
      <c r="J90" s="51"/>
      <c r="K90" s="50">
        <f t="shared" si="27"/>
        <v>0</v>
      </c>
      <c r="L90" s="49">
        <f t="shared" si="28"/>
        <v>0</v>
      </c>
      <c r="M90" s="69"/>
      <c r="N90" s="68"/>
    </row>
    <row r="91" spans="1:14" ht="12.75" customHeight="1" x14ac:dyDescent="0.25">
      <c r="A91" s="52"/>
      <c r="B91" s="53"/>
      <c r="C91" s="63"/>
      <c r="D91" s="54"/>
      <c r="E91" s="55"/>
      <c r="F91" s="49">
        <f t="shared" si="25"/>
        <v>0</v>
      </c>
      <c r="G91" s="55"/>
      <c r="H91" s="54"/>
      <c r="I91" s="50">
        <f t="shared" si="26"/>
        <v>0</v>
      </c>
      <c r="J91" s="51"/>
      <c r="K91" s="50">
        <f t="shared" si="27"/>
        <v>0</v>
      </c>
      <c r="L91" s="49">
        <f t="shared" si="28"/>
        <v>0</v>
      </c>
      <c r="M91" s="71"/>
      <c r="N91" s="68"/>
    </row>
    <row r="92" spans="1:14" ht="12.75" customHeight="1" x14ac:dyDescent="0.25">
      <c r="A92" s="52"/>
      <c r="B92" s="53"/>
      <c r="C92" s="63"/>
      <c r="D92" s="54"/>
      <c r="E92" s="55"/>
      <c r="F92" s="49">
        <f t="shared" si="25"/>
        <v>0</v>
      </c>
      <c r="G92" s="55"/>
      <c r="H92" s="54"/>
      <c r="I92" s="50">
        <f t="shared" si="26"/>
        <v>0</v>
      </c>
      <c r="J92" s="51"/>
      <c r="K92" s="50">
        <f t="shared" si="27"/>
        <v>0</v>
      </c>
      <c r="L92" s="49">
        <f t="shared" si="28"/>
        <v>0</v>
      </c>
      <c r="M92" s="71"/>
      <c r="N92" s="68"/>
    </row>
    <row r="93" spans="1:14" ht="12.75" customHeight="1" x14ac:dyDescent="0.25">
      <c r="A93" s="52"/>
      <c r="B93" s="53"/>
      <c r="C93" s="63"/>
      <c r="D93" s="54"/>
      <c r="E93" s="55"/>
      <c r="F93" s="49">
        <f t="shared" si="25"/>
        <v>0</v>
      </c>
      <c r="G93" s="55"/>
      <c r="H93" s="54"/>
      <c r="I93" s="50">
        <f t="shared" si="26"/>
        <v>0</v>
      </c>
      <c r="J93" s="51"/>
      <c r="K93" s="50">
        <f t="shared" si="27"/>
        <v>0</v>
      </c>
      <c r="L93" s="49">
        <f t="shared" si="28"/>
        <v>0</v>
      </c>
      <c r="M93" s="71"/>
      <c r="N93" s="68"/>
    </row>
    <row r="94" spans="1:14" ht="12.75" customHeight="1" x14ac:dyDescent="0.25">
      <c r="A94" s="1"/>
      <c r="B94" s="19"/>
      <c r="C94" s="56"/>
      <c r="D94" s="11"/>
      <c r="E94" s="11"/>
      <c r="F94" s="3"/>
      <c r="G94" s="11"/>
      <c r="H94" s="11"/>
      <c r="I94" s="3"/>
      <c r="J94" s="57"/>
      <c r="K94" s="3"/>
      <c r="L94" s="6"/>
      <c r="M94" s="21"/>
      <c r="N94" s="19"/>
    </row>
    <row r="95" spans="1:14" ht="12.75" customHeight="1" x14ac:dyDescent="0.25">
      <c r="A95" s="58"/>
      <c r="B95" s="59">
        <f>(COUNTA(B84:B93))</f>
        <v>5</v>
      </c>
      <c r="C95" s="60" t="s">
        <v>35</v>
      </c>
      <c r="D95" s="42">
        <f t="shared" ref="D95:I95" si="29">SUM(D84:D93)</f>
        <v>224.55</v>
      </c>
      <c r="E95" s="42">
        <f t="shared" si="29"/>
        <v>80.05</v>
      </c>
      <c r="F95" s="42">
        <f t="shared" si="29"/>
        <v>144.5</v>
      </c>
      <c r="G95" s="42">
        <f t="shared" si="29"/>
        <v>224.53000000000003</v>
      </c>
      <c r="H95" s="42">
        <f t="shared" si="29"/>
        <v>79.77000000000001</v>
      </c>
      <c r="I95" s="42">
        <f t="shared" si="29"/>
        <v>144.76</v>
      </c>
      <c r="J95" s="68">
        <f>ROUND((((I95-K95)/I95)*100),2)</f>
        <v>8.15</v>
      </c>
      <c r="K95" s="62">
        <f>SUM(K84:K93)</f>
        <v>132.95600000000002</v>
      </c>
      <c r="L95" s="42">
        <f>SUM(L84:L93)</f>
        <v>0.26000000000000867</v>
      </c>
      <c r="M95" s="21"/>
      <c r="N95" s="19"/>
    </row>
    <row r="96" spans="1:14" ht="12.75" customHeight="1" x14ac:dyDescent="0.2">
      <c r="A96" s="18"/>
      <c r="B96" s="19"/>
      <c r="C96" s="19"/>
      <c r="D96" s="11"/>
      <c r="E96" s="11"/>
      <c r="F96" s="11"/>
      <c r="G96" s="11"/>
      <c r="H96" s="11"/>
      <c r="I96" s="11"/>
      <c r="J96" s="20"/>
      <c r="K96" s="11"/>
      <c r="L96" s="11"/>
      <c r="M96" s="21"/>
      <c r="N96" s="19"/>
    </row>
    <row r="97" spans="1:14" ht="16.5" customHeight="1" x14ac:dyDescent="0.25">
      <c r="A97" s="22" t="s">
        <v>14</v>
      </c>
      <c r="B97" s="23" t="str">
        <f>+B81</f>
        <v>Pucobre</v>
      </c>
      <c r="C97" s="24" t="s">
        <v>86</v>
      </c>
      <c r="D97" s="136" t="s">
        <v>16</v>
      </c>
      <c r="E97" s="136"/>
      <c r="F97" s="136"/>
      <c r="G97" s="25"/>
      <c r="H97" s="26" t="s">
        <v>17</v>
      </c>
      <c r="I97" s="27"/>
      <c r="J97" s="28">
        <v>42388</v>
      </c>
      <c r="K97" s="29"/>
      <c r="L97" s="30"/>
      <c r="M97" s="137" t="s">
        <v>18</v>
      </c>
      <c r="N97" s="138" t="s">
        <v>19</v>
      </c>
    </row>
    <row r="98" spans="1:14" ht="12.75" customHeight="1" x14ac:dyDescent="0.25">
      <c r="A98" s="31" t="s">
        <v>20</v>
      </c>
      <c r="B98" s="32" t="s">
        <v>21</v>
      </c>
      <c r="C98" s="33" t="s">
        <v>22</v>
      </c>
      <c r="D98" s="136"/>
      <c r="E98" s="136"/>
      <c r="F98" s="136"/>
      <c r="G98" s="34"/>
      <c r="H98" s="35" t="s">
        <v>23</v>
      </c>
      <c r="I98" s="36"/>
      <c r="J98" s="37" t="s">
        <v>24</v>
      </c>
      <c r="K98" s="38" t="s">
        <v>25</v>
      </c>
      <c r="L98" s="38" t="s">
        <v>26</v>
      </c>
      <c r="M98" s="137"/>
      <c r="N98" s="137"/>
    </row>
    <row r="99" spans="1:14" ht="12.75" customHeight="1" x14ac:dyDescent="0.25">
      <c r="A99" s="39" t="s">
        <v>27</v>
      </c>
      <c r="B99" s="40" t="s">
        <v>28</v>
      </c>
      <c r="C99" s="41" t="s">
        <v>29</v>
      </c>
      <c r="D99" s="42" t="s">
        <v>30</v>
      </c>
      <c r="E99" s="42" t="s">
        <v>31</v>
      </c>
      <c r="F99" s="42" t="s">
        <v>32</v>
      </c>
      <c r="G99" s="42" t="s">
        <v>30</v>
      </c>
      <c r="H99" s="35" t="s">
        <v>31</v>
      </c>
      <c r="I99" s="42" t="s">
        <v>32</v>
      </c>
      <c r="J99" s="43" t="s">
        <v>33</v>
      </c>
      <c r="K99" s="44" t="s">
        <v>34</v>
      </c>
      <c r="L99" s="44" t="s">
        <v>7</v>
      </c>
      <c r="M99" s="137"/>
      <c r="N99" s="137"/>
    </row>
    <row r="100" spans="1:14" ht="12.75" customHeight="1" x14ac:dyDescent="0.25">
      <c r="A100" s="45">
        <v>1</v>
      </c>
      <c r="B100" s="46" t="s">
        <v>57</v>
      </c>
      <c r="C100" s="64">
        <v>2353000</v>
      </c>
      <c r="D100" s="47">
        <v>44.97</v>
      </c>
      <c r="E100" s="48">
        <v>15.99</v>
      </c>
      <c r="F100" s="66">
        <f t="shared" ref="F100:F109" si="30">D100-E100</f>
        <v>28.979999999999997</v>
      </c>
      <c r="G100" s="48">
        <v>44.96</v>
      </c>
      <c r="H100" s="47">
        <v>15.92</v>
      </c>
      <c r="I100" s="67">
        <f t="shared" ref="I100:I109" si="31">G100-H100</f>
        <v>29.04</v>
      </c>
      <c r="J100" s="65">
        <v>8.34</v>
      </c>
      <c r="K100" s="67">
        <f t="shared" ref="K100:K109" si="32">ROUND((I100*(100-J100)/100),3)</f>
        <v>26.617999999999999</v>
      </c>
      <c r="L100" s="66">
        <f t="shared" ref="L100:L109" si="33">I100-F100</f>
        <v>6.0000000000002274E-2</v>
      </c>
      <c r="M100" s="69">
        <v>42388</v>
      </c>
      <c r="N100" s="70">
        <v>842866</v>
      </c>
    </row>
    <row r="101" spans="1:14" ht="12.75" customHeight="1" x14ac:dyDescent="0.25">
      <c r="A101" s="52">
        <v>2</v>
      </c>
      <c r="B101" s="53" t="s">
        <v>56</v>
      </c>
      <c r="C101" s="63">
        <v>2357901</v>
      </c>
      <c r="D101" s="54">
        <v>44.87</v>
      </c>
      <c r="E101" s="55">
        <v>16.39</v>
      </c>
      <c r="F101" s="49">
        <f t="shared" si="30"/>
        <v>28.479999999999997</v>
      </c>
      <c r="G101" s="55">
        <v>44.84</v>
      </c>
      <c r="H101" s="54">
        <v>16.34</v>
      </c>
      <c r="I101" s="50">
        <f t="shared" si="31"/>
        <v>28.500000000000004</v>
      </c>
      <c r="J101" s="51">
        <v>8.36</v>
      </c>
      <c r="K101" s="50">
        <f t="shared" si="32"/>
        <v>26.117000000000001</v>
      </c>
      <c r="L101" s="49">
        <f t="shared" si="33"/>
        <v>2.0000000000006679E-2</v>
      </c>
      <c r="M101" s="69">
        <v>42388</v>
      </c>
      <c r="N101" s="68" t="s">
        <v>87</v>
      </c>
    </row>
    <row r="102" spans="1:14" ht="12.75" customHeight="1" x14ac:dyDescent="0.25">
      <c r="A102" s="52">
        <v>3</v>
      </c>
      <c r="B102" s="53" t="s">
        <v>60</v>
      </c>
      <c r="C102" s="63">
        <v>2357903</v>
      </c>
      <c r="D102" s="54">
        <v>44.69</v>
      </c>
      <c r="E102" s="55">
        <v>15.97</v>
      </c>
      <c r="F102" s="49">
        <f t="shared" si="30"/>
        <v>28.72</v>
      </c>
      <c r="G102" s="55">
        <v>44.66</v>
      </c>
      <c r="H102" s="54">
        <v>15.88</v>
      </c>
      <c r="I102" s="50">
        <f t="shared" si="31"/>
        <v>28.779999999999994</v>
      </c>
      <c r="J102" s="51">
        <v>8.17</v>
      </c>
      <c r="K102" s="50">
        <f t="shared" si="32"/>
        <v>26.428999999999998</v>
      </c>
      <c r="L102" s="49">
        <f t="shared" si="33"/>
        <v>5.9999999999995168E-2</v>
      </c>
      <c r="M102" s="69">
        <v>42388</v>
      </c>
      <c r="N102" s="70">
        <v>842871</v>
      </c>
    </row>
    <row r="103" spans="1:14" ht="12.75" customHeight="1" x14ac:dyDescent="0.25">
      <c r="A103" s="52">
        <v>4</v>
      </c>
      <c r="B103" s="53" t="s">
        <v>79</v>
      </c>
      <c r="C103" s="63">
        <v>2357906</v>
      </c>
      <c r="D103" s="54">
        <v>44.75</v>
      </c>
      <c r="E103" s="55">
        <v>15.94</v>
      </c>
      <c r="F103" s="49">
        <f t="shared" si="30"/>
        <v>28.810000000000002</v>
      </c>
      <c r="G103" s="55">
        <v>44.74</v>
      </c>
      <c r="H103" s="54">
        <v>15.92</v>
      </c>
      <c r="I103" s="50">
        <f t="shared" si="31"/>
        <v>28.82</v>
      </c>
      <c r="J103" s="51">
        <v>8.1</v>
      </c>
      <c r="K103" s="50">
        <f t="shared" si="32"/>
        <v>26.486000000000001</v>
      </c>
      <c r="L103" s="49">
        <f t="shared" si="33"/>
        <v>9.9999999999980105E-3</v>
      </c>
      <c r="M103" s="69">
        <v>42388</v>
      </c>
      <c r="N103" s="70">
        <v>842873</v>
      </c>
    </row>
    <row r="104" spans="1:14" ht="12.75" customHeight="1" x14ac:dyDescent="0.25">
      <c r="A104" s="52">
        <v>5</v>
      </c>
      <c r="B104" s="53" t="s">
        <v>88</v>
      </c>
      <c r="C104" s="63">
        <v>2357902</v>
      </c>
      <c r="D104" s="54">
        <v>44.91</v>
      </c>
      <c r="E104" s="55">
        <v>16.239999999999998</v>
      </c>
      <c r="F104" s="49">
        <f t="shared" si="30"/>
        <v>28.669999999999998</v>
      </c>
      <c r="G104" s="55">
        <v>44.89</v>
      </c>
      <c r="H104" s="54">
        <v>16.170000000000002</v>
      </c>
      <c r="I104" s="50">
        <f t="shared" si="31"/>
        <v>28.72</v>
      </c>
      <c r="J104" s="51">
        <v>8.33</v>
      </c>
      <c r="K104" s="50">
        <f t="shared" si="32"/>
        <v>26.327999999999999</v>
      </c>
      <c r="L104" s="49">
        <f t="shared" si="33"/>
        <v>5.0000000000000711E-2</v>
      </c>
      <c r="M104" s="69">
        <v>42388</v>
      </c>
      <c r="N104" s="70">
        <v>842872</v>
      </c>
    </row>
    <row r="105" spans="1:14" ht="12.75" customHeight="1" x14ac:dyDescent="0.25">
      <c r="A105" s="52">
        <v>6</v>
      </c>
      <c r="B105" s="53" t="s">
        <v>80</v>
      </c>
      <c r="C105" s="63">
        <v>2357904</v>
      </c>
      <c r="D105" s="54">
        <v>44.77</v>
      </c>
      <c r="E105" s="55">
        <v>15.81</v>
      </c>
      <c r="F105" s="49">
        <f t="shared" si="30"/>
        <v>28.96</v>
      </c>
      <c r="G105" s="55">
        <v>44.77</v>
      </c>
      <c r="H105" s="54">
        <v>15.76</v>
      </c>
      <c r="I105" s="50">
        <f t="shared" si="31"/>
        <v>29.010000000000005</v>
      </c>
      <c r="J105" s="51">
        <v>7.57</v>
      </c>
      <c r="K105" s="50">
        <f t="shared" si="32"/>
        <v>26.814</v>
      </c>
      <c r="L105" s="49">
        <f t="shared" si="33"/>
        <v>5.0000000000004263E-2</v>
      </c>
      <c r="M105" s="69">
        <v>42388</v>
      </c>
      <c r="N105" s="70">
        <v>842874</v>
      </c>
    </row>
    <row r="106" spans="1:14" ht="12.75" customHeight="1" x14ac:dyDescent="0.25">
      <c r="A106" s="52">
        <v>7</v>
      </c>
      <c r="B106" s="53" t="s">
        <v>58</v>
      </c>
      <c r="C106" s="63">
        <v>2357905</v>
      </c>
      <c r="D106" s="54">
        <v>44.87</v>
      </c>
      <c r="E106" s="55">
        <v>15.65</v>
      </c>
      <c r="F106" s="49">
        <f t="shared" si="30"/>
        <v>29.22</v>
      </c>
      <c r="G106" s="55">
        <v>44.94</v>
      </c>
      <c r="H106" s="54">
        <v>15.66</v>
      </c>
      <c r="I106" s="50">
        <f t="shared" si="31"/>
        <v>29.279999999999998</v>
      </c>
      <c r="J106" s="51">
        <v>7.7</v>
      </c>
      <c r="K106" s="50">
        <f t="shared" si="32"/>
        <v>27.024999999999999</v>
      </c>
      <c r="L106" s="49">
        <f t="shared" si="33"/>
        <v>5.9999999999998721E-2</v>
      </c>
      <c r="M106" s="69">
        <v>42388</v>
      </c>
      <c r="N106" s="70">
        <v>842875</v>
      </c>
    </row>
    <row r="107" spans="1:14" ht="12.75" customHeight="1" x14ac:dyDescent="0.25">
      <c r="A107" s="52">
        <v>8</v>
      </c>
      <c r="B107" s="53" t="s">
        <v>69</v>
      </c>
      <c r="C107" s="63">
        <v>2357907</v>
      </c>
      <c r="D107" s="54">
        <v>44.97</v>
      </c>
      <c r="E107" s="55">
        <v>15.84</v>
      </c>
      <c r="F107" s="49">
        <f t="shared" si="30"/>
        <v>29.13</v>
      </c>
      <c r="G107" s="55">
        <v>44.95</v>
      </c>
      <c r="H107" s="54">
        <v>15.82</v>
      </c>
      <c r="I107" s="50">
        <f t="shared" si="31"/>
        <v>29.130000000000003</v>
      </c>
      <c r="J107" s="51">
        <v>8.1</v>
      </c>
      <c r="K107" s="50">
        <f t="shared" si="32"/>
        <v>26.77</v>
      </c>
      <c r="L107" s="49">
        <f t="shared" si="33"/>
        <v>0</v>
      </c>
      <c r="M107" s="69">
        <v>42388</v>
      </c>
      <c r="N107" s="70">
        <v>842876</v>
      </c>
    </row>
    <row r="108" spans="1:14" ht="12.75" customHeight="1" x14ac:dyDescent="0.25">
      <c r="A108" s="52">
        <v>9</v>
      </c>
      <c r="B108" s="53" t="s">
        <v>84</v>
      </c>
      <c r="C108" s="63">
        <v>2357908</v>
      </c>
      <c r="D108" s="54">
        <v>44.96</v>
      </c>
      <c r="E108" s="55">
        <v>15.88</v>
      </c>
      <c r="F108" s="49">
        <f t="shared" si="30"/>
        <v>29.08</v>
      </c>
      <c r="G108" s="55">
        <v>44.94</v>
      </c>
      <c r="H108" s="54">
        <v>15.83</v>
      </c>
      <c r="I108" s="50">
        <f t="shared" si="31"/>
        <v>29.11</v>
      </c>
      <c r="J108" s="51">
        <v>8.06</v>
      </c>
      <c r="K108" s="50">
        <f t="shared" si="32"/>
        <v>26.763999999999999</v>
      </c>
      <c r="L108" s="49">
        <f t="shared" si="33"/>
        <v>3.0000000000001137E-2</v>
      </c>
      <c r="M108" s="69">
        <v>42388</v>
      </c>
      <c r="N108" s="70">
        <v>842877</v>
      </c>
    </row>
    <row r="109" spans="1:14" ht="12.75" customHeight="1" x14ac:dyDescent="0.25">
      <c r="A109" s="52">
        <v>10</v>
      </c>
      <c r="B109" s="53" t="s">
        <v>89</v>
      </c>
      <c r="C109" s="63">
        <v>2357909</v>
      </c>
      <c r="D109" s="54">
        <v>44.65</v>
      </c>
      <c r="E109" s="55">
        <v>16.25</v>
      </c>
      <c r="F109" s="49">
        <f t="shared" si="30"/>
        <v>28.4</v>
      </c>
      <c r="G109" s="55">
        <v>44.62</v>
      </c>
      <c r="H109" s="54">
        <v>16.22</v>
      </c>
      <c r="I109" s="50">
        <f t="shared" si="31"/>
        <v>28.4</v>
      </c>
      <c r="J109" s="51">
        <v>7.96</v>
      </c>
      <c r="K109" s="50">
        <f t="shared" si="32"/>
        <v>26.138999999999999</v>
      </c>
      <c r="L109" s="49">
        <f t="shared" si="33"/>
        <v>0</v>
      </c>
      <c r="M109" s="69">
        <v>42388</v>
      </c>
      <c r="N109" s="70">
        <v>842878</v>
      </c>
    </row>
    <row r="110" spans="1:14" ht="12.75" customHeight="1" x14ac:dyDescent="0.25">
      <c r="A110" s="1"/>
      <c r="B110" s="19"/>
      <c r="C110" s="56"/>
      <c r="D110" s="11"/>
      <c r="E110" s="11"/>
      <c r="F110" s="3"/>
      <c r="G110" s="11"/>
      <c r="H110" s="11"/>
      <c r="I110" s="3"/>
      <c r="J110" s="57"/>
      <c r="K110" s="3"/>
      <c r="L110" s="6"/>
      <c r="M110" s="21"/>
      <c r="N110" s="19"/>
    </row>
    <row r="111" spans="1:14" ht="12.75" customHeight="1" x14ac:dyDescent="0.25">
      <c r="A111" s="58"/>
      <c r="B111" s="59">
        <f>(COUNTA(B100:B109))</f>
        <v>10</v>
      </c>
      <c r="C111" s="60" t="s">
        <v>35</v>
      </c>
      <c r="D111" s="42">
        <f t="shared" ref="D111:I111" si="34">SUM(D100:D109)</f>
        <v>448.40999999999991</v>
      </c>
      <c r="E111" s="42">
        <f t="shared" si="34"/>
        <v>159.96</v>
      </c>
      <c r="F111" s="42">
        <f t="shared" si="34"/>
        <v>288.45</v>
      </c>
      <c r="G111" s="42">
        <f t="shared" si="34"/>
        <v>448.31</v>
      </c>
      <c r="H111" s="42">
        <f t="shared" si="34"/>
        <v>159.52000000000001</v>
      </c>
      <c r="I111" s="42">
        <f t="shared" si="34"/>
        <v>288.78999999999996</v>
      </c>
      <c r="J111" s="68">
        <f>ROUND((((I111-K111)/I111)*100),2)</f>
        <v>8.07</v>
      </c>
      <c r="K111" s="62">
        <f>SUM(K100:K109)</f>
        <v>265.49</v>
      </c>
      <c r="L111" s="42">
        <f>SUM(L100:L109)</f>
        <v>0.34000000000000696</v>
      </c>
      <c r="M111" s="21"/>
      <c r="N111" s="19"/>
    </row>
    <row r="112" spans="1:14" ht="12.75" customHeight="1" x14ac:dyDescent="0.2">
      <c r="A112" s="18"/>
      <c r="B112" s="19"/>
      <c r="C112" s="19"/>
      <c r="D112" s="11"/>
      <c r="E112" s="11"/>
      <c r="F112" s="11"/>
      <c r="G112" s="11"/>
      <c r="H112" s="11"/>
      <c r="I112" s="11"/>
      <c r="J112" s="20"/>
      <c r="K112" s="11"/>
      <c r="L112" s="11"/>
      <c r="M112" s="21"/>
      <c r="N112" s="19"/>
    </row>
    <row r="113" spans="1:14" ht="16.5" customHeight="1" x14ac:dyDescent="0.25">
      <c r="A113" s="22" t="s">
        <v>14</v>
      </c>
      <c r="B113" s="23" t="str">
        <f>+B97</f>
        <v>Pucobre</v>
      </c>
      <c r="C113" s="24" t="s">
        <v>90</v>
      </c>
      <c r="D113" s="136" t="s">
        <v>16</v>
      </c>
      <c r="E113" s="136"/>
      <c r="F113" s="136"/>
      <c r="G113" s="25"/>
      <c r="H113" s="26" t="s">
        <v>17</v>
      </c>
      <c r="I113" s="27"/>
      <c r="J113" s="28">
        <v>42388</v>
      </c>
      <c r="K113" s="29"/>
      <c r="L113" s="30"/>
      <c r="M113" s="137" t="s">
        <v>18</v>
      </c>
      <c r="N113" s="138" t="s">
        <v>19</v>
      </c>
    </row>
    <row r="114" spans="1:14" ht="12.75" customHeight="1" x14ac:dyDescent="0.25">
      <c r="A114" s="31" t="s">
        <v>20</v>
      </c>
      <c r="B114" s="32" t="s">
        <v>21</v>
      </c>
      <c r="C114" s="33" t="s">
        <v>22</v>
      </c>
      <c r="D114" s="136"/>
      <c r="E114" s="136"/>
      <c r="F114" s="136"/>
      <c r="G114" s="34"/>
      <c r="H114" s="35" t="s">
        <v>23</v>
      </c>
      <c r="I114" s="36"/>
      <c r="J114" s="37" t="s">
        <v>24</v>
      </c>
      <c r="K114" s="38" t="s">
        <v>25</v>
      </c>
      <c r="L114" s="38" t="s">
        <v>26</v>
      </c>
      <c r="M114" s="137"/>
      <c r="N114" s="137"/>
    </row>
    <row r="115" spans="1:14" ht="12.75" customHeight="1" x14ac:dyDescent="0.25">
      <c r="A115" s="39" t="s">
        <v>27</v>
      </c>
      <c r="B115" s="40" t="s">
        <v>28</v>
      </c>
      <c r="C115" s="41" t="s">
        <v>29</v>
      </c>
      <c r="D115" s="42" t="s">
        <v>30</v>
      </c>
      <c r="E115" s="42" t="s">
        <v>31</v>
      </c>
      <c r="F115" s="42" t="s">
        <v>32</v>
      </c>
      <c r="G115" s="42" t="s">
        <v>30</v>
      </c>
      <c r="H115" s="35" t="s">
        <v>31</v>
      </c>
      <c r="I115" s="42" t="s">
        <v>32</v>
      </c>
      <c r="J115" s="43" t="s">
        <v>33</v>
      </c>
      <c r="K115" s="44" t="s">
        <v>34</v>
      </c>
      <c r="L115" s="44" t="s">
        <v>7</v>
      </c>
      <c r="M115" s="137"/>
      <c r="N115" s="137"/>
    </row>
    <row r="116" spans="1:14" ht="12.75" customHeight="1" x14ac:dyDescent="0.25">
      <c r="A116" s="52">
        <v>1</v>
      </c>
      <c r="B116" s="53" t="s">
        <v>59</v>
      </c>
      <c r="C116" s="63">
        <v>2357910</v>
      </c>
      <c r="D116" s="54">
        <v>44.51</v>
      </c>
      <c r="E116" s="55">
        <v>16</v>
      </c>
      <c r="F116" s="49">
        <f t="shared" ref="F116:F125" si="35">D116-E116</f>
        <v>28.509999999999998</v>
      </c>
      <c r="G116" s="55">
        <v>44.43</v>
      </c>
      <c r="H116" s="54">
        <v>15.93</v>
      </c>
      <c r="I116" s="50">
        <f t="shared" ref="I116:I125" si="36">G116-H116</f>
        <v>28.5</v>
      </c>
      <c r="J116" s="51">
        <v>8</v>
      </c>
      <c r="K116" s="50">
        <f t="shared" ref="K116:K125" si="37">ROUND((I116*(100-J116)/100),3)</f>
        <v>26.22</v>
      </c>
      <c r="L116" s="49">
        <f t="shared" ref="L116:L125" si="38">I116-F116</f>
        <v>-9.9999999999980105E-3</v>
      </c>
      <c r="M116" s="69">
        <v>42388</v>
      </c>
      <c r="N116" s="70">
        <v>842879</v>
      </c>
    </row>
    <row r="117" spans="1:14" ht="12.75" customHeight="1" x14ac:dyDescent="0.25">
      <c r="A117" s="45">
        <v>2</v>
      </c>
      <c r="B117" s="46" t="s">
        <v>83</v>
      </c>
      <c r="C117" s="64">
        <v>2357911</v>
      </c>
      <c r="D117" s="47">
        <v>44.81</v>
      </c>
      <c r="E117" s="48">
        <v>16.12</v>
      </c>
      <c r="F117" s="66">
        <f t="shared" si="35"/>
        <v>28.69</v>
      </c>
      <c r="G117" s="48">
        <v>44.79</v>
      </c>
      <c r="H117" s="47">
        <v>16.11</v>
      </c>
      <c r="I117" s="67">
        <f t="shared" si="36"/>
        <v>28.68</v>
      </c>
      <c r="J117" s="65">
        <v>8.1300000000000008</v>
      </c>
      <c r="K117" s="67">
        <f t="shared" si="37"/>
        <v>26.347999999999999</v>
      </c>
      <c r="L117" s="66">
        <f t="shared" si="38"/>
        <v>-1.0000000000001563E-2</v>
      </c>
      <c r="M117" s="69">
        <v>42388</v>
      </c>
      <c r="N117" s="70">
        <v>842880</v>
      </c>
    </row>
    <row r="118" spans="1:14" ht="12.75" customHeight="1" x14ac:dyDescent="0.25">
      <c r="A118" s="52">
        <v>3</v>
      </c>
      <c r="B118" s="53" t="s">
        <v>67</v>
      </c>
      <c r="C118" s="63">
        <v>2357912</v>
      </c>
      <c r="D118" s="54">
        <v>44.91</v>
      </c>
      <c r="E118" s="55">
        <v>15.81</v>
      </c>
      <c r="F118" s="49">
        <f t="shared" si="35"/>
        <v>29.099999999999994</v>
      </c>
      <c r="G118" s="55">
        <v>44.89</v>
      </c>
      <c r="H118" s="54">
        <v>15.76</v>
      </c>
      <c r="I118" s="50">
        <f t="shared" si="36"/>
        <v>29.130000000000003</v>
      </c>
      <c r="J118" s="51">
        <v>8.02</v>
      </c>
      <c r="K118" s="50">
        <f t="shared" si="37"/>
        <v>26.794</v>
      </c>
      <c r="L118" s="49">
        <f t="shared" si="38"/>
        <v>3.0000000000008242E-2</v>
      </c>
      <c r="M118" s="69">
        <v>42388</v>
      </c>
      <c r="N118" s="70">
        <v>842881</v>
      </c>
    </row>
    <row r="119" spans="1:14" ht="12.75" customHeight="1" x14ac:dyDescent="0.25">
      <c r="A119" s="45">
        <v>4</v>
      </c>
      <c r="B119" s="46" t="s">
        <v>63</v>
      </c>
      <c r="C119" s="64">
        <v>2357913</v>
      </c>
      <c r="D119" s="47">
        <v>44.96</v>
      </c>
      <c r="E119" s="48">
        <v>16.11</v>
      </c>
      <c r="F119" s="66">
        <f t="shared" si="35"/>
        <v>28.85</v>
      </c>
      <c r="G119" s="48">
        <v>45.03</v>
      </c>
      <c r="H119" s="47">
        <v>16.07</v>
      </c>
      <c r="I119" s="67">
        <f t="shared" si="36"/>
        <v>28.96</v>
      </c>
      <c r="J119" s="65">
        <v>8.02</v>
      </c>
      <c r="K119" s="67">
        <f t="shared" si="37"/>
        <v>26.637</v>
      </c>
      <c r="L119" s="66">
        <f t="shared" si="38"/>
        <v>0.10999999999999943</v>
      </c>
      <c r="M119" s="69">
        <v>42388</v>
      </c>
      <c r="N119" s="70">
        <v>842884</v>
      </c>
    </row>
    <row r="120" spans="1:14" ht="12.75" customHeight="1" x14ac:dyDescent="0.25">
      <c r="A120" s="52">
        <v>5</v>
      </c>
      <c r="B120" s="53" t="s">
        <v>91</v>
      </c>
      <c r="C120" s="63">
        <v>2357914</v>
      </c>
      <c r="D120" s="54">
        <v>44.7</v>
      </c>
      <c r="E120" s="55">
        <v>15.77</v>
      </c>
      <c r="F120" s="49">
        <f t="shared" si="35"/>
        <v>28.930000000000003</v>
      </c>
      <c r="G120" s="55">
        <v>44.71</v>
      </c>
      <c r="H120" s="54">
        <v>15.76</v>
      </c>
      <c r="I120" s="50">
        <f t="shared" si="36"/>
        <v>28.950000000000003</v>
      </c>
      <c r="J120" s="51">
        <v>7.73</v>
      </c>
      <c r="K120" s="50">
        <f t="shared" si="37"/>
        <v>26.712</v>
      </c>
      <c r="L120" s="49">
        <f t="shared" si="38"/>
        <v>1.9999999999999574E-2</v>
      </c>
      <c r="M120" s="69">
        <v>42388</v>
      </c>
      <c r="N120" s="70">
        <v>842887</v>
      </c>
    </row>
    <row r="121" spans="1:14" ht="12.75" customHeight="1" x14ac:dyDescent="0.25">
      <c r="A121" s="52"/>
      <c r="B121" s="53"/>
      <c r="C121" s="63"/>
      <c r="D121" s="54"/>
      <c r="E121" s="55"/>
      <c r="F121" s="49">
        <f t="shared" si="35"/>
        <v>0</v>
      </c>
      <c r="G121" s="55"/>
      <c r="H121" s="54"/>
      <c r="I121" s="50">
        <f t="shared" si="36"/>
        <v>0</v>
      </c>
      <c r="J121" s="51"/>
      <c r="K121" s="50">
        <f t="shared" si="37"/>
        <v>0</v>
      </c>
      <c r="L121" s="49">
        <f t="shared" si="38"/>
        <v>0</v>
      </c>
      <c r="M121" s="71" t="s">
        <v>72</v>
      </c>
      <c r="N121" s="68"/>
    </row>
    <row r="122" spans="1:14" ht="12.75" customHeight="1" x14ac:dyDescent="0.25">
      <c r="A122" s="52"/>
      <c r="B122" s="53"/>
      <c r="C122" s="63"/>
      <c r="D122" s="54"/>
      <c r="E122" s="55"/>
      <c r="F122" s="49">
        <f t="shared" si="35"/>
        <v>0</v>
      </c>
      <c r="G122" s="55"/>
      <c r="H122" s="54"/>
      <c r="I122" s="50">
        <f t="shared" si="36"/>
        <v>0</v>
      </c>
      <c r="J122" s="51"/>
      <c r="K122" s="50">
        <f t="shared" si="37"/>
        <v>0</v>
      </c>
      <c r="L122" s="49">
        <f t="shared" si="38"/>
        <v>0</v>
      </c>
      <c r="M122" s="71"/>
      <c r="N122" s="68"/>
    </row>
    <row r="123" spans="1:14" ht="12.75" customHeight="1" x14ac:dyDescent="0.25">
      <c r="A123" s="52"/>
      <c r="B123" s="53"/>
      <c r="C123" s="63"/>
      <c r="D123" s="54"/>
      <c r="E123" s="55"/>
      <c r="F123" s="49">
        <f t="shared" si="35"/>
        <v>0</v>
      </c>
      <c r="G123" s="55"/>
      <c r="H123" s="54"/>
      <c r="I123" s="50">
        <f t="shared" si="36"/>
        <v>0</v>
      </c>
      <c r="J123" s="51"/>
      <c r="K123" s="50">
        <f t="shared" si="37"/>
        <v>0</v>
      </c>
      <c r="L123" s="49">
        <f t="shared" si="38"/>
        <v>0</v>
      </c>
      <c r="M123" s="71"/>
      <c r="N123" s="68"/>
    </row>
    <row r="124" spans="1:14" ht="12.75" customHeight="1" x14ac:dyDescent="0.25">
      <c r="A124" s="52"/>
      <c r="B124" s="53"/>
      <c r="C124" s="63"/>
      <c r="D124" s="54"/>
      <c r="E124" s="55"/>
      <c r="F124" s="49">
        <f t="shared" si="35"/>
        <v>0</v>
      </c>
      <c r="G124" s="55"/>
      <c r="H124" s="54"/>
      <c r="I124" s="50">
        <f t="shared" si="36"/>
        <v>0</v>
      </c>
      <c r="J124" s="51"/>
      <c r="K124" s="50">
        <f t="shared" si="37"/>
        <v>0</v>
      </c>
      <c r="L124" s="49">
        <f t="shared" si="38"/>
        <v>0</v>
      </c>
      <c r="M124" s="71"/>
      <c r="N124" s="68"/>
    </row>
    <row r="125" spans="1:14" ht="12.75" customHeight="1" x14ac:dyDescent="0.25">
      <c r="A125" s="52"/>
      <c r="B125" s="53"/>
      <c r="C125" s="63"/>
      <c r="D125" s="54"/>
      <c r="E125" s="55"/>
      <c r="F125" s="49">
        <f t="shared" si="35"/>
        <v>0</v>
      </c>
      <c r="G125" s="55"/>
      <c r="H125" s="54"/>
      <c r="I125" s="50">
        <f t="shared" si="36"/>
        <v>0</v>
      </c>
      <c r="J125" s="51"/>
      <c r="K125" s="50">
        <f t="shared" si="37"/>
        <v>0</v>
      </c>
      <c r="L125" s="49">
        <f t="shared" si="38"/>
        <v>0</v>
      </c>
      <c r="M125" s="71"/>
      <c r="N125" s="68"/>
    </row>
    <row r="126" spans="1:14" ht="12.75" customHeight="1" x14ac:dyDescent="0.25">
      <c r="A126" s="1"/>
      <c r="B126" s="19"/>
      <c r="C126" s="56"/>
      <c r="D126" s="11"/>
      <c r="E126" s="11"/>
      <c r="F126" s="3"/>
      <c r="G126" s="11"/>
      <c r="H126" s="11"/>
      <c r="I126" s="3"/>
      <c r="J126" s="57"/>
      <c r="K126" s="3"/>
      <c r="L126" s="6"/>
      <c r="M126" s="21"/>
      <c r="N126" s="19"/>
    </row>
    <row r="127" spans="1:14" ht="12.75" customHeight="1" x14ac:dyDescent="0.25">
      <c r="A127" s="58"/>
      <c r="B127" s="59">
        <f>(COUNTA(B116:B125))</f>
        <v>5</v>
      </c>
      <c r="C127" s="60" t="s">
        <v>35</v>
      </c>
      <c r="D127" s="42">
        <f t="shared" ref="D127:I127" si="39">SUM(D116:D125)</f>
        <v>223.89</v>
      </c>
      <c r="E127" s="42">
        <f t="shared" si="39"/>
        <v>79.81</v>
      </c>
      <c r="F127" s="42">
        <f t="shared" si="39"/>
        <v>144.08000000000001</v>
      </c>
      <c r="G127" s="42">
        <f t="shared" si="39"/>
        <v>223.85000000000002</v>
      </c>
      <c r="H127" s="42">
        <f t="shared" si="39"/>
        <v>79.63</v>
      </c>
      <c r="I127" s="42">
        <f t="shared" si="39"/>
        <v>144.22000000000003</v>
      </c>
      <c r="J127" s="68">
        <f>ROUND((((I127-K127)/I127)*100),2)</f>
        <v>7.98</v>
      </c>
      <c r="K127" s="62">
        <f>SUM(K116:K125)</f>
        <v>132.71099999999998</v>
      </c>
      <c r="L127" s="42">
        <f>SUM(L116:L125)</f>
        <v>0.14000000000000767</v>
      </c>
      <c r="M127" s="21"/>
      <c r="N127" s="19"/>
    </row>
    <row r="128" spans="1:14" ht="12.75" customHeight="1" x14ac:dyDescent="0.2">
      <c r="A128" s="18"/>
      <c r="B128" s="19"/>
      <c r="C128" s="19"/>
      <c r="D128" s="11"/>
      <c r="E128" s="11"/>
      <c r="F128" s="11"/>
      <c r="G128" s="11"/>
      <c r="H128" s="11"/>
      <c r="I128" s="11"/>
      <c r="J128" s="20"/>
      <c r="K128" s="11"/>
      <c r="L128" s="11"/>
      <c r="M128" s="21"/>
      <c r="N128" s="19"/>
    </row>
    <row r="129" spans="1:14" ht="16.5" customHeight="1" x14ac:dyDescent="0.25">
      <c r="A129" s="22" t="s">
        <v>14</v>
      </c>
      <c r="B129" s="23" t="str">
        <f>+B113</f>
        <v>Pucobre</v>
      </c>
      <c r="C129" s="24" t="s">
        <v>92</v>
      </c>
      <c r="D129" s="136" t="s">
        <v>16</v>
      </c>
      <c r="E129" s="136"/>
      <c r="F129" s="136"/>
      <c r="G129" s="25"/>
      <c r="H129" s="26" t="s">
        <v>17</v>
      </c>
      <c r="I129" s="27"/>
      <c r="J129" s="28">
        <v>42389</v>
      </c>
      <c r="K129" s="29"/>
      <c r="L129" s="30"/>
      <c r="M129" s="137" t="s">
        <v>18</v>
      </c>
      <c r="N129" s="138" t="s">
        <v>19</v>
      </c>
    </row>
    <row r="130" spans="1:14" ht="12.75" customHeight="1" x14ac:dyDescent="0.25">
      <c r="A130" s="31" t="s">
        <v>20</v>
      </c>
      <c r="B130" s="32" t="s">
        <v>21</v>
      </c>
      <c r="C130" s="33" t="s">
        <v>22</v>
      </c>
      <c r="D130" s="136"/>
      <c r="E130" s="136"/>
      <c r="F130" s="136"/>
      <c r="G130" s="34"/>
      <c r="H130" s="35" t="s">
        <v>23</v>
      </c>
      <c r="I130" s="36"/>
      <c r="J130" s="37" t="s">
        <v>24</v>
      </c>
      <c r="K130" s="38" t="s">
        <v>25</v>
      </c>
      <c r="L130" s="38" t="s">
        <v>26</v>
      </c>
      <c r="M130" s="137"/>
      <c r="N130" s="137"/>
    </row>
    <row r="131" spans="1:14" ht="12.75" customHeight="1" x14ac:dyDescent="0.25">
      <c r="A131" s="39" t="s">
        <v>27</v>
      </c>
      <c r="B131" s="40" t="s">
        <v>28</v>
      </c>
      <c r="C131" s="41" t="s">
        <v>29</v>
      </c>
      <c r="D131" s="42" t="s">
        <v>30</v>
      </c>
      <c r="E131" s="42" t="s">
        <v>31</v>
      </c>
      <c r="F131" s="42" t="s">
        <v>32</v>
      </c>
      <c r="G131" s="42" t="s">
        <v>30</v>
      </c>
      <c r="H131" s="35" t="s">
        <v>31</v>
      </c>
      <c r="I131" s="42" t="s">
        <v>32</v>
      </c>
      <c r="J131" s="43" t="s">
        <v>33</v>
      </c>
      <c r="K131" s="44" t="s">
        <v>34</v>
      </c>
      <c r="L131" s="44" t="s">
        <v>7</v>
      </c>
      <c r="M131" s="137"/>
      <c r="N131" s="137"/>
    </row>
    <row r="132" spans="1:14" ht="12.75" customHeight="1" x14ac:dyDescent="0.25">
      <c r="A132" s="45">
        <v>1</v>
      </c>
      <c r="B132" s="46" t="s">
        <v>61</v>
      </c>
      <c r="C132" s="64">
        <v>2357915</v>
      </c>
      <c r="D132" s="47">
        <v>44.87</v>
      </c>
      <c r="E132" s="48">
        <v>16.07</v>
      </c>
      <c r="F132" s="66">
        <f t="shared" ref="F132:F141" si="40">D132-E132</f>
        <v>28.799999999999997</v>
      </c>
      <c r="G132" s="48">
        <v>44.93</v>
      </c>
      <c r="H132" s="47">
        <v>16.04</v>
      </c>
      <c r="I132" s="67">
        <f t="shared" ref="I132:I141" si="41">G132-H132</f>
        <v>28.89</v>
      </c>
      <c r="J132" s="65">
        <v>7.93</v>
      </c>
      <c r="K132" s="67">
        <f t="shared" ref="K132:K141" si="42">ROUND((I132*(100-J132)/100),3)</f>
        <v>26.599</v>
      </c>
      <c r="L132" s="66">
        <f t="shared" ref="L132:L141" si="43">I132-F132</f>
        <v>9.0000000000003411E-2</v>
      </c>
      <c r="M132" s="69">
        <v>42389</v>
      </c>
      <c r="N132" s="70">
        <v>842889</v>
      </c>
    </row>
    <row r="133" spans="1:14" ht="12.75" customHeight="1" x14ac:dyDescent="0.25">
      <c r="A133" s="52">
        <v>2</v>
      </c>
      <c r="B133" s="53" t="s">
        <v>93</v>
      </c>
      <c r="C133" s="63">
        <v>2357916</v>
      </c>
      <c r="D133" s="54">
        <v>44.81</v>
      </c>
      <c r="E133" s="55">
        <v>15.99</v>
      </c>
      <c r="F133" s="49">
        <f t="shared" si="40"/>
        <v>28.82</v>
      </c>
      <c r="G133" s="55">
        <v>44.81</v>
      </c>
      <c r="H133" s="54">
        <v>15.96</v>
      </c>
      <c r="I133" s="50">
        <f t="shared" si="41"/>
        <v>28.85</v>
      </c>
      <c r="J133" s="51">
        <v>7.7</v>
      </c>
      <c r="K133" s="50">
        <f t="shared" si="42"/>
        <v>26.629000000000001</v>
      </c>
      <c r="L133" s="49">
        <f t="shared" si="43"/>
        <v>3.0000000000001137E-2</v>
      </c>
      <c r="M133" s="69">
        <v>42389</v>
      </c>
      <c r="N133" s="70">
        <v>842890</v>
      </c>
    </row>
    <row r="134" spans="1:14" ht="12.75" customHeight="1" x14ac:dyDescent="0.25">
      <c r="A134" s="52">
        <v>3</v>
      </c>
      <c r="B134" s="53" t="s">
        <v>56</v>
      </c>
      <c r="C134" s="63">
        <v>2357919</v>
      </c>
      <c r="D134" s="54">
        <v>44.88</v>
      </c>
      <c r="E134" s="55">
        <v>16.350000000000001</v>
      </c>
      <c r="F134" s="49">
        <f t="shared" si="40"/>
        <v>28.53</v>
      </c>
      <c r="G134" s="55">
        <v>44.9</v>
      </c>
      <c r="H134" s="54">
        <v>16.329999999999998</v>
      </c>
      <c r="I134" s="50">
        <f t="shared" si="41"/>
        <v>28.57</v>
      </c>
      <c r="J134" s="51">
        <v>7.93</v>
      </c>
      <c r="K134" s="50">
        <f t="shared" si="42"/>
        <v>26.303999999999998</v>
      </c>
      <c r="L134" s="49">
        <f t="shared" si="43"/>
        <v>3.9999999999999147E-2</v>
      </c>
      <c r="M134" s="69">
        <v>42389</v>
      </c>
      <c r="N134" s="70" t="s">
        <v>94</v>
      </c>
    </row>
    <row r="135" spans="1:14" ht="12.75" customHeight="1" x14ac:dyDescent="0.25">
      <c r="A135" s="52">
        <v>4</v>
      </c>
      <c r="B135" s="53" t="s">
        <v>62</v>
      </c>
      <c r="C135" s="63">
        <v>2357917</v>
      </c>
      <c r="D135" s="54">
        <v>44.53</v>
      </c>
      <c r="E135" s="55">
        <v>15.85</v>
      </c>
      <c r="F135" s="49">
        <f t="shared" si="40"/>
        <v>28.68</v>
      </c>
      <c r="G135" s="55">
        <v>44.52</v>
      </c>
      <c r="H135" s="54">
        <v>15.83</v>
      </c>
      <c r="I135" s="50">
        <f t="shared" si="41"/>
        <v>28.690000000000005</v>
      </c>
      <c r="J135" s="51">
        <v>7.95</v>
      </c>
      <c r="K135" s="50">
        <f t="shared" si="42"/>
        <v>26.408999999999999</v>
      </c>
      <c r="L135" s="49">
        <f t="shared" si="43"/>
        <v>1.0000000000005116E-2</v>
      </c>
      <c r="M135" s="69">
        <v>42389</v>
      </c>
      <c r="N135" s="70">
        <v>842891</v>
      </c>
    </row>
    <row r="136" spans="1:14" ht="12.75" customHeight="1" x14ac:dyDescent="0.25">
      <c r="A136" s="52">
        <v>5</v>
      </c>
      <c r="B136" s="53" t="s">
        <v>57</v>
      </c>
      <c r="C136" s="63">
        <v>2357918</v>
      </c>
      <c r="D136" s="54">
        <v>44.97</v>
      </c>
      <c r="E136" s="55">
        <v>15.93</v>
      </c>
      <c r="F136" s="49">
        <f t="shared" si="40"/>
        <v>29.04</v>
      </c>
      <c r="G136" s="55">
        <v>45.01</v>
      </c>
      <c r="H136" s="54">
        <v>15.91</v>
      </c>
      <c r="I136" s="50">
        <f t="shared" si="41"/>
        <v>29.099999999999998</v>
      </c>
      <c r="J136" s="51">
        <v>8.17</v>
      </c>
      <c r="K136" s="50">
        <f t="shared" si="42"/>
        <v>26.722999999999999</v>
      </c>
      <c r="L136" s="49">
        <f t="shared" si="43"/>
        <v>5.9999999999998721E-2</v>
      </c>
      <c r="M136" s="69">
        <v>42389</v>
      </c>
      <c r="N136" s="70">
        <v>842894</v>
      </c>
    </row>
    <row r="137" spans="1:14" ht="12.75" customHeight="1" x14ac:dyDescent="0.25">
      <c r="A137" s="52">
        <v>6</v>
      </c>
      <c r="B137" s="53" t="s">
        <v>88</v>
      </c>
      <c r="C137" s="63">
        <v>2357920</v>
      </c>
      <c r="D137" s="54">
        <v>44.86</v>
      </c>
      <c r="E137" s="55">
        <v>16.18</v>
      </c>
      <c r="F137" s="49">
        <f t="shared" si="40"/>
        <v>28.68</v>
      </c>
      <c r="G137" s="55">
        <v>44.87</v>
      </c>
      <c r="H137" s="54">
        <v>16.18</v>
      </c>
      <c r="I137" s="50">
        <f t="shared" si="41"/>
        <v>28.689999999999998</v>
      </c>
      <c r="J137" s="51">
        <v>8.43</v>
      </c>
      <c r="K137" s="50">
        <f t="shared" si="42"/>
        <v>26.271000000000001</v>
      </c>
      <c r="L137" s="49">
        <f t="shared" si="43"/>
        <v>9.9999999999980105E-3</v>
      </c>
      <c r="M137" s="69">
        <v>42389</v>
      </c>
      <c r="N137" s="70">
        <v>842895</v>
      </c>
    </row>
    <row r="138" spans="1:14" ht="12.75" customHeight="1" x14ac:dyDescent="0.25">
      <c r="A138" s="52">
        <v>7</v>
      </c>
      <c r="B138" s="53" t="s">
        <v>60</v>
      </c>
      <c r="C138" s="63">
        <v>2357922</v>
      </c>
      <c r="D138" s="54">
        <v>44.89</v>
      </c>
      <c r="E138" s="55">
        <v>15.9</v>
      </c>
      <c r="F138" s="49">
        <f t="shared" si="40"/>
        <v>28.990000000000002</v>
      </c>
      <c r="G138" s="55">
        <v>44.89</v>
      </c>
      <c r="H138" s="54">
        <v>15.88</v>
      </c>
      <c r="I138" s="50">
        <f t="shared" si="41"/>
        <v>29.009999999999998</v>
      </c>
      <c r="J138" s="51">
        <v>8.2200000000000006</v>
      </c>
      <c r="K138" s="50">
        <f t="shared" si="42"/>
        <v>26.625</v>
      </c>
      <c r="L138" s="49">
        <f t="shared" si="43"/>
        <v>1.9999999999996021E-2</v>
      </c>
      <c r="M138" s="69">
        <v>42389</v>
      </c>
      <c r="N138" s="70">
        <v>842896</v>
      </c>
    </row>
    <row r="139" spans="1:14" ht="12.75" customHeight="1" x14ac:dyDescent="0.25">
      <c r="A139" s="52">
        <v>8</v>
      </c>
      <c r="B139" s="53" t="s">
        <v>58</v>
      </c>
      <c r="C139" s="63">
        <v>2357923</v>
      </c>
      <c r="D139" s="54">
        <v>44.62</v>
      </c>
      <c r="E139" s="55">
        <v>15.66</v>
      </c>
      <c r="F139" s="49">
        <f t="shared" si="40"/>
        <v>28.959999999999997</v>
      </c>
      <c r="G139" s="55">
        <v>44.64</v>
      </c>
      <c r="H139" s="54">
        <v>15.67</v>
      </c>
      <c r="I139" s="50">
        <f t="shared" si="41"/>
        <v>28.97</v>
      </c>
      <c r="J139" s="51">
        <v>8.17</v>
      </c>
      <c r="K139" s="50">
        <f t="shared" si="42"/>
        <v>26.603000000000002</v>
      </c>
      <c r="L139" s="49">
        <f t="shared" si="43"/>
        <v>1.0000000000001563E-2</v>
      </c>
      <c r="M139" s="69">
        <v>42389</v>
      </c>
      <c r="N139" s="70">
        <v>842899</v>
      </c>
    </row>
    <row r="140" spans="1:14" ht="12.75" customHeight="1" x14ac:dyDescent="0.25">
      <c r="A140" s="52">
        <v>9</v>
      </c>
      <c r="B140" s="53" t="s">
        <v>63</v>
      </c>
      <c r="C140" s="63">
        <v>2357921</v>
      </c>
      <c r="D140" s="54">
        <v>44.99</v>
      </c>
      <c r="E140" s="55">
        <v>16.100000000000001</v>
      </c>
      <c r="F140" s="49">
        <f t="shared" si="40"/>
        <v>28.89</v>
      </c>
      <c r="G140" s="55">
        <v>45</v>
      </c>
      <c r="H140" s="54">
        <v>16.079999999999998</v>
      </c>
      <c r="I140" s="50">
        <f t="shared" si="41"/>
        <v>28.92</v>
      </c>
      <c r="J140" s="51">
        <v>8.18</v>
      </c>
      <c r="K140" s="50">
        <f t="shared" si="42"/>
        <v>26.553999999999998</v>
      </c>
      <c r="L140" s="49">
        <f t="shared" si="43"/>
        <v>3.0000000000001137E-2</v>
      </c>
      <c r="M140" s="69">
        <v>42389</v>
      </c>
      <c r="N140" s="70">
        <v>842897</v>
      </c>
    </row>
    <row r="141" spans="1:14" ht="12.75" customHeight="1" x14ac:dyDescent="0.25">
      <c r="A141" s="52">
        <v>10</v>
      </c>
      <c r="B141" s="53" t="s">
        <v>64</v>
      </c>
      <c r="C141" s="63">
        <v>2357924</v>
      </c>
      <c r="D141" s="54">
        <v>44.52</v>
      </c>
      <c r="E141" s="55">
        <v>15.85</v>
      </c>
      <c r="F141" s="49">
        <f t="shared" si="40"/>
        <v>28.67</v>
      </c>
      <c r="G141" s="55">
        <v>44.51</v>
      </c>
      <c r="H141" s="54">
        <v>15.77</v>
      </c>
      <c r="I141" s="50">
        <f t="shared" si="41"/>
        <v>28.74</v>
      </c>
      <c r="J141" s="51">
        <v>8.1300000000000008</v>
      </c>
      <c r="K141" s="50">
        <f t="shared" si="42"/>
        <v>26.402999999999999</v>
      </c>
      <c r="L141" s="49">
        <f t="shared" si="43"/>
        <v>6.9999999999996732E-2</v>
      </c>
      <c r="M141" s="69">
        <v>42389</v>
      </c>
      <c r="N141" s="70">
        <v>842901</v>
      </c>
    </row>
    <row r="142" spans="1:14" ht="12.75" customHeight="1" x14ac:dyDescent="0.25">
      <c r="A142" s="1"/>
      <c r="B142" s="19"/>
      <c r="C142" s="56"/>
      <c r="D142" s="11"/>
      <c r="E142" s="11"/>
      <c r="F142" s="3"/>
      <c r="G142" s="11"/>
      <c r="H142" s="11"/>
      <c r="I142" s="3"/>
      <c r="J142" s="57"/>
      <c r="K142" s="3"/>
      <c r="L142" s="6"/>
      <c r="M142" s="21"/>
      <c r="N142" s="19"/>
    </row>
    <row r="143" spans="1:14" ht="12.75" customHeight="1" x14ac:dyDescent="0.25">
      <c r="A143" s="58"/>
      <c r="B143" s="59">
        <f>(COUNTA(B132:B141))</f>
        <v>10</v>
      </c>
      <c r="C143" s="60" t="s">
        <v>35</v>
      </c>
      <c r="D143" s="42">
        <f t="shared" ref="D143:I143" si="44">SUM(D132:D141)</f>
        <v>447.94</v>
      </c>
      <c r="E143" s="42">
        <f t="shared" si="44"/>
        <v>159.88</v>
      </c>
      <c r="F143" s="42">
        <f t="shared" si="44"/>
        <v>288.06000000000006</v>
      </c>
      <c r="G143" s="42">
        <f t="shared" si="44"/>
        <v>448.08</v>
      </c>
      <c r="H143" s="42">
        <f t="shared" si="44"/>
        <v>159.65</v>
      </c>
      <c r="I143" s="42">
        <f t="shared" si="44"/>
        <v>288.43</v>
      </c>
      <c r="J143" s="68">
        <f>ROUND((((I143-K143)/I143)*100),2)</f>
        <v>8.08</v>
      </c>
      <c r="K143" s="62">
        <f>SUM(K132:K141)</f>
        <v>265.12</v>
      </c>
      <c r="L143" s="42">
        <f>SUM(L132:L141)</f>
        <v>0.37000000000000099</v>
      </c>
      <c r="M143" s="21"/>
      <c r="N143" s="19"/>
    </row>
    <row r="144" spans="1:14" ht="12.75" customHeight="1" x14ac:dyDescent="0.2">
      <c r="A144" s="18"/>
      <c r="B144" s="19"/>
      <c r="C144" s="19"/>
      <c r="D144" s="11"/>
      <c r="E144" s="11"/>
      <c r="F144" s="11"/>
      <c r="G144" s="11"/>
      <c r="H144" s="11"/>
      <c r="I144" s="11"/>
      <c r="J144" s="20"/>
      <c r="K144" s="11"/>
      <c r="L144" s="11"/>
      <c r="M144" s="21"/>
      <c r="N144" s="19"/>
    </row>
    <row r="145" spans="1:14" ht="16.5" customHeight="1" x14ac:dyDescent="0.25">
      <c r="A145" s="22" t="s">
        <v>14</v>
      </c>
      <c r="B145" s="23" t="str">
        <f>+B129</f>
        <v>Pucobre</v>
      </c>
      <c r="C145" s="24" t="s">
        <v>95</v>
      </c>
      <c r="D145" s="136" t="s">
        <v>16</v>
      </c>
      <c r="E145" s="136"/>
      <c r="F145" s="136"/>
      <c r="G145" s="25"/>
      <c r="H145" s="26" t="s">
        <v>17</v>
      </c>
      <c r="I145" s="27"/>
      <c r="J145" s="28">
        <v>42389</v>
      </c>
      <c r="K145" s="29"/>
      <c r="L145" s="30"/>
      <c r="M145" s="137" t="s">
        <v>18</v>
      </c>
      <c r="N145" s="138" t="s">
        <v>19</v>
      </c>
    </row>
    <row r="146" spans="1:14" ht="12.75" customHeight="1" x14ac:dyDescent="0.25">
      <c r="A146" s="31" t="s">
        <v>20</v>
      </c>
      <c r="B146" s="32" t="s">
        <v>21</v>
      </c>
      <c r="C146" s="33" t="s">
        <v>22</v>
      </c>
      <c r="D146" s="136"/>
      <c r="E146" s="136"/>
      <c r="F146" s="136"/>
      <c r="G146" s="34"/>
      <c r="H146" s="35" t="s">
        <v>23</v>
      </c>
      <c r="I146" s="36"/>
      <c r="J146" s="37" t="s">
        <v>24</v>
      </c>
      <c r="K146" s="38" t="s">
        <v>25</v>
      </c>
      <c r="L146" s="38" t="s">
        <v>26</v>
      </c>
      <c r="M146" s="137"/>
      <c r="N146" s="137"/>
    </row>
    <row r="147" spans="1:14" ht="12.75" customHeight="1" x14ac:dyDescent="0.25">
      <c r="A147" s="39" t="s">
        <v>27</v>
      </c>
      <c r="B147" s="40" t="s">
        <v>28</v>
      </c>
      <c r="C147" s="41" t="s">
        <v>29</v>
      </c>
      <c r="D147" s="42" t="s">
        <v>30</v>
      </c>
      <c r="E147" s="42" t="s">
        <v>31</v>
      </c>
      <c r="F147" s="42" t="s">
        <v>32</v>
      </c>
      <c r="G147" s="42" t="s">
        <v>30</v>
      </c>
      <c r="H147" s="35" t="s">
        <v>31</v>
      </c>
      <c r="I147" s="42" t="s">
        <v>32</v>
      </c>
      <c r="J147" s="43" t="s">
        <v>33</v>
      </c>
      <c r="K147" s="44" t="s">
        <v>34</v>
      </c>
      <c r="L147" s="44" t="s">
        <v>7</v>
      </c>
      <c r="M147" s="137"/>
      <c r="N147" s="137"/>
    </row>
    <row r="148" spans="1:14" ht="12.75" customHeight="1" x14ac:dyDescent="0.25">
      <c r="A148" s="45">
        <v>1</v>
      </c>
      <c r="B148" s="46" t="s">
        <v>69</v>
      </c>
      <c r="C148" s="64">
        <v>2357925</v>
      </c>
      <c r="D148" s="47">
        <v>44.84</v>
      </c>
      <c r="E148" s="48">
        <v>15.87</v>
      </c>
      <c r="F148" s="66">
        <f t="shared" ref="F148:F157" si="45">D148-E148</f>
        <v>28.970000000000006</v>
      </c>
      <c r="G148" s="48">
        <v>44.83</v>
      </c>
      <c r="H148" s="47">
        <v>15.83</v>
      </c>
      <c r="I148" s="67">
        <f t="shared" ref="I148:I157" si="46">G148-H148</f>
        <v>29</v>
      </c>
      <c r="J148" s="65">
        <v>8.1199999999999992</v>
      </c>
      <c r="K148" s="67">
        <f t="shared" ref="K148:K157" si="47">ROUND((I148*(100-J148)/100),3)</f>
        <v>26.645</v>
      </c>
      <c r="L148" s="66">
        <f t="shared" ref="L148:L157" si="48">I148-F148</f>
        <v>2.9999999999994031E-2</v>
      </c>
      <c r="M148" s="69">
        <v>42389</v>
      </c>
      <c r="N148" s="70">
        <v>842902</v>
      </c>
    </row>
    <row r="149" spans="1:14" ht="12.75" customHeight="1" x14ac:dyDescent="0.25">
      <c r="A149" s="52">
        <v>2</v>
      </c>
      <c r="B149" s="53" t="s">
        <v>67</v>
      </c>
      <c r="C149" s="63">
        <v>2357926</v>
      </c>
      <c r="D149" s="54">
        <v>44.82</v>
      </c>
      <c r="E149" s="55">
        <v>15.84</v>
      </c>
      <c r="F149" s="49">
        <f t="shared" si="45"/>
        <v>28.98</v>
      </c>
      <c r="G149" s="55">
        <v>44.83</v>
      </c>
      <c r="H149" s="54">
        <v>15.79</v>
      </c>
      <c r="I149" s="50">
        <f t="shared" si="46"/>
        <v>29.04</v>
      </c>
      <c r="J149" s="51">
        <v>8.11</v>
      </c>
      <c r="K149" s="50">
        <f t="shared" si="47"/>
        <v>26.684999999999999</v>
      </c>
      <c r="L149" s="49">
        <f t="shared" si="48"/>
        <v>5.9999999999998721E-2</v>
      </c>
      <c r="M149" s="69">
        <v>42389</v>
      </c>
      <c r="N149" s="70">
        <v>842903</v>
      </c>
    </row>
    <row r="150" spans="1:14" ht="12.75" customHeight="1" x14ac:dyDescent="0.25">
      <c r="A150" s="52">
        <v>3</v>
      </c>
      <c r="B150" s="53" t="s">
        <v>74</v>
      </c>
      <c r="C150" s="63">
        <v>2357928</v>
      </c>
      <c r="D150" s="54">
        <v>44.94</v>
      </c>
      <c r="E150" s="55">
        <v>16.38</v>
      </c>
      <c r="F150" s="49">
        <f t="shared" si="45"/>
        <v>28.56</v>
      </c>
      <c r="G150" s="55">
        <v>44.97</v>
      </c>
      <c r="H150" s="54">
        <v>16.36</v>
      </c>
      <c r="I150" s="50">
        <f t="shared" si="46"/>
        <v>28.61</v>
      </c>
      <c r="J150" s="51">
        <v>7.9</v>
      </c>
      <c r="K150" s="50">
        <f t="shared" si="47"/>
        <v>26.35</v>
      </c>
      <c r="L150" s="49">
        <f t="shared" si="48"/>
        <v>5.0000000000000711E-2</v>
      </c>
      <c r="M150" s="69">
        <v>42389</v>
      </c>
      <c r="N150" s="70">
        <v>842905</v>
      </c>
    </row>
    <row r="151" spans="1:14" ht="12.75" customHeight="1" x14ac:dyDescent="0.25">
      <c r="A151" s="52">
        <v>4</v>
      </c>
      <c r="B151" s="53" t="s">
        <v>84</v>
      </c>
      <c r="C151" s="63">
        <v>2357929</v>
      </c>
      <c r="D151" s="54">
        <v>44.95</v>
      </c>
      <c r="E151" s="55">
        <v>15.86</v>
      </c>
      <c r="F151" s="49">
        <f t="shared" si="45"/>
        <v>29.090000000000003</v>
      </c>
      <c r="G151" s="55">
        <v>44.96</v>
      </c>
      <c r="H151" s="54">
        <v>15.83</v>
      </c>
      <c r="I151" s="50">
        <f t="shared" si="46"/>
        <v>29.130000000000003</v>
      </c>
      <c r="J151" s="51">
        <v>7.85</v>
      </c>
      <c r="K151" s="50">
        <f t="shared" si="47"/>
        <v>26.843</v>
      </c>
      <c r="L151" s="49">
        <f t="shared" si="48"/>
        <v>3.9999999999999147E-2</v>
      </c>
      <c r="M151" s="69">
        <v>42389</v>
      </c>
      <c r="N151" s="70">
        <v>842906</v>
      </c>
    </row>
    <row r="152" spans="1:14" ht="12.75" customHeight="1" x14ac:dyDescent="0.25">
      <c r="A152" s="52">
        <v>5</v>
      </c>
      <c r="B152" s="53" t="s">
        <v>59</v>
      </c>
      <c r="C152" s="63">
        <v>2357927</v>
      </c>
      <c r="D152" s="54">
        <v>44.77</v>
      </c>
      <c r="E152" s="55">
        <v>15.99</v>
      </c>
      <c r="F152" s="49">
        <f t="shared" si="45"/>
        <v>28.78</v>
      </c>
      <c r="G152" s="55">
        <v>44.74</v>
      </c>
      <c r="H152" s="54">
        <v>15.93</v>
      </c>
      <c r="I152" s="50">
        <f t="shared" si="46"/>
        <v>28.810000000000002</v>
      </c>
      <c r="J152" s="51">
        <v>7.88</v>
      </c>
      <c r="K152" s="50">
        <f t="shared" si="47"/>
        <v>26.54</v>
      </c>
      <c r="L152" s="49">
        <f t="shared" si="48"/>
        <v>3.0000000000001137E-2</v>
      </c>
      <c r="M152" s="69">
        <v>42389</v>
      </c>
      <c r="N152" s="70">
        <v>842904</v>
      </c>
    </row>
    <row r="153" spans="1:14" ht="12.75" customHeight="1" x14ac:dyDescent="0.25">
      <c r="A153" s="52"/>
      <c r="B153" s="53"/>
      <c r="C153" s="63"/>
      <c r="D153" s="54"/>
      <c r="E153" s="55"/>
      <c r="F153" s="49">
        <f t="shared" si="45"/>
        <v>0</v>
      </c>
      <c r="G153" s="55"/>
      <c r="H153" s="54"/>
      <c r="I153" s="50">
        <f t="shared" si="46"/>
        <v>0</v>
      </c>
      <c r="J153" s="51"/>
      <c r="K153" s="50">
        <f t="shared" si="47"/>
        <v>0</v>
      </c>
      <c r="L153" s="49">
        <f t="shared" si="48"/>
        <v>0</v>
      </c>
      <c r="M153" s="69" t="s">
        <v>72</v>
      </c>
      <c r="N153" s="68"/>
    </row>
    <row r="154" spans="1:14" ht="12.75" customHeight="1" x14ac:dyDescent="0.25">
      <c r="A154" s="52"/>
      <c r="B154" s="53"/>
      <c r="C154" s="63"/>
      <c r="D154" s="54"/>
      <c r="E154" s="55"/>
      <c r="F154" s="49">
        <f t="shared" si="45"/>
        <v>0</v>
      </c>
      <c r="G154" s="55"/>
      <c r="H154" s="54"/>
      <c r="I154" s="50">
        <f t="shared" si="46"/>
        <v>0</v>
      </c>
      <c r="J154" s="51"/>
      <c r="K154" s="50">
        <f t="shared" si="47"/>
        <v>0</v>
      </c>
      <c r="L154" s="49">
        <f t="shared" si="48"/>
        <v>0</v>
      </c>
      <c r="M154" s="69"/>
      <c r="N154" s="68"/>
    </row>
    <row r="155" spans="1:14" ht="12.75" customHeight="1" x14ac:dyDescent="0.25">
      <c r="A155" s="52"/>
      <c r="B155" s="53"/>
      <c r="C155" s="63"/>
      <c r="D155" s="54"/>
      <c r="E155" s="55"/>
      <c r="F155" s="49">
        <f t="shared" si="45"/>
        <v>0</v>
      </c>
      <c r="G155" s="55"/>
      <c r="H155" s="54"/>
      <c r="I155" s="50">
        <f t="shared" si="46"/>
        <v>0</v>
      </c>
      <c r="J155" s="51"/>
      <c r="K155" s="50">
        <f t="shared" si="47"/>
        <v>0</v>
      </c>
      <c r="L155" s="49">
        <f t="shared" si="48"/>
        <v>0</v>
      </c>
      <c r="M155" s="71"/>
      <c r="N155" s="68"/>
    </row>
    <row r="156" spans="1:14" ht="12.75" customHeight="1" x14ac:dyDescent="0.25">
      <c r="A156" s="52"/>
      <c r="B156" s="53"/>
      <c r="C156" s="63"/>
      <c r="D156" s="54"/>
      <c r="E156" s="55"/>
      <c r="F156" s="49">
        <f t="shared" si="45"/>
        <v>0</v>
      </c>
      <c r="G156" s="55"/>
      <c r="H156" s="54"/>
      <c r="I156" s="50">
        <f t="shared" si="46"/>
        <v>0</v>
      </c>
      <c r="J156" s="51"/>
      <c r="K156" s="50">
        <f t="shared" si="47"/>
        <v>0</v>
      </c>
      <c r="L156" s="49">
        <f t="shared" si="48"/>
        <v>0</v>
      </c>
      <c r="M156" s="71"/>
      <c r="N156" s="68"/>
    </row>
    <row r="157" spans="1:14" ht="12.75" customHeight="1" x14ac:dyDescent="0.25">
      <c r="A157" s="52"/>
      <c r="B157" s="53"/>
      <c r="C157" s="63"/>
      <c r="D157" s="54"/>
      <c r="E157" s="55"/>
      <c r="F157" s="49">
        <f t="shared" si="45"/>
        <v>0</v>
      </c>
      <c r="G157" s="55"/>
      <c r="H157" s="54"/>
      <c r="I157" s="50">
        <f t="shared" si="46"/>
        <v>0</v>
      </c>
      <c r="J157" s="51"/>
      <c r="K157" s="50">
        <f t="shared" si="47"/>
        <v>0</v>
      </c>
      <c r="L157" s="49">
        <f t="shared" si="48"/>
        <v>0</v>
      </c>
      <c r="M157" s="71"/>
      <c r="N157" s="68"/>
    </row>
    <row r="158" spans="1:14" ht="12.75" customHeight="1" x14ac:dyDescent="0.25">
      <c r="A158" s="1"/>
      <c r="B158" s="19"/>
      <c r="C158" s="56"/>
      <c r="D158" s="11"/>
      <c r="E158" s="11"/>
      <c r="F158" s="3"/>
      <c r="G158" s="11"/>
      <c r="H158" s="11"/>
      <c r="I158" s="3"/>
      <c r="J158" s="57"/>
      <c r="K158" s="3"/>
      <c r="L158" s="6"/>
      <c r="M158" s="21"/>
      <c r="N158" s="19"/>
    </row>
    <row r="159" spans="1:14" ht="12.75" customHeight="1" x14ac:dyDescent="0.25">
      <c r="A159" s="58"/>
      <c r="B159" s="59">
        <f>(COUNTA(B148:B157))</f>
        <v>5</v>
      </c>
      <c r="C159" s="60" t="s">
        <v>35</v>
      </c>
      <c r="D159" s="42">
        <f t="shared" ref="D159:I159" si="49">SUM(D148:D157)</f>
        <v>224.32000000000002</v>
      </c>
      <c r="E159" s="42">
        <f t="shared" si="49"/>
        <v>79.94</v>
      </c>
      <c r="F159" s="42">
        <f t="shared" si="49"/>
        <v>144.38</v>
      </c>
      <c r="G159" s="42">
        <f t="shared" si="49"/>
        <v>224.33</v>
      </c>
      <c r="H159" s="42">
        <f t="shared" si="49"/>
        <v>79.739999999999995</v>
      </c>
      <c r="I159" s="42">
        <f t="shared" si="49"/>
        <v>144.59</v>
      </c>
      <c r="J159" s="68">
        <f>ROUND((((I159-K159)/I159)*100),2)</f>
        <v>7.97</v>
      </c>
      <c r="K159" s="62">
        <f>SUM(K148:K157)</f>
        <v>133.06300000000002</v>
      </c>
      <c r="L159" s="42">
        <f>SUM(L148:L157)</f>
        <v>0.20999999999999375</v>
      </c>
      <c r="M159" s="21"/>
      <c r="N159" s="19"/>
    </row>
    <row r="160" spans="1:14" ht="12.75" customHeight="1" x14ac:dyDescent="0.2">
      <c r="A160" s="18"/>
      <c r="B160" s="19"/>
      <c r="C160" s="19"/>
      <c r="D160" s="11"/>
      <c r="E160" s="11"/>
      <c r="F160" s="11"/>
      <c r="G160" s="11"/>
      <c r="H160" s="11"/>
      <c r="I160" s="11"/>
      <c r="J160" s="20"/>
      <c r="K160" s="11"/>
      <c r="L160" s="11"/>
      <c r="M160" s="21"/>
      <c r="N160" s="19"/>
    </row>
    <row r="161" spans="1:14" ht="16.5" customHeight="1" x14ac:dyDescent="0.25">
      <c r="A161" s="22" t="s">
        <v>14</v>
      </c>
      <c r="B161" s="23" t="str">
        <f>+B145</f>
        <v>Pucobre</v>
      </c>
      <c r="C161" s="24" t="s">
        <v>96</v>
      </c>
      <c r="D161" s="136" t="s">
        <v>16</v>
      </c>
      <c r="E161" s="136"/>
      <c r="F161" s="136"/>
      <c r="G161" s="25"/>
      <c r="H161" s="26" t="s">
        <v>17</v>
      </c>
      <c r="I161" s="27"/>
      <c r="J161" s="28">
        <v>42390</v>
      </c>
      <c r="K161" s="29"/>
      <c r="L161" s="30"/>
      <c r="M161" s="137" t="s">
        <v>18</v>
      </c>
      <c r="N161" s="138" t="s">
        <v>19</v>
      </c>
    </row>
    <row r="162" spans="1:14" ht="12.75" customHeight="1" x14ac:dyDescent="0.25">
      <c r="A162" s="31" t="s">
        <v>20</v>
      </c>
      <c r="B162" s="32" t="s">
        <v>21</v>
      </c>
      <c r="C162" s="33" t="s">
        <v>22</v>
      </c>
      <c r="D162" s="136"/>
      <c r="E162" s="136"/>
      <c r="F162" s="136"/>
      <c r="G162" s="34"/>
      <c r="H162" s="35" t="s">
        <v>23</v>
      </c>
      <c r="I162" s="36"/>
      <c r="J162" s="37" t="s">
        <v>24</v>
      </c>
      <c r="K162" s="38" t="s">
        <v>25</v>
      </c>
      <c r="L162" s="38" t="s">
        <v>26</v>
      </c>
      <c r="M162" s="137"/>
      <c r="N162" s="137"/>
    </row>
    <row r="163" spans="1:14" ht="12.75" customHeight="1" x14ac:dyDescent="0.25">
      <c r="A163" s="39" t="s">
        <v>27</v>
      </c>
      <c r="B163" s="40" t="s">
        <v>28</v>
      </c>
      <c r="C163" s="41" t="s">
        <v>29</v>
      </c>
      <c r="D163" s="42" t="s">
        <v>30</v>
      </c>
      <c r="E163" s="42" t="s">
        <v>31</v>
      </c>
      <c r="F163" s="42" t="s">
        <v>32</v>
      </c>
      <c r="G163" s="42" t="s">
        <v>30</v>
      </c>
      <c r="H163" s="35" t="s">
        <v>31</v>
      </c>
      <c r="I163" s="42" t="s">
        <v>32</v>
      </c>
      <c r="J163" s="43" t="s">
        <v>33</v>
      </c>
      <c r="K163" s="44" t="s">
        <v>34</v>
      </c>
      <c r="L163" s="44" t="s">
        <v>7</v>
      </c>
      <c r="M163" s="137"/>
      <c r="N163" s="137"/>
    </row>
    <row r="164" spans="1:14" ht="12.75" customHeight="1" x14ac:dyDescent="0.25">
      <c r="A164" s="45">
        <v>1</v>
      </c>
      <c r="B164" s="46" t="s">
        <v>56</v>
      </c>
      <c r="C164" s="64">
        <v>2357931</v>
      </c>
      <c r="D164" s="47">
        <v>44.93</v>
      </c>
      <c r="E164" s="48">
        <v>16.36</v>
      </c>
      <c r="F164" s="66">
        <f t="shared" ref="F164:F173" si="50">D164-E164</f>
        <v>28.57</v>
      </c>
      <c r="G164" s="48">
        <v>44.85</v>
      </c>
      <c r="H164" s="47">
        <v>16.32</v>
      </c>
      <c r="I164" s="67">
        <f t="shared" ref="I164:I173" si="51">G164-H164</f>
        <v>28.53</v>
      </c>
      <c r="J164" s="65">
        <v>7.36</v>
      </c>
      <c r="K164" s="67">
        <f t="shared" ref="K164:K173" si="52">ROUND((I164*(100-J164)/100),3)</f>
        <v>26.43</v>
      </c>
      <c r="L164" s="66">
        <f t="shared" ref="L164:L173" si="53">I164-F164</f>
        <v>-3.9999999999999147E-2</v>
      </c>
      <c r="M164" s="69">
        <v>42390</v>
      </c>
      <c r="N164" s="68" t="s">
        <v>97</v>
      </c>
    </row>
    <row r="165" spans="1:14" ht="12.75" customHeight="1" x14ac:dyDescent="0.25">
      <c r="A165" s="52">
        <v>2</v>
      </c>
      <c r="B165" s="53" t="s">
        <v>88</v>
      </c>
      <c r="C165" s="63">
        <v>2357932</v>
      </c>
      <c r="D165" s="54">
        <v>44.73</v>
      </c>
      <c r="E165" s="55">
        <v>16.239999999999998</v>
      </c>
      <c r="F165" s="49">
        <f t="shared" si="50"/>
        <v>28.49</v>
      </c>
      <c r="G165" s="55">
        <v>44.73</v>
      </c>
      <c r="H165" s="54">
        <v>16.190000000000001</v>
      </c>
      <c r="I165" s="50">
        <f t="shared" si="51"/>
        <v>28.539999999999996</v>
      </c>
      <c r="J165" s="51">
        <v>7.53</v>
      </c>
      <c r="K165" s="50">
        <f t="shared" si="52"/>
        <v>26.390999999999998</v>
      </c>
      <c r="L165" s="49">
        <f t="shared" si="53"/>
        <v>4.9999999999997158E-2</v>
      </c>
      <c r="M165" s="69">
        <v>42390</v>
      </c>
      <c r="N165" s="70">
        <v>842917</v>
      </c>
    </row>
    <row r="166" spans="1:14" ht="12.75" customHeight="1" x14ac:dyDescent="0.25">
      <c r="A166" s="52">
        <v>3</v>
      </c>
      <c r="B166" s="53" t="s">
        <v>61</v>
      </c>
      <c r="C166" s="63">
        <v>2357934</v>
      </c>
      <c r="D166" s="54">
        <v>44.95</v>
      </c>
      <c r="E166" s="55">
        <v>16.11</v>
      </c>
      <c r="F166" s="49">
        <f t="shared" si="50"/>
        <v>28.840000000000003</v>
      </c>
      <c r="G166" s="55">
        <v>44.95</v>
      </c>
      <c r="H166" s="54">
        <v>16.05</v>
      </c>
      <c r="I166" s="50">
        <f t="shared" si="51"/>
        <v>28.900000000000002</v>
      </c>
      <c r="J166" s="51">
        <v>7.97</v>
      </c>
      <c r="K166" s="50">
        <f t="shared" si="52"/>
        <v>26.597000000000001</v>
      </c>
      <c r="L166" s="49">
        <f t="shared" si="53"/>
        <v>5.9999999999998721E-2</v>
      </c>
      <c r="M166" s="69">
        <v>42390</v>
      </c>
      <c r="N166" s="70">
        <v>842918</v>
      </c>
    </row>
    <row r="167" spans="1:14" ht="12.75" customHeight="1" x14ac:dyDescent="0.25">
      <c r="A167" s="52">
        <v>4</v>
      </c>
      <c r="B167" s="53" t="s">
        <v>60</v>
      </c>
      <c r="C167" s="63">
        <v>2357933</v>
      </c>
      <c r="D167" s="54">
        <v>44.53</v>
      </c>
      <c r="E167" s="55">
        <v>15.96</v>
      </c>
      <c r="F167" s="49">
        <f t="shared" si="50"/>
        <v>28.57</v>
      </c>
      <c r="G167" s="55">
        <v>44.55</v>
      </c>
      <c r="H167" s="54">
        <v>15.88</v>
      </c>
      <c r="I167" s="50">
        <f t="shared" si="51"/>
        <v>28.669999999999995</v>
      </c>
      <c r="J167" s="51">
        <v>7.78</v>
      </c>
      <c r="K167" s="50">
        <f t="shared" si="52"/>
        <v>26.439</v>
      </c>
      <c r="L167" s="49">
        <f t="shared" si="53"/>
        <v>9.9999999999994316E-2</v>
      </c>
      <c r="M167" s="69">
        <v>42390</v>
      </c>
      <c r="N167" s="70">
        <v>842919</v>
      </c>
    </row>
    <row r="168" spans="1:14" ht="12.75" customHeight="1" x14ac:dyDescent="0.25">
      <c r="A168" s="52">
        <v>5</v>
      </c>
      <c r="B168" s="53" t="s">
        <v>58</v>
      </c>
      <c r="C168" s="63">
        <v>2357937</v>
      </c>
      <c r="D168" s="54">
        <v>44.95</v>
      </c>
      <c r="E168" s="55">
        <v>15.64</v>
      </c>
      <c r="F168" s="49">
        <f t="shared" si="50"/>
        <v>29.310000000000002</v>
      </c>
      <c r="G168" s="55">
        <v>45.01</v>
      </c>
      <c r="H168" s="54">
        <v>15.66</v>
      </c>
      <c r="I168" s="50">
        <f t="shared" si="51"/>
        <v>29.349999999999998</v>
      </c>
      <c r="J168" s="51">
        <v>7.66</v>
      </c>
      <c r="K168" s="50">
        <f t="shared" si="52"/>
        <v>27.102</v>
      </c>
      <c r="L168" s="49">
        <f t="shared" si="53"/>
        <v>3.9999999999995595E-2</v>
      </c>
      <c r="M168" s="69">
        <v>42390</v>
      </c>
      <c r="N168" s="70">
        <v>842921</v>
      </c>
    </row>
    <row r="169" spans="1:14" ht="12.75" customHeight="1" x14ac:dyDescent="0.25">
      <c r="A169" s="52">
        <v>6</v>
      </c>
      <c r="B169" s="53" t="s">
        <v>64</v>
      </c>
      <c r="C169" s="63">
        <v>2357936</v>
      </c>
      <c r="D169" s="54">
        <v>44.51</v>
      </c>
      <c r="E169" s="55">
        <v>15.79</v>
      </c>
      <c r="F169" s="49">
        <f t="shared" si="50"/>
        <v>28.72</v>
      </c>
      <c r="G169" s="55">
        <v>44.52</v>
      </c>
      <c r="H169" s="54">
        <v>15.77</v>
      </c>
      <c r="I169" s="50">
        <f t="shared" si="51"/>
        <v>28.750000000000004</v>
      </c>
      <c r="J169" s="51">
        <v>7.43</v>
      </c>
      <c r="K169" s="50">
        <f t="shared" si="52"/>
        <v>26.614000000000001</v>
      </c>
      <c r="L169" s="49">
        <f t="shared" si="53"/>
        <v>3.000000000000469E-2</v>
      </c>
      <c r="M169" s="69">
        <v>42390</v>
      </c>
      <c r="N169" s="70">
        <v>842922</v>
      </c>
    </row>
    <row r="170" spans="1:14" ht="12.75" customHeight="1" x14ac:dyDescent="0.25">
      <c r="A170" s="52">
        <v>7</v>
      </c>
      <c r="B170" s="53" t="s">
        <v>69</v>
      </c>
      <c r="C170" s="63">
        <v>2357935</v>
      </c>
      <c r="D170" s="54">
        <v>44.94</v>
      </c>
      <c r="E170" s="55">
        <v>15.83</v>
      </c>
      <c r="F170" s="49">
        <f t="shared" si="50"/>
        <v>29.11</v>
      </c>
      <c r="G170" s="55">
        <v>44.96</v>
      </c>
      <c r="H170" s="54">
        <v>15.84</v>
      </c>
      <c r="I170" s="50">
        <f t="shared" si="51"/>
        <v>29.12</v>
      </c>
      <c r="J170" s="51">
        <v>7.83</v>
      </c>
      <c r="K170" s="50">
        <f t="shared" si="52"/>
        <v>26.84</v>
      </c>
      <c r="L170" s="49">
        <f t="shared" si="53"/>
        <v>1.0000000000001563E-2</v>
      </c>
      <c r="M170" s="69">
        <v>42390</v>
      </c>
      <c r="N170" s="70">
        <v>842920</v>
      </c>
    </row>
    <row r="171" spans="1:14" ht="12.75" customHeight="1" x14ac:dyDescent="0.25">
      <c r="A171" s="52">
        <v>8</v>
      </c>
      <c r="B171" s="53" t="s">
        <v>63</v>
      </c>
      <c r="C171" s="63">
        <v>2357939</v>
      </c>
      <c r="D171" s="54">
        <v>44.72</v>
      </c>
      <c r="E171" s="55">
        <v>16.059999999999999</v>
      </c>
      <c r="F171" s="49">
        <f t="shared" si="50"/>
        <v>28.66</v>
      </c>
      <c r="G171" s="55">
        <v>44.7</v>
      </c>
      <c r="H171" s="54">
        <v>16.02</v>
      </c>
      <c r="I171" s="50">
        <f t="shared" si="51"/>
        <v>28.680000000000003</v>
      </c>
      <c r="J171" s="51">
        <v>7.9</v>
      </c>
      <c r="K171" s="50">
        <f t="shared" si="52"/>
        <v>26.414000000000001</v>
      </c>
      <c r="L171" s="49">
        <f t="shared" si="53"/>
        <v>2.0000000000003126E-2</v>
      </c>
      <c r="M171" s="69">
        <v>42390</v>
      </c>
      <c r="N171" s="70">
        <v>842923</v>
      </c>
    </row>
    <row r="172" spans="1:14" ht="12.75" customHeight="1" x14ac:dyDescent="0.25">
      <c r="A172" s="52">
        <v>9</v>
      </c>
      <c r="B172" s="53" t="s">
        <v>67</v>
      </c>
      <c r="C172" s="63">
        <v>2357938</v>
      </c>
      <c r="D172" s="54">
        <v>44.8</v>
      </c>
      <c r="E172" s="55">
        <v>15.77</v>
      </c>
      <c r="F172" s="49">
        <f t="shared" si="50"/>
        <v>29.029999999999998</v>
      </c>
      <c r="G172" s="55">
        <v>44.78</v>
      </c>
      <c r="H172" s="54">
        <v>15.76</v>
      </c>
      <c r="I172" s="50">
        <f t="shared" si="51"/>
        <v>29.020000000000003</v>
      </c>
      <c r="J172" s="51">
        <v>7.38</v>
      </c>
      <c r="K172" s="50">
        <f t="shared" si="52"/>
        <v>26.878</v>
      </c>
      <c r="L172" s="49">
        <f t="shared" si="53"/>
        <v>-9.9999999999944578E-3</v>
      </c>
      <c r="M172" s="69">
        <v>42390</v>
      </c>
      <c r="N172" s="70">
        <v>842924</v>
      </c>
    </row>
    <row r="173" spans="1:14" ht="12.75" customHeight="1" x14ac:dyDescent="0.25">
      <c r="A173" s="52">
        <v>10</v>
      </c>
      <c r="B173" s="53" t="s">
        <v>84</v>
      </c>
      <c r="C173" s="63">
        <v>2357941</v>
      </c>
      <c r="D173" s="54">
        <v>44.96</v>
      </c>
      <c r="E173" s="55">
        <v>15.88</v>
      </c>
      <c r="F173" s="49">
        <f t="shared" si="50"/>
        <v>29.08</v>
      </c>
      <c r="G173" s="55">
        <v>44.97</v>
      </c>
      <c r="H173" s="54">
        <v>15.85</v>
      </c>
      <c r="I173" s="50">
        <f t="shared" si="51"/>
        <v>29.119999999999997</v>
      </c>
      <c r="J173" s="51">
        <v>7.54</v>
      </c>
      <c r="K173" s="50">
        <f t="shared" si="52"/>
        <v>26.923999999999999</v>
      </c>
      <c r="L173" s="49">
        <f t="shared" si="53"/>
        <v>3.9999999999999147E-2</v>
      </c>
      <c r="M173" s="69">
        <v>42390</v>
      </c>
      <c r="N173" s="70">
        <v>842926</v>
      </c>
    </row>
    <row r="174" spans="1:14" ht="12.75" customHeight="1" x14ac:dyDescent="0.25">
      <c r="A174" s="1"/>
      <c r="B174" s="19"/>
      <c r="C174" s="56"/>
      <c r="D174" s="11"/>
      <c r="E174" s="11"/>
      <c r="F174" s="3"/>
      <c r="G174" s="11"/>
      <c r="H174" s="11"/>
      <c r="I174" s="3"/>
      <c r="J174" s="57"/>
      <c r="K174" s="3"/>
      <c r="L174" s="6"/>
      <c r="M174" s="21"/>
      <c r="N174" s="19"/>
    </row>
    <row r="175" spans="1:14" ht="12.75" customHeight="1" x14ac:dyDescent="0.25">
      <c r="A175" s="58"/>
      <c r="B175" s="59">
        <f>(COUNTA(B164:B173))</f>
        <v>10</v>
      </c>
      <c r="C175" s="60" t="s">
        <v>35</v>
      </c>
      <c r="D175" s="42">
        <f t="shared" ref="D175:I175" si="54">SUM(D164:D173)</f>
        <v>448.02</v>
      </c>
      <c r="E175" s="42">
        <f t="shared" si="54"/>
        <v>159.63999999999999</v>
      </c>
      <c r="F175" s="42">
        <f t="shared" si="54"/>
        <v>288.38</v>
      </c>
      <c r="G175" s="42">
        <f t="shared" si="54"/>
        <v>448.02</v>
      </c>
      <c r="H175" s="42">
        <f t="shared" si="54"/>
        <v>159.33999999999997</v>
      </c>
      <c r="I175" s="42">
        <f t="shared" si="54"/>
        <v>288.68</v>
      </c>
      <c r="J175" s="68">
        <f>ROUND((((I175-K175)/I175)*100),2)</f>
        <v>7.64</v>
      </c>
      <c r="K175" s="62">
        <f>SUM(K164:K173)</f>
        <v>266.62899999999996</v>
      </c>
      <c r="L175" s="42">
        <f>SUM(L164:L173)</f>
        <v>0.30000000000000071</v>
      </c>
      <c r="M175" s="21"/>
      <c r="N175" s="19"/>
    </row>
    <row r="176" spans="1:14" ht="12.75" customHeight="1" x14ac:dyDescent="0.2">
      <c r="A176" s="18"/>
      <c r="B176" s="19"/>
      <c r="C176" s="19"/>
      <c r="D176" s="11"/>
      <c r="E176" s="11"/>
      <c r="F176" s="11"/>
      <c r="G176" s="11"/>
      <c r="H176" s="11"/>
      <c r="I176" s="11"/>
      <c r="J176" s="20"/>
      <c r="K176" s="11"/>
      <c r="L176" s="11"/>
      <c r="M176" s="21"/>
      <c r="N176" s="19"/>
    </row>
    <row r="177" spans="1:14" ht="16.5" customHeight="1" x14ac:dyDescent="0.25">
      <c r="A177" s="22" t="s">
        <v>14</v>
      </c>
      <c r="B177" s="23" t="str">
        <f>+B161</f>
        <v>Pucobre</v>
      </c>
      <c r="C177" s="24" t="s">
        <v>98</v>
      </c>
      <c r="D177" s="136" t="s">
        <v>16</v>
      </c>
      <c r="E177" s="136"/>
      <c r="F177" s="136"/>
      <c r="G177" s="25"/>
      <c r="H177" s="26" t="s">
        <v>17</v>
      </c>
      <c r="I177" s="27"/>
      <c r="J177" s="28">
        <v>42390</v>
      </c>
      <c r="K177" s="29"/>
      <c r="L177" s="30"/>
      <c r="M177" s="137" t="s">
        <v>18</v>
      </c>
      <c r="N177" s="138" t="s">
        <v>19</v>
      </c>
    </row>
    <row r="178" spans="1:14" ht="12.75" customHeight="1" x14ac:dyDescent="0.25">
      <c r="A178" s="31" t="s">
        <v>20</v>
      </c>
      <c r="B178" s="32" t="s">
        <v>21</v>
      </c>
      <c r="C178" s="33" t="s">
        <v>22</v>
      </c>
      <c r="D178" s="136"/>
      <c r="E178" s="136"/>
      <c r="F178" s="136"/>
      <c r="G178" s="34"/>
      <c r="H178" s="35" t="s">
        <v>23</v>
      </c>
      <c r="I178" s="36"/>
      <c r="J178" s="37" t="s">
        <v>24</v>
      </c>
      <c r="K178" s="38" t="s">
        <v>25</v>
      </c>
      <c r="L178" s="38" t="s">
        <v>26</v>
      </c>
      <c r="M178" s="137"/>
      <c r="N178" s="137"/>
    </row>
    <row r="179" spans="1:14" ht="12.75" customHeight="1" x14ac:dyDescent="0.25">
      <c r="A179" s="39" t="s">
        <v>27</v>
      </c>
      <c r="B179" s="40" t="s">
        <v>28</v>
      </c>
      <c r="C179" s="41" t="s">
        <v>29</v>
      </c>
      <c r="D179" s="42" t="s">
        <v>30</v>
      </c>
      <c r="E179" s="42" t="s">
        <v>31</v>
      </c>
      <c r="F179" s="42" t="s">
        <v>32</v>
      </c>
      <c r="G179" s="42" t="s">
        <v>30</v>
      </c>
      <c r="H179" s="35" t="s">
        <v>31</v>
      </c>
      <c r="I179" s="42" t="s">
        <v>32</v>
      </c>
      <c r="J179" s="43" t="s">
        <v>33</v>
      </c>
      <c r="K179" s="44" t="s">
        <v>34</v>
      </c>
      <c r="L179" s="44" t="s">
        <v>7</v>
      </c>
      <c r="M179" s="137"/>
      <c r="N179" s="137"/>
    </row>
    <row r="180" spans="1:14" ht="12.75" customHeight="1" x14ac:dyDescent="0.25">
      <c r="A180" s="45">
        <v>1</v>
      </c>
      <c r="B180" s="46" t="s">
        <v>93</v>
      </c>
      <c r="C180" s="64">
        <v>2357940</v>
      </c>
      <c r="D180" s="47">
        <v>44.92</v>
      </c>
      <c r="E180" s="48">
        <v>15.89</v>
      </c>
      <c r="F180" s="66">
        <f t="shared" ref="F180:F189" si="55">D180-E180</f>
        <v>29.03</v>
      </c>
      <c r="G180" s="48">
        <v>44.9</v>
      </c>
      <c r="H180" s="47">
        <v>15.85</v>
      </c>
      <c r="I180" s="67">
        <f t="shared" ref="I180:I189" si="56">G180-H180</f>
        <v>29.049999999999997</v>
      </c>
      <c r="J180" s="65">
        <v>7.76</v>
      </c>
      <c r="K180" s="67">
        <f t="shared" ref="K180:K189" si="57">ROUND((I180*(100-J180)/100),3)</f>
        <v>26.795999999999999</v>
      </c>
      <c r="L180" s="66">
        <f t="shared" ref="L180:L189" si="58">I180-F180</f>
        <v>1.9999999999996021E-2</v>
      </c>
      <c r="M180" s="69">
        <v>42390</v>
      </c>
      <c r="N180" s="70">
        <v>842925</v>
      </c>
    </row>
    <row r="181" spans="1:14" ht="12.75" customHeight="1" x14ac:dyDescent="0.25">
      <c r="A181" s="52">
        <v>2</v>
      </c>
      <c r="B181" s="53" t="s">
        <v>59</v>
      </c>
      <c r="C181" s="63">
        <v>2357942</v>
      </c>
      <c r="D181" s="54">
        <v>44.77</v>
      </c>
      <c r="E181" s="55">
        <v>15.99</v>
      </c>
      <c r="F181" s="49">
        <f t="shared" si="55"/>
        <v>28.78</v>
      </c>
      <c r="G181" s="55">
        <v>44.77</v>
      </c>
      <c r="H181" s="54">
        <v>15.93</v>
      </c>
      <c r="I181" s="50">
        <f t="shared" si="56"/>
        <v>28.840000000000003</v>
      </c>
      <c r="J181" s="51">
        <v>7.54</v>
      </c>
      <c r="K181" s="50">
        <f t="shared" si="57"/>
        <v>26.664999999999999</v>
      </c>
      <c r="L181" s="49">
        <f t="shared" si="58"/>
        <v>6.0000000000002274E-2</v>
      </c>
      <c r="M181" s="69">
        <v>42390</v>
      </c>
      <c r="N181" s="70">
        <v>842927</v>
      </c>
    </row>
    <row r="182" spans="1:14" ht="12.75" customHeight="1" x14ac:dyDescent="0.25">
      <c r="A182" s="52">
        <v>3</v>
      </c>
      <c r="B182" s="53" t="s">
        <v>83</v>
      </c>
      <c r="C182" s="63">
        <v>2357943</v>
      </c>
      <c r="D182" s="54">
        <v>44.92</v>
      </c>
      <c r="E182" s="55">
        <v>16.16</v>
      </c>
      <c r="F182" s="49">
        <f t="shared" si="55"/>
        <v>28.76</v>
      </c>
      <c r="G182" s="55">
        <v>44.94</v>
      </c>
      <c r="H182" s="54">
        <v>16.12</v>
      </c>
      <c r="I182" s="50">
        <f t="shared" si="56"/>
        <v>28.819999999999997</v>
      </c>
      <c r="J182" s="51">
        <v>7.68</v>
      </c>
      <c r="K182" s="50">
        <f t="shared" si="57"/>
        <v>26.606999999999999</v>
      </c>
      <c r="L182" s="49">
        <f t="shared" si="58"/>
        <v>5.9999999999995168E-2</v>
      </c>
      <c r="M182" s="69">
        <v>42390</v>
      </c>
      <c r="N182" s="70">
        <v>842930</v>
      </c>
    </row>
    <row r="183" spans="1:14" ht="12.75" customHeight="1" x14ac:dyDescent="0.25">
      <c r="A183" s="52"/>
      <c r="B183" s="53"/>
      <c r="C183" s="63"/>
      <c r="D183" s="54"/>
      <c r="E183" s="55"/>
      <c r="F183" s="49">
        <f t="shared" si="55"/>
        <v>0</v>
      </c>
      <c r="G183" s="55"/>
      <c r="H183" s="54"/>
      <c r="I183" s="50">
        <f t="shared" si="56"/>
        <v>0</v>
      </c>
      <c r="J183" s="51"/>
      <c r="K183" s="50">
        <f t="shared" si="57"/>
        <v>0</v>
      </c>
      <c r="L183" s="49">
        <f t="shared" si="58"/>
        <v>0</v>
      </c>
      <c r="M183" s="69" t="s">
        <v>72</v>
      </c>
      <c r="N183" s="68"/>
    </row>
    <row r="184" spans="1:14" ht="12.75" customHeight="1" x14ac:dyDescent="0.25">
      <c r="A184" s="52"/>
      <c r="B184" s="53"/>
      <c r="C184" s="63"/>
      <c r="D184" s="54"/>
      <c r="E184" s="55"/>
      <c r="F184" s="49">
        <f t="shared" si="55"/>
        <v>0</v>
      </c>
      <c r="G184" s="55"/>
      <c r="H184" s="54"/>
      <c r="I184" s="50">
        <f t="shared" si="56"/>
        <v>0</v>
      </c>
      <c r="J184" s="51"/>
      <c r="K184" s="50">
        <f t="shared" si="57"/>
        <v>0</v>
      </c>
      <c r="L184" s="49">
        <f t="shared" si="58"/>
        <v>0</v>
      </c>
      <c r="M184" s="69"/>
      <c r="N184" s="68"/>
    </row>
    <row r="185" spans="1:14" ht="12.75" customHeight="1" x14ac:dyDescent="0.25">
      <c r="A185" s="52"/>
      <c r="B185" s="53"/>
      <c r="C185" s="63"/>
      <c r="D185" s="54"/>
      <c r="E185" s="55"/>
      <c r="F185" s="49">
        <f t="shared" si="55"/>
        <v>0</v>
      </c>
      <c r="G185" s="55"/>
      <c r="H185" s="54"/>
      <c r="I185" s="50">
        <f t="shared" si="56"/>
        <v>0</v>
      </c>
      <c r="J185" s="51"/>
      <c r="K185" s="50">
        <f t="shared" si="57"/>
        <v>0</v>
      </c>
      <c r="L185" s="49">
        <f t="shared" si="58"/>
        <v>0</v>
      </c>
      <c r="M185" s="69"/>
      <c r="N185" s="68"/>
    </row>
    <row r="186" spans="1:14" ht="12.75" customHeight="1" x14ac:dyDescent="0.25">
      <c r="A186" s="52"/>
      <c r="B186" s="53"/>
      <c r="C186" s="63"/>
      <c r="D186" s="54"/>
      <c r="E186" s="55"/>
      <c r="F186" s="49">
        <f t="shared" si="55"/>
        <v>0</v>
      </c>
      <c r="G186" s="55"/>
      <c r="H186" s="54"/>
      <c r="I186" s="50">
        <f t="shared" si="56"/>
        <v>0</v>
      </c>
      <c r="J186" s="51"/>
      <c r="K186" s="50">
        <f t="shared" si="57"/>
        <v>0</v>
      </c>
      <c r="L186" s="49">
        <f t="shared" si="58"/>
        <v>0</v>
      </c>
      <c r="M186" s="69"/>
      <c r="N186" s="68"/>
    </row>
    <row r="187" spans="1:14" ht="12.75" customHeight="1" x14ac:dyDescent="0.25">
      <c r="A187" s="52"/>
      <c r="B187" s="53"/>
      <c r="C187" s="63"/>
      <c r="D187" s="54"/>
      <c r="E187" s="55"/>
      <c r="F187" s="49">
        <f t="shared" si="55"/>
        <v>0</v>
      </c>
      <c r="G187" s="55"/>
      <c r="H187" s="54"/>
      <c r="I187" s="50">
        <f t="shared" si="56"/>
        <v>0</v>
      </c>
      <c r="J187" s="51"/>
      <c r="K187" s="50">
        <f t="shared" si="57"/>
        <v>0</v>
      </c>
      <c r="L187" s="49">
        <f t="shared" si="58"/>
        <v>0</v>
      </c>
      <c r="M187" s="69"/>
      <c r="N187" s="68"/>
    </row>
    <row r="188" spans="1:14" ht="12.75" customHeight="1" x14ac:dyDescent="0.25">
      <c r="A188" s="52"/>
      <c r="B188" s="53"/>
      <c r="C188" s="63"/>
      <c r="D188" s="54"/>
      <c r="E188" s="55"/>
      <c r="F188" s="49">
        <f t="shared" si="55"/>
        <v>0</v>
      </c>
      <c r="G188" s="55"/>
      <c r="H188" s="54"/>
      <c r="I188" s="50">
        <f t="shared" si="56"/>
        <v>0</v>
      </c>
      <c r="J188" s="51"/>
      <c r="K188" s="50">
        <f t="shared" si="57"/>
        <v>0</v>
      </c>
      <c r="L188" s="49">
        <f t="shared" si="58"/>
        <v>0</v>
      </c>
      <c r="M188" s="71"/>
      <c r="N188" s="68"/>
    </row>
    <row r="189" spans="1:14" ht="12.75" customHeight="1" x14ac:dyDescent="0.25">
      <c r="A189" s="52"/>
      <c r="B189" s="53"/>
      <c r="C189" s="63"/>
      <c r="D189" s="54"/>
      <c r="E189" s="55"/>
      <c r="F189" s="49">
        <f t="shared" si="55"/>
        <v>0</v>
      </c>
      <c r="G189" s="55"/>
      <c r="H189" s="54"/>
      <c r="I189" s="50">
        <f t="shared" si="56"/>
        <v>0</v>
      </c>
      <c r="J189" s="51"/>
      <c r="K189" s="50">
        <f t="shared" si="57"/>
        <v>0</v>
      </c>
      <c r="L189" s="49">
        <f t="shared" si="58"/>
        <v>0</v>
      </c>
      <c r="M189" s="71"/>
      <c r="N189" s="68"/>
    </row>
    <row r="190" spans="1:14" ht="12.75" customHeight="1" x14ac:dyDescent="0.25">
      <c r="A190" s="1"/>
      <c r="B190" s="19"/>
      <c r="C190" s="56"/>
      <c r="D190" s="11"/>
      <c r="E190" s="11"/>
      <c r="F190" s="3"/>
      <c r="G190" s="11"/>
      <c r="H190" s="11"/>
      <c r="I190" s="3"/>
      <c r="J190" s="57"/>
      <c r="K190" s="3"/>
      <c r="L190" s="6"/>
      <c r="M190" s="21"/>
      <c r="N190" s="19"/>
    </row>
    <row r="191" spans="1:14" ht="12.75" customHeight="1" x14ac:dyDescent="0.25">
      <c r="A191" s="58"/>
      <c r="B191" s="59">
        <f>(COUNTA(B180:B189))</f>
        <v>3</v>
      </c>
      <c r="C191" s="60" t="s">
        <v>35</v>
      </c>
      <c r="D191" s="42">
        <f t="shared" ref="D191:I191" si="59">SUM(D180:D189)</f>
        <v>134.61000000000001</v>
      </c>
      <c r="E191" s="42">
        <f t="shared" si="59"/>
        <v>48.040000000000006</v>
      </c>
      <c r="F191" s="42">
        <f t="shared" si="59"/>
        <v>86.570000000000007</v>
      </c>
      <c r="G191" s="42">
        <f t="shared" si="59"/>
        <v>134.61000000000001</v>
      </c>
      <c r="H191" s="42">
        <f t="shared" si="59"/>
        <v>47.900000000000006</v>
      </c>
      <c r="I191" s="42">
        <f t="shared" si="59"/>
        <v>86.71</v>
      </c>
      <c r="J191" s="68">
        <f>ROUND((((I191-K191)/I191)*100),2)</f>
        <v>7.66</v>
      </c>
      <c r="K191" s="62">
        <f>SUM(K180:K189)</f>
        <v>80.067999999999998</v>
      </c>
      <c r="L191" s="42">
        <f>SUM(L180:L189)</f>
        <v>0.13999999999999346</v>
      </c>
      <c r="M191" s="21"/>
      <c r="N191" s="19"/>
    </row>
    <row r="192" spans="1:14" ht="12.75" customHeight="1" x14ac:dyDescent="0.2">
      <c r="A192" s="18"/>
      <c r="B192" s="19"/>
      <c r="C192" s="19"/>
      <c r="D192" s="11"/>
      <c r="E192" s="11"/>
      <c r="F192" s="11"/>
      <c r="G192" s="11"/>
      <c r="H192" s="11"/>
      <c r="I192" s="11"/>
      <c r="J192" s="20"/>
      <c r="K192" s="11"/>
      <c r="L192" s="11"/>
      <c r="M192" s="21"/>
      <c r="N192" s="19"/>
    </row>
    <row r="193" spans="1:14" ht="16.5" customHeight="1" x14ac:dyDescent="0.25">
      <c r="A193" s="22" t="s">
        <v>14</v>
      </c>
      <c r="B193" s="23" t="str">
        <f>+B177</f>
        <v>Pucobre</v>
      </c>
      <c r="C193" s="24" t="s">
        <v>99</v>
      </c>
      <c r="D193" s="136" t="s">
        <v>16</v>
      </c>
      <c r="E193" s="136"/>
      <c r="F193" s="136"/>
      <c r="G193" s="25"/>
      <c r="H193" s="26" t="s">
        <v>17</v>
      </c>
      <c r="I193" s="27"/>
      <c r="J193" s="28">
        <v>42391</v>
      </c>
      <c r="K193" s="29"/>
      <c r="L193" s="30"/>
      <c r="M193" s="137" t="s">
        <v>18</v>
      </c>
      <c r="N193" s="138" t="s">
        <v>19</v>
      </c>
    </row>
    <row r="194" spans="1:14" ht="12.75" customHeight="1" x14ac:dyDescent="0.25">
      <c r="A194" s="31" t="s">
        <v>20</v>
      </c>
      <c r="B194" s="32" t="s">
        <v>21</v>
      </c>
      <c r="C194" s="33" t="s">
        <v>22</v>
      </c>
      <c r="D194" s="136"/>
      <c r="E194" s="136"/>
      <c r="F194" s="136"/>
      <c r="G194" s="34"/>
      <c r="H194" s="35" t="s">
        <v>23</v>
      </c>
      <c r="I194" s="36"/>
      <c r="J194" s="37" t="s">
        <v>24</v>
      </c>
      <c r="K194" s="38" t="s">
        <v>25</v>
      </c>
      <c r="L194" s="38" t="s">
        <v>26</v>
      </c>
      <c r="M194" s="137"/>
      <c r="N194" s="137"/>
    </row>
    <row r="195" spans="1:14" ht="12.75" customHeight="1" x14ac:dyDescent="0.25">
      <c r="A195" s="39" t="s">
        <v>27</v>
      </c>
      <c r="B195" s="40" t="s">
        <v>28</v>
      </c>
      <c r="C195" s="41" t="s">
        <v>29</v>
      </c>
      <c r="D195" s="42" t="s">
        <v>30</v>
      </c>
      <c r="E195" s="42" t="s">
        <v>31</v>
      </c>
      <c r="F195" s="42" t="s">
        <v>32</v>
      </c>
      <c r="G195" s="42" t="s">
        <v>30</v>
      </c>
      <c r="H195" s="35" t="s">
        <v>31</v>
      </c>
      <c r="I195" s="42" t="s">
        <v>32</v>
      </c>
      <c r="J195" s="43" t="s">
        <v>33</v>
      </c>
      <c r="K195" s="44" t="s">
        <v>34</v>
      </c>
      <c r="L195" s="44" t="s">
        <v>7</v>
      </c>
      <c r="M195" s="137"/>
      <c r="N195" s="137"/>
    </row>
    <row r="196" spans="1:14" ht="12.75" customHeight="1" x14ac:dyDescent="0.25">
      <c r="A196" s="45">
        <v>1</v>
      </c>
      <c r="B196" s="46" t="s">
        <v>88</v>
      </c>
      <c r="C196" s="64">
        <v>2357944</v>
      </c>
      <c r="D196" s="47">
        <v>44.99</v>
      </c>
      <c r="E196" s="48">
        <v>16.21</v>
      </c>
      <c r="F196" s="66">
        <f t="shared" ref="F196:F205" si="60">D196-E196</f>
        <v>28.78</v>
      </c>
      <c r="G196" s="48">
        <v>45.01</v>
      </c>
      <c r="H196" s="47">
        <v>16.170000000000002</v>
      </c>
      <c r="I196" s="67">
        <f t="shared" ref="I196:I205" si="61">G196-H196</f>
        <v>28.839999999999996</v>
      </c>
      <c r="J196" s="65">
        <v>7.6</v>
      </c>
      <c r="K196" s="67">
        <f t="shared" ref="K196:K205" si="62">ROUND((I196*(100-J196)/100),3)</f>
        <v>26.648</v>
      </c>
      <c r="L196" s="66">
        <f t="shared" ref="L196:L205" si="63">I196-F196</f>
        <v>5.9999999999995168E-2</v>
      </c>
      <c r="M196" s="69">
        <v>42391</v>
      </c>
      <c r="N196" s="70">
        <v>842935</v>
      </c>
    </row>
    <row r="197" spans="1:14" ht="12.75" customHeight="1" x14ac:dyDescent="0.25">
      <c r="A197" s="52">
        <v>2</v>
      </c>
      <c r="B197" s="53" t="s">
        <v>60</v>
      </c>
      <c r="C197" s="63">
        <v>2357945</v>
      </c>
      <c r="D197" s="54">
        <v>44.72</v>
      </c>
      <c r="E197" s="55">
        <v>15.93</v>
      </c>
      <c r="F197" s="49">
        <f t="shared" si="60"/>
        <v>28.79</v>
      </c>
      <c r="G197" s="55">
        <v>44.72</v>
      </c>
      <c r="H197" s="54">
        <v>15.88</v>
      </c>
      <c r="I197" s="50">
        <f t="shared" si="61"/>
        <v>28.839999999999996</v>
      </c>
      <c r="J197" s="51">
        <v>7.62</v>
      </c>
      <c r="K197" s="50">
        <f t="shared" si="62"/>
        <v>26.641999999999999</v>
      </c>
      <c r="L197" s="49">
        <f t="shared" si="63"/>
        <v>4.9999999999997158E-2</v>
      </c>
      <c r="M197" s="69">
        <v>42391</v>
      </c>
      <c r="N197" s="68">
        <v>842934</v>
      </c>
    </row>
    <row r="198" spans="1:14" ht="12.75" customHeight="1" x14ac:dyDescent="0.25">
      <c r="A198" s="52">
        <v>3</v>
      </c>
      <c r="B198" s="53" t="s">
        <v>56</v>
      </c>
      <c r="C198" s="63">
        <v>2357946</v>
      </c>
      <c r="D198" s="54">
        <v>44.95</v>
      </c>
      <c r="E198" s="55">
        <v>16.350000000000001</v>
      </c>
      <c r="F198" s="49">
        <f t="shared" si="60"/>
        <v>28.6</v>
      </c>
      <c r="G198" s="55">
        <v>44.98</v>
      </c>
      <c r="H198" s="54">
        <v>16.3</v>
      </c>
      <c r="I198" s="50">
        <f t="shared" si="61"/>
        <v>28.679999999999996</v>
      </c>
      <c r="J198" s="51">
        <v>7.65</v>
      </c>
      <c r="K198" s="50">
        <f t="shared" si="62"/>
        <v>26.486000000000001</v>
      </c>
      <c r="L198" s="49">
        <f t="shared" si="63"/>
        <v>7.9999999999994742E-2</v>
      </c>
      <c r="M198" s="69">
        <v>42391</v>
      </c>
      <c r="N198" s="68" t="s">
        <v>100</v>
      </c>
    </row>
    <row r="199" spans="1:14" ht="12.75" customHeight="1" x14ac:dyDescent="0.25">
      <c r="A199" s="52">
        <v>4</v>
      </c>
      <c r="B199" s="53" t="s">
        <v>57</v>
      </c>
      <c r="C199" s="63">
        <v>2357947</v>
      </c>
      <c r="D199" s="54">
        <v>44.99</v>
      </c>
      <c r="E199" s="55">
        <v>15.96</v>
      </c>
      <c r="F199" s="49">
        <f t="shared" si="60"/>
        <v>29.03</v>
      </c>
      <c r="G199" s="55">
        <v>45</v>
      </c>
      <c r="H199" s="54">
        <v>15.92</v>
      </c>
      <c r="I199" s="50">
        <f t="shared" si="61"/>
        <v>29.08</v>
      </c>
      <c r="J199" s="51">
        <v>7.7</v>
      </c>
      <c r="K199" s="50">
        <f t="shared" si="62"/>
        <v>26.841000000000001</v>
      </c>
      <c r="L199" s="49">
        <f t="shared" si="63"/>
        <v>4.9999999999997158E-2</v>
      </c>
      <c r="M199" s="69">
        <v>42391</v>
      </c>
      <c r="N199" s="70">
        <v>842939</v>
      </c>
    </row>
    <row r="200" spans="1:14" ht="12.75" customHeight="1" x14ac:dyDescent="0.25">
      <c r="A200" s="52">
        <v>5</v>
      </c>
      <c r="B200" s="53" t="s">
        <v>64</v>
      </c>
      <c r="C200" s="63">
        <v>2357949</v>
      </c>
      <c r="D200" s="54">
        <v>44.89</v>
      </c>
      <c r="E200" s="55">
        <v>15.82</v>
      </c>
      <c r="F200" s="49">
        <f t="shared" si="60"/>
        <v>29.07</v>
      </c>
      <c r="G200" s="55">
        <v>44.85</v>
      </c>
      <c r="H200" s="54">
        <v>15.77</v>
      </c>
      <c r="I200" s="50">
        <f t="shared" si="61"/>
        <v>29.080000000000002</v>
      </c>
      <c r="J200" s="51">
        <v>7.8</v>
      </c>
      <c r="K200" s="50">
        <f t="shared" si="62"/>
        <v>26.812000000000001</v>
      </c>
      <c r="L200" s="49">
        <f t="shared" si="63"/>
        <v>1.0000000000001563E-2</v>
      </c>
      <c r="M200" s="69">
        <v>42391</v>
      </c>
      <c r="N200" s="70">
        <v>842941</v>
      </c>
    </row>
    <row r="201" spans="1:14" ht="12.75" customHeight="1" x14ac:dyDescent="0.25">
      <c r="A201" s="52">
        <v>6</v>
      </c>
      <c r="B201" s="53" t="s">
        <v>69</v>
      </c>
      <c r="C201" s="63">
        <v>2357948</v>
      </c>
      <c r="D201" s="54">
        <v>44.7</v>
      </c>
      <c r="E201" s="55">
        <v>15.86</v>
      </c>
      <c r="F201" s="49">
        <f t="shared" si="60"/>
        <v>28.840000000000003</v>
      </c>
      <c r="G201" s="55">
        <v>44.73</v>
      </c>
      <c r="H201" s="54">
        <v>15.83</v>
      </c>
      <c r="I201" s="50">
        <f t="shared" si="61"/>
        <v>28.9</v>
      </c>
      <c r="J201" s="51">
        <v>7.65</v>
      </c>
      <c r="K201" s="50">
        <f t="shared" si="62"/>
        <v>26.689</v>
      </c>
      <c r="L201" s="49">
        <f t="shared" si="63"/>
        <v>5.9999999999995168E-2</v>
      </c>
      <c r="M201" s="69">
        <v>42391</v>
      </c>
      <c r="N201" s="70">
        <v>842940</v>
      </c>
    </row>
    <row r="202" spans="1:14" ht="12.75" customHeight="1" x14ac:dyDescent="0.25">
      <c r="A202" s="52">
        <v>7</v>
      </c>
      <c r="B202" s="53" t="s">
        <v>93</v>
      </c>
      <c r="C202" s="63">
        <v>2357950</v>
      </c>
      <c r="D202" s="54">
        <v>44.84</v>
      </c>
      <c r="E202" s="55">
        <v>15.91</v>
      </c>
      <c r="F202" s="49">
        <f t="shared" si="60"/>
        <v>28.930000000000003</v>
      </c>
      <c r="G202" s="55">
        <v>44.83</v>
      </c>
      <c r="H202" s="54">
        <v>15.87</v>
      </c>
      <c r="I202" s="50">
        <f t="shared" si="61"/>
        <v>28.96</v>
      </c>
      <c r="J202" s="51">
        <v>7.39</v>
      </c>
      <c r="K202" s="50">
        <f t="shared" si="62"/>
        <v>26.82</v>
      </c>
      <c r="L202" s="49">
        <f t="shared" si="63"/>
        <v>2.9999999999997584E-2</v>
      </c>
      <c r="M202" s="69">
        <v>42391</v>
      </c>
      <c r="N202" s="70">
        <v>842942</v>
      </c>
    </row>
    <row r="203" spans="1:14" ht="12.75" customHeight="1" x14ac:dyDescent="0.25">
      <c r="A203" s="52">
        <v>8</v>
      </c>
      <c r="B203" s="53" t="s">
        <v>58</v>
      </c>
      <c r="C203" s="63">
        <v>2357951</v>
      </c>
      <c r="D203" s="54">
        <v>44.78</v>
      </c>
      <c r="E203" s="55">
        <v>15.66</v>
      </c>
      <c r="F203" s="49">
        <f t="shared" si="60"/>
        <v>29.12</v>
      </c>
      <c r="G203" s="55">
        <v>44.82</v>
      </c>
      <c r="H203" s="54">
        <v>15.67</v>
      </c>
      <c r="I203" s="50">
        <f t="shared" si="61"/>
        <v>29.15</v>
      </c>
      <c r="J203" s="51">
        <v>7.43</v>
      </c>
      <c r="K203" s="50">
        <f t="shared" si="62"/>
        <v>26.984000000000002</v>
      </c>
      <c r="L203" s="49">
        <f t="shared" si="63"/>
        <v>2.9999999999997584E-2</v>
      </c>
      <c r="M203" s="69">
        <v>42391</v>
      </c>
      <c r="N203" s="70">
        <v>842944</v>
      </c>
    </row>
    <row r="204" spans="1:14" ht="12.75" customHeight="1" x14ac:dyDescent="0.25">
      <c r="A204" s="52">
        <v>9</v>
      </c>
      <c r="B204" s="53" t="s">
        <v>101</v>
      </c>
      <c r="C204" s="63">
        <v>2357952</v>
      </c>
      <c r="D204" s="54">
        <v>44.96</v>
      </c>
      <c r="E204" s="55">
        <v>16.010000000000002</v>
      </c>
      <c r="F204" s="49">
        <f t="shared" si="60"/>
        <v>28.95</v>
      </c>
      <c r="G204" s="55">
        <v>44.91</v>
      </c>
      <c r="H204" s="54">
        <v>15.95</v>
      </c>
      <c r="I204" s="50">
        <f t="shared" si="61"/>
        <v>28.959999999999997</v>
      </c>
      <c r="J204" s="51">
        <v>7.33</v>
      </c>
      <c r="K204" s="50">
        <f t="shared" si="62"/>
        <v>26.837</v>
      </c>
      <c r="L204" s="49">
        <f t="shared" si="63"/>
        <v>9.9999999999980105E-3</v>
      </c>
      <c r="M204" s="69">
        <v>42391</v>
      </c>
      <c r="N204" s="70">
        <v>842945</v>
      </c>
    </row>
    <row r="205" spans="1:14" ht="12.75" customHeight="1" x14ac:dyDescent="0.25">
      <c r="A205" s="52">
        <v>10</v>
      </c>
      <c r="B205" s="53" t="s">
        <v>102</v>
      </c>
      <c r="C205" s="63">
        <v>2357955</v>
      </c>
      <c r="D205" s="54">
        <v>44.94</v>
      </c>
      <c r="E205" s="55">
        <v>16.63</v>
      </c>
      <c r="F205" s="49">
        <f t="shared" si="60"/>
        <v>28.31</v>
      </c>
      <c r="G205" s="55">
        <v>44.93</v>
      </c>
      <c r="H205" s="54">
        <v>16.61</v>
      </c>
      <c r="I205" s="50">
        <f t="shared" si="61"/>
        <v>28.32</v>
      </c>
      <c r="J205" s="51">
        <v>7.29</v>
      </c>
      <c r="K205" s="50">
        <f t="shared" si="62"/>
        <v>26.254999999999999</v>
      </c>
      <c r="L205" s="49">
        <f t="shared" si="63"/>
        <v>1.0000000000001563E-2</v>
      </c>
      <c r="M205" s="69">
        <v>42391</v>
      </c>
      <c r="N205" s="70">
        <v>842947</v>
      </c>
    </row>
    <row r="206" spans="1:14" ht="12.75" customHeight="1" x14ac:dyDescent="0.25">
      <c r="A206" s="1"/>
      <c r="B206" s="19"/>
      <c r="C206" s="56"/>
      <c r="D206" s="11"/>
      <c r="E206" s="11"/>
      <c r="F206" s="3"/>
      <c r="G206" s="11"/>
      <c r="H206" s="11"/>
      <c r="I206" s="3"/>
      <c r="J206" s="57"/>
      <c r="K206" s="3"/>
      <c r="L206" s="6"/>
      <c r="M206" s="21"/>
      <c r="N206" s="19"/>
    </row>
    <row r="207" spans="1:14" ht="12.75" customHeight="1" x14ac:dyDescent="0.25">
      <c r="A207" s="58"/>
      <c r="B207" s="59">
        <f>(COUNTA(B196:B205))</f>
        <v>10</v>
      </c>
      <c r="C207" s="60" t="s">
        <v>35</v>
      </c>
      <c r="D207" s="42">
        <f t="shared" ref="D207:I207" si="64">SUM(D196:D205)</f>
        <v>448.76</v>
      </c>
      <c r="E207" s="42">
        <f t="shared" si="64"/>
        <v>160.34</v>
      </c>
      <c r="F207" s="42">
        <f t="shared" si="64"/>
        <v>288.42</v>
      </c>
      <c r="G207" s="42">
        <f t="shared" si="64"/>
        <v>448.77999999999992</v>
      </c>
      <c r="H207" s="42">
        <f t="shared" si="64"/>
        <v>159.97000000000003</v>
      </c>
      <c r="I207" s="42">
        <f t="shared" si="64"/>
        <v>288.81</v>
      </c>
      <c r="J207" s="68">
        <f>ROUND((((I207-K207)/I207)*100),2)</f>
        <v>7.55</v>
      </c>
      <c r="K207" s="62">
        <f>SUM(K196:K205)</f>
        <v>267.01400000000001</v>
      </c>
      <c r="L207" s="42">
        <f>SUM(L196:L205)</f>
        <v>0.3899999999999757</v>
      </c>
      <c r="M207" s="21"/>
      <c r="N207" s="19"/>
    </row>
    <row r="208" spans="1:14" ht="12.75" customHeight="1" x14ac:dyDescent="0.2">
      <c r="A208" s="18"/>
      <c r="B208" s="19"/>
      <c r="C208" s="19"/>
      <c r="D208" s="11"/>
      <c r="E208" s="11"/>
      <c r="F208" s="11"/>
      <c r="G208" s="11"/>
      <c r="H208" s="11"/>
      <c r="I208" s="11"/>
      <c r="J208" s="20"/>
      <c r="K208" s="11"/>
      <c r="L208" s="11"/>
      <c r="M208" s="21"/>
      <c r="N208" s="19"/>
    </row>
    <row r="209" spans="1:14" ht="16.5" customHeight="1" x14ac:dyDescent="0.25">
      <c r="A209" s="22" t="s">
        <v>14</v>
      </c>
      <c r="B209" s="23" t="str">
        <f>+B193</f>
        <v>Pucobre</v>
      </c>
      <c r="C209" s="24" t="s">
        <v>103</v>
      </c>
      <c r="D209" s="136" t="s">
        <v>16</v>
      </c>
      <c r="E209" s="136"/>
      <c r="F209" s="136"/>
      <c r="G209" s="25"/>
      <c r="H209" s="26" t="s">
        <v>17</v>
      </c>
      <c r="I209" s="27"/>
      <c r="J209" s="28">
        <v>42391</v>
      </c>
      <c r="K209" s="29"/>
      <c r="L209" s="30"/>
      <c r="M209" s="137" t="s">
        <v>18</v>
      </c>
      <c r="N209" s="138" t="s">
        <v>19</v>
      </c>
    </row>
    <row r="210" spans="1:14" ht="12.75" customHeight="1" x14ac:dyDescent="0.25">
      <c r="A210" s="31" t="s">
        <v>20</v>
      </c>
      <c r="B210" s="32" t="s">
        <v>21</v>
      </c>
      <c r="C210" s="33" t="s">
        <v>22</v>
      </c>
      <c r="D210" s="136"/>
      <c r="E210" s="136"/>
      <c r="F210" s="136"/>
      <c r="G210" s="34"/>
      <c r="H210" s="35" t="s">
        <v>23</v>
      </c>
      <c r="I210" s="36"/>
      <c r="J210" s="37" t="s">
        <v>24</v>
      </c>
      <c r="K210" s="38" t="s">
        <v>25</v>
      </c>
      <c r="L210" s="38" t="s">
        <v>26</v>
      </c>
      <c r="M210" s="137"/>
      <c r="N210" s="137"/>
    </row>
    <row r="211" spans="1:14" ht="12.75" customHeight="1" x14ac:dyDescent="0.25">
      <c r="A211" s="39" t="s">
        <v>27</v>
      </c>
      <c r="B211" s="40" t="s">
        <v>28</v>
      </c>
      <c r="C211" s="41" t="s">
        <v>29</v>
      </c>
      <c r="D211" s="42" t="s">
        <v>30</v>
      </c>
      <c r="E211" s="42" t="s">
        <v>31</v>
      </c>
      <c r="F211" s="42" t="s">
        <v>32</v>
      </c>
      <c r="G211" s="42" t="s">
        <v>30</v>
      </c>
      <c r="H211" s="35" t="s">
        <v>31</v>
      </c>
      <c r="I211" s="42" t="s">
        <v>32</v>
      </c>
      <c r="J211" s="43" t="s">
        <v>33</v>
      </c>
      <c r="K211" s="44" t="s">
        <v>34</v>
      </c>
      <c r="L211" s="44" t="s">
        <v>7</v>
      </c>
      <c r="M211" s="137"/>
      <c r="N211" s="137"/>
    </row>
    <row r="212" spans="1:14" ht="12.75" customHeight="1" x14ac:dyDescent="0.25">
      <c r="A212" s="45">
        <v>1</v>
      </c>
      <c r="B212" s="46" t="s">
        <v>104</v>
      </c>
      <c r="C212" s="64">
        <v>2357954</v>
      </c>
      <c r="D212" s="47">
        <v>44.77</v>
      </c>
      <c r="E212" s="48">
        <v>16.38</v>
      </c>
      <c r="F212" s="66">
        <f t="shared" ref="F212:F221" si="65">D212-E212</f>
        <v>28.390000000000004</v>
      </c>
      <c r="G212" s="48">
        <v>44.77</v>
      </c>
      <c r="H212" s="47">
        <v>16.34</v>
      </c>
      <c r="I212" s="67">
        <f t="shared" ref="I212:I221" si="66">G212-H212</f>
        <v>28.430000000000003</v>
      </c>
      <c r="J212" s="65">
        <v>7.3</v>
      </c>
      <c r="K212" s="67">
        <f t="shared" ref="K212:K221" si="67">ROUND((I212*(100-J212)/100),3)</f>
        <v>26.355</v>
      </c>
      <c r="L212" s="66">
        <f t="shared" ref="L212:L221" si="68">I212-F212</f>
        <v>3.9999999999999147E-2</v>
      </c>
      <c r="M212" s="69">
        <v>42391</v>
      </c>
      <c r="N212" s="70">
        <v>842946</v>
      </c>
    </row>
    <row r="213" spans="1:14" ht="12.75" customHeight="1" x14ac:dyDescent="0.25">
      <c r="A213" s="52">
        <v>2</v>
      </c>
      <c r="B213" s="53" t="s">
        <v>105</v>
      </c>
      <c r="C213" s="63">
        <v>2357956</v>
      </c>
      <c r="D213" s="54">
        <v>44.91</v>
      </c>
      <c r="E213" s="55">
        <v>16.64</v>
      </c>
      <c r="F213" s="49">
        <f t="shared" si="65"/>
        <v>28.269999999999996</v>
      </c>
      <c r="G213" s="55">
        <v>44.9</v>
      </c>
      <c r="H213" s="54">
        <v>16.61</v>
      </c>
      <c r="I213" s="50">
        <f t="shared" si="66"/>
        <v>28.29</v>
      </c>
      <c r="J213" s="51">
        <v>7.14</v>
      </c>
      <c r="K213" s="50">
        <f t="shared" si="67"/>
        <v>26.27</v>
      </c>
      <c r="L213" s="49">
        <f t="shared" si="68"/>
        <v>2.0000000000003126E-2</v>
      </c>
      <c r="M213" s="69">
        <v>42391</v>
      </c>
      <c r="N213" s="70">
        <v>842948</v>
      </c>
    </row>
    <row r="214" spans="1:14" ht="12.75" customHeight="1" x14ac:dyDescent="0.25">
      <c r="A214" s="52">
        <v>3</v>
      </c>
      <c r="B214" s="53" t="s">
        <v>106</v>
      </c>
      <c r="C214" s="63">
        <v>2357957</v>
      </c>
      <c r="D214" s="54">
        <v>44.7</v>
      </c>
      <c r="E214" s="55">
        <v>16.149999999999999</v>
      </c>
      <c r="F214" s="49">
        <f t="shared" si="65"/>
        <v>28.550000000000004</v>
      </c>
      <c r="G214" s="55">
        <v>44.69</v>
      </c>
      <c r="H214" s="54">
        <v>16.100000000000001</v>
      </c>
      <c r="I214" s="50">
        <f t="shared" si="66"/>
        <v>28.589999999999996</v>
      </c>
      <c r="J214" s="51">
        <v>7.44</v>
      </c>
      <c r="K214" s="50">
        <f t="shared" si="67"/>
        <v>26.463000000000001</v>
      </c>
      <c r="L214" s="49">
        <f t="shared" si="68"/>
        <v>3.9999999999992042E-2</v>
      </c>
      <c r="M214" s="69">
        <v>42391</v>
      </c>
      <c r="N214" s="70">
        <v>842949</v>
      </c>
    </row>
    <row r="215" spans="1:14" ht="12.75" customHeight="1" x14ac:dyDescent="0.25">
      <c r="A215" s="52">
        <v>4</v>
      </c>
      <c r="B215" s="53" t="s">
        <v>107</v>
      </c>
      <c r="C215" s="63">
        <v>2357958</v>
      </c>
      <c r="D215" s="54">
        <v>44.95</v>
      </c>
      <c r="E215" s="55">
        <v>16.399999999999999</v>
      </c>
      <c r="F215" s="49">
        <f t="shared" si="65"/>
        <v>28.550000000000004</v>
      </c>
      <c r="G215" s="55">
        <v>44.99</v>
      </c>
      <c r="H215" s="54">
        <v>16.37</v>
      </c>
      <c r="I215" s="50">
        <f t="shared" si="66"/>
        <v>28.62</v>
      </c>
      <c r="J215" s="51">
        <v>7.37</v>
      </c>
      <c r="K215" s="50">
        <f t="shared" si="67"/>
        <v>26.510999999999999</v>
      </c>
      <c r="L215" s="49">
        <f t="shared" si="68"/>
        <v>6.9999999999996732E-2</v>
      </c>
      <c r="M215" s="69">
        <v>42391</v>
      </c>
      <c r="N215" s="70">
        <v>842950</v>
      </c>
    </row>
    <row r="216" spans="1:14" ht="12.75" customHeight="1" x14ac:dyDescent="0.25">
      <c r="A216" s="52">
        <v>5</v>
      </c>
      <c r="B216" s="53" t="s">
        <v>108</v>
      </c>
      <c r="C216" s="63">
        <v>2357959</v>
      </c>
      <c r="D216" s="54">
        <v>44.87</v>
      </c>
      <c r="E216" s="55">
        <v>16.3</v>
      </c>
      <c r="F216" s="49">
        <f t="shared" si="65"/>
        <v>28.569999999999997</v>
      </c>
      <c r="G216" s="55">
        <v>44.88</v>
      </c>
      <c r="H216" s="54">
        <v>16.329999999999998</v>
      </c>
      <c r="I216" s="50">
        <f t="shared" si="66"/>
        <v>28.550000000000004</v>
      </c>
      <c r="J216" s="51">
        <v>6.97</v>
      </c>
      <c r="K216" s="50">
        <f t="shared" si="67"/>
        <v>26.56</v>
      </c>
      <c r="L216" s="49">
        <f t="shared" si="68"/>
        <v>-1.9999999999992468E-2</v>
      </c>
      <c r="M216" s="69">
        <v>42391</v>
      </c>
      <c r="N216" s="70">
        <v>842951</v>
      </c>
    </row>
    <row r="217" spans="1:14" ht="12.75" customHeight="1" x14ac:dyDescent="0.25">
      <c r="A217" s="52">
        <v>6</v>
      </c>
      <c r="B217" s="53" t="s">
        <v>61</v>
      </c>
      <c r="C217" s="63">
        <v>2357962</v>
      </c>
      <c r="D217" s="54">
        <v>44.6</v>
      </c>
      <c r="E217" s="55">
        <v>16.100000000000001</v>
      </c>
      <c r="F217" s="49">
        <f t="shared" si="65"/>
        <v>28.5</v>
      </c>
      <c r="G217" s="55">
        <v>44.61</v>
      </c>
      <c r="H217" s="54">
        <v>16.079999999999998</v>
      </c>
      <c r="I217" s="50">
        <f t="shared" si="66"/>
        <v>28.53</v>
      </c>
      <c r="J217" s="51">
        <v>7.89</v>
      </c>
      <c r="K217" s="50">
        <f t="shared" si="67"/>
        <v>26.279</v>
      </c>
      <c r="L217" s="49">
        <f t="shared" si="68"/>
        <v>3.0000000000001137E-2</v>
      </c>
      <c r="M217" s="69">
        <v>42391</v>
      </c>
      <c r="N217" s="70">
        <v>842954</v>
      </c>
    </row>
    <row r="218" spans="1:14" ht="12.75" customHeight="1" x14ac:dyDescent="0.25">
      <c r="A218" s="52">
        <v>7</v>
      </c>
      <c r="B218" s="53" t="s">
        <v>63</v>
      </c>
      <c r="C218" s="63">
        <v>2357961</v>
      </c>
      <c r="D218" s="54">
        <v>44.92</v>
      </c>
      <c r="E218" s="55">
        <v>16.079999999999998</v>
      </c>
      <c r="F218" s="49">
        <f t="shared" si="65"/>
        <v>28.840000000000003</v>
      </c>
      <c r="G218" s="55">
        <v>44.93</v>
      </c>
      <c r="H218" s="54">
        <v>16.059999999999999</v>
      </c>
      <c r="I218" s="50">
        <f t="shared" si="66"/>
        <v>28.87</v>
      </c>
      <c r="J218" s="51">
        <v>7.38</v>
      </c>
      <c r="K218" s="50">
        <f t="shared" si="67"/>
        <v>26.739000000000001</v>
      </c>
      <c r="L218" s="49">
        <f t="shared" si="68"/>
        <v>2.9999999999997584E-2</v>
      </c>
      <c r="M218" s="69">
        <v>42391</v>
      </c>
      <c r="N218" s="70">
        <v>842953</v>
      </c>
    </row>
    <row r="219" spans="1:14" ht="12.75" customHeight="1" x14ac:dyDescent="0.25">
      <c r="A219" s="52">
        <v>8</v>
      </c>
      <c r="B219" s="53" t="s">
        <v>67</v>
      </c>
      <c r="C219" s="63">
        <v>2357960</v>
      </c>
      <c r="D219" s="54">
        <v>44.7</v>
      </c>
      <c r="E219" s="55">
        <v>15.82</v>
      </c>
      <c r="F219" s="49">
        <f t="shared" si="65"/>
        <v>28.880000000000003</v>
      </c>
      <c r="G219" s="55">
        <v>44.7</v>
      </c>
      <c r="H219" s="54">
        <v>15.78</v>
      </c>
      <c r="I219" s="50">
        <f t="shared" si="66"/>
        <v>28.92</v>
      </c>
      <c r="J219" s="51">
        <v>7.19</v>
      </c>
      <c r="K219" s="50">
        <f t="shared" si="67"/>
        <v>26.841000000000001</v>
      </c>
      <c r="L219" s="49">
        <f t="shared" si="68"/>
        <v>3.9999999999999147E-2</v>
      </c>
      <c r="M219" s="69">
        <v>42391</v>
      </c>
      <c r="N219" s="70">
        <v>842952</v>
      </c>
    </row>
    <row r="220" spans="1:14" ht="12.75" customHeight="1" x14ac:dyDescent="0.25">
      <c r="A220" s="52"/>
      <c r="B220" s="53"/>
      <c r="C220" s="63"/>
      <c r="D220" s="54"/>
      <c r="E220" s="55"/>
      <c r="F220" s="49">
        <f t="shared" si="65"/>
        <v>0</v>
      </c>
      <c r="G220" s="55"/>
      <c r="H220" s="54"/>
      <c r="I220" s="50">
        <f t="shared" si="66"/>
        <v>0</v>
      </c>
      <c r="J220" s="51"/>
      <c r="K220" s="50">
        <f t="shared" si="67"/>
        <v>0</v>
      </c>
      <c r="L220" s="49">
        <f t="shared" si="68"/>
        <v>0</v>
      </c>
      <c r="M220" s="71" t="s">
        <v>72</v>
      </c>
      <c r="N220" s="68"/>
    </row>
    <row r="221" spans="1:14" ht="12.75" customHeight="1" x14ac:dyDescent="0.25">
      <c r="A221" s="52"/>
      <c r="B221" s="53"/>
      <c r="C221" s="63"/>
      <c r="D221" s="54"/>
      <c r="E221" s="55"/>
      <c r="F221" s="49">
        <f t="shared" si="65"/>
        <v>0</v>
      </c>
      <c r="G221" s="55"/>
      <c r="H221" s="54"/>
      <c r="I221" s="50">
        <f t="shared" si="66"/>
        <v>0</v>
      </c>
      <c r="J221" s="51"/>
      <c r="K221" s="50">
        <f t="shared" si="67"/>
        <v>0</v>
      </c>
      <c r="L221" s="49">
        <f t="shared" si="68"/>
        <v>0</v>
      </c>
      <c r="M221" s="71"/>
      <c r="N221" s="68"/>
    </row>
    <row r="222" spans="1:14" ht="12.75" customHeight="1" x14ac:dyDescent="0.25">
      <c r="A222" s="1"/>
      <c r="B222" s="19"/>
      <c r="C222" s="56"/>
      <c r="D222" s="11"/>
      <c r="E222" s="11"/>
      <c r="F222" s="3"/>
      <c r="G222" s="11"/>
      <c r="H222" s="11"/>
      <c r="I222" s="3"/>
      <c r="J222" s="57"/>
      <c r="K222" s="3"/>
      <c r="L222" s="6"/>
      <c r="M222" s="21"/>
      <c r="N222" s="19"/>
    </row>
    <row r="223" spans="1:14" ht="12.75" customHeight="1" x14ac:dyDescent="0.25">
      <c r="A223" s="58"/>
      <c r="B223" s="59">
        <f>(COUNTA(B212:B221))</f>
        <v>8</v>
      </c>
      <c r="C223" s="60" t="s">
        <v>35</v>
      </c>
      <c r="D223" s="42">
        <f t="shared" ref="D223:I223" si="69">SUM(D212:D221)</f>
        <v>358.42</v>
      </c>
      <c r="E223" s="42">
        <f t="shared" si="69"/>
        <v>129.87</v>
      </c>
      <c r="F223" s="42">
        <f t="shared" si="69"/>
        <v>228.55</v>
      </c>
      <c r="G223" s="42">
        <f t="shared" si="69"/>
        <v>358.47</v>
      </c>
      <c r="H223" s="42">
        <f t="shared" si="69"/>
        <v>129.66999999999999</v>
      </c>
      <c r="I223" s="42">
        <f t="shared" si="69"/>
        <v>228.8</v>
      </c>
      <c r="J223" s="68">
        <f>ROUND((((I223-K223)/I223)*100),2)</f>
        <v>7.33</v>
      </c>
      <c r="K223" s="62">
        <f>SUM(K212:K221)</f>
        <v>212.018</v>
      </c>
      <c r="L223" s="42">
        <f>SUM(L212:L221)</f>
        <v>0.24999999999999645</v>
      </c>
      <c r="M223" s="21"/>
      <c r="N223" s="19"/>
    </row>
  </sheetData>
  <mergeCells count="42">
    <mergeCell ref="D193:F194"/>
    <mergeCell ref="M193:M195"/>
    <mergeCell ref="N193:N195"/>
    <mergeCell ref="D209:F210"/>
    <mergeCell ref="M209:M211"/>
    <mergeCell ref="N209:N211"/>
    <mergeCell ref="D161:F162"/>
    <mergeCell ref="M161:M163"/>
    <mergeCell ref="N161:N163"/>
    <mergeCell ref="D177:F178"/>
    <mergeCell ref="M177:M179"/>
    <mergeCell ref="N177:N179"/>
    <mergeCell ref="D129:F130"/>
    <mergeCell ref="M129:M131"/>
    <mergeCell ref="N129:N131"/>
    <mergeCell ref="D145:F146"/>
    <mergeCell ref="M145:M147"/>
    <mergeCell ref="N145:N147"/>
    <mergeCell ref="D97:F98"/>
    <mergeCell ref="M97:M99"/>
    <mergeCell ref="N97:N99"/>
    <mergeCell ref="D113:F114"/>
    <mergeCell ref="M113:M115"/>
    <mergeCell ref="N113:N115"/>
    <mergeCell ref="D65:F66"/>
    <mergeCell ref="M65:M67"/>
    <mergeCell ref="N65:N67"/>
    <mergeCell ref="D81:F82"/>
    <mergeCell ref="M81:M83"/>
    <mergeCell ref="N81:N83"/>
    <mergeCell ref="D33:F34"/>
    <mergeCell ref="M33:M35"/>
    <mergeCell ref="N33:N35"/>
    <mergeCell ref="D49:F50"/>
    <mergeCell ref="M49:M51"/>
    <mergeCell ref="N49:N51"/>
    <mergeCell ref="D1:F2"/>
    <mergeCell ref="M1:M3"/>
    <mergeCell ref="N1:N3"/>
    <mergeCell ref="D17:F18"/>
    <mergeCell ref="M17:M19"/>
    <mergeCell ref="N17:N19"/>
  </mergeCells>
  <pageMargins left="0.70833333333333304" right="0.70833333333333304" top="0.74791666666666701" bottom="0.74791666666666701" header="0.51180555555555496" footer="0.51180555555555496"/>
  <pageSetup scale="6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PESOS POR LOTE</vt:lpstr>
      <vt:lpstr>RESUMEN </vt:lpstr>
      <vt:lpstr>SUMA POR DÍA</vt:lpstr>
      <vt:lpstr>PONDERACIONES</vt:lpstr>
      <vt:lpstr>Hoja1</vt:lpstr>
      <vt:lpstr>'PESOS POR LOTE'!Área_de_impresión</vt:lpstr>
    </vt:vector>
  </TitlesOfParts>
  <Company>The houze!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Acosta Olivares Juan Luis (Codelco-Ventanas)</cp:lastModifiedBy>
  <cp:revision>4</cp:revision>
  <cp:lastPrinted>2022-02-17T13:04:56Z</cp:lastPrinted>
  <dcterms:created xsi:type="dcterms:W3CDTF">2007-08-17T18:47:52Z</dcterms:created>
  <dcterms:modified xsi:type="dcterms:W3CDTF">2022-02-21T12:42:10Z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The houze!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