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CO2_Market_model\Revision_3rd\Upload\"/>
    </mc:Choice>
  </mc:AlternateContent>
  <xr:revisionPtr revIDLastSave="0" documentId="13_ncr:1_{A751A069-14F1-4FEC-8051-852C310F77B8}" xr6:coauthVersionLast="47" xr6:coauthVersionMax="47" xr10:uidLastSave="{00000000-0000-0000-0000-000000000000}"/>
  <bookViews>
    <workbookView xWindow="-120" yWindow="-120" windowWidth="29040" windowHeight="15990" firstSheet="1" activeTab="7" xr2:uid="{9A42990F-054C-4294-89C2-09F5189908D6}"/>
  </bookViews>
  <sheets>
    <sheet name="Read_Me" sheetId="3" r:id="rId1"/>
    <sheet name="Tol" sheetId="2" r:id="rId2"/>
    <sheet name="DJO" sheetId="1" r:id="rId3"/>
    <sheet name="EU+" sheetId="9" r:id="rId4"/>
    <sheet name="GDP_Deflator" sheetId="5" r:id="rId5"/>
    <sheet name="Conversion_PPP_MarketExchange" sheetId="4" r:id="rId6"/>
    <sheet name="OceanSink_All" sheetId="17" r:id="rId7"/>
    <sheet name="OceanSink_Sovereign" sheetId="16" r:id="rId8"/>
  </sheets>
  <definedNames>
    <definedName name="_xlnm._FilterDatabase" localSheetId="6" hidden="1">OceanSink_All!$A$3:$P$240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7" i="16" l="1"/>
  <c r="AV8" i="16"/>
  <c r="AV9" i="16"/>
  <c r="AV10" i="16"/>
  <c r="AV11" i="16"/>
  <c r="AV12" i="16"/>
  <c r="AV13" i="16"/>
  <c r="AV14" i="16"/>
  <c r="AV15" i="16"/>
  <c r="AV16" i="16"/>
  <c r="AV17" i="16"/>
  <c r="AV18" i="16"/>
  <c r="AV19" i="16"/>
  <c r="AV20" i="16"/>
  <c r="AV21" i="16"/>
  <c r="AV22" i="16"/>
  <c r="AV23" i="16"/>
  <c r="AV24" i="16"/>
  <c r="AV25" i="16"/>
  <c r="AV26" i="16"/>
  <c r="AV27" i="16"/>
  <c r="AV28" i="16"/>
  <c r="AV29" i="16"/>
  <c r="AV30" i="16"/>
  <c r="AV31" i="16"/>
  <c r="AV32" i="16"/>
  <c r="AV33" i="16"/>
  <c r="AV34" i="16"/>
  <c r="AV35" i="16"/>
  <c r="AV36" i="16"/>
  <c r="AV37" i="16"/>
  <c r="AV38" i="16"/>
  <c r="AV39" i="16"/>
  <c r="AV40" i="16"/>
  <c r="AV41" i="16"/>
  <c r="AV42" i="16"/>
  <c r="AV43" i="16"/>
  <c r="AV44" i="16"/>
  <c r="AV45" i="16"/>
  <c r="AV46" i="16"/>
  <c r="AV47" i="16"/>
  <c r="AV48" i="16"/>
  <c r="AV49" i="16"/>
  <c r="AV50" i="16"/>
  <c r="AV51" i="16"/>
  <c r="AV52" i="16"/>
  <c r="AV53" i="16"/>
  <c r="AV54" i="16"/>
  <c r="AV55" i="16"/>
  <c r="AV56" i="16"/>
  <c r="AV57" i="16"/>
  <c r="AV58" i="16"/>
  <c r="AV59" i="16"/>
  <c r="AV60" i="16"/>
  <c r="AV61" i="16"/>
  <c r="AV62" i="16"/>
  <c r="AV63" i="16"/>
  <c r="AV64" i="16"/>
  <c r="AV65" i="16"/>
  <c r="AV66" i="16"/>
  <c r="AV67" i="16"/>
  <c r="AV68" i="16"/>
  <c r="AV69" i="16"/>
  <c r="AV70" i="16"/>
  <c r="AV71" i="16"/>
  <c r="AV72" i="16"/>
  <c r="AV73" i="16"/>
  <c r="AV74" i="16"/>
  <c r="AV75" i="16"/>
  <c r="AV76" i="16"/>
  <c r="AV77" i="16"/>
  <c r="AV78" i="16"/>
  <c r="AV79" i="16"/>
  <c r="AV80" i="16"/>
  <c r="AV81" i="16"/>
  <c r="AV82" i="16"/>
  <c r="AV83" i="16"/>
  <c r="AV84" i="16"/>
  <c r="AV85" i="16"/>
  <c r="AV86" i="16"/>
  <c r="AV87" i="16"/>
  <c r="AV88" i="16"/>
  <c r="AV89" i="16"/>
  <c r="AV90" i="16"/>
  <c r="AV91" i="16"/>
  <c r="AV92" i="16"/>
  <c r="AV93" i="16"/>
  <c r="AV94" i="16"/>
  <c r="AV95" i="16"/>
  <c r="AV96" i="16"/>
  <c r="AV97" i="16"/>
  <c r="AV98" i="16"/>
  <c r="AV99" i="16"/>
  <c r="AV100" i="16"/>
  <c r="AV101" i="16"/>
  <c r="AV102" i="16"/>
  <c r="AV103" i="16"/>
  <c r="AV104" i="16"/>
  <c r="AV105" i="16"/>
  <c r="AV106" i="16"/>
  <c r="AV107" i="16"/>
  <c r="AV108" i="16"/>
  <c r="AV109" i="16"/>
  <c r="AV110" i="16"/>
  <c r="AV111" i="16"/>
  <c r="AV112" i="16"/>
  <c r="AV113" i="16"/>
  <c r="AV114" i="16"/>
  <c r="AV115" i="16"/>
  <c r="AV116" i="16"/>
  <c r="AV117" i="16"/>
  <c r="AV118" i="16"/>
  <c r="AV119" i="16"/>
  <c r="AV120" i="16"/>
  <c r="AV121" i="16"/>
  <c r="AV122" i="16"/>
  <c r="AV123" i="16"/>
  <c r="AV124" i="16"/>
  <c r="AV125" i="16"/>
  <c r="AV126" i="16"/>
  <c r="AV127" i="16"/>
  <c r="AV128" i="16"/>
  <c r="AV129" i="16"/>
  <c r="AV130" i="16"/>
  <c r="AV131" i="16"/>
  <c r="AY7" i="16"/>
  <c r="AY8" i="16"/>
  <c r="AY9" i="16"/>
  <c r="AY10" i="16"/>
  <c r="AY11" i="16"/>
  <c r="AY12" i="16"/>
  <c r="AY13" i="16"/>
  <c r="AY14" i="16"/>
  <c r="AY15" i="16"/>
  <c r="AY16" i="16"/>
  <c r="AY17" i="16"/>
  <c r="AY18" i="16"/>
  <c r="AY19" i="16"/>
  <c r="AY20" i="16"/>
  <c r="AY21" i="16"/>
  <c r="AY22" i="16"/>
  <c r="AY23" i="16"/>
  <c r="AY24" i="16"/>
  <c r="AY25" i="16"/>
  <c r="AY26" i="16"/>
  <c r="AY27" i="16"/>
  <c r="AY28" i="16"/>
  <c r="AY29" i="16"/>
  <c r="AY30" i="16"/>
  <c r="AY31" i="16"/>
  <c r="AY32" i="16"/>
  <c r="AY33" i="16"/>
  <c r="AY34" i="16"/>
  <c r="AY35" i="16"/>
  <c r="AY36" i="16"/>
  <c r="AY37" i="16"/>
  <c r="AY38" i="16"/>
  <c r="AY39" i="16"/>
  <c r="AY40" i="16"/>
  <c r="AY41" i="16"/>
  <c r="AY42" i="16"/>
  <c r="AY43" i="16"/>
  <c r="AY44" i="16"/>
  <c r="AY45" i="16"/>
  <c r="AY46" i="16"/>
  <c r="AY47" i="16"/>
  <c r="AY48" i="16"/>
  <c r="AY49" i="16"/>
  <c r="AY50" i="16"/>
  <c r="AY51" i="16"/>
  <c r="AY52" i="16"/>
  <c r="AY53" i="16"/>
  <c r="AY54" i="16"/>
  <c r="AY55" i="16"/>
  <c r="AY56" i="16"/>
  <c r="AY57" i="16"/>
  <c r="AY58" i="16"/>
  <c r="AY59" i="16"/>
  <c r="AY60" i="16"/>
  <c r="AY61" i="16"/>
  <c r="AY62" i="16"/>
  <c r="AY63" i="16"/>
  <c r="AY64" i="16"/>
  <c r="AY65" i="16"/>
  <c r="AY66" i="16"/>
  <c r="AY67" i="16"/>
  <c r="AY68" i="16"/>
  <c r="AY69" i="16"/>
  <c r="AY70" i="16"/>
  <c r="AY71" i="16"/>
  <c r="AY72" i="16"/>
  <c r="AY73" i="16"/>
  <c r="AY74" i="16"/>
  <c r="AY75" i="16"/>
  <c r="AY76" i="16"/>
  <c r="AY77" i="16"/>
  <c r="AY78" i="16"/>
  <c r="AY79" i="16"/>
  <c r="AY80" i="16"/>
  <c r="AY81" i="16"/>
  <c r="AY82" i="16"/>
  <c r="AY83" i="16"/>
  <c r="AY84" i="16"/>
  <c r="AY85" i="16"/>
  <c r="AY86" i="16"/>
  <c r="AY87" i="16"/>
  <c r="AY88" i="16"/>
  <c r="AY89" i="16"/>
  <c r="AY90" i="16"/>
  <c r="AY91" i="16"/>
  <c r="AY92" i="16"/>
  <c r="AY93" i="16"/>
  <c r="AY94" i="16"/>
  <c r="AY95" i="16"/>
  <c r="AY96" i="16"/>
  <c r="AY97" i="16"/>
  <c r="AY98" i="16"/>
  <c r="AY99" i="16"/>
  <c r="AY100" i="16"/>
  <c r="AY101" i="16"/>
  <c r="AY102" i="16"/>
  <c r="AY103" i="16"/>
  <c r="AY104" i="16"/>
  <c r="AY105" i="16"/>
  <c r="AY106" i="16"/>
  <c r="AY107" i="16"/>
  <c r="AY108" i="16"/>
  <c r="AY109" i="16"/>
  <c r="AY110" i="16"/>
  <c r="AY111" i="16"/>
  <c r="AY112" i="16"/>
  <c r="AY113" i="16"/>
  <c r="AY114" i="16"/>
  <c r="AY115" i="16"/>
  <c r="AY116" i="16"/>
  <c r="AY117" i="16"/>
  <c r="AY118" i="16"/>
  <c r="AY119" i="16"/>
  <c r="AY120" i="16"/>
  <c r="AY121" i="16"/>
  <c r="AY122" i="16"/>
  <c r="AY123" i="16"/>
  <c r="AY124" i="16"/>
  <c r="AY125" i="16"/>
  <c r="AY126" i="16"/>
  <c r="AY127" i="16"/>
  <c r="AY128" i="16"/>
  <c r="AY129" i="16"/>
  <c r="AY130" i="16"/>
  <c r="AY131" i="16"/>
  <c r="L2" i="16" l="1"/>
  <c r="R1" i="16"/>
  <c r="AH3" i="2"/>
  <c r="AH2" i="2"/>
  <c r="U2" i="1"/>
  <c r="V2" i="1"/>
  <c r="N4" i="17" l="1"/>
  <c r="I10" i="16" l="1"/>
  <c r="K4" i="17" l="1"/>
  <c r="AY6" i="16"/>
  <c r="AZ6" i="16" s="1"/>
  <c r="BA6" i="16" s="1"/>
  <c r="AV6" i="16"/>
  <c r="AG6" i="16"/>
  <c r="AH6" i="16" s="1"/>
  <c r="AB6" i="16"/>
  <c r="AC6" i="16" s="1"/>
  <c r="AW6" i="16" l="1"/>
  <c r="AX6" i="16" s="1"/>
  <c r="AI6" i="16"/>
  <c r="AD6" i="16"/>
  <c r="AL6" i="16" l="1"/>
  <c r="BB6" i="16" s="1"/>
  <c r="R2" i="16"/>
  <c r="R12" i="16"/>
  <c r="R18" i="16"/>
  <c r="R25" i="16"/>
  <c r="R38" i="16"/>
  <c r="R44" i="16"/>
  <c r="R50" i="16"/>
  <c r="R62" i="16"/>
  <c r="R69" i="16"/>
  <c r="R75" i="16"/>
  <c r="R83" i="16"/>
  <c r="R91" i="16"/>
  <c r="R98" i="16"/>
  <c r="R111" i="16"/>
  <c r="R118" i="16"/>
  <c r="R125" i="16"/>
  <c r="R112" i="16"/>
  <c r="R126" i="16"/>
  <c r="R127" i="16"/>
  <c r="R101" i="16"/>
  <c r="R120" i="16"/>
  <c r="R94" i="16"/>
  <c r="R129" i="16"/>
  <c r="R95" i="16"/>
  <c r="R130" i="16"/>
  <c r="R31" i="16"/>
  <c r="R55" i="16"/>
  <c r="R89" i="16"/>
  <c r="R123" i="16"/>
  <c r="R32" i="16"/>
  <c r="R56" i="16"/>
  <c r="R82" i="16"/>
  <c r="R6" i="16"/>
  <c r="R13" i="16"/>
  <c r="R19" i="16"/>
  <c r="R26" i="16"/>
  <c r="R33" i="16"/>
  <c r="R39" i="16"/>
  <c r="R45" i="16"/>
  <c r="R51" i="16"/>
  <c r="R57" i="16"/>
  <c r="R63" i="16"/>
  <c r="R70" i="16"/>
  <c r="R76" i="16"/>
  <c r="R84" i="16"/>
  <c r="R99" i="16"/>
  <c r="R93" i="16"/>
  <c r="R102" i="16"/>
  <c r="R80" i="16"/>
  <c r="R23" i="16"/>
  <c r="R74" i="16"/>
  <c r="R104" i="16"/>
  <c r="R37" i="16"/>
  <c r="R97" i="16"/>
  <c r="R117" i="16"/>
  <c r="R7" i="16"/>
  <c r="R14" i="16"/>
  <c r="R20" i="16"/>
  <c r="R27" i="16"/>
  <c r="R40" i="16"/>
  <c r="R52" i="16"/>
  <c r="R64" i="16"/>
  <c r="R71" i="16"/>
  <c r="R77" i="16"/>
  <c r="R85" i="16"/>
  <c r="R92" i="16"/>
  <c r="R100" i="16"/>
  <c r="R113" i="16"/>
  <c r="R119" i="16"/>
  <c r="R114" i="16"/>
  <c r="R115" i="16"/>
  <c r="R116" i="16"/>
  <c r="R60" i="16"/>
  <c r="R109" i="16"/>
  <c r="R11" i="16"/>
  <c r="R124" i="16"/>
  <c r="R8" i="16"/>
  <c r="R21" i="16"/>
  <c r="R28" i="16"/>
  <c r="R41" i="16"/>
  <c r="R46" i="16"/>
  <c r="R58" i="16"/>
  <c r="R65" i="16"/>
  <c r="R78" i="16"/>
  <c r="R86" i="16"/>
  <c r="R106" i="16"/>
  <c r="R128" i="16"/>
  <c r="R121" i="16"/>
  <c r="R67" i="16"/>
  <c r="R122" i="16"/>
  <c r="R36" i="16"/>
  <c r="R81" i="16"/>
  <c r="R131" i="16"/>
  <c r="R43" i="16"/>
  <c r="R110" i="16"/>
  <c r="R9" i="16"/>
  <c r="R15" i="16"/>
  <c r="R29" i="16"/>
  <c r="R34" i="16"/>
  <c r="R53" i="16"/>
  <c r="R59" i="16"/>
  <c r="R66" i="16"/>
  <c r="R72" i="16"/>
  <c r="R79" i="16"/>
  <c r="R87" i="16"/>
  <c r="R107" i="16"/>
  <c r="R73" i="16"/>
  <c r="R108" i="16"/>
  <c r="R48" i="16"/>
  <c r="R96" i="16"/>
  <c r="R24" i="16"/>
  <c r="R49" i="16"/>
  <c r="R90" i="16"/>
  <c r="R10" i="16"/>
  <c r="R16" i="16"/>
  <c r="R22" i="16"/>
  <c r="R30" i="16"/>
  <c r="R35" i="16"/>
  <c r="R42" i="16"/>
  <c r="R47" i="16"/>
  <c r="R54" i="16"/>
  <c r="R88" i="16"/>
  <c r="R103" i="16"/>
  <c r="R17" i="16"/>
  <c r="R68" i="16"/>
  <c r="R61" i="16"/>
  <c r="R105" i="16"/>
  <c r="AO6" i="16" l="1"/>
  <c r="AE6" i="16"/>
  <c r="AF6" i="16" s="1"/>
  <c r="U130" i="16"/>
  <c r="O7" i="17"/>
  <c r="P7" i="17" s="1"/>
  <c r="O8" i="17"/>
  <c r="P8" i="17" s="1"/>
  <c r="O10" i="17"/>
  <c r="P10" i="17" s="1"/>
  <c r="O11" i="17"/>
  <c r="P11" i="17" s="1"/>
  <c r="O15" i="17"/>
  <c r="P15" i="17" s="1"/>
  <c r="O16" i="17"/>
  <c r="P16" i="17" s="1"/>
  <c r="O22" i="17"/>
  <c r="P22" i="17" s="1"/>
  <c r="O27" i="17"/>
  <c r="P27" i="17" s="1"/>
  <c r="O28" i="17"/>
  <c r="P28" i="17" s="1"/>
  <c r="O30" i="17"/>
  <c r="P30" i="17" s="1"/>
  <c r="O37" i="17"/>
  <c r="P37" i="17" s="1"/>
  <c r="O38" i="17"/>
  <c r="P38" i="17" s="1"/>
  <c r="O39" i="17"/>
  <c r="P39" i="17" s="1"/>
  <c r="O40" i="17"/>
  <c r="P40" i="17" s="1"/>
  <c r="O43" i="17"/>
  <c r="P43" i="17" s="1"/>
  <c r="O44" i="17"/>
  <c r="P44" i="17" s="1"/>
  <c r="O45" i="17"/>
  <c r="P45" i="17" s="1"/>
  <c r="O46" i="17"/>
  <c r="P46" i="17" s="1"/>
  <c r="O47" i="17"/>
  <c r="P47" i="17" s="1"/>
  <c r="O48" i="17"/>
  <c r="P48" i="17" s="1"/>
  <c r="O49" i="17"/>
  <c r="P49" i="17" s="1"/>
  <c r="O53" i="17"/>
  <c r="P53" i="17" s="1"/>
  <c r="Q31" i="16" s="1"/>
  <c r="P31" i="16" s="1"/>
  <c r="O56" i="17"/>
  <c r="P56" i="17" s="1"/>
  <c r="O58" i="17"/>
  <c r="P58" i="17" s="1"/>
  <c r="O65" i="17"/>
  <c r="P65" i="17" s="1"/>
  <c r="O67" i="17"/>
  <c r="P67" i="17" s="1"/>
  <c r="O77" i="17"/>
  <c r="P77" i="17" s="1"/>
  <c r="O79" i="17"/>
  <c r="P79" i="17" s="1"/>
  <c r="O88" i="17"/>
  <c r="P88" i="17" s="1"/>
  <c r="O89" i="17"/>
  <c r="P89" i="17" s="1"/>
  <c r="O91" i="17"/>
  <c r="P91" i="17" s="1"/>
  <c r="O96" i="17"/>
  <c r="P96" i="17" s="1"/>
  <c r="O98" i="17"/>
  <c r="P98" i="17" s="1"/>
  <c r="O100" i="17"/>
  <c r="P100" i="17" s="1"/>
  <c r="O101" i="17"/>
  <c r="P101" i="17" s="1"/>
  <c r="O111" i="17"/>
  <c r="P111" i="17" s="1"/>
  <c r="O113" i="17"/>
  <c r="P113" i="17" s="1"/>
  <c r="O114" i="17"/>
  <c r="P114" i="17" s="1"/>
  <c r="O115" i="17"/>
  <c r="P115" i="17" s="1"/>
  <c r="O124" i="17"/>
  <c r="P124" i="17" s="1"/>
  <c r="O126" i="17"/>
  <c r="P126" i="17" s="1"/>
  <c r="O128" i="17"/>
  <c r="P128" i="17" s="1"/>
  <c r="O129" i="17"/>
  <c r="P129" i="17" s="1"/>
  <c r="O141" i="17"/>
  <c r="P141" i="17" s="1"/>
  <c r="O148" i="17"/>
  <c r="P148" i="17" s="1"/>
  <c r="O151" i="17"/>
  <c r="P151" i="17" s="1"/>
  <c r="Q83" i="16" s="1"/>
  <c r="P83" i="16" s="1"/>
  <c r="O153" i="17"/>
  <c r="P153" i="17" s="1"/>
  <c r="Q85" i="16" s="1"/>
  <c r="P85" i="16" s="1"/>
  <c r="O154" i="17"/>
  <c r="P154" i="17" s="1"/>
  <c r="Q86" i="16" s="1"/>
  <c r="P86" i="16" s="1"/>
  <c r="O158" i="17"/>
  <c r="P158" i="17" s="1"/>
  <c r="Q90" i="16" s="1"/>
  <c r="P90" i="16" s="1"/>
  <c r="O159" i="17"/>
  <c r="P159" i="17" s="1"/>
  <c r="O160" i="17"/>
  <c r="P160" i="17" s="1"/>
  <c r="Q91" i="16" s="1"/>
  <c r="P91" i="16" s="1"/>
  <c r="O161" i="17"/>
  <c r="P161" i="17" s="1"/>
  <c r="O162" i="17"/>
  <c r="P162" i="17" s="1"/>
  <c r="O164" i="17"/>
  <c r="P164" i="17" s="1"/>
  <c r="O165" i="17"/>
  <c r="P165" i="17" s="1"/>
  <c r="O166" i="17"/>
  <c r="P166" i="17" s="1"/>
  <c r="O168" i="17"/>
  <c r="P168" i="17" s="1"/>
  <c r="O169" i="17"/>
  <c r="P169" i="17" s="1"/>
  <c r="O170" i="17"/>
  <c r="P170" i="17" s="1"/>
  <c r="O172" i="17"/>
  <c r="P172" i="17" s="1"/>
  <c r="O173" i="17"/>
  <c r="P173" i="17" s="1"/>
  <c r="O175" i="17"/>
  <c r="P175" i="17" s="1"/>
  <c r="Q96" i="16" s="1"/>
  <c r="P96" i="16" s="1"/>
  <c r="O177" i="17"/>
  <c r="P177" i="17" s="1"/>
  <c r="O183" i="17"/>
  <c r="P183" i="17" s="1"/>
  <c r="O187" i="17"/>
  <c r="P187" i="17" s="1"/>
  <c r="O189" i="17"/>
  <c r="P189" i="17" s="1"/>
  <c r="O190" i="17"/>
  <c r="P190" i="17" s="1"/>
  <c r="O192" i="17"/>
  <c r="P192" i="17" s="1"/>
  <c r="O195" i="17"/>
  <c r="P195" i="17" s="1"/>
  <c r="O196" i="17"/>
  <c r="P196" i="17" s="1"/>
  <c r="O197" i="17"/>
  <c r="P197" i="17" s="1"/>
  <c r="O198" i="17"/>
  <c r="P198" i="17" s="1"/>
  <c r="O207" i="17"/>
  <c r="P207" i="17" s="1"/>
  <c r="O209" i="17"/>
  <c r="P209" i="17" s="1"/>
  <c r="Q115" i="16" s="1"/>
  <c r="P115" i="16" s="1"/>
  <c r="O212" i="17"/>
  <c r="P212" i="17" s="1"/>
  <c r="O215" i="17"/>
  <c r="P215" i="17" s="1"/>
  <c r="O217" i="17"/>
  <c r="P217" i="17" s="1"/>
  <c r="O220" i="17"/>
  <c r="P220" i="17" s="1"/>
  <c r="Q120" i="16" s="1"/>
  <c r="P120" i="16" s="1"/>
  <c r="O224" i="17"/>
  <c r="P224" i="17" s="1"/>
  <c r="O227" i="17"/>
  <c r="P227" i="17" s="1"/>
  <c r="O230" i="17"/>
  <c r="P230" i="17" s="1"/>
  <c r="O232" i="17"/>
  <c r="P232" i="17" s="1"/>
  <c r="O233" i="17"/>
  <c r="P233" i="17" s="1"/>
  <c r="O236" i="17"/>
  <c r="P236" i="17" s="1"/>
  <c r="O237" i="17"/>
  <c r="P237" i="17" s="1"/>
  <c r="O238" i="17"/>
  <c r="P238" i="17" s="1"/>
  <c r="O240" i="17"/>
  <c r="P240" i="17" s="1"/>
  <c r="O4" i="17"/>
  <c r="P4" i="17" s="1"/>
  <c r="N7" i="17"/>
  <c r="N8" i="17"/>
  <c r="N10" i="17"/>
  <c r="N11" i="17"/>
  <c r="N15" i="17"/>
  <c r="N16" i="17"/>
  <c r="N22" i="17"/>
  <c r="N27" i="17"/>
  <c r="N28" i="17"/>
  <c r="N30" i="17"/>
  <c r="N37" i="17"/>
  <c r="N38" i="17"/>
  <c r="N39" i="17"/>
  <c r="N40" i="17"/>
  <c r="N43" i="17"/>
  <c r="N44" i="17"/>
  <c r="N45" i="17"/>
  <c r="N46" i="17"/>
  <c r="N47" i="17"/>
  <c r="N48" i="17"/>
  <c r="N49" i="17"/>
  <c r="N53" i="17"/>
  <c r="O31" i="16" s="1"/>
  <c r="N56" i="17"/>
  <c r="N58" i="17"/>
  <c r="N65" i="17"/>
  <c r="N67" i="17"/>
  <c r="N77" i="17"/>
  <c r="N79" i="17"/>
  <c r="N88" i="17"/>
  <c r="N89" i="17"/>
  <c r="N91" i="17"/>
  <c r="N96" i="17"/>
  <c r="N98" i="17"/>
  <c r="N100" i="17"/>
  <c r="N101" i="17"/>
  <c r="N111" i="17"/>
  <c r="N113" i="17"/>
  <c r="N114" i="17"/>
  <c r="N115" i="17"/>
  <c r="N124" i="17"/>
  <c r="N126" i="17"/>
  <c r="N128" i="17"/>
  <c r="N129" i="17"/>
  <c r="N141" i="17"/>
  <c r="N148" i="17"/>
  <c r="N151" i="17"/>
  <c r="O83" i="16" s="1"/>
  <c r="N153" i="17"/>
  <c r="O85" i="16" s="1"/>
  <c r="N154" i="17"/>
  <c r="O86" i="16" s="1"/>
  <c r="N158" i="17"/>
  <c r="O90" i="16" s="1"/>
  <c r="N159" i="17"/>
  <c r="N160" i="17"/>
  <c r="O91" i="16" s="1"/>
  <c r="N161" i="17"/>
  <c r="N162" i="17"/>
  <c r="N164" i="17"/>
  <c r="N165" i="17"/>
  <c r="N166" i="17"/>
  <c r="N168" i="17"/>
  <c r="N169" i="17"/>
  <c r="N170" i="17"/>
  <c r="N172" i="17"/>
  <c r="N173" i="17"/>
  <c r="N175" i="17"/>
  <c r="O96" i="16" s="1"/>
  <c r="N177" i="17"/>
  <c r="N183" i="17"/>
  <c r="N187" i="17"/>
  <c r="N189" i="17"/>
  <c r="N190" i="17"/>
  <c r="N192" i="17"/>
  <c r="N195" i="17"/>
  <c r="N196" i="17"/>
  <c r="N197" i="17"/>
  <c r="N198" i="17"/>
  <c r="N207" i="17"/>
  <c r="N209" i="17"/>
  <c r="O115" i="16" s="1"/>
  <c r="N212" i="17"/>
  <c r="N215" i="17"/>
  <c r="N217" i="17"/>
  <c r="N220" i="17"/>
  <c r="O120" i="16" s="1"/>
  <c r="N224" i="17"/>
  <c r="N227" i="17"/>
  <c r="N230" i="17"/>
  <c r="N232" i="17"/>
  <c r="N233" i="17"/>
  <c r="N236" i="17"/>
  <c r="N237" i="17"/>
  <c r="N238" i="17"/>
  <c r="N240" i="17"/>
  <c r="L7" i="17"/>
  <c r="M7" i="17" s="1"/>
  <c r="L8" i="17"/>
  <c r="M8" i="17" s="1"/>
  <c r="L10" i="17"/>
  <c r="M10" i="17" s="1"/>
  <c r="L11" i="17"/>
  <c r="M11" i="17" s="1"/>
  <c r="L12" i="17"/>
  <c r="M12" i="17" s="1"/>
  <c r="L14" i="17"/>
  <c r="M14" i="17" s="1"/>
  <c r="L15" i="17"/>
  <c r="M15" i="17" s="1"/>
  <c r="L16" i="17"/>
  <c r="M16" i="17" s="1"/>
  <c r="L19" i="17"/>
  <c r="M19" i="17" s="1"/>
  <c r="L21" i="17"/>
  <c r="M21" i="17" s="1"/>
  <c r="L22" i="17"/>
  <c r="M22" i="17" s="1"/>
  <c r="L26" i="17"/>
  <c r="M26" i="17" s="1"/>
  <c r="L27" i="17"/>
  <c r="M27" i="17" s="1"/>
  <c r="L28" i="17"/>
  <c r="M28" i="17" s="1"/>
  <c r="L30" i="17"/>
  <c r="M30" i="17" s="1"/>
  <c r="L37" i="17"/>
  <c r="M37" i="17" s="1"/>
  <c r="L38" i="17"/>
  <c r="M38" i="17" s="1"/>
  <c r="L39" i="17"/>
  <c r="M39" i="17" s="1"/>
  <c r="L40" i="17"/>
  <c r="M40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3" i="17"/>
  <c r="M53" i="17" s="1"/>
  <c r="L56" i="17"/>
  <c r="M56" i="17" s="1"/>
  <c r="L58" i="17"/>
  <c r="M58" i="17" s="1"/>
  <c r="L63" i="17"/>
  <c r="M63" i="17" s="1"/>
  <c r="L66" i="17"/>
  <c r="M66" i="17" s="1"/>
  <c r="L67" i="17"/>
  <c r="M67" i="17" s="1"/>
  <c r="L74" i="17"/>
  <c r="M74" i="17" s="1"/>
  <c r="L77" i="17"/>
  <c r="M77" i="17" s="1"/>
  <c r="L79" i="17"/>
  <c r="M79" i="17" s="1"/>
  <c r="L86" i="17"/>
  <c r="M86" i="17" s="1"/>
  <c r="L87" i="17"/>
  <c r="M87" i="17" s="1"/>
  <c r="L88" i="17"/>
  <c r="M88" i="17" s="1"/>
  <c r="L89" i="17"/>
  <c r="M89" i="17" s="1"/>
  <c r="L91" i="17"/>
  <c r="M91" i="17" s="1"/>
  <c r="L96" i="17"/>
  <c r="M96" i="17" s="1"/>
  <c r="L98" i="17"/>
  <c r="M98" i="17" s="1"/>
  <c r="L100" i="17"/>
  <c r="M100" i="17" s="1"/>
  <c r="L101" i="17"/>
  <c r="M101" i="17" s="1"/>
  <c r="L111" i="17"/>
  <c r="M111" i="17" s="1"/>
  <c r="L113" i="17"/>
  <c r="M113" i="17" s="1"/>
  <c r="L114" i="17"/>
  <c r="M114" i="17" s="1"/>
  <c r="L115" i="17"/>
  <c r="M115" i="17" s="1"/>
  <c r="L124" i="17"/>
  <c r="M124" i="17" s="1"/>
  <c r="L126" i="17"/>
  <c r="M126" i="17" s="1"/>
  <c r="L127" i="17"/>
  <c r="M127" i="17" s="1"/>
  <c r="L128" i="17"/>
  <c r="M128" i="17" s="1"/>
  <c r="L129" i="17"/>
  <c r="M129" i="17" s="1"/>
  <c r="L138" i="17"/>
  <c r="M138" i="17" s="1"/>
  <c r="L139" i="17"/>
  <c r="M139" i="17" s="1"/>
  <c r="L140" i="17"/>
  <c r="M140" i="17" s="1"/>
  <c r="L141" i="17"/>
  <c r="M141" i="17" s="1"/>
  <c r="L145" i="17"/>
  <c r="M145" i="17" s="1"/>
  <c r="L146" i="17"/>
  <c r="M146" i="17" s="1"/>
  <c r="L148" i="17"/>
  <c r="M148" i="17" s="1"/>
  <c r="L153" i="17"/>
  <c r="M153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4" i="17"/>
  <c r="M164" i="17" s="1"/>
  <c r="L165" i="17"/>
  <c r="M165" i="17" s="1"/>
  <c r="L166" i="17"/>
  <c r="M166" i="17" s="1"/>
  <c r="L168" i="17"/>
  <c r="M168" i="17" s="1"/>
  <c r="L169" i="17"/>
  <c r="M169" i="17" s="1"/>
  <c r="L170" i="17"/>
  <c r="M170" i="17" s="1"/>
  <c r="L172" i="17"/>
  <c r="M172" i="17" s="1"/>
  <c r="L173" i="17"/>
  <c r="M173" i="17" s="1"/>
  <c r="L175" i="17"/>
  <c r="M175" i="17" s="1"/>
  <c r="N96" i="16" s="1"/>
  <c r="M96" i="16" s="1"/>
  <c r="L177" i="17"/>
  <c r="M177" i="17" s="1"/>
  <c r="L181" i="17"/>
  <c r="M181" i="17" s="1"/>
  <c r="L182" i="17"/>
  <c r="M182" i="17" s="1"/>
  <c r="L183" i="17"/>
  <c r="M183" i="17" s="1"/>
  <c r="L187" i="17"/>
  <c r="M187" i="17" s="1"/>
  <c r="L189" i="17"/>
  <c r="M189" i="17" s="1"/>
  <c r="L190" i="17"/>
  <c r="M190" i="17" s="1"/>
  <c r="L192" i="17"/>
  <c r="M192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4" i="17"/>
  <c r="M204" i="17" s="1"/>
  <c r="L206" i="17"/>
  <c r="M206" i="17" s="1"/>
  <c r="L207" i="17"/>
  <c r="M207" i="17" s="1"/>
  <c r="L212" i="17"/>
  <c r="M212" i="17" s="1"/>
  <c r="L215" i="17"/>
  <c r="M215" i="17" s="1"/>
  <c r="L217" i="17"/>
  <c r="M217" i="17" s="1"/>
  <c r="L220" i="17"/>
  <c r="M220" i="17" s="1"/>
  <c r="N120" i="16" s="1"/>
  <c r="M120" i="16" s="1"/>
  <c r="L224" i="17"/>
  <c r="M224" i="17" s="1"/>
  <c r="L225" i="17"/>
  <c r="M225" i="17" s="1"/>
  <c r="L227" i="17"/>
  <c r="M227" i="17" s="1"/>
  <c r="L230" i="17"/>
  <c r="M230" i="17" s="1"/>
  <c r="L231" i="17"/>
  <c r="M231" i="17" s="1"/>
  <c r="L232" i="17"/>
  <c r="M232" i="17" s="1"/>
  <c r="L233" i="17"/>
  <c r="M233" i="17" s="1"/>
  <c r="L236" i="17"/>
  <c r="M236" i="17" s="1"/>
  <c r="L237" i="17"/>
  <c r="M237" i="17" s="1"/>
  <c r="L238" i="17"/>
  <c r="M238" i="17" s="1"/>
  <c r="L240" i="17"/>
  <c r="M240" i="17" s="1"/>
  <c r="L4" i="17"/>
  <c r="M4" i="17" s="1"/>
  <c r="K7" i="17"/>
  <c r="K8" i="17"/>
  <c r="K10" i="17"/>
  <c r="K11" i="17"/>
  <c r="K12" i="17"/>
  <c r="K14" i="17"/>
  <c r="K15" i="17"/>
  <c r="K16" i="17"/>
  <c r="K19" i="17"/>
  <c r="K21" i="17"/>
  <c r="K22" i="17"/>
  <c r="K26" i="17"/>
  <c r="K27" i="17"/>
  <c r="K28" i="17"/>
  <c r="K30" i="17"/>
  <c r="K37" i="17"/>
  <c r="K38" i="17"/>
  <c r="K39" i="17"/>
  <c r="K40" i="17"/>
  <c r="K43" i="17"/>
  <c r="K44" i="17"/>
  <c r="K45" i="17"/>
  <c r="K46" i="17"/>
  <c r="K47" i="17"/>
  <c r="K48" i="17"/>
  <c r="K49" i="17"/>
  <c r="K53" i="17"/>
  <c r="K56" i="17"/>
  <c r="K58" i="17"/>
  <c r="K63" i="17"/>
  <c r="K66" i="17"/>
  <c r="K67" i="17"/>
  <c r="K74" i="17"/>
  <c r="K77" i="17"/>
  <c r="K79" i="17"/>
  <c r="K86" i="17"/>
  <c r="K87" i="17"/>
  <c r="K88" i="17"/>
  <c r="K89" i="17"/>
  <c r="K91" i="17"/>
  <c r="K96" i="17"/>
  <c r="K98" i="17"/>
  <c r="K100" i="17"/>
  <c r="K101" i="17"/>
  <c r="K111" i="17"/>
  <c r="K113" i="17"/>
  <c r="K114" i="17"/>
  <c r="K115" i="17"/>
  <c r="K124" i="17"/>
  <c r="K126" i="17"/>
  <c r="K127" i="17"/>
  <c r="K128" i="17"/>
  <c r="K129" i="17"/>
  <c r="K138" i="17"/>
  <c r="K139" i="17"/>
  <c r="K140" i="17"/>
  <c r="K141" i="17"/>
  <c r="K145" i="17"/>
  <c r="K146" i="17"/>
  <c r="K148" i="17"/>
  <c r="K153" i="17"/>
  <c r="K158" i="17"/>
  <c r="K159" i="17"/>
  <c r="K160" i="17"/>
  <c r="K161" i="17"/>
  <c r="K162" i="17"/>
  <c r="K164" i="17"/>
  <c r="K165" i="17"/>
  <c r="K166" i="17"/>
  <c r="K168" i="17"/>
  <c r="K169" i="17"/>
  <c r="K170" i="17"/>
  <c r="K172" i="17"/>
  <c r="K173" i="17"/>
  <c r="K175" i="17"/>
  <c r="L96" i="16" s="1"/>
  <c r="K177" i="17"/>
  <c r="K181" i="17"/>
  <c r="K182" i="17"/>
  <c r="K183" i="17"/>
  <c r="K187" i="17"/>
  <c r="K189" i="17"/>
  <c r="K190" i="17"/>
  <c r="K192" i="17"/>
  <c r="K195" i="17"/>
  <c r="K196" i="17"/>
  <c r="K197" i="17"/>
  <c r="K198" i="17"/>
  <c r="K199" i="17"/>
  <c r="K200" i="17"/>
  <c r="K204" i="17"/>
  <c r="K206" i="17"/>
  <c r="K207" i="17"/>
  <c r="K212" i="17"/>
  <c r="K215" i="17"/>
  <c r="K217" i="17"/>
  <c r="K220" i="17"/>
  <c r="L120" i="16" s="1"/>
  <c r="K224" i="17"/>
  <c r="K225" i="17"/>
  <c r="K227" i="17"/>
  <c r="K230" i="17"/>
  <c r="K231" i="17"/>
  <c r="K232" i="17"/>
  <c r="K233" i="17"/>
  <c r="K236" i="17"/>
  <c r="K237" i="17"/>
  <c r="K238" i="17"/>
  <c r="K240" i="17"/>
  <c r="L131" i="16" l="1"/>
  <c r="L107" i="16"/>
  <c r="L16" i="16"/>
  <c r="N101" i="16"/>
  <c r="M101" i="16" s="1"/>
  <c r="N85" i="16"/>
  <c r="M85" i="16" s="1"/>
  <c r="N13" i="16"/>
  <c r="M13" i="16" s="1"/>
  <c r="L106" i="16"/>
  <c r="L91" i="16"/>
  <c r="L75" i="16"/>
  <c r="L102" i="16"/>
  <c r="L74" i="16"/>
  <c r="N111" i="16"/>
  <c r="M111" i="16" s="1"/>
  <c r="L101" i="16"/>
  <c r="L85" i="16"/>
  <c r="L13" i="16"/>
  <c r="N107" i="16"/>
  <c r="M107" i="16" s="1"/>
  <c r="N16" i="16"/>
  <c r="M16" i="16" s="1"/>
  <c r="N106" i="16"/>
  <c r="M106" i="16" s="1"/>
  <c r="N91" i="16"/>
  <c r="M91" i="16" s="1"/>
  <c r="N75" i="16"/>
  <c r="M75" i="16" s="1"/>
  <c r="N113" i="16"/>
  <c r="M113" i="16" s="1"/>
  <c r="N79" i="16"/>
  <c r="M79" i="16" s="1"/>
  <c r="N31" i="16"/>
  <c r="M31" i="16" s="1"/>
  <c r="N124" i="16"/>
  <c r="M124" i="16" s="1"/>
  <c r="L113" i="16"/>
  <c r="L79" i="16"/>
  <c r="L31" i="16"/>
  <c r="N131" i="16"/>
  <c r="M131" i="16" s="1"/>
  <c r="L90" i="16"/>
  <c r="AB90" i="16" s="1"/>
  <c r="L124" i="16"/>
  <c r="L111" i="16"/>
  <c r="N102" i="16"/>
  <c r="M102" i="16" s="1"/>
  <c r="N90" i="16"/>
  <c r="M90" i="16" s="1"/>
  <c r="N74" i="16"/>
  <c r="M74" i="16" s="1"/>
  <c r="AG115" i="16"/>
  <c r="AH115" i="16" s="1"/>
  <c r="AI115" i="16" s="1"/>
  <c r="AG86" i="16"/>
  <c r="AH86" i="16" s="1"/>
  <c r="AI86" i="16" s="1"/>
  <c r="AG91" i="16"/>
  <c r="AH91" i="16" s="1"/>
  <c r="AI91" i="16" s="1"/>
  <c r="AG85" i="16"/>
  <c r="AH85" i="16" s="1"/>
  <c r="AI85" i="16" s="1"/>
  <c r="AG96" i="16"/>
  <c r="AH96" i="16" s="1"/>
  <c r="AI96" i="16" s="1"/>
  <c r="AG83" i="16"/>
  <c r="AH83" i="16" s="1"/>
  <c r="AI83" i="16" s="1"/>
  <c r="AG90" i="16"/>
  <c r="AH90" i="16" s="1"/>
  <c r="AI90" i="16" s="1"/>
  <c r="AG31" i="16"/>
  <c r="AH31" i="16" s="1"/>
  <c r="AI31" i="16" s="1"/>
  <c r="N67" i="16"/>
  <c r="M67" i="16" s="1"/>
  <c r="AG120" i="16"/>
  <c r="AH120" i="16" s="1"/>
  <c r="AI120" i="16" s="1"/>
  <c r="AB96" i="16"/>
  <c r="AL96" i="16"/>
  <c r="AL107" i="16"/>
  <c r="AB120" i="16"/>
  <c r="AL120" i="16"/>
  <c r="AL16" i="16"/>
  <c r="AL74" i="16"/>
  <c r="U92" i="16"/>
  <c r="U121" i="16"/>
  <c r="U131" i="16"/>
  <c r="U115" i="16"/>
  <c r="U91" i="16"/>
  <c r="U74" i="16"/>
  <c r="U64" i="16"/>
  <c r="U38" i="16"/>
  <c r="U90" i="16"/>
  <c r="U81" i="16"/>
  <c r="U8" i="16"/>
  <c r="U42" i="16"/>
  <c r="U28" i="16"/>
  <c r="U113" i="16"/>
  <c r="U85" i="16"/>
  <c r="U78" i="16"/>
  <c r="U9" i="16"/>
  <c r="U7" i="16"/>
  <c r="U106" i="16"/>
  <c r="U21" i="16"/>
  <c r="U55" i="16"/>
  <c r="U45" i="16"/>
  <c r="U10" i="16"/>
  <c r="U108" i="16"/>
  <c r="U118" i="16"/>
  <c r="U122" i="16"/>
  <c r="U86" i="16"/>
  <c r="U84" i="16"/>
  <c r="U93" i="16"/>
  <c r="U19" i="16"/>
  <c r="U49" i="16"/>
  <c r="U88" i="16"/>
  <c r="U127" i="16"/>
  <c r="U109" i="16"/>
  <c r="U114" i="16"/>
  <c r="U67" i="16"/>
  <c r="U6" i="16"/>
  <c r="U119" i="16"/>
  <c r="U54" i="16"/>
  <c r="U11" i="16"/>
  <c r="U13" i="16"/>
  <c r="U43" i="16"/>
  <c r="U80" i="16"/>
  <c r="U77" i="16"/>
  <c r="U41" i="16"/>
  <c r="U94" i="16"/>
  <c r="U72" i="16"/>
  <c r="U62" i="16"/>
  <c r="U16" i="16"/>
  <c r="U111" i="16"/>
  <c r="U29" i="16"/>
  <c r="U61" i="16"/>
  <c r="U40" i="16"/>
  <c r="U83" i="16"/>
  <c r="U123" i="16"/>
  <c r="U35" i="16"/>
  <c r="U112" i="16"/>
  <c r="U73" i="16"/>
  <c r="U51" i="16"/>
  <c r="U87" i="16"/>
  <c r="U39" i="16"/>
  <c r="U47" i="16"/>
  <c r="U75" i="16"/>
  <c r="U30" i="16"/>
  <c r="U101" i="16"/>
  <c r="U33" i="16"/>
  <c r="U76" i="16"/>
  <c r="U110" i="16"/>
  <c r="U23" i="16"/>
  <c r="U59" i="16"/>
  <c r="U22" i="16"/>
  <c r="U14" i="16"/>
  <c r="U69" i="16"/>
  <c r="U100" i="16"/>
  <c r="U24" i="16"/>
  <c r="U50" i="16"/>
  <c r="U31" i="16"/>
  <c r="U65" i="16"/>
  <c r="U82" i="16"/>
  <c r="U34" i="16"/>
  <c r="U36" i="16"/>
  <c r="U103" i="16"/>
  <c r="U126" i="16"/>
  <c r="U68" i="16"/>
  <c r="U107" i="16"/>
  <c r="U125" i="16"/>
  <c r="U12" i="16"/>
  <c r="U27" i="16"/>
  <c r="U79" i="16"/>
  <c r="U124" i="16"/>
  <c r="U98" i="16"/>
  <c r="U66" i="16"/>
  <c r="U25" i="16"/>
  <c r="U60" i="16"/>
  <c r="U102" i="16"/>
  <c r="U20" i="16"/>
  <c r="U44" i="16"/>
  <c r="U120" i="16"/>
  <c r="U26" i="16"/>
  <c r="U56" i="16"/>
  <c r="U95" i="16"/>
  <c r="U57" i="16"/>
  <c r="U52" i="16"/>
  <c r="U99" i="16"/>
  <c r="U37" i="16"/>
  <c r="U32" i="16"/>
  <c r="U116" i="16"/>
  <c r="U15" i="16"/>
  <c r="U104" i="16"/>
  <c r="U71" i="16"/>
  <c r="U96" i="16"/>
  <c r="U58" i="16"/>
  <c r="U129" i="16"/>
  <c r="U46" i="16"/>
  <c r="U70" i="16"/>
  <c r="U105" i="16"/>
  <c r="U17" i="16"/>
  <c r="U53" i="16"/>
  <c r="U18" i="16"/>
  <c r="U48" i="16"/>
  <c r="U128" i="16"/>
  <c r="U89" i="16"/>
  <c r="U117" i="16"/>
  <c r="U63" i="16"/>
  <c r="U97" i="16"/>
  <c r="L67" i="16"/>
  <c r="AL131" i="16" l="1"/>
  <c r="AB13" i="16"/>
  <c r="AL13" i="16"/>
  <c r="BB13" i="16"/>
  <c r="AB101" i="16"/>
  <c r="AC101" i="16" s="1"/>
  <c r="AD101" i="16" s="1"/>
  <c r="AB74" i="16"/>
  <c r="AC74" i="16" s="1"/>
  <c r="AD74" i="16" s="1"/>
  <c r="AW74" i="16"/>
  <c r="AX74" i="16" s="1"/>
  <c r="AB102" i="16"/>
  <c r="AC102" i="16" s="1"/>
  <c r="AD102" i="16" s="1"/>
  <c r="AL102" i="16"/>
  <c r="AO102" i="16" s="1"/>
  <c r="AB131" i="16"/>
  <c r="AC131" i="16" s="1"/>
  <c r="AD131" i="16" s="1"/>
  <c r="AW102" i="16"/>
  <c r="AX102" i="16" s="1"/>
  <c r="AB107" i="16"/>
  <c r="AC107" i="16" s="1"/>
  <c r="AD107" i="16" s="1"/>
  <c r="AL75" i="16"/>
  <c r="AO75" i="16" s="1"/>
  <c r="BB107" i="16"/>
  <c r="AB75" i="16"/>
  <c r="AE75" i="16" s="1"/>
  <c r="AF75" i="16" s="1"/>
  <c r="BB131" i="16"/>
  <c r="AW75" i="16"/>
  <c r="AX75" i="16" s="1"/>
  <c r="AW113" i="16"/>
  <c r="AX113" i="16" s="1"/>
  <c r="AL113" i="16"/>
  <c r="AB113" i="16"/>
  <c r="AC113" i="16" s="1"/>
  <c r="AD113" i="16" s="1"/>
  <c r="AL101" i="16"/>
  <c r="AO101" i="16" s="1"/>
  <c r="AL31" i="16"/>
  <c r="AO31" i="16" s="1"/>
  <c r="AB31" i="16"/>
  <c r="AE31" i="16" s="1"/>
  <c r="AF31" i="16" s="1"/>
  <c r="AW31" i="16"/>
  <c r="AX31" i="16" s="1"/>
  <c r="AW91" i="16"/>
  <c r="AX91" i="16" s="1"/>
  <c r="AW111" i="16"/>
  <c r="AX111" i="16" s="1"/>
  <c r="AL111" i="16"/>
  <c r="AO111" i="16" s="1"/>
  <c r="AW90" i="16"/>
  <c r="AX90" i="16" s="1"/>
  <c r="AL85" i="16"/>
  <c r="AO85" i="16" s="1"/>
  <c r="AB111" i="16"/>
  <c r="AE111" i="16" s="1"/>
  <c r="AF111" i="16" s="1"/>
  <c r="AB85" i="16"/>
  <c r="AC85" i="16" s="1"/>
  <c r="AD85" i="16" s="1"/>
  <c r="AL124" i="16"/>
  <c r="AO124" i="16" s="1"/>
  <c r="AB16" i="16"/>
  <c r="AC16" i="16" s="1"/>
  <c r="AD16" i="16" s="1"/>
  <c r="AB124" i="16"/>
  <c r="AE124" i="16" s="1"/>
  <c r="AF124" i="16" s="1"/>
  <c r="AW79" i="16"/>
  <c r="AX79" i="16" s="1"/>
  <c r="AW124" i="16"/>
  <c r="AX124" i="16" s="1"/>
  <c r="AL90" i="16"/>
  <c r="AL106" i="16"/>
  <c r="AO106" i="16" s="1"/>
  <c r="AB106" i="16"/>
  <c r="AE106" i="16" s="1"/>
  <c r="AF106" i="16" s="1"/>
  <c r="AL91" i="16"/>
  <c r="AO91" i="16" s="1"/>
  <c r="AL79" i="16"/>
  <c r="AB91" i="16"/>
  <c r="AC91" i="16" s="1"/>
  <c r="AD91" i="16" s="1"/>
  <c r="AB79" i="16"/>
  <c r="AE79" i="16" s="1"/>
  <c r="AF79" i="16" s="1"/>
  <c r="BB120" i="16"/>
  <c r="BB96" i="16"/>
  <c r="BB16" i="16"/>
  <c r="AZ31" i="16"/>
  <c r="BA31" i="16" s="1"/>
  <c r="AZ83" i="16"/>
  <c r="BA83" i="16" s="1"/>
  <c r="AZ115" i="16"/>
  <c r="BA115" i="16" s="1"/>
  <c r="AZ96" i="16"/>
  <c r="BA96" i="16" s="1"/>
  <c r="AZ91" i="16"/>
  <c r="BA91" i="16" s="1"/>
  <c r="AZ86" i="16"/>
  <c r="BA86" i="16" s="1"/>
  <c r="AW16" i="16"/>
  <c r="AX16" i="16" s="1"/>
  <c r="AW120" i="16"/>
  <c r="AX120" i="16" s="1"/>
  <c r="AZ90" i="16"/>
  <c r="BA90" i="16" s="1"/>
  <c r="AZ85" i="16"/>
  <c r="BA85" i="16" s="1"/>
  <c r="AW96" i="16"/>
  <c r="AX96" i="16" s="1"/>
  <c r="AZ120" i="16"/>
  <c r="BA120" i="16" s="1"/>
  <c r="AO96" i="16"/>
  <c r="AO16" i="16"/>
  <c r="AO131" i="16"/>
  <c r="AO120" i="16"/>
  <c r="AO107" i="16"/>
  <c r="AO13" i="16"/>
  <c r="AC90" i="16"/>
  <c r="AD90" i="16" s="1"/>
  <c r="AE90" i="16"/>
  <c r="AF90" i="16" s="1"/>
  <c r="AO74" i="16"/>
  <c r="AC120" i="16"/>
  <c r="AD120" i="16" s="1"/>
  <c r="AE120" i="16"/>
  <c r="AF120" i="16" s="1"/>
  <c r="AC13" i="16"/>
  <c r="AD13" i="16" s="1"/>
  <c r="AE13" i="16"/>
  <c r="AF13" i="16" s="1"/>
  <c r="AC96" i="16"/>
  <c r="AD96" i="16" s="1"/>
  <c r="AE96" i="16"/>
  <c r="AF96" i="16" s="1"/>
  <c r="AB67" i="16"/>
  <c r="AL67" i="16"/>
  <c r="AC75" i="16" l="1"/>
  <c r="AD75" i="16" s="1"/>
  <c r="BB74" i="16"/>
  <c r="AE101" i="16"/>
  <c r="AF101" i="16" s="1"/>
  <c r="AW13" i="16"/>
  <c r="AX13" i="16" s="1"/>
  <c r="BB113" i="16"/>
  <c r="AE107" i="16"/>
  <c r="AF107" i="16" s="1"/>
  <c r="AE74" i="16"/>
  <c r="AF74" i="16" s="1"/>
  <c r="AW107" i="16"/>
  <c r="AX107" i="16" s="1"/>
  <c r="AE102" i="16"/>
  <c r="AF102" i="16" s="1"/>
  <c r="AE85" i="16"/>
  <c r="AF85" i="16" s="1"/>
  <c r="BB102" i="16"/>
  <c r="AE131" i="16"/>
  <c r="AF131" i="16" s="1"/>
  <c r="AC124" i="16"/>
  <c r="AD124" i="16" s="1"/>
  <c r="AW131" i="16"/>
  <c r="AX131" i="16" s="1"/>
  <c r="BB75" i="16"/>
  <c r="BB101" i="16"/>
  <c r="BB79" i="16"/>
  <c r="AW101" i="16"/>
  <c r="AX101" i="16" s="1"/>
  <c r="AO113" i="16"/>
  <c r="AC79" i="16"/>
  <c r="AD79" i="16" s="1"/>
  <c r="BB31" i="16"/>
  <c r="AE16" i="16"/>
  <c r="AF16" i="16" s="1"/>
  <c r="AE113" i="16"/>
  <c r="AF113" i="16" s="1"/>
  <c r="AC111" i="16"/>
  <c r="AD111" i="16" s="1"/>
  <c r="BB85" i="16"/>
  <c r="AC31" i="16"/>
  <c r="AD31" i="16" s="1"/>
  <c r="BB124" i="16"/>
  <c r="BB111" i="16"/>
  <c r="BB106" i="16"/>
  <c r="AW106" i="16"/>
  <c r="AX106" i="16" s="1"/>
  <c r="AC106" i="16"/>
  <c r="AD106" i="16" s="1"/>
  <c r="BB90" i="16"/>
  <c r="AW85" i="16"/>
  <c r="AX85" i="16" s="1"/>
  <c r="AO90" i="16"/>
  <c r="AE91" i="16"/>
  <c r="AF91" i="16" s="1"/>
  <c r="AO79" i="16"/>
  <c r="BB91" i="16"/>
  <c r="BB67" i="16"/>
  <c r="AW67" i="16"/>
  <c r="AX67" i="16" s="1"/>
  <c r="AO67" i="16"/>
  <c r="AC67" i="16"/>
  <c r="AD67" i="16" s="1"/>
  <c r="AE67" i="16"/>
  <c r="AF67" i="16" s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6" i="1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6" i="2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6" i="1"/>
  <c r="E4" i="1" l="1"/>
  <c r="S1" i="16" l="1"/>
  <c r="M2" i="16"/>
  <c r="S2" i="16" s="1"/>
  <c r="Q3" i="2"/>
  <c r="Y179" i="2" s="1"/>
  <c r="O4" i="1"/>
  <c r="S17" i="16" l="1"/>
  <c r="S118" i="16"/>
  <c r="S58" i="16"/>
  <c r="S56" i="16"/>
  <c r="S119" i="16"/>
  <c r="S64" i="16"/>
  <c r="S43" i="16"/>
  <c r="S76" i="16"/>
  <c r="S74" i="16"/>
  <c r="S105" i="16"/>
  <c r="S109" i="16"/>
  <c r="S127" i="16"/>
  <c r="S61" i="16"/>
  <c r="S60" i="16"/>
  <c r="S126" i="16"/>
  <c r="S114" i="16"/>
  <c r="S57" i="16"/>
  <c r="S122" i="16"/>
  <c r="S51" i="16"/>
  <c r="S29" i="16"/>
  <c r="S8" i="16"/>
  <c r="S129" i="16"/>
  <c r="S84" i="16"/>
  <c r="S106" i="16"/>
  <c r="S26" i="16"/>
  <c r="S12" i="16"/>
  <c r="S54" i="16"/>
  <c r="S98" i="16"/>
  <c r="S47" i="16"/>
  <c r="S100" i="16"/>
  <c r="S91" i="16"/>
  <c r="S116" i="16"/>
  <c r="S39" i="16"/>
  <c r="S112" i="16"/>
  <c r="S65" i="16"/>
  <c r="S82" i="16"/>
  <c r="S68" i="16"/>
  <c r="S115" i="16"/>
  <c r="S125" i="16"/>
  <c r="S120" i="16"/>
  <c r="S123" i="16"/>
  <c r="S41" i="16"/>
  <c r="S89" i="16"/>
  <c r="S103" i="16"/>
  <c r="S90" i="16"/>
  <c r="S52" i="16"/>
  <c r="S44" i="16"/>
  <c r="S49" i="16"/>
  <c r="S38" i="16"/>
  <c r="S40" i="16"/>
  <c r="S95" i="16"/>
  <c r="S30" i="16"/>
  <c r="S77" i="16"/>
  <c r="S69" i="16"/>
  <c r="S111" i="16"/>
  <c r="S11" i="16"/>
  <c r="S101" i="16"/>
  <c r="S53" i="16"/>
  <c r="S107" i="16"/>
  <c r="S117" i="16"/>
  <c r="S22" i="16"/>
  <c r="S87" i="16"/>
  <c r="S97" i="16"/>
  <c r="S59" i="16"/>
  <c r="S93" i="16"/>
  <c r="S24" i="16"/>
  <c r="S48" i="16"/>
  <c r="S27" i="16"/>
  <c r="S18" i="16"/>
  <c r="S124" i="16"/>
  <c r="S88" i="16"/>
  <c r="S113" i="16"/>
  <c r="S46" i="16"/>
  <c r="S80" i="16"/>
  <c r="S71" i="16"/>
  <c r="S34" i="16"/>
  <c r="S102" i="16"/>
  <c r="S20" i="16"/>
  <c r="S130" i="16"/>
  <c r="AM6" i="16"/>
  <c r="S6" i="16"/>
  <c r="S21" i="16"/>
  <c r="S96" i="16"/>
  <c r="S25" i="16"/>
  <c r="S15" i="16"/>
  <c r="S99" i="16"/>
  <c r="S108" i="16"/>
  <c r="S73" i="16"/>
  <c r="S7" i="16"/>
  <c r="S33" i="16"/>
  <c r="S86" i="16"/>
  <c r="S19" i="16"/>
  <c r="S16" i="16"/>
  <c r="S78" i="16"/>
  <c r="S13" i="16"/>
  <c r="S42" i="16"/>
  <c r="S36" i="16"/>
  <c r="S66" i="16"/>
  <c r="S10" i="16"/>
  <c r="S131" i="16"/>
  <c r="S63" i="16"/>
  <c r="S92" i="16"/>
  <c r="S67" i="16"/>
  <c r="S31" i="16"/>
  <c r="S35" i="16"/>
  <c r="S104" i="16"/>
  <c r="S70" i="16"/>
  <c r="S94" i="16"/>
  <c r="S72" i="16"/>
  <c r="S45" i="16"/>
  <c r="S23" i="16"/>
  <c r="S55" i="16"/>
  <c r="S79" i="16"/>
  <c r="S85" i="16"/>
  <c r="S121" i="16"/>
  <c r="S50" i="16"/>
  <c r="S62" i="16"/>
  <c r="S83" i="16"/>
  <c r="S37" i="16"/>
  <c r="S110" i="16"/>
  <c r="S9" i="16"/>
  <c r="S75" i="16"/>
  <c r="S32" i="16"/>
  <c r="S14" i="16"/>
  <c r="S81" i="16"/>
  <c r="S128" i="16"/>
  <c r="S28" i="16"/>
  <c r="AM101" i="16"/>
  <c r="AM79" i="16"/>
  <c r="AM120" i="16"/>
  <c r="AM13" i="16"/>
  <c r="AM107" i="16"/>
  <c r="AM96" i="16"/>
  <c r="AM124" i="16"/>
  <c r="AM85" i="16"/>
  <c r="AM16" i="16"/>
  <c r="AM106" i="16"/>
  <c r="AM91" i="16"/>
  <c r="AM113" i="16"/>
  <c r="AM90" i="16"/>
  <c r="AM111" i="16"/>
  <c r="AM102" i="16"/>
  <c r="AM75" i="16"/>
  <c r="AM131" i="16"/>
  <c r="AM31" i="16"/>
  <c r="AM74" i="16"/>
  <c r="AM67" i="16"/>
  <c r="X190" i="2"/>
  <c r="W7" i="2"/>
  <c r="AE7" i="2"/>
  <c r="AB8" i="2"/>
  <c r="Y9" i="2"/>
  <c r="AD10" i="2"/>
  <c r="AA11" i="2"/>
  <c r="X12" i="2"/>
  <c r="AC13" i="2"/>
  <c r="Z14" i="2"/>
  <c r="W15" i="2"/>
  <c r="AE15" i="2"/>
  <c r="AB16" i="2"/>
  <c r="Y17" i="2"/>
  <c r="AD18" i="2"/>
  <c r="AA19" i="2"/>
  <c r="X20" i="2"/>
  <c r="AC21" i="2"/>
  <c r="Z22" i="2"/>
  <c r="W23" i="2"/>
  <c r="AE23" i="2"/>
  <c r="AB24" i="2"/>
  <c r="Y25" i="2"/>
  <c r="AD26" i="2"/>
  <c r="AA27" i="2"/>
  <c r="X28" i="2"/>
  <c r="AC29" i="2"/>
  <c r="Z30" i="2"/>
  <c r="W31" i="2"/>
  <c r="AE31" i="2"/>
  <c r="AB32" i="2"/>
  <c r="Y33" i="2"/>
  <c r="AD34" i="2"/>
  <c r="AA35" i="2"/>
  <c r="X36" i="2"/>
  <c r="AC37" i="2"/>
  <c r="Z38" i="2"/>
  <c r="W39" i="2"/>
  <c r="AE39" i="2"/>
  <c r="AB40" i="2"/>
  <c r="Y41" i="2"/>
  <c r="AD42" i="2"/>
  <c r="AA43" i="2"/>
  <c r="X44" i="2"/>
  <c r="AC45" i="2"/>
  <c r="Z46" i="2"/>
  <c r="W47" i="2"/>
  <c r="AE47" i="2"/>
  <c r="AB48" i="2"/>
  <c r="Y49" i="2"/>
  <c r="AD50" i="2"/>
  <c r="AA51" i="2"/>
  <c r="X52" i="2"/>
  <c r="AC53" i="2"/>
  <c r="Z54" i="2"/>
  <c r="W55" i="2"/>
  <c r="AE55" i="2"/>
  <c r="AB56" i="2"/>
  <c r="Y57" i="2"/>
  <c r="AD58" i="2"/>
  <c r="AA59" i="2"/>
  <c r="X60" i="2"/>
  <c r="AC61" i="2"/>
  <c r="Z62" i="2"/>
  <c r="W63" i="2"/>
  <c r="AE63" i="2"/>
  <c r="AB64" i="2"/>
  <c r="Y65" i="2"/>
  <c r="AD66" i="2"/>
  <c r="AA67" i="2"/>
  <c r="X68" i="2"/>
  <c r="X7" i="2"/>
  <c r="AC8" i="2"/>
  <c r="Z9" i="2"/>
  <c r="W10" i="2"/>
  <c r="AE10" i="2"/>
  <c r="AB11" i="2"/>
  <c r="Y12" i="2"/>
  <c r="AD13" i="2"/>
  <c r="AA14" i="2"/>
  <c r="X15" i="2"/>
  <c r="AC16" i="2"/>
  <c r="Z17" i="2"/>
  <c r="W18" i="2"/>
  <c r="AE18" i="2"/>
  <c r="AB19" i="2"/>
  <c r="Y20" i="2"/>
  <c r="AD21" i="2"/>
  <c r="AA22" i="2"/>
  <c r="X23" i="2"/>
  <c r="AC24" i="2"/>
  <c r="Z25" i="2"/>
  <c r="W26" i="2"/>
  <c r="AE26" i="2"/>
  <c r="AB27" i="2"/>
  <c r="Y28" i="2"/>
  <c r="AD29" i="2"/>
  <c r="AA30" i="2"/>
  <c r="X31" i="2"/>
  <c r="AC32" i="2"/>
  <c r="Z33" i="2"/>
  <c r="W34" i="2"/>
  <c r="AE34" i="2"/>
  <c r="AB35" i="2"/>
  <c r="Y36" i="2"/>
  <c r="AD37" i="2"/>
  <c r="AA38" i="2"/>
  <c r="X39" i="2"/>
  <c r="AC40" i="2"/>
  <c r="Z41" i="2"/>
  <c r="W42" i="2"/>
  <c r="AE42" i="2"/>
  <c r="AB43" i="2"/>
  <c r="Y44" i="2"/>
  <c r="AD45" i="2"/>
  <c r="AA46" i="2"/>
  <c r="X47" i="2"/>
  <c r="AC48" i="2"/>
  <c r="Z49" i="2"/>
  <c r="W50" i="2"/>
  <c r="AE50" i="2"/>
  <c r="AB51" i="2"/>
  <c r="Y52" i="2"/>
  <c r="AD53" i="2"/>
  <c r="AA54" i="2"/>
  <c r="X55" i="2"/>
  <c r="AC56" i="2"/>
  <c r="Z57" i="2"/>
  <c r="W58" i="2"/>
  <c r="AE58" i="2"/>
  <c r="AB59" i="2"/>
  <c r="Y60" i="2"/>
  <c r="Y7" i="2"/>
  <c r="AD8" i="2"/>
  <c r="AA9" i="2"/>
  <c r="X10" i="2"/>
  <c r="AC11" i="2"/>
  <c r="Z12" i="2"/>
  <c r="W13" i="2"/>
  <c r="AE13" i="2"/>
  <c r="AB14" i="2"/>
  <c r="Y15" i="2"/>
  <c r="AD16" i="2"/>
  <c r="AA17" i="2"/>
  <c r="X18" i="2"/>
  <c r="AC19" i="2"/>
  <c r="Z20" i="2"/>
  <c r="W21" i="2"/>
  <c r="AE21" i="2"/>
  <c r="AB22" i="2"/>
  <c r="Y23" i="2"/>
  <c r="AD24" i="2"/>
  <c r="AA25" i="2"/>
  <c r="X26" i="2"/>
  <c r="AC27" i="2"/>
  <c r="Z28" i="2"/>
  <c r="W29" i="2"/>
  <c r="AE29" i="2"/>
  <c r="AB30" i="2"/>
  <c r="Y31" i="2"/>
  <c r="AD32" i="2"/>
  <c r="AA33" i="2"/>
  <c r="X34" i="2"/>
  <c r="AC35" i="2"/>
  <c r="Z36" i="2"/>
  <c r="W37" i="2"/>
  <c r="AE37" i="2"/>
  <c r="AB38" i="2"/>
  <c r="Y39" i="2"/>
  <c r="AD40" i="2"/>
  <c r="AA41" i="2"/>
  <c r="X42" i="2"/>
  <c r="AC43" i="2"/>
  <c r="Z44" i="2"/>
  <c r="W45" i="2"/>
  <c r="AE45" i="2"/>
  <c r="AB46" i="2"/>
  <c r="Y47" i="2"/>
  <c r="AD48" i="2"/>
  <c r="AA49" i="2"/>
  <c r="X50" i="2"/>
  <c r="AC51" i="2"/>
  <c r="Z52" i="2"/>
  <c r="W53" i="2"/>
  <c r="AE53" i="2"/>
  <c r="AB54" i="2"/>
  <c r="Y55" i="2"/>
  <c r="AD56" i="2"/>
  <c r="AA57" i="2"/>
  <c r="X58" i="2"/>
  <c r="AC59" i="2"/>
  <c r="Z60" i="2"/>
  <c r="W61" i="2"/>
  <c r="AE61" i="2"/>
  <c r="AB62" i="2"/>
  <c r="Y63" i="2"/>
  <c r="AD64" i="2"/>
  <c r="AA65" i="2"/>
  <c r="X66" i="2"/>
  <c r="AC67" i="2"/>
  <c r="Z68" i="2"/>
  <c r="AA7" i="2"/>
  <c r="X8" i="2"/>
  <c r="AC9" i="2"/>
  <c r="Z10" i="2"/>
  <c r="W11" i="2"/>
  <c r="AE11" i="2"/>
  <c r="AB12" i="2"/>
  <c r="Y13" i="2"/>
  <c r="AD14" i="2"/>
  <c r="AA15" i="2"/>
  <c r="X16" i="2"/>
  <c r="AC17" i="2"/>
  <c r="Z18" i="2"/>
  <c r="W19" i="2"/>
  <c r="AE19" i="2"/>
  <c r="AB20" i="2"/>
  <c r="Y21" i="2"/>
  <c r="AD22" i="2"/>
  <c r="AA23" i="2"/>
  <c r="X24" i="2"/>
  <c r="AC25" i="2"/>
  <c r="Z26" i="2"/>
  <c r="W27" i="2"/>
  <c r="AE27" i="2"/>
  <c r="AB28" i="2"/>
  <c r="Y29" i="2"/>
  <c r="AD30" i="2"/>
  <c r="AA31" i="2"/>
  <c r="X32" i="2"/>
  <c r="AC33" i="2"/>
  <c r="Z34" i="2"/>
  <c r="W35" i="2"/>
  <c r="AE35" i="2"/>
  <c r="AB36" i="2"/>
  <c r="Y37" i="2"/>
  <c r="AD38" i="2"/>
  <c r="AA39" i="2"/>
  <c r="X40" i="2"/>
  <c r="AC41" i="2"/>
  <c r="Z42" i="2"/>
  <c r="W43" i="2"/>
  <c r="AE43" i="2"/>
  <c r="AB44" i="2"/>
  <c r="Y45" i="2"/>
  <c r="AD46" i="2"/>
  <c r="AA47" i="2"/>
  <c r="X48" i="2"/>
  <c r="AC49" i="2"/>
  <c r="Z50" i="2"/>
  <c r="W51" i="2"/>
  <c r="AE51" i="2"/>
  <c r="AB52" i="2"/>
  <c r="Y53" i="2"/>
  <c r="AD54" i="2"/>
  <c r="AA55" i="2"/>
  <c r="X56" i="2"/>
  <c r="AC57" i="2"/>
  <c r="Z58" i="2"/>
  <c r="W59" i="2"/>
  <c r="AE59" i="2"/>
  <c r="AB60" i="2"/>
  <c r="Y61" i="2"/>
  <c r="AD62" i="2"/>
  <c r="AB7" i="2"/>
  <c r="Y8" i="2"/>
  <c r="AD9" i="2"/>
  <c r="AA10" i="2"/>
  <c r="X11" i="2"/>
  <c r="AC12" i="2"/>
  <c r="Z13" i="2"/>
  <c r="W14" i="2"/>
  <c r="AE14" i="2"/>
  <c r="AB15" i="2"/>
  <c r="Y16" i="2"/>
  <c r="AD17" i="2"/>
  <c r="AA18" i="2"/>
  <c r="X19" i="2"/>
  <c r="AC20" i="2"/>
  <c r="Z21" i="2"/>
  <c r="W22" i="2"/>
  <c r="AE22" i="2"/>
  <c r="AB23" i="2"/>
  <c r="Y24" i="2"/>
  <c r="AD25" i="2"/>
  <c r="AA26" i="2"/>
  <c r="X27" i="2"/>
  <c r="AC28" i="2"/>
  <c r="Z29" i="2"/>
  <c r="W30" i="2"/>
  <c r="AE30" i="2"/>
  <c r="AB31" i="2"/>
  <c r="Y32" i="2"/>
  <c r="AD33" i="2"/>
  <c r="AA34" i="2"/>
  <c r="X35" i="2"/>
  <c r="AC36" i="2"/>
  <c r="Z37" i="2"/>
  <c r="W38" i="2"/>
  <c r="AE38" i="2"/>
  <c r="AB39" i="2"/>
  <c r="Y40" i="2"/>
  <c r="AD41" i="2"/>
  <c r="AA42" i="2"/>
  <c r="X43" i="2"/>
  <c r="AC44" i="2"/>
  <c r="Z45" i="2"/>
  <c r="W46" i="2"/>
  <c r="AE46" i="2"/>
  <c r="AB47" i="2"/>
  <c r="Y48" i="2"/>
  <c r="Z7" i="2"/>
  <c r="X9" i="2"/>
  <c r="Y11" i="2"/>
  <c r="X13" i="2"/>
  <c r="W17" i="2"/>
  <c r="AE20" i="2"/>
  <c r="AE24" i="2"/>
  <c r="AC26" i="2"/>
  <c r="AD28" i="2"/>
  <c r="AC30" i="2"/>
  <c r="AA32" i="2"/>
  <c r="AB34" i="2"/>
  <c r="AA36" i="2"/>
  <c r="Y38" i="2"/>
  <c r="Z40" i="2"/>
  <c r="Y42" i="2"/>
  <c r="W44" i="2"/>
  <c r="X46" i="2"/>
  <c r="W48" i="2"/>
  <c r="AE49" i="2"/>
  <c r="Y51" i="2"/>
  <c r="AD52" i="2"/>
  <c r="X54" i="2"/>
  <c r="AC55" i="2"/>
  <c r="W57" i="2"/>
  <c r="AB58" i="2"/>
  <c r="AA61" i="2"/>
  <c r="AC62" i="2"/>
  <c r="AC63" i="2"/>
  <c r="AC64" i="2"/>
  <c r="AC65" i="2"/>
  <c r="AB66" i="2"/>
  <c r="AB67" i="2"/>
  <c r="AB68" i="2"/>
  <c r="Y69" i="2"/>
  <c r="AD70" i="2"/>
  <c r="AA71" i="2"/>
  <c r="X72" i="2"/>
  <c r="AC73" i="2"/>
  <c r="Z74" i="2"/>
  <c r="W75" i="2"/>
  <c r="AE75" i="2"/>
  <c r="AB76" i="2"/>
  <c r="Y77" i="2"/>
  <c r="AD78" i="2"/>
  <c r="AA79" i="2"/>
  <c r="X80" i="2"/>
  <c r="AC81" i="2"/>
  <c r="Z82" i="2"/>
  <c r="W83" i="2"/>
  <c r="AE83" i="2"/>
  <c r="AB84" i="2"/>
  <c r="Y85" i="2"/>
  <c r="AD86" i="2"/>
  <c r="AA87" i="2"/>
  <c r="X88" i="2"/>
  <c r="AC89" i="2"/>
  <c r="Z90" i="2"/>
  <c r="W91" i="2"/>
  <c r="AE91" i="2"/>
  <c r="AB92" i="2"/>
  <c r="Y93" i="2"/>
  <c r="AD94" i="2"/>
  <c r="AA95" i="2"/>
  <c r="X96" i="2"/>
  <c r="AC97" i="2"/>
  <c r="Z98" i="2"/>
  <c r="W99" i="2"/>
  <c r="AE99" i="2"/>
  <c r="AB100" i="2"/>
  <c r="Y101" i="2"/>
  <c r="AD102" i="2"/>
  <c r="AA103" i="2"/>
  <c r="X104" i="2"/>
  <c r="AC105" i="2"/>
  <c r="Z106" i="2"/>
  <c r="W107" i="2"/>
  <c r="AE107" i="2"/>
  <c r="AC7" i="2"/>
  <c r="AB9" i="2"/>
  <c r="Z11" i="2"/>
  <c r="AA13" i="2"/>
  <c r="Z15" i="2"/>
  <c r="X17" i="2"/>
  <c r="Y19" i="2"/>
  <c r="X21" i="2"/>
  <c r="W25" i="2"/>
  <c r="AE28" i="2"/>
  <c r="AE32" i="2"/>
  <c r="AC34" i="2"/>
  <c r="AD36" i="2"/>
  <c r="AC38" i="2"/>
  <c r="AA40" i="2"/>
  <c r="AB42" i="2"/>
  <c r="AA44" i="2"/>
  <c r="Y46" i="2"/>
  <c r="Z48" i="2"/>
  <c r="Z51" i="2"/>
  <c r="AE52" i="2"/>
  <c r="Y54" i="2"/>
  <c r="AD55" i="2"/>
  <c r="X57" i="2"/>
  <c r="AC58" i="2"/>
  <c r="W60" i="2"/>
  <c r="AB61" i="2"/>
  <c r="AE62" i="2"/>
  <c r="AD63" i="2"/>
  <c r="AE64" i="2"/>
  <c r="AD65" i="2"/>
  <c r="AC66" i="2"/>
  <c r="AD67" i="2"/>
  <c r="AC68" i="2"/>
  <c r="Z69" i="2"/>
  <c r="W70" i="2"/>
  <c r="AE70" i="2"/>
  <c r="AB71" i="2"/>
  <c r="Y72" i="2"/>
  <c r="AD73" i="2"/>
  <c r="AA74" i="2"/>
  <c r="X75" i="2"/>
  <c r="AC76" i="2"/>
  <c r="Z77" i="2"/>
  <c r="W78" i="2"/>
  <c r="AE78" i="2"/>
  <c r="AB79" i="2"/>
  <c r="Y80" i="2"/>
  <c r="AD81" i="2"/>
  <c r="AA82" i="2"/>
  <c r="X83" i="2"/>
  <c r="AC84" i="2"/>
  <c r="Z85" i="2"/>
  <c r="W86" i="2"/>
  <c r="AE86" i="2"/>
  <c r="AB87" i="2"/>
  <c r="Y88" i="2"/>
  <c r="AD89" i="2"/>
  <c r="AA90" i="2"/>
  <c r="X91" i="2"/>
  <c r="AC92" i="2"/>
  <c r="Z93" i="2"/>
  <c r="W94" i="2"/>
  <c r="AD7" i="2"/>
  <c r="AE9" i="2"/>
  <c r="AD11" i="2"/>
  <c r="AB13" i="2"/>
  <c r="AC15" i="2"/>
  <c r="AB17" i="2"/>
  <c r="Z19" i="2"/>
  <c r="AA21" i="2"/>
  <c r="Z23" i="2"/>
  <c r="X25" i="2"/>
  <c r="Y27" i="2"/>
  <c r="X29" i="2"/>
  <c r="W33" i="2"/>
  <c r="AE36" i="2"/>
  <c r="AE40" i="2"/>
  <c r="AC42" i="2"/>
  <c r="AD44" i="2"/>
  <c r="AC46" i="2"/>
  <c r="AA48" i="2"/>
  <c r="Y50" i="2"/>
  <c r="AD51" i="2"/>
  <c r="X53" i="2"/>
  <c r="AC54" i="2"/>
  <c r="W56" i="2"/>
  <c r="AB57" i="2"/>
  <c r="AA60" i="2"/>
  <c r="AD61" i="2"/>
  <c r="AE65" i="2"/>
  <c r="AE66" i="2"/>
  <c r="AE67" i="2"/>
  <c r="AD68" i="2"/>
  <c r="AA69" i="2"/>
  <c r="X70" i="2"/>
  <c r="AC71" i="2"/>
  <c r="Z72" i="2"/>
  <c r="W73" i="2"/>
  <c r="AE73" i="2"/>
  <c r="AB74" i="2"/>
  <c r="Y75" i="2"/>
  <c r="AD76" i="2"/>
  <c r="AA77" i="2"/>
  <c r="X78" i="2"/>
  <c r="AC79" i="2"/>
  <c r="Z80" i="2"/>
  <c r="W81" i="2"/>
  <c r="AE81" i="2"/>
  <c r="AB82" i="2"/>
  <c r="Y83" i="2"/>
  <c r="AD84" i="2"/>
  <c r="AA85" i="2"/>
  <c r="X86" i="2"/>
  <c r="AC87" i="2"/>
  <c r="Z88" i="2"/>
  <c r="W89" i="2"/>
  <c r="Z8" i="2"/>
  <c r="Y10" i="2"/>
  <c r="W12" i="2"/>
  <c r="X14" i="2"/>
  <c r="W16" i="2"/>
  <c r="AD23" i="2"/>
  <c r="AE25" i="2"/>
  <c r="AD27" i="2"/>
  <c r="AB29" i="2"/>
  <c r="AC31" i="2"/>
  <c r="AB33" i="2"/>
  <c r="Z35" i="2"/>
  <c r="AA37" i="2"/>
  <c r="Z39" i="2"/>
  <c r="X41" i="2"/>
  <c r="Y43" i="2"/>
  <c r="X45" i="2"/>
  <c r="W49" i="2"/>
  <c r="AB50" i="2"/>
  <c r="AA53" i="2"/>
  <c r="Z56" i="2"/>
  <c r="AE57" i="2"/>
  <c r="Y59" i="2"/>
  <c r="AD60" i="2"/>
  <c r="W62" i="2"/>
  <c r="X63" i="2"/>
  <c r="X64" i="2"/>
  <c r="W65" i="2"/>
  <c r="W66" i="2"/>
  <c r="W67" i="2"/>
  <c r="AC69" i="2"/>
  <c r="Z70" i="2"/>
  <c r="W71" i="2"/>
  <c r="AE71" i="2"/>
  <c r="AB72" i="2"/>
  <c r="Y73" i="2"/>
  <c r="AD74" i="2"/>
  <c r="AA75" i="2"/>
  <c r="X76" i="2"/>
  <c r="AC77" i="2"/>
  <c r="Z78" i="2"/>
  <c r="W79" i="2"/>
  <c r="AE79" i="2"/>
  <c r="AB80" i="2"/>
  <c r="Y81" i="2"/>
  <c r="AD82" i="2"/>
  <c r="AA83" i="2"/>
  <c r="X84" i="2"/>
  <c r="AC85" i="2"/>
  <c r="Z86" i="2"/>
  <c r="W87" i="2"/>
  <c r="AE87" i="2"/>
  <c r="AB88" i="2"/>
  <c r="Y89" i="2"/>
  <c r="AD90" i="2"/>
  <c r="AA91" i="2"/>
  <c r="X92" i="2"/>
  <c r="AC93" i="2"/>
  <c r="Z94" i="2"/>
  <c r="W95" i="2"/>
  <c r="AE95" i="2"/>
  <c r="AB96" i="2"/>
  <c r="Y97" i="2"/>
  <c r="AD98" i="2"/>
  <c r="AA99" i="2"/>
  <c r="X100" i="2"/>
  <c r="AC101" i="2"/>
  <c r="Z102" i="2"/>
  <c r="W103" i="2"/>
  <c r="AA8" i="2"/>
  <c r="AB10" i="2"/>
  <c r="AA12" i="2"/>
  <c r="Y14" i="2"/>
  <c r="Z16" i="2"/>
  <c r="Y18" i="2"/>
  <c r="W20" i="2"/>
  <c r="X22" i="2"/>
  <c r="W24" i="2"/>
  <c r="AD31" i="2"/>
  <c r="AE33" i="2"/>
  <c r="AD35" i="2"/>
  <c r="AB37" i="2"/>
  <c r="AC39" i="2"/>
  <c r="AB41" i="2"/>
  <c r="Z43" i="2"/>
  <c r="AA45" i="2"/>
  <c r="Z47" i="2"/>
  <c r="X49" i="2"/>
  <c r="AC50" i="2"/>
  <c r="W52" i="2"/>
  <c r="AB53" i="2"/>
  <c r="AA56" i="2"/>
  <c r="Z59" i="2"/>
  <c r="AE60" i="2"/>
  <c r="X62" i="2"/>
  <c r="Z63" i="2"/>
  <c r="Y64" i="2"/>
  <c r="X65" i="2"/>
  <c r="Y66" i="2"/>
  <c r="X67" i="2"/>
  <c r="W68" i="2"/>
  <c r="AD69" i="2"/>
  <c r="AA70" i="2"/>
  <c r="X71" i="2"/>
  <c r="AC72" i="2"/>
  <c r="Z73" i="2"/>
  <c r="W74" i="2"/>
  <c r="AE74" i="2"/>
  <c r="AB75" i="2"/>
  <c r="Y76" i="2"/>
  <c r="AD77" i="2"/>
  <c r="AA78" i="2"/>
  <c r="X79" i="2"/>
  <c r="AC80" i="2"/>
  <c r="Z81" i="2"/>
  <c r="W82" i="2"/>
  <c r="AE82" i="2"/>
  <c r="AB83" i="2"/>
  <c r="Y84" i="2"/>
  <c r="AD85" i="2"/>
  <c r="AA86" i="2"/>
  <c r="X87" i="2"/>
  <c r="W8" i="2"/>
  <c r="AE12" i="2"/>
  <c r="AB18" i="2"/>
  <c r="AC23" i="2"/>
  <c r="AA28" i="2"/>
  <c r="AB49" i="2"/>
  <c r="Z53" i="2"/>
  <c r="X61" i="2"/>
  <c r="W64" i="2"/>
  <c r="AA66" i="2"/>
  <c r="W69" i="2"/>
  <c r="AE72" i="2"/>
  <c r="AE76" i="2"/>
  <c r="AC78" i="2"/>
  <c r="AD80" i="2"/>
  <c r="AC82" i="2"/>
  <c r="AA84" i="2"/>
  <c r="AB86" i="2"/>
  <c r="W88" i="2"/>
  <c r="AB89" i="2"/>
  <c r="AE90" i="2"/>
  <c r="W93" i="2"/>
  <c r="Y94" i="2"/>
  <c r="Y95" i="2"/>
  <c r="Y96" i="2"/>
  <c r="X97" i="2"/>
  <c r="X98" i="2"/>
  <c r="X99" i="2"/>
  <c r="W100" i="2"/>
  <c r="W101" i="2"/>
  <c r="W102" i="2"/>
  <c r="AD104" i="2"/>
  <c r="AB105" i="2"/>
  <c r="AA106" i="2"/>
  <c r="Y107" i="2"/>
  <c r="W108" i="2"/>
  <c r="AE108" i="2"/>
  <c r="AB109" i="2"/>
  <c r="Y110" i="2"/>
  <c r="AD111" i="2"/>
  <c r="AA112" i="2"/>
  <c r="X113" i="2"/>
  <c r="AC114" i="2"/>
  <c r="Z115" i="2"/>
  <c r="W116" i="2"/>
  <c r="AE116" i="2"/>
  <c r="AB117" i="2"/>
  <c r="Y118" i="2"/>
  <c r="AD119" i="2"/>
  <c r="AA120" i="2"/>
  <c r="X121" i="2"/>
  <c r="AC122" i="2"/>
  <c r="Z123" i="2"/>
  <c r="W124" i="2"/>
  <c r="AE124" i="2"/>
  <c r="AB125" i="2"/>
  <c r="Y126" i="2"/>
  <c r="AD127" i="2"/>
  <c r="AA128" i="2"/>
  <c r="X129" i="2"/>
  <c r="AC130" i="2"/>
  <c r="Z131" i="2"/>
  <c r="W132" i="2"/>
  <c r="AE132" i="2"/>
  <c r="AB133" i="2"/>
  <c r="Y134" i="2"/>
  <c r="AD135" i="2"/>
  <c r="AA136" i="2"/>
  <c r="X137" i="2"/>
  <c r="AC138" i="2"/>
  <c r="Z139" i="2"/>
  <c r="W140" i="2"/>
  <c r="AE140" i="2"/>
  <c r="AB141" i="2"/>
  <c r="Y142" i="2"/>
  <c r="AD143" i="2"/>
  <c r="AA144" i="2"/>
  <c r="X145" i="2"/>
  <c r="AC146" i="2"/>
  <c r="Z147" i="2"/>
  <c r="W148" i="2"/>
  <c r="AE148" i="2"/>
  <c r="AB149" i="2"/>
  <c r="Y150" i="2"/>
  <c r="AD151" i="2"/>
  <c r="AA152" i="2"/>
  <c r="X153" i="2"/>
  <c r="AC154" i="2"/>
  <c r="Z155" i="2"/>
  <c r="W156" i="2"/>
  <c r="AE156" i="2"/>
  <c r="AE8" i="2"/>
  <c r="AC18" i="2"/>
  <c r="Z24" i="2"/>
  <c r="AA29" i="2"/>
  <c r="Y34" i="2"/>
  <c r="AD39" i="2"/>
  <c r="AE44" i="2"/>
  <c r="AD49" i="2"/>
  <c r="AD57" i="2"/>
  <c r="Z61" i="2"/>
  <c r="Z64" i="2"/>
  <c r="X69" i="2"/>
  <c r="Y71" i="2"/>
  <c r="X73" i="2"/>
  <c r="W77" i="2"/>
  <c r="AE80" i="2"/>
  <c r="AE84" i="2"/>
  <c r="AC86" i="2"/>
  <c r="AA88" i="2"/>
  <c r="AE89" i="2"/>
  <c r="W92" i="2"/>
  <c r="X93" i="2"/>
  <c r="AA94" i="2"/>
  <c r="Z95" i="2"/>
  <c r="Z96" i="2"/>
  <c r="Z97" i="2"/>
  <c r="Y98" i="2"/>
  <c r="Y99" i="2"/>
  <c r="Y100" i="2"/>
  <c r="X101" i="2"/>
  <c r="X102" i="2"/>
  <c r="X103" i="2"/>
  <c r="AE104" i="2"/>
  <c r="AD105" i="2"/>
  <c r="AB106" i="2"/>
  <c r="Z107" i="2"/>
  <c r="X108" i="2"/>
  <c r="AC109" i="2"/>
  <c r="Z110" i="2"/>
  <c r="W111" i="2"/>
  <c r="AE111" i="2"/>
  <c r="AB112" i="2"/>
  <c r="Y113" i="2"/>
  <c r="AD114" i="2"/>
  <c r="AA115" i="2"/>
  <c r="X116" i="2"/>
  <c r="AC117" i="2"/>
  <c r="Z118" i="2"/>
  <c r="W119" i="2"/>
  <c r="AE119" i="2"/>
  <c r="AB120" i="2"/>
  <c r="Y121" i="2"/>
  <c r="AD122" i="2"/>
  <c r="AA123" i="2"/>
  <c r="X124" i="2"/>
  <c r="AC125" i="2"/>
  <c r="Z126" i="2"/>
  <c r="W127" i="2"/>
  <c r="AE127" i="2"/>
  <c r="AB128" i="2"/>
  <c r="Y129" i="2"/>
  <c r="AD130" i="2"/>
  <c r="AA131" i="2"/>
  <c r="X132" i="2"/>
  <c r="AC133" i="2"/>
  <c r="Z134" i="2"/>
  <c r="W135" i="2"/>
  <c r="AE135" i="2"/>
  <c r="AB136" i="2"/>
  <c r="W9" i="2"/>
  <c r="AC14" i="2"/>
  <c r="AD19" i="2"/>
  <c r="AA24" i="2"/>
  <c r="X30" i="2"/>
  <c r="Y35" i="2"/>
  <c r="W40" i="2"/>
  <c r="AB45" i="2"/>
  <c r="AA50" i="2"/>
  <c r="W54" i="2"/>
  <c r="Y58" i="2"/>
  <c r="AA64" i="2"/>
  <c r="Y67" i="2"/>
  <c r="AB69" i="2"/>
  <c r="Z71" i="2"/>
  <c r="AA73" i="2"/>
  <c r="Z75" i="2"/>
  <c r="X77" i="2"/>
  <c r="Y79" i="2"/>
  <c r="X81" i="2"/>
  <c r="W85" i="2"/>
  <c r="AC88" i="2"/>
  <c r="Y92" i="2"/>
  <c r="AA93" i="2"/>
  <c r="AB94" i="2"/>
  <c r="AB95" i="2"/>
  <c r="AA96" i="2"/>
  <c r="AA97" i="2"/>
  <c r="AA98" i="2"/>
  <c r="Z99" i="2"/>
  <c r="Z100" i="2"/>
  <c r="Z101" i="2"/>
  <c r="Y102" i="2"/>
  <c r="Y103" i="2"/>
  <c r="W104" i="2"/>
  <c r="AE105" i="2"/>
  <c r="AC106" i="2"/>
  <c r="AA107" i="2"/>
  <c r="Y108" i="2"/>
  <c r="AD109" i="2"/>
  <c r="AA110" i="2"/>
  <c r="X111" i="2"/>
  <c r="AC112" i="2"/>
  <c r="Z113" i="2"/>
  <c r="W114" i="2"/>
  <c r="AE114" i="2"/>
  <c r="AB115" i="2"/>
  <c r="Y116" i="2"/>
  <c r="AD117" i="2"/>
  <c r="AA118" i="2"/>
  <c r="X119" i="2"/>
  <c r="AC120" i="2"/>
  <c r="Z121" i="2"/>
  <c r="W122" i="2"/>
  <c r="AE122" i="2"/>
  <c r="AB123" i="2"/>
  <c r="Y124" i="2"/>
  <c r="AD125" i="2"/>
  <c r="AA126" i="2"/>
  <c r="X127" i="2"/>
  <c r="AC128" i="2"/>
  <c r="Z129" i="2"/>
  <c r="W130" i="2"/>
  <c r="AE130" i="2"/>
  <c r="AB131" i="2"/>
  <c r="Y132" i="2"/>
  <c r="AD133" i="2"/>
  <c r="AA134" i="2"/>
  <c r="X135" i="2"/>
  <c r="AC136" i="2"/>
  <c r="Z137" i="2"/>
  <c r="W138" i="2"/>
  <c r="AE138" i="2"/>
  <c r="AB139" i="2"/>
  <c r="Y140" i="2"/>
  <c r="AC10" i="2"/>
  <c r="AD15" i="2"/>
  <c r="AD20" i="2"/>
  <c r="Y26" i="2"/>
  <c r="Z31" i="2"/>
  <c r="W36" i="2"/>
  <c r="AE41" i="2"/>
  <c r="X51" i="2"/>
  <c r="Z55" i="2"/>
  <c r="X59" i="2"/>
  <c r="AA62" i="2"/>
  <c r="Z65" i="2"/>
  <c r="AD75" i="2"/>
  <c r="AE77" i="2"/>
  <c r="AD79" i="2"/>
  <c r="AB81" i="2"/>
  <c r="AC83" i="2"/>
  <c r="AB85" i="2"/>
  <c r="Z87" i="2"/>
  <c r="AE88" i="2"/>
  <c r="X90" i="2"/>
  <c r="Z91" i="2"/>
  <c r="AA92" i="2"/>
  <c r="AD93" i="2"/>
  <c r="AE94" i="2"/>
  <c r="AD95" i="2"/>
  <c r="AD96" i="2"/>
  <c r="AD97" i="2"/>
  <c r="AC98" i="2"/>
  <c r="AC99" i="2"/>
  <c r="AC100" i="2"/>
  <c r="AB101" i="2"/>
  <c r="AB102" i="2"/>
  <c r="AB103" i="2"/>
  <c r="Z104" i="2"/>
  <c r="X105" i="2"/>
  <c r="AE106" i="2"/>
  <c r="AC107" i="2"/>
  <c r="AA108" i="2"/>
  <c r="X109" i="2"/>
  <c r="AC110" i="2"/>
  <c r="Z111" i="2"/>
  <c r="W112" i="2"/>
  <c r="AE112" i="2"/>
  <c r="AB113" i="2"/>
  <c r="Y114" i="2"/>
  <c r="AD115" i="2"/>
  <c r="AA116" i="2"/>
  <c r="X117" i="2"/>
  <c r="AC118" i="2"/>
  <c r="Z119" i="2"/>
  <c r="W120" i="2"/>
  <c r="AE120" i="2"/>
  <c r="AB121" i="2"/>
  <c r="Y122" i="2"/>
  <c r="AD123" i="2"/>
  <c r="AA124" i="2"/>
  <c r="X125" i="2"/>
  <c r="AC126" i="2"/>
  <c r="Z127" i="2"/>
  <c r="W128" i="2"/>
  <c r="AE128" i="2"/>
  <c r="AB129" i="2"/>
  <c r="Y130" i="2"/>
  <c r="AD131" i="2"/>
  <c r="AA132" i="2"/>
  <c r="X133" i="2"/>
  <c r="AC134" i="2"/>
  <c r="Z135" i="2"/>
  <c r="W136" i="2"/>
  <c r="AE136" i="2"/>
  <c r="AA16" i="2"/>
  <c r="AB21" i="2"/>
  <c r="AB26" i="2"/>
  <c r="W32" i="2"/>
  <c r="X37" i="2"/>
  <c r="AC47" i="2"/>
  <c r="AB55" i="2"/>
  <c r="AD59" i="2"/>
  <c r="AB65" i="2"/>
  <c r="Y68" i="2"/>
  <c r="Y70" i="2"/>
  <c r="W72" i="2"/>
  <c r="X74" i="2"/>
  <c r="W76" i="2"/>
  <c r="AD83" i="2"/>
  <c r="AE85" i="2"/>
  <c r="AD87" i="2"/>
  <c r="X89" i="2"/>
  <c r="Y90" i="2"/>
  <c r="AB91" i="2"/>
  <c r="AD92" i="2"/>
  <c r="AE93" i="2"/>
  <c r="AE96" i="2"/>
  <c r="AE97" i="2"/>
  <c r="AE98" i="2"/>
  <c r="AD99" i="2"/>
  <c r="AD100" i="2"/>
  <c r="AD101" i="2"/>
  <c r="AC102" i="2"/>
  <c r="AC103" i="2"/>
  <c r="AA104" i="2"/>
  <c r="Y105" i="2"/>
  <c r="W106" i="2"/>
  <c r="AD107" i="2"/>
  <c r="AB108" i="2"/>
  <c r="Y109" i="2"/>
  <c r="AD110" i="2"/>
  <c r="AA111" i="2"/>
  <c r="X112" i="2"/>
  <c r="AC113" i="2"/>
  <c r="Z114" i="2"/>
  <c r="W115" i="2"/>
  <c r="AE115" i="2"/>
  <c r="AB116" i="2"/>
  <c r="Y117" i="2"/>
  <c r="AD118" i="2"/>
  <c r="AA119" i="2"/>
  <c r="X120" i="2"/>
  <c r="AC121" i="2"/>
  <c r="Z122" i="2"/>
  <c r="W123" i="2"/>
  <c r="AE123" i="2"/>
  <c r="AB124" i="2"/>
  <c r="Y125" i="2"/>
  <c r="AD126" i="2"/>
  <c r="AA127" i="2"/>
  <c r="X128" i="2"/>
  <c r="AC129" i="2"/>
  <c r="Z130" i="2"/>
  <c r="W131" i="2"/>
  <c r="AE131" i="2"/>
  <c r="AB132" i="2"/>
  <c r="Y133" i="2"/>
  <c r="AD134" i="2"/>
  <c r="AA135" i="2"/>
  <c r="X136" i="2"/>
  <c r="AC137" i="2"/>
  <c r="AC22" i="2"/>
  <c r="AC60" i="2"/>
  <c r="AA68" i="2"/>
  <c r="AB73" i="2"/>
  <c r="AB78" i="2"/>
  <c r="W84" i="2"/>
  <c r="AD88" i="2"/>
  <c r="AD91" i="2"/>
  <c r="AB97" i="2"/>
  <c r="AE102" i="2"/>
  <c r="W105" i="2"/>
  <c r="X107" i="2"/>
  <c r="Z109" i="2"/>
  <c r="Y111" i="2"/>
  <c r="W113" i="2"/>
  <c r="X115" i="2"/>
  <c r="W117" i="2"/>
  <c r="AD124" i="2"/>
  <c r="AE126" i="2"/>
  <c r="AD128" i="2"/>
  <c r="AB130" i="2"/>
  <c r="AC132" i="2"/>
  <c r="AB134" i="2"/>
  <c r="Z136" i="2"/>
  <c r="AE137" i="2"/>
  <c r="AE139" i="2"/>
  <c r="AD140" i="2"/>
  <c r="AC141" i="2"/>
  <c r="AA142" i="2"/>
  <c r="Y143" i="2"/>
  <c r="W144" i="2"/>
  <c r="AD145" i="2"/>
  <c r="AB146" i="2"/>
  <c r="AA147" i="2"/>
  <c r="Y148" i="2"/>
  <c r="W149" i="2"/>
  <c r="AD150" i="2"/>
  <c r="AB151" i="2"/>
  <c r="Z152" i="2"/>
  <c r="Y153" i="2"/>
  <c r="W154" i="2"/>
  <c r="AD155" i="2"/>
  <c r="AB156" i="2"/>
  <c r="Z157" i="2"/>
  <c r="W158" i="2"/>
  <c r="AE158" i="2"/>
  <c r="AB159" i="2"/>
  <c r="Y160" i="2"/>
  <c r="AD161" i="2"/>
  <c r="AA162" i="2"/>
  <c r="X163" i="2"/>
  <c r="AC164" i="2"/>
  <c r="Z165" i="2"/>
  <c r="W166" i="2"/>
  <c r="AE166" i="2"/>
  <c r="AB167" i="2"/>
  <c r="Y168" i="2"/>
  <c r="AD169" i="2"/>
  <c r="AA170" i="2"/>
  <c r="X171" i="2"/>
  <c r="AC172" i="2"/>
  <c r="Z173" i="2"/>
  <c r="W174" i="2"/>
  <c r="AE174" i="2"/>
  <c r="AB175" i="2"/>
  <c r="Y176" i="2"/>
  <c r="AD177" i="2"/>
  <c r="AA178" i="2"/>
  <c r="X179" i="2"/>
  <c r="AC180" i="2"/>
  <c r="Z181" i="2"/>
  <c r="W182" i="2"/>
  <c r="AE182" i="2"/>
  <c r="AB183" i="2"/>
  <c r="Y184" i="2"/>
  <c r="AD185" i="2"/>
  <c r="AA186" i="2"/>
  <c r="X187" i="2"/>
  <c r="AC188" i="2"/>
  <c r="Z189" i="2"/>
  <c r="W190" i="2"/>
  <c r="AE190" i="2"/>
  <c r="AB191" i="2"/>
  <c r="Y192" i="2"/>
  <c r="AD193" i="2"/>
  <c r="AA194" i="2"/>
  <c r="X195" i="2"/>
  <c r="AC196" i="2"/>
  <c r="Z197" i="2"/>
  <c r="W198" i="2"/>
  <c r="AE198" i="2"/>
  <c r="AB199" i="2"/>
  <c r="Y200" i="2"/>
  <c r="AD201" i="2"/>
  <c r="AA202" i="2"/>
  <c r="X203" i="2"/>
  <c r="AD6" i="2"/>
  <c r="AB25" i="2"/>
  <c r="X38" i="2"/>
  <c r="AA52" i="2"/>
  <c r="Y62" i="2"/>
  <c r="AE68" i="2"/>
  <c r="Y74" i="2"/>
  <c r="Z79" i="2"/>
  <c r="Z84" i="2"/>
  <c r="Z89" i="2"/>
  <c r="Z92" i="2"/>
  <c r="X95" i="2"/>
  <c r="AA100" i="2"/>
  <c r="Z105" i="2"/>
  <c r="AB107" i="2"/>
  <c r="AA109" i="2"/>
  <c r="AB111" i="2"/>
  <c r="AA113" i="2"/>
  <c r="Y115" i="2"/>
  <c r="Z117" i="2"/>
  <c r="Y119" i="2"/>
  <c r="W121" i="2"/>
  <c r="X123" i="2"/>
  <c r="W125" i="2"/>
  <c r="AD132" i="2"/>
  <c r="AE134" i="2"/>
  <c r="AD136" i="2"/>
  <c r="AD141" i="2"/>
  <c r="AB142" i="2"/>
  <c r="Z143" i="2"/>
  <c r="X144" i="2"/>
  <c r="AE145" i="2"/>
  <c r="AD146" i="2"/>
  <c r="AB147" i="2"/>
  <c r="Z148" i="2"/>
  <c r="X149" i="2"/>
  <c r="AE150" i="2"/>
  <c r="AC151" i="2"/>
  <c r="AB152" i="2"/>
  <c r="Z153" i="2"/>
  <c r="X154" i="2"/>
  <c r="AE155" i="2"/>
  <c r="AC156" i="2"/>
  <c r="AA157" i="2"/>
  <c r="X158" i="2"/>
  <c r="AC159" i="2"/>
  <c r="Z160" i="2"/>
  <c r="W161" i="2"/>
  <c r="AE161" i="2"/>
  <c r="AB162" i="2"/>
  <c r="Y163" i="2"/>
  <c r="AD164" i="2"/>
  <c r="AA165" i="2"/>
  <c r="X166" i="2"/>
  <c r="AC167" i="2"/>
  <c r="Z168" i="2"/>
  <c r="W169" i="2"/>
  <c r="AE169" i="2"/>
  <c r="AB170" i="2"/>
  <c r="Y171" i="2"/>
  <c r="AD172" i="2"/>
  <c r="AA173" i="2"/>
  <c r="X174" i="2"/>
  <c r="AC175" i="2"/>
  <c r="Z176" i="2"/>
  <c r="W177" i="2"/>
  <c r="AE177" i="2"/>
  <c r="AB178" i="2"/>
  <c r="AD12" i="2"/>
  <c r="Z27" i="2"/>
  <c r="W41" i="2"/>
  <c r="AC52" i="2"/>
  <c r="AA63" i="2"/>
  <c r="AE69" i="2"/>
  <c r="AC74" i="2"/>
  <c r="W80" i="2"/>
  <c r="X85" i="2"/>
  <c r="AA89" i="2"/>
  <c r="AE92" i="2"/>
  <c r="AC95" i="2"/>
  <c r="W98" i="2"/>
  <c r="AE100" i="2"/>
  <c r="Z103" i="2"/>
  <c r="AA105" i="2"/>
  <c r="AE109" i="2"/>
  <c r="AC111" i="2"/>
  <c r="AD113" i="2"/>
  <c r="AC115" i="2"/>
  <c r="AA117" i="2"/>
  <c r="AB119" i="2"/>
  <c r="AA121" i="2"/>
  <c r="Y123" i="2"/>
  <c r="Z125" i="2"/>
  <c r="Y127" i="2"/>
  <c r="W129" i="2"/>
  <c r="X131" i="2"/>
  <c r="W133" i="2"/>
  <c r="X138" i="2"/>
  <c r="W139" i="2"/>
  <c r="AE141" i="2"/>
  <c r="AC142" i="2"/>
  <c r="AA143" i="2"/>
  <c r="Y144" i="2"/>
  <c r="W145" i="2"/>
  <c r="AE146" i="2"/>
  <c r="AC147" i="2"/>
  <c r="AA148" i="2"/>
  <c r="Y149" i="2"/>
  <c r="W150" i="2"/>
  <c r="AE151" i="2"/>
  <c r="AC152" i="2"/>
  <c r="AA153" i="2"/>
  <c r="Y154" i="2"/>
  <c r="W155" i="2"/>
  <c r="AD156" i="2"/>
  <c r="AB157" i="2"/>
  <c r="Y158" i="2"/>
  <c r="AD159" i="2"/>
  <c r="AA160" i="2"/>
  <c r="X161" i="2"/>
  <c r="AC162" i="2"/>
  <c r="Z163" i="2"/>
  <c r="W164" i="2"/>
  <c r="AE164" i="2"/>
  <c r="AB165" i="2"/>
  <c r="Y166" i="2"/>
  <c r="AD167" i="2"/>
  <c r="AA168" i="2"/>
  <c r="X169" i="2"/>
  <c r="AC170" i="2"/>
  <c r="Z171" i="2"/>
  <c r="W172" i="2"/>
  <c r="AE172" i="2"/>
  <c r="AB173" i="2"/>
  <c r="Y174" i="2"/>
  <c r="AD175" i="2"/>
  <c r="AA176" i="2"/>
  <c r="X177" i="2"/>
  <c r="AC178" i="2"/>
  <c r="Z179" i="2"/>
  <c r="W180" i="2"/>
  <c r="AE180" i="2"/>
  <c r="AB181" i="2"/>
  <c r="AE16" i="2"/>
  <c r="Y30" i="2"/>
  <c r="AD43" i="2"/>
  <c r="Y56" i="2"/>
  <c r="AC70" i="2"/>
  <c r="Z76" i="2"/>
  <c r="AA81" i="2"/>
  <c r="Y86" i="2"/>
  <c r="AB90" i="2"/>
  <c r="AB93" i="2"/>
  <c r="W96" i="2"/>
  <c r="AA101" i="2"/>
  <c r="AE103" i="2"/>
  <c r="X106" i="2"/>
  <c r="Z108" i="2"/>
  <c r="X110" i="2"/>
  <c r="Y112" i="2"/>
  <c r="X114" i="2"/>
  <c r="W118" i="2"/>
  <c r="AE121" i="2"/>
  <c r="AE125" i="2"/>
  <c r="AC127" i="2"/>
  <c r="AD129" i="2"/>
  <c r="AC131" i="2"/>
  <c r="AA133" i="2"/>
  <c r="AB135" i="2"/>
  <c r="Y137" i="2"/>
  <c r="Z138" i="2"/>
  <c r="Y139" i="2"/>
  <c r="Z140" i="2"/>
  <c r="X141" i="2"/>
  <c r="AE142" i="2"/>
  <c r="AC143" i="2"/>
  <c r="AB144" i="2"/>
  <c r="Z145" i="2"/>
  <c r="X146" i="2"/>
  <c r="AE147" i="2"/>
  <c r="AC148" i="2"/>
  <c r="AA149" i="2"/>
  <c r="Z150" i="2"/>
  <c r="X151" i="2"/>
  <c r="AE152" i="2"/>
  <c r="AC153" i="2"/>
  <c r="AA154" i="2"/>
  <c r="Y155" i="2"/>
  <c r="X156" i="2"/>
  <c r="AD157" i="2"/>
  <c r="AA158" i="2"/>
  <c r="X159" i="2"/>
  <c r="AC160" i="2"/>
  <c r="Z161" i="2"/>
  <c r="W162" i="2"/>
  <c r="AE162" i="2"/>
  <c r="AB163" i="2"/>
  <c r="Y164" i="2"/>
  <c r="AD165" i="2"/>
  <c r="AA166" i="2"/>
  <c r="X167" i="2"/>
  <c r="AC168" i="2"/>
  <c r="Z169" i="2"/>
  <c r="W170" i="2"/>
  <c r="AE170" i="2"/>
  <c r="AB171" i="2"/>
  <c r="Y172" i="2"/>
  <c r="AD173" i="2"/>
  <c r="AA174" i="2"/>
  <c r="X175" i="2"/>
  <c r="AC176" i="2"/>
  <c r="Z177" i="2"/>
  <c r="W178" i="2"/>
  <c r="AE178" i="2"/>
  <c r="AB179" i="2"/>
  <c r="Y180" i="2"/>
  <c r="AD181" i="2"/>
  <c r="AA182" i="2"/>
  <c r="X183" i="2"/>
  <c r="AC184" i="2"/>
  <c r="Z185" i="2"/>
  <c r="W186" i="2"/>
  <c r="AE186" i="2"/>
  <c r="AE17" i="2"/>
  <c r="Z32" i="2"/>
  <c r="AE56" i="2"/>
  <c r="AD71" i="2"/>
  <c r="AA76" i="2"/>
  <c r="X82" i="2"/>
  <c r="Y87" i="2"/>
  <c r="AC90" i="2"/>
  <c r="AC96" i="2"/>
  <c r="AE101" i="2"/>
  <c r="Y104" i="2"/>
  <c r="Y106" i="2"/>
  <c r="AC108" i="2"/>
  <c r="AB110" i="2"/>
  <c r="Z112" i="2"/>
  <c r="AA114" i="2"/>
  <c r="Z116" i="2"/>
  <c r="X118" i="2"/>
  <c r="Y120" i="2"/>
  <c r="X122" i="2"/>
  <c r="W126" i="2"/>
  <c r="AE129" i="2"/>
  <c r="AE133" i="2"/>
  <c r="AC135" i="2"/>
  <c r="AA137" i="2"/>
  <c r="AA138" i="2"/>
  <c r="AA139" i="2"/>
  <c r="AA140" i="2"/>
  <c r="Y141" i="2"/>
  <c r="W142" i="2"/>
  <c r="AE143" i="2"/>
  <c r="AC144" i="2"/>
  <c r="AA145" i="2"/>
  <c r="Y146" i="2"/>
  <c r="W147" i="2"/>
  <c r="AD148" i="2"/>
  <c r="AC149" i="2"/>
  <c r="AA150" i="2"/>
  <c r="Y151" i="2"/>
  <c r="W152" i="2"/>
  <c r="AD153" i="2"/>
  <c r="AB154" i="2"/>
  <c r="AA155" i="2"/>
  <c r="Y156" i="2"/>
  <c r="W157" i="2"/>
  <c r="AE157" i="2"/>
  <c r="AB158" i="2"/>
  <c r="Y159" i="2"/>
  <c r="AD160" i="2"/>
  <c r="AA161" i="2"/>
  <c r="X162" i="2"/>
  <c r="AC163" i="2"/>
  <c r="Z164" i="2"/>
  <c r="W165" i="2"/>
  <c r="AE165" i="2"/>
  <c r="AB166" i="2"/>
  <c r="Y167" i="2"/>
  <c r="AD168" i="2"/>
  <c r="AA169" i="2"/>
  <c r="X170" i="2"/>
  <c r="AC171" i="2"/>
  <c r="Z172" i="2"/>
  <c r="W173" i="2"/>
  <c r="AE173" i="2"/>
  <c r="AB174" i="2"/>
  <c r="Y175" i="2"/>
  <c r="AD176" i="2"/>
  <c r="AA177" i="2"/>
  <c r="X178" i="2"/>
  <c r="AC179" i="2"/>
  <c r="Z180" i="2"/>
  <c r="W181" i="2"/>
  <c r="AE48" i="2"/>
  <c r="AA72" i="2"/>
  <c r="AC94" i="2"/>
  <c r="AB118" i="2"/>
  <c r="AC123" i="2"/>
  <c r="Z128" i="2"/>
  <c r="W134" i="2"/>
  <c r="Y138" i="2"/>
  <c r="AC140" i="2"/>
  <c r="W143" i="2"/>
  <c r="Y145" i="2"/>
  <c r="Y147" i="2"/>
  <c r="AD149" i="2"/>
  <c r="Z156" i="2"/>
  <c r="Z158" i="2"/>
  <c r="X160" i="2"/>
  <c r="Y162" i="2"/>
  <c r="X164" i="2"/>
  <c r="W168" i="2"/>
  <c r="AE171" i="2"/>
  <c r="AE175" i="2"/>
  <c r="AC177" i="2"/>
  <c r="AA179" i="2"/>
  <c r="X182" i="2"/>
  <c r="W183" i="2"/>
  <c r="W184" i="2"/>
  <c r="W185" i="2"/>
  <c r="AE187" i="2"/>
  <c r="AD188" i="2"/>
  <c r="AB189" i="2"/>
  <c r="Z190" i="2"/>
  <c r="X191" i="2"/>
  <c r="AE192" i="2"/>
  <c r="AC193" i="2"/>
  <c r="AB194" i="2"/>
  <c r="Z195" i="2"/>
  <c r="X196" i="2"/>
  <c r="AE197" i="2"/>
  <c r="AC198" i="2"/>
  <c r="AA199" i="2"/>
  <c r="Z200" i="2"/>
  <c r="X201" i="2"/>
  <c r="AE202" i="2"/>
  <c r="AC203" i="2"/>
  <c r="AB6" i="2"/>
  <c r="AA20" i="2"/>
  <c r="AE54" i="2"/>
  <c r="AD72" i="2"/>
  <c r="AA102" i="2"/>
  <c r="AD108" i="2"/>
  <c r="AE113" i="2"/>
  <c r="AE118" i="2"/>
  <c r="Z124" i="2"/>
  <c r="AA129" i="2"/>
  <c r="X134" i="2"/>
  <c r="AB138" i="2"/>
  <c r="W141" i="2"/>
  <c r="X143" i="2"/>
  <c r="AB145" i="2"/>
  <c r="AD147" i="2"/>
  <c r="AE149" i="2"/>
  <c r="X152" i="2"/>
  <c r="Z154" i="2"/>
  <c r="AA156" i="2"/>
  <c r="AC158" i="2"/>
  <c r="AB160" i="2"/>
  <c r="Z162" i="2"/>
  <c r="AA164" i="2"/>
  <c r="Z166" i="2"/>
  <c r="X168" i="2"/>
  <c r="Y170" i="2"/>
  <c r="X172" i="2"/>
  <c r="W176" i="2"/>
  <c r="AD179" i="2"/>
  <c r="X181" i="2"/>
  <c r="Y182" i="2"/>
  <c r="Y183" i="2"/>
  <c r="X184" i="2"/>
  <c r="X185" i="2"/>
  <c r="X186" i="2"/>
  <c r="W187" i="2"/>
  <c r="AE188" i="2"/>
  <c r="AC189" i="2"/>
  <c r="AA190" i="2"/>
  <c r="Y191" i="2"/>
  <c r="W192" i="2"/>
  <c r="AE193" i="2"/>
  <c r="AC194" i="2"/>
  <c r="AA195" i="2"/>
  <c r="Y196" i="2"/>
  <c r="W197" i="2"/>
  <c r="AD198" i="2"/>
  <c r="AC199" i="2"/>
  <c r="AA200" i="2"/>
  <c r="Y201" i="2"/>
  <c r="W202" i="2"/>
  <c r="AD203" i="2"/>
  <c r="AC6" i="2"/>
  <c r="Y22" i="2"/>
  <c r="AA58" i="2"/>
  <c r="AC75" i="2"/>
  <c r="AD103" i="2"/>
  <c r="W109" i="2"/>
  <c r="AB114" i="2"/>
  <c r="AC119" i="2"/>
  <c r="AC124" i="2"/>
  <c r="X130" i="2"/>
  <c r="Y135" i="2"/>
  <c r="AD138" i="2"/>
  <c r="Z141" i="2"/>
  <c r="AB143" i="2"/>
  <c r="AC145" i="2"/>
  <c r="X150" i="2"/>
  <c r="Y152" i="2"/>
  <c r="AD154" i="2"/>
  <c r="AD158" i="2"/>
  <c r="AE160" i="2"/>
  <c r="AD162" i="2"/>
  <c r="AB164" i="2"/>
  <c r="AC166" i="2"/>
  <c r="AB168" i="2"/>
  <c r="Z170" i="2"/>
  <c r="AA172" i="2"/>
  <c r="Z174" i="2"/>
  <c r="X176" i="2"/>
  <c r="Y178" i="2"/>
  <c r="AE179" i="2"/>
  <c r="Y181" i="2"/>
  <c r="Z182" i="2"/>
  <c r="Z183" i="2"/>
  <c r="Z184" i="2"/>
  <c r="Y185" i="2"/>
  <c r="Y186" i="2"/>
  <c r="Y187" i="2"/>
  <c r="W188" i="2"/>
  <c r="AD189" i="2"/>
  <c r="AB190" i="2"/>
  <c r="Z191" i="2"/>
  <c r="X192" i="2"/>
  <c r="W193" i="2"/>
  <c r="AD194" i="2"/>
  <c r="AB195" i="2"/>
  <c r="Z196" i="2"/>
  <c r="X197" i="2"/>
  <c r="AD199" i="2"/>
  <c r="AB200" i="2"/>
  <c r="Z201" i="2"/>
  <c r="X202" i="2"/>
  <c r="AE203" i="2"/>
  <c r="AE6" i="2"/>
  <c r="X33" i="2"/>
  <c r="AB63" i="2"/>
  <c r="Y78" i="2"/>
  <c r="Y91" i="2"/>
  <c r="AB98" i="2"/>
  <c r="AC104" i="2"/>
  <c r="AE110" i="2"/>
  <c r="AD120" i="2"/>
  <c r="X126" i="2"/>
  <c r="Y131" i="2"/>
  <c r="Y136" i="2"/>
  <c r="AC139" i="2"/>
  <c r="Z146" i="2"/>
  <c r="AB148" i="2"/>
  <c r="AC150" i="2"/>
  <c r="X155" i="2"/>
  <c r="Y157" i="2"/>
  <c r="Z159" i="2"/>
  <c r="Y161" i="2"/>
  <c r="W163" i="2"/>
  <c r="X165" i="2"/>
  <c r="W167" i="2"/>
  <c r="AD174" i="2"/>
  <c r="AE176" i="2"/>
  <c r="AD178" i="2"/>
  <c r="X180" i="2"/>
  <c r="AC181" i="2"/>
  <c r="AC182" i="2"/>
  <c r="AC183" i="2"/>
  <c r="AB184" i="2"/>
  <c r="AB185" i="2"/>
  <c r="AB186" i="2"/>
  <c r="AA187" i="2"/>
  <c r="Y188" i="2"/>
  <c r="W189" i="2"/>
  <c r="AD190" i="2"/>
  <c r="AC191" i="2"/>
  <c r="AA192" i="2"/>
  <c r="Y193" i="2"/>
  <c r="W194" i="2"/>
  <c r="AD195" i="2"/>
  <c r="AB196" i="2"/>
  <c r="AA197" i="2"/>
  <c r="Y198" i="2"/>
  <c r="W199" i="2"/>
  <c r="AD200" i="2"/>
  <c r="AB201" i="2"/>
  <c r="Z202" i="2"/>
  <c r="Y203" i="2"/>
  <c r="X6" i="2"/>
  <c r="Z66" i="2"/>
  <c r="AA80" i="2"/>
  <c r="AC91" i="2"/>
  <c r="AB99" i="2"/>
  <c r="AC116" i="2"/>
  <c r="AD121" i="2"/>
  <c r="AB126" i="2"/>
  <c r="W137" i="2"/>
  <c r="AD139" i="2"/>
  <c r="X142" i="2"/>
  <c r="Z144" i="2"/>
  <c r="AA146" i="2"/>
  <c r="W151" i="2"/>
  <c r="W153" i="2"/>
  <c r="AB155" i="2"/>
  <c r="AC157" i="2"/>
  <c r="AA159" i="2"/>
  <c r="AB161" i="2"/>
  <c r="AA163" i="2"/>
  <c r="Y165" i="2"/>
  <c r="Z167" i="2"/>
  <c r="Y169" i="2"/>
  <c r="W171" i="2"/>
  <c r="X173" i="2"/>
  <c r="W175" i="2"/>
  <c r="AA180" i="2"/>
  <c r="AE181" i="2"/>
  <c r="AD182" i="2"/>
  <c r="AD183" i="2"/>
  <c r="AD184" i="2"/>
  <c r="AC185" i="2"/>
  <c r="AC186" i="2"/>
  <c r="AB187" i="2"/>
  <c r="Z188" i="2"/>
  <c r="X189" i="2"/>
  <c r="AD191" i="2"/>
  <c r="AB192" i="2"/>
  <c r="Z193" i="2"/>
  <c r="X194" i="2"/>
  <c r="AE195" i="2"/>
  <c r="AD196" i="2"/>
  <c r="AB197" i="2"/>
  <c r="Z198" i="2"/>
  <c r="X199" i="2"/>
  <c r="AE200" i="2"/>
  <c r="AC201" i="2"/>
  <c r="AB202" i="2"/>
  <c r="Z203" i="2"/>
  <c r="Y6" i="2"/>
  <c r="W6" i="2"/>
  <c r="W28" i="2"/>
  <c r="Z83" i="2"/>
  <c r="AD106" i="2"/>
  <c r="Z120" i="2"/>
  <c r="Z133" i="2"/>
  <c r="Z142" i="2"/>
  <c r="X148" i="2"/>
  <c r="AE153" i="2"/>
  <c r="AE159" i="2"/>
  <c r="AC169" i="2"/>
  <c r="Z175" i="2"/>
  <c r="AE185" i="2"/>
  <c r="X188" i="2"/>
  <c r="Y190" i="2"/>
  <c r="AC192" i="2"/>
  <c r="AE194" i="2"/>
  <c r="Y199" i="2"/>
  <c r="AA201" i="2"/>
  <c r="AB203" i="2"/>
  <c r="W90" i="2"/>
  <c r="AA122" i="2"/>
  <c r="AD142" i="2"/>
  <c r="AE154" i="2"/>
  <c r="W160" i="2"/>
  <c r="AC165" i="2"/>
  <c r="AD170" i="2"/>
  <c r="AA175" i="2"/>
  <c r="AB180" i="2"/>
  <c r="AA183" i="2"/>
  <c r="AA188" i="2"/>
  <c r="AC190" i="2"/>
  <c r="AD192" i="2"/>
  <c r="W195" i="2"/>
  <c r="Y197" i="2"/>
  <c r="Z199" i="2"/>
  <c r="AE201" i="2"/>
  <c r="AD47" i="2"/>
  <c r="W110" i="2"/>
  <c r="AB122" i="2"/>
  <c r="AB137" i="2"/>
  <c r="Z149" i="2"/>
  <c r="AC155" i="2"/>
  <c r="AA171" i="2"/>
  <c r="AB176" i="2"/>
  <c r="AD180" i="2"/>
  <c r="AE183" i="2"/>
  <c r="Z186" i="2"/>
  <c r="AB188" i="2"/>
  <c r="X193" i="2"/>
  <c r="Y195" i="2"/>
  <c r="AC197" i="2"/>
  <c r="AE199" i="2"/>
  <c r="Z6" i="2"/>
  <c r="X94" i="2"/>
  <c r="AA125" i="2"/>
  <c r="AD137" i="2"/>
  <c r="AD144" i="2"/>
  <c r="AB150" i="2"/>
  <c r="AC161" i="2"/>
  <c r="AD166" i="2"/>
  <c r="AD171" i="2"/>
  <c r="Y177" i="2"/>
  <c r="AA181" i="2"/>
  <c r="AD186" i="2"/>
  <c r="W191" i="2"/>
  <c r="AA193" i="2"/>
  <c r="AC195" i="2"/>
  <c r="AD197" i="2"/>
  <c r="W200" i="2"/>
  <c r="Y202" i="2"/>
  <c r="AA6" i="2"/>
  <c r="Z67" i="2"/>
  <c r="W97" i="2"/>
  <c r="AD112" i="2"/>
  <c r="AB127" i="2"/>
  <c r="X139" i="2"/>
  <c r="AE144" i="2"/>
  <c r="Z151" i="2"/>
  <c r="X157" i="2"/>
  <c r="AA167" i="2"/>
  <c r="AB172" i="2"/>
  <c r="AB177" i="2"/>
  <c r="AA184" i="2"/>
  <c r="Y189" i="2"/>
  <c r="AA191" i="2"/>
  <c r="AB193" i="2"/>
  <c r="X198" i="2"/>
  <c r="X200" i="2"/>
  <c r="AC202" i="2"/>
  <c r="AB77" i="2"/>
  <c r="AD116" i="2"/>
  <c r="AA130" i="2"/>
  <c r="AB140" i="2"/>
  <c r="AD152" i="2"/>
  <c r="AD163" i="2"/>
  <c r="AE168" i="2"/>
  <c r="AC173" i="2"/>
  <c r="W179" i="2"/>
  <c r="AB182" i="2"/>
  <c r="AC187" i="2"/>
  <c r="AE189" i="2"/>
  <c r="Y194" i="2"/>
  <c r="AA196" i="2"/>
  <c r="AB198" i="2"/>
  <c r="W203" i="2"/>
  <c r="AB70" i="2"/>
  <c r="X140" i="2"/>
  <c r="AE191" i="2"/>
  <c r="AC200" i="2"/>
  <c r="Y82" i="2"/>
  <c r="AA141" i="2"/>
  <c r="AE163" i="2"/>
  <c r="Z192" i="2"/>
  <c r="W201" i="2"/>
  <c r="W146" i="2"/>
  <c r="AE167" i="2"/>
  <c r="AE184" i="2"/>
  <c r="AD202" i="2"/>
  <c r="AB104" i="2"/>
  <c r="X147" i="2"/>
  <c r="AB169" i="2"/>
  <c r="AA185" i="2"/>
  <c r="Z194" i="2"/>
  <c r="AA203" i="2"/>
  <c r="AA151" i="2"/>
  <c r="Y173" i="2"/>
  <c r="Z187" i="2"/>
  <c r="W196" i="2"/>
  <c r="AE117" i="2"/>
  <c r="AB153" i="2"/>
  <c r="AC174" i="2"/>
  <c r="AD187" i="2"/>
  <c r="AE196" i="2"/>
  <c r="AA189" i="2"/>
  <c r="Z178" i="2"/>
  <c r="W159" i="2"/>
  <c r="Y43" i="1"/>
  <c r="AC43" i="1" s="1"/>
  <c r="T43" i="1"/>
  <c r="U43" i="1"/>
  <c r="K57" i="17" s="1"/>
  <c r="V43" i="1"/>
  <c r="L57" i="17" s="1"/>
  <c r="M57" i="17" s="1"/>
  <c r="X43" i="1"/>
  <c r="Z43" i="1"/>
  <c r="AA43" i="1"/>
  <c r="Z132" i="2"/>
  <c r="S43" i="1"/>
  <c r="AA198" i="2"/>
  <c r="Y128" i="2"/>
  <c r="L33" i="16" l="1"/>
  <c r="N33" i="16"/>
  <c r="M33" i="16" s="1"/>
  <c r="T75" i="16"/>
  <c r="V75" i="16"/>
  <c r="T92" i="16"/>
  <c r="V92" i="16"/>
  <c r="T99" i="16"/>
  <c r="V99" i="16"/>
  <c r="T46" i="16"/>
  <c r="V46" i="16"/>
  <c r="T22" i="16"/>
  <c r="V22" i="16"/>
  <c r="T38" i="16"/>
  <c r="V38" i="16"/>
  <c r="T119" i="16"/>
  <c r="V119" i="16"/>
  <c r="AN102" i="16"/>
  <c r="BC102" i="16" s="1"/>
  <c r="AP102" i="16"/>
  <c r="AN124" i="16"/>
  <c r="BC124" i="16" s="1"/>
  <c r="AP124" i="16"/>
  <c r="T28" i="16"/>
  <c r="V28" i="16"/>
  <c r="T85" i="16"/>
  <c r="V85" i="16"/>
  <c r="T63" i="16"/>
  <c r="V63" i="16"/>
  <c r="T16" i="16"/>
  <c r="V16" i="16"/>
  <c r="T130" i="16"/>
  <c r="V130" i="16"/>
  <c r="T117" i="16"/>
  <c r="V117" i="16"/>
  <c r="T77" i="16"/>
  <c r="V77" i="16"/>
  <c r="T123" i="16"/>
  <c r="V123" i="16"/>
  <c r="T39" i="16"/>
  <c r="V39" i="16"/>
  <c r="T12" i="16"/>
  <c r="V12" i="16"/>
  <c r="T51" i="16"/>
  <c r="V51" i="16"/>
  <c r="T127" i="16"/>
  <c r="V127" i="16"/>
  <c r="T56" i="16"/>
  <c r="V56" i="16"/>
  <c r="AN101" i="16"/>
  <c r="BC101" i="16" s="1"/>
  <c r="AP101" i="16"/>
  <c r="T70" i="16"/>
  <c r="V70" i="16"/>
  <c r="T78" i="16"/>
  <c r="V78" i="16"/>
  <c r="T29" i="16"/>
  <c r="V29" i="16"/>
  <c r="AH6" i="2"/>
  <c r="AN111" i="16"/>
  <c r="BC111" i="16" s="1"/>
  <c r="AP111" i="16"/>
  <c r="AN96" i="16"/>
  <c r="BC96" i="16" s="1"/>
  <c r="AP96" i="16"/>
  <c r="T9" i="16"/>
  <c r="V9" i="16"/>
  <c r="T79" i="16"/>
  <c r="V79" i="16"/>
  <c r="T104" i="16"/>
  <c r="V104" i="16"/>
  <c r="T131" i="16"/>
  <c r="V131" i="16"/>
  <c r="T19" i="16"/>
  <c r="V19" i="16"/>
  <c r="T15" i="16"/>
  <c r="V15" i="16"/>
  <c r="T20" i="16"/>
  <c r="V20" i="16"/>
  <c r="T113" i="16"/>
  <c r="V113" i="16"/>
  <c r="T107" i="16"/>
  <c r="V107" i="16"/>
  <c r="T30" i="16"/>
  <c r="V30" i="16"/>
  <c r="T49" i="16"/>
  <c r="V49" i="16"/>
  <c r="T120" i="16"/>
  <c r="V120" i="16"/>
  <c r="T116" i="16"/>
  <c r="V116" i="16"/>
  <c r="T26" i="16"/>
  <c r="V26" i="16"/>
  <c r="T122" i="16"/>
  <c r="V122" i="16"/>
  <c r="T109" i="16"/>
  <c r="V109" i="16"/>
  <c r="T58" i="16"/>
  <c r="V58" i="16"/>
  <c r="T54" i="16"/>
  <c r="V54" i="16"/>
  <c r="AN67" i="16"/>
  <c r="BC67" i="16" s="1"/>
  <c r="AP67" i="16"/>
  <c r="AN90" i="16"/>
  <c r="BC90" i="16" s="1"/>
  <c r="AP90" i="16"/>
  <c r="T128" i="16"/>
  <c r="V128" i="16"/>
  <c r="T110" i="16"/>
  <c r="V110" i="16"/>
  <c r="T55" i="16"/>
  <c r="V55" i="16"/>
  <c r="T35" i="16"/>
  <c r="V35" i="16"/>
  <c r="T10" i="16"/>
  <c r="V10" i="16"/>
  <c r="T86" i="16"/>
  <c r="V86" i="16"/>
  <c r="T25" i="16"/>
  <c r="V25" i="16"/>
  <c r="T102" i="16"/>
  <c r="V102" i="16"/>
  <c r="T88" i="16"/>
  <c r="V88" i="16"/>
  <c r="T24" i="16"/>
  <c r="V24" i="16"/>
  <c r="T53" i="16"/>
  <c r="V53" i="16"/>
  <c r="T95" i="16"/>
  <c r="V95" i="16"/>
  <c r="T44" i="16"/>
  <c r="V44" i="16"/>
  <c r="T125" i="16"/>
  <c r="V125" i="16"/>
  <c r="T91" i="16"/>
  <c r="V91" i="16"/>
  <c r="T106" i="16"/>
  <c r="V106" i="16"/>
  <c r="T57" i="16"/>
  <c r="V57" i="16"/>
  <c r="T105" i="16"/>
  <c r="V105" i="16"/>
  <c r="T118" i="16"/>
  <c r="V118" i="16"/>
  <c r="T121" i="16"/>
  <c r="V121" i="16"/>
  <c r="AN6" i="16"/>
  <c r="BC6" i="16" s="1"/>
  <c r="AP6" i="16"/>
  <c r="T69" i="16"/>
  <c r="V69" i="16"/>
  <c r="T41" i="16"/>
  <c r="V41" i="16"/>
  <c r="T61" i="16"/>
  <c r="V61" i="16"/>
  <c r="AN74" i="16"/>
  <c r="BC74" i="16" s="1"/>
  <c r="AP74" i="16"/>
  <c r="AN113" i="16"/>
  <c r="BC113" i="16" s="1"/>
  <c r="AP113" i="16"/>
  <c r="AN107" i="16"/>
  <c r="BC107" i="16" s="1"/>
  <c r="AP107" i="16"/>
  <c r="T37" i="16"/>
  <c r="V37" i="16"/>
  <c r="T23" i="16"/>
  <c r="V23" i="16"/>
  <c r="T31" i="16"/>
  <c r="V31" i="16"/>
  <c r="T66" i="16"/>
  <c r="V66" i="16"/>
  <c r="T33" i="16"/>
  <c r="V33" i="16"/>
  <c r="T34" i="16"/>
  <c r="V34" i="16"/>
  <c r="T124" i="16"/>
  <c r="V124" i="16"/>
  <c r="T93" i="16"/>
  <c r="V93" i="16"/>
  <c r="T101" i="16"/>
  <c r="V101" i="16"/>
  <c r="T52" i="16"/>
  <c r="V52" i="16"/>
  <c r="T115" i="16"/>
  <c r="V115" i="16"/>
  <c r="T100" i="16"/>
  <c r="V100" i="16"/>
  <c r="T114" i="16"/>
  <c r="V114" i="16"/>
  <c r="T74" i="16"/>
  <c r="V74" i="16"/>
  <c r="AN31" i="16"/>
  <c r="BC31" i="16" s="1"/>
  <c r="AP31" i="16"/>
  <c r="AN91" i="16"/>
  <c r="BC91" i="16" s="1"/>
  <c r="AP91" i="16"/>
  <c r="AN13" i="16"/>
  <c r="BC13" i="16" s="1"/>
  <c r="AP13" i="16"/>
  <c r="T81" i="16"/>
  <c r="V81" i="16"/>
  <c r="T83" i="16"/>
  <c r="V83" i="16"/>
  <c r="T45" i="16"/>
  <c r="V45" i="16"/>
  <c r="T36" i="16"/>
  <c r="V36" i="16"/>
  <c r="T7" i="16"/>
  <c r="V7" i="16"/>
  <c r="T96" i="16"/>
  <c r="V96" i="16"/>
  <c r="T71" i="16"/>
  <c r="V71" i="16"/>
  <c r="T18" i="16"/>
  <c r="V18" i="16"/>
  <c r="T59" i="16"/>
  <c r="V59" i="16"/>
  <c r="T11" i="16"/>
  <c r="V11" i="16"/>
  <c r="T90" i="16"/>
  <c r="V90" i="16"/>
  <c r="T68" i="16"/>
  <c r="V68" i="16"/>
  <c r="T47" i="16"/>
  <c r="V47" i="16"/>
  <c r="T84" i="16"/>
  <c r="V84" i="16"/>
  <c r="T76" i="16"/>
  <c r="V76" i="16"/>
  <c r="AN131" i="16"/>
  <c r="BC131" i="16" s="1"/>
  <c r="AP131" i="16"/>
  <c r="AN106" i="16"/>
  <c r="BC106" i="16" s="1"/>
  <c r="AP106" i="16"/>
  <c r="AN120" i="16"/>
  <c r="BC120" i="16" s="1"/>
  <c r="AP120" i="16"/>
  <c r="T14" i="16"/>
  <c r="V14" i="16"/>
  <c r="T62" i="16"/>
  <c r="V62" i="16"/>
  <c r="T72" i="16"/>
  <c r="V72" i="16"/>
  <c r="T42" i="16"/>
  <c r="V42" i="16"/>
  <c r="T73" i="16"/>
  <c r="V73" i="16"/>
  <c r="T21" i="16"/>
  <c r="V21" i="16"/>
  <c r="T80" i="16"/>
  <c r="V80" i="16"/>
  <c r="T27" i="16"/>
  <c r="V27" i="16"/>
  <c r="T97" i="16"/>
  <c r="V97" i="16"/>
  <c r="T111" i="16"/>
  <c r="V111" i="16"/>
  <c r="T103" i="16"/>
  <c r="V103" i="16"/>
  <c r="T82" i="16"/>
  <c r="V82" i="16"/>
  <c r="T98" i="16"/>
  <c r="V98" i="16"/>
  <c r="T129" i="16"/>
  <c r="V129" i="16"/>
  <c r="T126" i="16"/>
  <c r="V126" i="16"/>
  <c r="T43" i="16"/>
  <c r="V43" i="16"/>
  <c r="AN85" i="16"/>
  <c r="BC85" i="16" s="1"/>
  <c r="AP85" i="16"/>
  <c r="T112" i="16"/>
  <c r="V112" i="16"/>
  <c r="AN75" i="16"/>
  <c r="BC75" i="16" s="1"/>
  <c r="AP75" i="16"/>
  <c r="AN16" i="16"/>
  <c r="BC16" i="16" s="1"/>
  <c r="AP16" i="16"/>
  <c r="AN79" i="16"/>
  <c r="BC79" i="16" s="1"/>
  <c r="AP79" i="16"/>
  <c r="T32" i="16"/>
  <c r="V32" i="16"/>
  <c r="T50" i="16"/>
  <c r="V50" i="16"/>
  <c r="T94" i="16"/>
  <c r="V94" i="16"/>
  <c r="T67" i="16"/>
  <c r="V67" i="16"/>
  <c r="T13" i="16"/>
  <c r="V13" i="16"/>
  <c r="T108" i="16"/>
  <c r="V108" i="16"/>
  <c r="T6" i="16"/>
  <c r="V6" i="16"/>
  <c r="T48" i="16"/>
  <c r="V48" i="16"/>
  <c r="T87" i="16"/>
  <c r="V87" i="16"/>
  <c r="T40" i="16"/>
  <c r="V40" i="16"/>
  <c r="T89" i="16"/>
  <c r="V89" i="16"/>
  <c r="T65" i="16"/>
  <c r="V65" i="16"/>
  <c r="T8" i="16"/>
  <c r="V8" i="16"/>
  <c r="T60" i="16"/>
  <c r="V60" i="16"/>
  <c r="T64" i="16"/>
  <c r="V64" i="16"/>
  <c r="T17" i="16"/>
  <c r="V17" i="16"/>
  <c r="W43" i="1"/>
  <c r="W4" i="2"/>
  <c r="AE4" i="2"/>
  <c r="AI6" i="2"/>
  <c r="AH153" i="2"/>
  <c r="AI153" i="2"/>
  <c r="AH109" i="2"/>
  <c r="AI109" i="2"/>
  <c r="AH144" i="2"/>
  <c r="N185" i="17" s="1"/>
  <c r="O104" i="16" s="1"/>
  <c r="AI144" i="2"/>
  <c r="O185" i="17" s="1"/>
  <c r="P185" i="17" s="1"/>
  <c r="Q104" i="16" s="1"/>
  <c r="P104" i="16" s="1"/>
  <c r="AH70" i="2"/>
  <c r="N81" i="17" s="1"/>
  <c r="O44" i="16" s="1"/>
  <c r="AI70" i="2"/>
  <c r="O81" i="17" s="1"/>
  <c r="P81" i="17" s="1"/>
  <c r="Q44" i="16" s="1"/>
  <c r="P44" i="16" s="1"/>
  <c r="AH83" i="2"/>
  <c r="AI83" i="2"/>
  <c r="AJ83" i="2" s="1"/>
  <c r="AH13" i="2"/>
  <c r="AI13" i="2"/>
  <c r="X4" i="2"/>
  <c r="AH25" i="2"/>
  <c r="N25" i="17" s="1"/>
  <c r="O19" i="16" s="1"/>
  <c r="AI25" i="2"/>
  <c r="O25" i="17" s="1"/>
  <c r="P25" i="17" s="1"/>
  <c r="Q19" i="16" s="1"/>
  <c r="P19" i="16" s="1"/>
  <c r="AH22" i="2"/>
  <c r="AI22" i="2"/>
  <c r="AH27" i="2"/>
  <c r="AI27" i="2"/>
  <c r="AH189" i="2"/>
  <c r="AI189" i="2"/>
  <c r="AH188" i="2"/>
  <c r="N229" i="17" s="1"/>
  <c r="O127" i="16" s="1"/>
  <c r="AI188" i="2"/>
  <c r="O229" i="17" s="1"/>
  <c r="P229" i="17" s="1"/>
  <c r="Q127" i="16" s="1"/>
  <c r="P127" i="16" s="1"/>
  <c r="AH156" i="2"/>
  <c r="N199" i="17" s="1"/>
  <c r="O106" i="16" s="1"/>
  <c r="AI156" i="2"/>
  <c r="O199" i="17" s="1"/>
  <c r="P199" i="17" s="1"/>
  <c r="Q106" i="16" s="1"/>
  <c r="P106" i="16" s="1"/>
  <c r="AH199" i="2"/>
  <c r="N179" i="17" s="1"/>
  <c r="O99" i="16" s="1"/>
  <c r="AI199" i="2"/>
  <c r="O179" i="17" s="1"/>
  <c r="P179" i="17" s="1"/>
  <c r="Q99" i="16" s="1"/>
  <c r="P99" i="16" s="1"/>
  <c r="AH114" i="2"/>
  <c r="N136" i="17" s="1"/>
  <c r="O72" i="16" s="1"/>
  <c r="AI114" i="2"/>
  <c r="O136" i="17" s="1"/>
  <c r="P136" i="17" s="1"/>
  <c r="Q72" i="16" s="1"/>
  <c r="P72" i="16" s="1"/>
  <c r="AH158" i="2"/>
  <c r="N201" i="17" s="1"/>
  <c r="O108" i="16" s="1"/>
  <c r="AI158" i="2"/>
  <c r="O201" i="17" s="1"/>
  <c r="P201" i="17" s="1"/>
  <c r="Q108" i="16" s="1"/>
  <c r="P108" i="16" s="1"/>
  <c r="AH160" i="2"/>
  <c r="AI160" i="2"/>
  <c r="AH202" i="2"/>
  <c r="AI202" i="2"/>
  <c r="AH124" i="2"/>
  <c r="N145" i="17" s="1"/>
  <c r="AI124" i="2"/>
  <c r="O145" i="17" s="1"/>
  <c r="P145" i="17" s="1"/>
  <c r="AH134" i="2"/>
  <c r="N155" i="17" s="1"/>
  <c r="O87" i="16" s="1"/>
  <c r="AI134" i="2"/>
  <c r="O155" i="17" s="1"/>
  <c r="P155" i="17" s="1"/>
  <c r="Q87" i="16" s="1"/>
  <c r="P87" i="16" s="1"/>
  <c r="AH97" i="2"/>
  <c r="AI97" i="2"/>
  <c r="AH64" i="2"/>
  <c r="AI64" i="2"/>
  <c r="AH24" i="2"/>
  <c r="N24" i="17" s="1"/>
  <c r="O18" i="16" s="1"/>
  <c r="AI24" i="2"/>
  <c r="O24" i="17" s="1"/>
  <c r="P24" i="17" s="1"/>
  <c r="Q18" i="16" s="1"/>
  <c r="P18" i="16" s="1"/>
  <c r="AH136" i="2"/>
  <c r="AI136" i="2"/>
  <c r="AH45" i="2"/>
  <c r="N50" i="17" s="1"/>
  <c r="O28" i="16" s="1"/>
  <c r="AI45" i="2"/>
  <c r="O50" i="17" s="1"/>
  <c r="P50" i="17" s="1"/>
  <c r="Q28" i="16" s="1"/>
  <c r="P28" i="16" s="1"/>
  <c r="AA4" i="2"/>
  <c r="AH8" i="2"/>
  <c r="N6" i="17" s="1"/>
  <c r="O9" i="16" s="1"/>
  <c r="AI8" i="2"/>
  <c r="O6" i="17" s="1"/>
  <c r="P6" i="17" s="1"/>
  <c r="Q9" i="16" s="1"/>
  <c r="P9" i="16" s="1"/>
  <c r="AH75" i="2"/>
  <c r="N86" i="17" s="1"/>
  <c r="AI75" i="2"/>
  <c r="O86" i="17" s="1"/>
  <c r="P86" i="17" s="1"/>
  <c r="AB4" i="2"/>
  <c r="AH90" i="2"/>
  <c r="N106" i="17" s="1"/>
  <c r="AI90" i="2"/>
  <c r="O106" i="17" s="1"/>
  <c r="P106" i="17" s="1"/>
  <c r="Z4" i="2"/>
  <c r="AH103" i="2"/>
  <c r="AI103" i="2"/>
  <c r="AH42" i="2"/>
  <c r="AI42" i="2"/>
  <c r="AH55" i="2"/>
  <c r="N62" i="17" s="1"/>
  <c r="O35" i="16" s="1"/>
  <c r="AI55" i="2"/>
  <c r="O62" i="17" s="1"/>
  <c r="P62" i="17" s="1"/>
  <c r="Q35" i="16" s="1"/>
  <c r="P35" i="16" s="1"/>
  <c r="AH17" i="2"/>
  <c r="AI17" i="2"/>
  <c r="AH14" i="2"/>
  <c r="N14" i="17" s="1"/>
  <c r="AI14" i="2"/>
  <c r="O14" i="17" s="1"/>
  <c r="P14" i="17" s="1"/>
  <c r="AH19" i="2"/>
  <c r="N19" i="17" s="1"/>
  <c r="O16" i="16" s="1"/>
  <c r="AI19" i="2"/>
  <c r="O19" i="17" s="1"/>
  <c r="P19" i="17" s="1"/>
  <c r="Q16" i="16" s="1"/>
  <c r="P16" i="16" s="1"/>
  <c r="AH145" i="2"/>
  <c r="AI145" i="2"/>
  <c r="AH151" i="2"/>
  <c r="N171" i="17" s="1"/>
  <c r="O94" i="16" s="1"/>
  <c r="AI151" i="2"/>
  <c r="O171" i="17" s="1"/>
  <c r="P171" i="17" s="1"/>
  <c r="Q94" i="16" s="1"/>
  <c r="P94" i="16" s="1"/>
  <c r="AH191" i="2"/>
  <c r="AI191" i="2"/>
  <c r="AH183" i="2"/>
  <c r="N66" i="17" s="1"/>
  <c r="O131" i="16" s="1"/>
  <c r="AI183" i="2"/>
  <c r="O66" i="17" s="1"/>
  <c r="P66" i="17" s="1"/>
  <c r="Q131" i="16" s="1"/>
  <c r="P131" i="16" s="1"/>
  <c r="AH122" i="2"/>
  <c r="N143" i="17" s="1"/>
  <c r="O77" i="16" s="1"/>
  <c r="AI122" i="2"/>
  <c r="O143" i="17" s="1"/>
  <c r="P143" i="17" s="1"/>
  <c r="Q77" i="16" s="1"/>
  <c r="P77" i="16" s="1"/>
  <c r="AH187" i="2"/>
  <c r="N228" i="17" s="1"/>
  <c r="O126" i="16" s="1"/>
  <c r="AI187" i="2"/>
  <c r="O228" i="17" s="1"/>
  <c r="P228" i="17" s="1"/>
  <c r="Q126" i="16" s="1"/>
  <c r="P126" i="16" s="1"/>
  <c r="AH179" i="2"/>
  <c r="N219" i="17" s="1"/>
  <c r="O119" i="16" s="1"/>
  <c r="AI179" i="2"/>
  <c r="O219" i="17" s="1"/>
  <c r="P219" i="17" s="1"/>
  <c r="Q119" i="16" s="1"/>
  <c r="P119" i="16" s="1"/>
  <c r="AH149" i="2"/>
  <c r="N191" i="17" s="1"/>
  <c r="AI149" i="2"/>
  <c r="O191" i="17" s="1"/>
  <c r="P191" i="17" s="1"/>
  <c r="AH81" i="2"/>
  <c r="N95" i="17" s="1"/>
  <c r="O51" i="16" s="1"/>
  <c r="AI81" i="2"/>
  <c r="O95" i="17" s="1"/>
  <c r="P95" i="17" s="1"/>
  <c r="Q51" i="16" s="1"/>
  <c r="P51" i="16" s="1"/>
  <c r="AH143" i="2"/>
  <c r="N184" i="17" s="1"/>
  <c r="O103" i="16" s="1"/>
  <c r="AI143" i="2"/>
  <c r="O184" i="17" s="1"/>
  <c r="P184" i="17" s="1"/>
  <c r="Q103" i="16" s="1"/>
  <c r="P103" i="16" s="1"/>
  <c r="AH89" i="2"/>
  <c r="N105" i="17" s="1"/>
  <c r="O56" i="16" s="1"/>
  <c r="AI89" i="2"/>
  <c r="O105" i="17" s="1"/>
  <c r="P105" i="17" s="1"/>
  <c r="Q56" i="16" s="1"/>
  <c r="P56" i="16" s="1"/>
  <c r="AH173" i="2"/>
  <c r="N214" i="17" s="1"/>
  <c r="O117" i="16" s="1"/>
  <c r="AI173" i="2"/>
  <c r="O214" i="17" s="1"/>
  <c r="P214" i="17" s="1"/>
  <c r="Q117" i="16" s="1"/>
  <c r="P117" i="16" s="1"/>
  <c r="AH194" i="2"/>
  <c r="N122" i="17" s="1"/>
  <c r="AI194" i="2"/>
  <c r="O122" i="17" s="1"/>
  <c r="P122" i="17" s="1"/>
  <c r="AH135" i="2"/>
  <c r="N156" i="17" s="1"/>
  <c r="O88" i="16" s="1"/>
  <c r="AI135" i="2"/>
  <c r="O156" i="17" s="1"/>
  <c r="P156" i="17" s="1"/>
  <c r="Q88" i="16" s="1"/>
  <c r="P88" i="16" s="1"/>
  <c r="AH16" i="2"/>
  <c r="AI16" i="2"/>
  <c r="AH116" i="2"/>
  <c r="N137" i="17" s="1"/>
  <c r="O73" i="16" s="1"/>
  <c r="AI116" i="2"/>
  <c r="O137" i="17" s="1"/>
  <c r="P137" i="17" s="1"/>
  <c r="Q73" i="16" s="1"/>
  <c r="P73" i="16" s="1"/>
  <c r="AH126" i="2"/>
  <c r="N146" i="17" s="1"/>
  <c r="O79" i="16" s="1"/>
  <c r="AI126" i="2"/>
  <c r="O146" i="17" s="1"/>
  <c r="P146" i="17" s="1"/>
  <c r="Q79" i="16" s="1"/>
  <c r="P79" i="16" s="1"/>
  <c r="AH96" i="2"/>
  <c r="AI96" i="2"/>
  <c r="AH128" i="2"/>
  <c r="N147" i="17" s="1"/>
  <c r="O80" i="16" s="1"/>
  <c r="AI128" i="2"/>
  <c r="O147" i="17" s="1"/>
  <c r="P147" i="17" s="1"/>
  <c r="Q80" i="16" s="1"/>
  <c r="P80" i="16" s="1"/>
  <c r="AH37" i="2"/>
  <c r="N33" i="17" s="1"/>
  <c r="O22" i="16" s="1"/>
  <c r="AI37" i="2"/>
  <c r="O33" i="17" s="1"/>
  <c r="P33" i="17" s="1"/>
  <c r="Q22" i="16" s="1"/>
  <c r="P22" i="16" s="1"/>
  <c r="AH48" i="2"/>
  <c r="N52" i="17" s="1"/>
  <c r="O30" i="16" s="1"/>
  <c r="AI48" i="2"/>
  <c r="O52" i="17" s="1"/>
  <c r="P52" i="17" s="1"/>
  <c r="Q30" i="16" s="1"/>
  <c r="P30" i="16" s="1"/>
  <c r="AH82" i="2"/>
  <c r="N97" i="17" s="1"/>
  <c r="O52" i="16" s="1"/>
  <c r="AI82" i="2"/>
  <c r="O97" i="17" s="1"/>
  <c r="P97" i="17" s="1"/>
  <c r="Q52" i="16" s="1"/>
  <c r="P52" i="16" s="1"/>
  <c r="AH95" i="2"/>
  <c r="N112" i="17" s="1"/>
  <c r="O60" i="16" s="1"/>
  <c r="AI95" i="2"/>
  <c r="O112" i="17" s="1"/>
  <c r="P112" i="17" s="1"/>
  <c r="Q60" i="16" s="1"/>
  <c r="P60" i="16" s="1"/>
  <c r="AH34" i="2"/>
  <c r="AI34" i="2"/>
  <c r="AH47" i="2"/>
  <c r="N61" i="17" s="1"/>
  <c r="O34" i="16" s="1"/>
  <c r="AI47" i="2"/>
  <c r="O61" i="17" s="1"/>
  <c r="P61" i="17" s="1"/>
  <c r="Q34" i="16" s="1"/>
  <c r="P34" i="16" s="1"/>
  <c r="AH9" i="2"/>
  <c r="AI9" i="2"/>
  <c r="AH11" i="2"/>
  <c r="N12" i="17" s="1"/>
  <c r="O13" i="16" s="1"/>
  <c r="AI11" i="2"/>
  <c r="O12" i="17" s="1"/>
  <c r="P12" i="17" s="1"/>
  <c r="Q13" i="16" s="1"/>
  <c r="P13" i="16" s="1"/>
  <c r="AH137" i="2"/>
  <c r="N157" i="17" s="1"/>
  <c r="O89" i="16" s="1"/>
  <c r="AI137" i="2"/>
  <c r="O157" i="17" s="1"/>
  <c r="P157" i="17" s="1"/>
  <c r="Q89" i="16" s="1"/>
  <c r="P89" i="16" s="1"/>
  <c r="AH166" i="2"/>
  <c r="N206" i="17" s="1"/>
  <c r="O113" i="16" s="1"/>
  <c r="AI166" i="2"/>
  <c r="O206" i="17" s="1"/>
  <c r="P206" i="17" s="1"/>
  <c r="Q113" i="16" s="1"/>
  <c r="P113" i="16" s="1"/>
  <c r="AH20" i="2"/>
  <c r="N20" i="17" s="1"/>
  <c r="O17" i="16" s="1"/>
  <c r="AI20" i="2"/>
  <c r="O20" i="17" s="1"/>
  <c r="P20" i="17" s="1"/>
  <c r="Q17" i="16" s="1"/>
  <c r="P17" i="16" s="1"/>
  <c r="AH100" i="2"/>
  <c r="AI100" i="2"/>
  <c r="AH186" i="2"/>
  <c r="N226" i="17" s="1"/>
  <c r="O125" i="16" s="1"/>
  <c r="AI186" i="2"/>
  <c r="O226" i="17" s="1"/>
  <c r="P226" i="17" s="1"/>
  <c r="Q125" i="16" s="1"/>
  <c r="P125" i="16" s="1"/>
  <c r="AH142" i="2"/>
  <c r="N182" i="17" s="1"/>
  <c r="O102" i="16" s="1"/>
  <c r="AI142" i="2"/>
  <c r="O182" i="17" s="1"/>
  <c r="P182" i="17" s="1"/>
  <c r="Q102" i="16" s="1"/>
  <c r="P102" i="16" s="1"/>
  <c r="AH127" i="2"/>
  <c r="AI127" i="2"/>
  <c r="AH108" i="2"/>
  <c r="N134" i="17" s="1"/>
  <c r="O71" i="16" s="1"/>
  <c r="AI108" i="2"/>
  <c r="O134" i="17" s="1"/>
  <c r="P134" i="17" s="1"/>
  <c r="Q71" i="16" s="1"/>
  <c r="P71" i="16" s="1"/>
  <c r="AH92" i="2"/>
  <c r="N107" i="17" s="1"/>
  <c r="O57" i="16" s="1"/>
  <c r="AI92" i="2"/>
  <c r="O107" i="17" s="1"/>
  <c r="P107" i="17" s="1"/>
  <c r="Q57" i="16" s="1"/>
  <c r="P57" i="16" s="1"/>
  <c r="AH118" i="2"/>
  <c r="AI118" i="2"/>
  <c r="AH131" i="2"/>
  <c r="N152" i="17" s="1"/>
  <c r="O84" i="16" s="1"/>
  <c r="AI131" i="2"/>
  <c r="O152" i="17" s="1"/>
  <c r="P152" i="17" s="1"/>
  <c r="Q84" i="16" s="1"/>
  <c r="P84" i="16" s="1"/>
  <c r="AH94" i="2"/>
  <c r="N110" i="17" s="1"/>
  <c r="O59" i="16" s="1"/>
  <c r="AI94" i="2"/>
  <c r="O110" i="17" s="1"/>
  <c r="P110" i="17" s="1"/>
  <c r="Q59" i="16" s="1"/>
  <c r="P59" i="16" s="1"/>
  <c r="AH120" i="2"/>
  <c r="N140" i="17" s="1"/>
  <c r="O75" i="16" s="1"/>
  <c r="AI120" i="2"/>
  <c r="O140" i="17" s="1"/>
  <c r="P140" i="17" s="1"/>
  <c r="Q75" i="16" s="1"/>
  <c r="P75" i="16" s="1"/>
  <c r="AH106" i="2"/>
  <c r="AI106" i="2"/>
  <c r="AH66" i="2"/>
  <c r="N75" i="17" s="1"/>
  <c r="O42" i="16" s="1"/>
  <c r="AI66" i="2"/>
  <c r="O75" i="17" s="1"/>
  <c r="P75" i="17" s="1"/>
  <c r="Q42" i="16" s="1"/>
  <c r="P42" i="16" s="1"/>
  <c r="AH56" i="2"/>
  <c r="N63" i="17" s="1"/>
  <c r="AI56" i="2"/>
  <c r="O63" i="17" s="1"/>
  <c r="P63" i="17" s="1"/>
  <c r="AH53" i="2"/>
  <c r="AI53" i="2"/>
  <c r="AH85" i="2"/>
  <c r="N99" i="17" s="1"/>
  <c r="AI85" i="2"/>
  <c r="O99" i="17" s="1"/>
  <c r="P99" i="17" s="1"/>
  <c r="AH60" i="2"/>
  <c r="N70" i="17" s="1"/>
  <c r="O39" i="16" s="1"/>
  <c r="AI60" i="2"/>
  <c r="O70" i="17" s="1"/>
  <c r="P70" i="17" s="1"/>
  <c r="Q39" i="16" s="1"/>
  <c r="P39" i="16" s="1"/>
  <c r="AH74" i="2"/>
  <c r="N85" i="17" s="1"/>
  <c r="AI74" i="2"/>
  <c r="O85" i="17" s="1"/>
  <c r="P85" i="17" s="1"/>
  <c r="AH44" i="2"/>
  <c r="N42" i="17" s="1"/>
  <c r="O27" i="16" s="1"/>
  <c r="AI44" i="2"/>
  <c r="O42" i="17" s="1"/>
  <c r="P42" i="17" s="1"/>
  <c r="Q27" i="16" s="1"/>
  <c r="P27" i="16" s="1"/>
  <c r="AH87" i="2"/>
  <c r="N103" i="17" s="1"/>
  <c r="O54" i="16" s="1"/>
  <c r="AI87" i="2"/>
  <c r="O103" i="17" s="1"/>
  <c r="P103" i="17" s="1"/>
  <c r="Q54" i="16" s="1"/>
  <c r="P54" i="16" s="1"/>
  <c r="AH26" i="2"/>
  <c r="N26" i="17" s="1"/>
  <c r="AI26" i="2"/>
  <c r="O26" i="17" s="1"/>
  <c r="P26" i="17" s="1"/>
  <c r="AH39" i="2"/>
  <c r="N35" i="17" s="1"/>
  <c r="O24" i="16" s="1"/>
  <c r="AI39" i="2"/>
  <c r="O35" i="17" s="1"/>
  <c r="P35" i="17" s="1"/>
  <c r="Q24" i="16" s="1"/>
  <c r="P24" i="16" s="1"/>
  <c r="AH65" i="2"/>
  <c r="N74" i="17" s="1"/>
  <c r="AI65" i="2"/>
  <c r="O74" i="17" s="1"/>
  <c r="P74" i="17" s="1"/>
  <c r="AH67" i="2"/>
  <c r="N76" i="17" s="1"/>
  <c r="AI67" i="2"/>
  <c r="O76" i="17" s="1"/>
  <c r="P76" i="17" s="1"/>
  <c r="AH196" i="2"/>
  <c r="N116" i="17" s="1"/>
  <c r="O61" i="16" s="1"/>
  <c r="AI196" i="2"/>
  <c r="O116" i="17" s="1"/>
  <c r="P116" i="17" s="1"/>
  <c r="Q61" i="16" s="1"/>
  <c r="P61" i="16" s="1"/>
  <c r="AH168" i="2"/>
  <c r="AI168" i="2"/>
  <c r="AH98" i="2"/>
  <c r="N125" i="17" s="1"/>
  <c r="O66" i="16" s="1"/>
  <c r="AI98" i="2"/>
  <c r="O125" i="17" s="1"/>
  <c r="P125" i="17" s="1"/>
  <c r="Q66" i="16" s="1"/>
  <c r="P66" i="16" s="1"/>
  <c r="AH203" i="2"/>
  <c r="AI203" i="2"/>
  <c r="AH130" i="2"/>
  <c r="N150" i="17" s="1"/>
  <c r="O82" i="16" s="1"/>
  <c r="AI130" i="2"/>
  <c r="O150" i="17" s="1"/>
  <c r="P150" i="17" s="1"/>
  <c r="Q82" i="16" s="1"/>
  <c r="P82" i="16" s="1"/>
  <c r="AH200" i="2"/>
  <c r="N235" i="17" s="1"/>
  <c r="O129" i="16" s="1"/>
  <c r="AI200" i="2"/>
  <c r="O235" i="17" s="1"/>
  <c r="P235" i="17" s="1"/>
  <c r="Q129" i="16" s="1"/>
  <c r="P129" i="16" s="1"/>
  <c r="AH129" i="2"/>
  <c r="N149" i="17" s="1"/>
  <c r="O81" i="16" s="1"/>
  <c r="AI129" i="2"/>
  <c r="O149" i="17" s="1"/>
  <c r="P149" i="17" s="1"/>
  <c r="Q81" i="16" s="1"/>
  <c r="P81" i="16" s="1"/>
  <c r="AH150" i="2"/>
  <c r="AI150" i="2"/>
  <c r="AH165" i="2"/>
  <c r="N205" i="17" s="1"/>
  <c r="O112" i="16" s="1"/>
  <c r="AI165" i="2"/>
  <c r="O205" i="17" s="1"/>
  <c r="P205" i="17" s="1"/>
  <c r="Q112" i="16" s="1"/>
  <c r="P112" i="16" s="1"/>
  <c r="AH184" i="2"/>
  <c r="N223" i="17" s="1"/>
  <c r="O123" i="16" s="1"/>
  <c r="AI184" i="2"/>
  <c r="O223" i="17" s="1"/>
  <c r="P223" i="17" s="1"/>
  <c r="Q123" i="16" s="1"/>
  <c r="P123" i="16" s="1"/>
  <c r="AH171" i="2"/>
  <c r="N117" i="17" s="1"/>
  <c r="O62" i="16" s="1"/>
  <c r="AI171" i="2"/>
  <c r="O117" i="17" s="1"/>
  <c r="P117" i="17" s="1"/>
  <c r="Q62" i="16" s="1"/>
  <c r="P62" i="16" s="1"/>
  <c r="AH175" i="2"/>
  <c r="N216" i="17" s="1"/>
  <c r="O118" i="16" s="1"/>
  <c r="AI175" i="2"/>
  <c r="O216" i="17" s="1"/>
  <c r="P216" i="17" s="1"/>
  <c r="Q118" i="16" s="1"/>
  <c r="P118" i="16" s="1"/>
  <c r="AH76" i="2"/>
  <c r="N87" i="17" s="1"/>
  <c r="AI76" i="2"/>
  <c r="O87" i="17" s="1"/>
  <c r="P87" i="17" s="1"/>
  <c r="AH105" i="2"/>
  <c r="N132" i="17" s="1"/>
  <c r="O69" i="16" s="1"/>
  <c r="AI105" i="2"/>
  <c r="O132" i="17" s="1"/>
  <c r="P132" i="17" s="1"/>
  <c r="Q69" i="16" s="1"/>
  <c r="P69" i="16" s="1"/>
  <c r="AH157" i="2"/>
  <c r="N200" i="17" s="1"/>
  <c r="O107" i="16" s="1"/>
  <c r="AI157" i="2"/>
  <c r="O200" i="17" s="1"/>
  <c r="P200" i="17" s="1"/>
  <c r="Q107" i="16" s="1"/>
  <c r="P107" i="16" s="1"/>
  <c r="AH52" i="2"/>
  <c r="N59" i="17" s="1"/>
  <c r="AI52" i="2"/>
  <c r="O59" i="17" s="1"/>
  <c r="P59" i="17" s="1"/>
  <c r="AH178" i="2"/>
  <c r="AI178" i="2"/>
  <c r="AH119" i="2"/>
  <c r="N139" i="17" s="1"/>
  <c r="AI119" i="2"/>
  <c r="O139" i="17" s="1"/>
  <c r="P139" i="17" s="1"/>
  <c r="AH104" i="2"/>
  <c r="N131" i="17" s="1"/>
  <c r="AI104" i="2"/>
  <c r="O131" i="17" s="1"/>
  <c r="P131" i="17" s="1"/>
  <c r="AH110" i="2"/>
  <c r="N135" i="17" s="1"/>
  <c r="AI110" i="2"/>
  <c r="O135" i="17" s="1"/>
  <c r="P135" i="17" s="1"/>
  <c r="AH50" i="2"/>
  <c r="N55" i="17" s="1"/>
  <c r="AI50" i="2"/>
  <c r="O55" i="17" s="1"/>
  <c r="P55" i="17" s="1"/>
  <c r="AH123" i="2"/>
  <c r="N144" i="17" s="1"/>
  <c r="O78" i="16" s="1"/>
  <c r="AI123" i="2"/>
  <c r="O144" i="17" s="1"/>
  <c r="P144" i="17" s="1"/>
  <c r="Q78" i="16" s="1"/>
  <c r="P78" i="16" s="1"/>
  <c r="AH112" i="2"/>
  <c r="AI112" i="2"/>
  <c r="AJ112" i="2" s="1"/>
  <c r="AH84" i="2"/>
  <c r="AI84" i="2"/>
  <c r="AH77" i="2"/>
  <c r="N90" i="17" s="1"/>
  <c r="O47" i="16" s="1"/>
  <c r="AI77" i="2"/>
  <c r="O90" i="17" s="1"/>
  <c r="P90" i="17" s="1"/>
  <c r="Q47" i="16" s="1"/>
  <c r="P47" i="16" s="1"/>
  <c r="AD4" i="2"/>
  <c r="AH79" i="2"/>
  <c r="N92" i="17" s="1"/>
  <c r="O48" i="16" s="1"/>
  <c r="AI79" i="2"/>
  <c r="O92" i="17" s="1"/>
  <c r="P92" i="17" s="1"/>
  <c r="Q48" i="16" s="1"/>
  <c r="P48" i="16" s="1"/>
  <c r="AH18" i="2"/>
  <c r="N18" i="17" s="1"/>
  <c r="AI18" i="2"/>
  <c r="O18" i="17" s="1"/>
  <c r="P18" i="17" s="1"/>
  <c r="AH31" i="2"/>
  <c r="N29" i="17" s="1"/>
  <c r="O20" i="16" s="1"/>
  <c r="AI31" i="2"/>
  <c r="O29" i="17" s="1"/>
  <c r="P29" i="17" s="1"/>
  <c r="Q20" i="16" s="1"/>
  <c r="P20" i="16" s="1"/>
  <c r="AH57" i="2"/>
  <c r="N64" i="17" s="1"/>
  <c r="O36" i="16" s="1"/>
  <c r="AI57" i="2"/>
  <c r="O64" i="17" s="1"/>
  <c r="P64" i="17" s="1"/>
  <c r="Q36" i="16" s="1"/>
  <c r="P36" i="16" s="1"/>
  <c r="AH54" i="2"/>
  <c r="N60" i="17" s="1"/>
  <c r="AI54" i="2"/>
  <c r="O60" i="17" s="1"/>
  <c r="P60" i="17" s="1"/>
  <c r="AH59" i="2"/>
  <c r="N69" i="17" s="1"/>
  <c r="O38" i="16" s="1"/>
  <c r="AI59" i="2"/>
  <c r="O69" i="17" s="1"/>
  <c r="P69" i="17" s="1"/>
  <c r="Q38" i="16" s="1"/>
  <c r="P38" i="16" s="1"/>
  <c r="AH141" i="2"/>
  <c r="N181" i="17" s="1"/>
  <c r="O101" i="16" s="1"/>
  <c r="AI141" i="2"/>
  <c r="O181" i="17" s="1"/>
  <c r="P181" i="17" s="1"/>
  <c r="Q101" i="16" s="1"/>
  <c r="P101" i="16" s="1"/>
  <c r="AH125" i="2"/>
  <c r="AI125" i="2"/>
  <c r="AH197" i="2"/>
  <c r="AI197" i="2"/>
  <c r="AH198" i="2"/>
  <c r="N234" i="17" s="1"/>
  <c r="O128" i="16" s="1"/>
  <c r="AI198" i="2"/>
  <c r="O234" i="17" s="1"/>
  <c r="P234" i="17" s="1"/>
  <c r="Q128" i="16" s="1"/>
  <c r="P128" i="16" s="1"/>
  <c r="AH185" i="2"/>
  <c r="N225" i="17" s="1"/>
  <c r="O124" i="16" s="1"/>
  <c r="AI185" i="2"/>
  <c r="O225" i="17" s="1"/>
  <c r="P225" i="17" s="1"/>
  <c r="Q124" i="16" s="1"/>
  <c r="P124" i="16" s="1"/>
  <c r="AH193" i="2"/>
  <c r="N176" i="17" s="1"/>
  <c r="O97" i="16" s="1"/>
  <c r="AI193" i="2"/>
  <c r="O176" i="17" s="1"/>
  <c r="P176" i="17" s="1"/>
  <c r="Q97" i="16" s="1"/>
  <c r="P97" i="16" s="1"/>
  <c r="AH201" i="2"/>
  <c r="N239" i="17" s="1"/>
  <c r="O130" i="16" s="1"/>
  <c r="AI201" i="2"/>
  <c r="O239" i="17" s="1"/>
  <c r="P239" i="17" s="1"/>
  <c r="Q130" i="16" s="1"/>
  <c r="P130" i="16" s="1"/>
  <c r="AH146" i="2"/>
  <c r="N119" i="17" s="1"/>
  <c r="O64" i="16" s="1"/>
  <c r="AI146" i="2"/>
  <c r="O119" i="17" s="1"/>
  <c r="P119" i="17" s="1"/>
  <c r="Q64" i="16" s="1"/>
  <c r="P64" i="16" s="1"/>
  <c r="AH192" i="2"/>
  <c r="N174" i="17" s="1"/>
  <c r="O95" i="16" s="1"/>
  <c r="AI192" i="2"/>
  <c r="O174" i="17" s="1"/>
  <c r="P174" i="17" s="1"/>
  <c r="Q95" i="16" s="1"/>
  <c r="P95" i="16" s="1"/>
  <c r="AH58" i="2"/>
  <c r="N68" i="17" s="1"/>
  <c r="O37" i="16" s="1"/>
  <c r="AI58" i="2"/>
  <c r="O68" i="17" s="1"/>
  <c r="P68" i="17" s="1"/>
  <c r="Q37" i="16" s="1"/>
  <c r="P37" i="16" s="1"/>
  <c r="AH190" i="2"/>
  <c r="N231" i="17" s="1"/>
  <c r="AI190" i="2"/>
  <c r="O231" i="17" s="1"/>
  <c r="P231" i="17" s="1"/>
  <c r="AH164" i="2"/>
  <c r="N204" i="17" s="1"/>
  <c r="O111" i="16" s="1"/>
  <c r="AI164" i="2"/>
  <c r="O204" i="17" s="1"/>
  <c r="P204" i="17" s="1"/>
  <c r="Q111" i="16" s="1"/>
  <c r="P111" i="16" s="1"/>
  <c r="AH177" i="2"/>
  <c r="N218" i="17" s="1"/>
  <c r="AI177" i="2"/>
  <c r="O218" i="17" s="1"/>
  <c r="P218" i="17" s="1"/>
  <c r="AH140" i="2"/>
  <c r="N180" i="17" s="1"/>
  <c r="O100" i="16" s="1"/>
  <c r="AI140" i="2"/>
  <c r="O180" i="17" s="1"/>
  <c r="P180" i="17" s="1"/>
  <c r="Q100" i="16" s="1"/>
  <c r="P100" i="16" s="1"/>
  <c r="AH154" i="2"/>
  <c r="AI154" i="2"/>
  <c r="AH101" i="2"/>
  <c r="N130" i="17" s="1"/>
  <c r="O68" i="16" s="1"/>
  <c r="AI101" i="2"/>
  <c r="O130" i="17" s="1"/>
  <c r="P130" i="17" s="1"/>
  <c r="Q68" i="16" s="1"/>
  <c r="P68" i="16" s="1"/>
  <c r="AH148" i="2"/>
  <c r="N188" i="17" s="1"/>
  <c r="AI148" i="2"/>
  <c r="O188" i="17" s="1"/>
  <c r="P188" i="17" s="1"/>
  <c r="AH121" i="2"/>
  <c r="N142" i="17" s="1"/>
  <c r="O76" i="16" s="1"/>
  <c r="AI121" i="2"/>
  <c r="O142" i="17" s="1"/>
  <c r="P142" i="17" s="1"/>
  <c r="Q76" i="16" s="1"/>
  <c r="P76" i="16" s="1"/>
  <c r="AH170" i="2"/>
  <c r="AI170" i="2"/>
  <c r="AH68" i="2"/>
  <c r="N78" i="17" s="1"/>
  <c r="AI68" i="2"/>
  <c r="O78" i="17" s="1"/>
  <c r="P78" i="17" s="1"/>
  <c r="AH111" i="2"/>
  <c r="AI111" i="2"/>
  <c r="AH93" i="2"/>
  <c r="N108" i="17" s="1"/>
  <c r="AI93" i="2"/>
  <c r="O108" i="17" s="1"/>
  <c r="P108" i="17" s="1"/>
  <c r="AH73" i="2"/>
  <c r="N84" i="17" s="1"/>
  <c r="O46" i="16" s="1"/>
  <c r="AI73" i="2"/>
  <c r="O84" i="17" s="1"/>
  <c r="P84" i="17" s="1"/>
  <c r="Q46" i="16" s="1"/>
  <c r="P46" i="16" s="1"/>
  <c r="AH115" i="2"/>
  <c r="AI115" i="2"/>
  <c r="AH69" i="2"/>
  <c r="N80" i="17" s="1"/>
  <c r="O43" i="16" s="1"/>
  <c r="AI69" i="2"/>
  <c r="O80" i="17" s="1"/>
  <c r="P80" i="17" s="1"/>
  <c r="Q43" i="16" s="1"/>
  <c r="P43" i="16" s="1"/>
  <c r="AH21" i="2"/>
  <c r="N21" i="17" s="1"/>
  <c r="AI21" i="2"/>
  <c r="O21" i="17" s="1"/>
  <c r="P21" i="17" s="1"/>
  <c r="AH40" i="2"/>
  <c r="N36" i="17" s="1"/>
  <c r="O25" i="16" s="1"/>
  <c r="AI40" i="2"/>
  <c r="O36" i="17" s="1"/>
  <c r="P36" i="17" s="1"/>
  <c r="Q25" i="16" s="1"/>
  <c r="P25" i="16" s="1"/>
  <c r="AH71" i="2"/>
  <c r="N82" i="17" s="1"/>
  <c r="O45" i="16" s="1"/>
  <c r="AI71" i="2"/>
  <c r="O82" i="17" s="1"/>
  <c r="P82" i="17" s="1"/>
  <c r="Q45" i="16" s="1"/>
  <c r="P45" i="16" s="1"/>
  <c r="AH36" i="2"/>
  <c r="N109" i="17" s="1"/>
  <c r="O58" i="16" s="1"/>
  <c r="AI36" i="2"/>
  <c r="O109" i="17" s="1"/>
  <c r="P109" i="17" s="1"/>
  <c r="Q58" i="16" s="1"/>
  <c r="P58" i="16" s="1"/>
  <c r="AH10" i="2"/>
  <c r="N9" i="17" s="1"/>
  <c r="O11" i="16" s="1"/>
  <c r="AI10" i="2"/>
  <c r="O9" i="17" s="1"/>
  <c r="P9" i="17" s="1"/>
  <c r="Q11" i="16" s="1"/>
  <c r="P11" i="16" s="1"/>
  <c r="AH23" i="2"/>
  <c r="N23" i="17" s="1"/>
  <c r="AI23" i="2"/>
  <c r="O23" i="17" s="1"/>
  <c r="P23" i="17" s="1"/>
  <c r="AH49" i="2"/>
  <c r="N54" i="17" s="1"/>
  <c r="O32" i="16" s="1"/>
  <c r="AI49" i="2"/>
  <c r="O54" i="17" s="1"/>
  <c r="P54" i="17" s="1"/>
  <c r="Q32" i="16" s="1"/>
  <c r="P32" i="16" s="1"/>
  <c r="AH46" i="2"/>
  <c r="N51" i="17" s="1"/>
  <c r="O29" i="16" s="1"/>
  <c r="AI46" i="2"/>
  <c r="O51" i="17" s="1"/>
  <c r="P51" i="17" s="1"/>
  <c r="Q29" i="16" s="1"/>
  <c r="P29" i="16" s="1"/>
  <c r="AH51" i="2"/>
  <c r="N57" i="17" s="1"/>
  <c r="O33" i="16" s="1"/>
  <c r="AI51" i="2"/>
  <c r="O57" i="17" s="1"/>
  <c r="P57" i="17" s="1"/>
  <c r="Q33" i="16" s="1"/>
  <c r="P33" i="16" s="1"/>
  <c r="AH181" i="2"/>
  <c r="N221" i="17" s="1"/>
  <c r="O121" i="16" s="1"/>
  <c r="AI181" i="2"/>
  <c r="O221" i="17" s="1"/>
  <c r="P221" i="17" s="1"/>
  <c r="Q121" i="16" s="1"/>
  <c r="P121" i="16" s="1"/>
  <c r="AH159" i="2"/>
  <c r="N202" i="17" s="1"/>
  <c r="O109" i="16" s="1"/>
  <c r="AI159" i="2"/>
  <c r="O202" i="17" s="1"/>
  <c r="P202" i="17" s="1"/>
  <c r="Q109" i="16" s="1"/>
  <c r="P109" i="16" s="1"/>
  <c r="AH102" i="2"/>
  <c r="AI102" i="2"/>
  <c r="AH28" i="2"/>
  <c r="AI28" i="2"/>
  <c r="AH163" i="2"/>
  <c r="AI163" i="2"/>
  <c r="AH172" i="2"/>
  <c r="N213" i="17" s="1"/>
  <c r="AI172" i="2"/>
  <c r="O213" i="17" s="1"/>
  <c r="P213" i="17" s="1"/>
  <c r="AH169" i="2"/>
  <c r="N208" i="17" s="1"/>
  <c r="O114" i="16" s="1"/>
  <c r="AI169" i="2"/>
  <c r="O208" i="17" s="1"/>
  <c r="P208" i="17" s="1"/>
  <c r="Q114" i="16" s="1"/>
  <c r="P114" i="16" s="1"/>
  <c r="AH155" i="2"/>
  <c r="N118" i="17" s="1"/>
  <c r="O63" i="16" s="1"/>
  <c r="AI155" i="2"/>
  <c r="O118" i="17" s="1"/>
  <c r="P118" i="17" s="1"/>
  <c r="Q63" i="16" s="1"/>
  <c r="P63" i="16" s="1"/>
  <c r="AH139" i="2"/>
  <c r="N163" i="17" s="1"/>
  <c r="O92" i="16" s="1"/>
  <c r="AI139" i="2"/>
  <c r="O163" i="17" s="1"/>
  <c r="P163" i="17" s="1"/>
  <c r="Q92" i="16" s="1"/>
  <c r="P92" i="16" s="1"/>
  <c r="AH182" i="2"/>
  <c r="N222" i="17" s="1"/>
  <c r="O122" i="16" s="1"/>
  <c r="AI182" i="2"/>
  <c r="O222" i="17" s="1"/>
  <c r="P222" i="17" s="1"/>
  <c r="Q122" i="16" s="1"/>
  <c r="P122" i="16" s="1"/>
  <c r="AH113" i="2"/>
  <c r="AI113" i="2"/>
  <c r="AH162" i="2"/>
  <c r="N120" i="17" s="1"/>
  <c r="O65" i="16" s="1"/>
  <c r="AI162" i="2"/>
  <c r="O120" i="17" s="1"/>
  <c r="P120" i="17" s="1"/>
  <c r="Q65" i="16" s="1"/>
  <c r="P65" i="16" s="1"/>
  <c r="AH147" i="2"/>
  <c r="N186" i="17" s="1"/>
  <c r="O105" i="16" s="1"/>
  <c r="AI147" i="2"/>
  <c r="O186" i="17" s="1"/>
  <c r="P186" i="17" s="1"/>
  <c r="Q105" i="16" s="1"/>
  <c r="P105" i="16" s="1"/>
  <c r="AH29" i="2"/>
  <c r="AI29" i="2"/>
  <c r="AH86" i="2"/>
  <c r="N102" i="17" s="1"/>
  <c r="O53" i="16" s="1"/>
  <c r="AI86" i="2"/>
  <c r="O102" i="17" s="1"/>
  <c r="P102" i="17" s="1"/>
  <c r="Q53" i="16" s="1"/>
  <c r="P53" i="16" s="1"/>
  <c r="Y4" i="2"/>
  <c r="AH99" i="2"/>
  <c r="N127" i="17" s="1"/>
  <c r="O67" i="16" s="1"/>
  <c r="AI99" i="2"/>
  <c r="O127" i="17" s="1"/>
  <c r="P127" i="17" s="1"/>
  <c r="Q67" i="16" s="1"/>
  <c r="P67" i="16" s="1"/>
  <c r="AH15" i="2"/>
  <c r="N17" i="17" s="1"/>
  <c r="O15" i="16" s="1"/>
  <c r="AI15" i="2"/>
  <c r="O17" i="17" s="1"/>
  <c r="P17" i="17" s="1"/>
  <c r="Q15" i="16" s="1"/>
  <c r="P15" i="16" s="1"/>
  <c r="AH41" i="2"/>
  <c r="AI41" i="2"/>
  <c r="AH38" i="2"/>
  <c r="N34" i="17" s="1"/>
  <c r="O23" i="16" s="1"/>
  <c r="AI38" i="2"/>
  <c r="O34" i="17" s="1"/>
  <c r="P34" i="17" s="1"/>
  <c r="Q23" i="16" s="1"/>
  <c r="P23" i="16" s="1"/>
  <c r="AH43" i="2"/>
  <c r="N41" i="17" s="1"/>
  <c r="O26" i="16" s="1"/>
  <c r="AI43" i="2"/>
  <c r="O41" i="17" s="1"/>
  <c r="P41" i="17" s="1"/>
  <c r="Q26" i="16" s="1"/>
  <c r="P26" i="16" s="1"/>
  <c r="AH195" i="2"/>
  <c r="N123" i="17" s="1"/>
  <c r="O10" i="16" s="1"/>
  <c r="AI195" i="2"/>
  <c r="O123" i="17" s="1"/>
  <c r="P123" i="17" s="1"/>
  <c r="Q10" i="16" s="1"/>
  <c r="P10" i="16" s="1"/>
  <c r="AH133" i="2"/>
  <c r="AI133" i="2"/>
  <c r="AH132" i="2"/>
  <c r="AI132" i="2"/>
  <c r="AH167" i="2"/>
  <c r="AI167" i="2"/>
  <c r="AH180" i="2"/>
  <c r="AI180" i="2"/>
  <c r="AH80" i="2"/>
  <c r="N94" i="17" s="1"/>
  <c r="O50" i="16" s="1"/>
  <c r="AI80" i="2"/>
  <c r="O94" i="17" s="1"/>
  <c r="P94" i="17" s="1"/>
  <c r="Q50" i="16" s="1"/>
  <c r="P50" i="16" s="1"/>
  <c r="AC4" i="2"/>
  <c r="AH72" i="2"/>
  <c r="N83" i="17" s="1"/>
  <c r="AI72" i="2"/>
  <c r="O83" i="17" s="1"/>
  <c r="P83" i="17" s="1"/>
  <c r="AH161" i="2"/>
  <c r="N203" i="17" s="1"/>
  <c r="O110" i="16" s="1"/>
  <c r="AI161" i="2"/>
  <c r="O203" i="17" s="1"/>
  <c r="P203" i="17" s="1"/>
  <c r="Q110" i="16" s="1"/>
  <c r="P110" i="16" s="1"/>
  <c r="AH138" i="2"/>
  <c r="N121" i="17" s="1"/>
  <c r="AI138" i="2"/>
  <c r="O121" i="17" s="1"/>
  <c r="P121" i="17" s="1"/>
  <c r="AH174" i="2"/>
  <c r="N178" i="17" s="1"/>
  <c r="O98" i="16" s="1"/>
  <c r="AI174" i="2"/>
  <c r="O178" i="17" s="1"/>
  <c r="P178" i="17" s="1"/>
  <c r="Q98" i="16" s="1"/>
  <c r="P98" i="16" s="1"/>
  <c r="AH176" i="2"/>
  <c r="AI176" i="2"/>
  <c r="AH117" i="2"/>
  <c r="N138" i="17" s="1"/>
  <c r="O74" i="16" s="1"/>
  <c r="AI117" i="2"/>
  <c r="O138" i="17" s="1"/>
  <c r="P138" i="17" s="1"/>
  <c r="Q74" i="16" s="1"/>
  <c r="P74" i="16" s="1"/>
  <c r="AH63" i="2"/>
  <c r="N73" i="17" s="1"/>
  <c r="AI63" i="2"/>
  <c r="O73" i="17" s="1"/>
  <c r="P73" i="17" s="1"/>
  <c r="AH62" i="2"/>
  <c r="N72" i="17" s="1"/>
  <c r="O41" i="16" s="1"/>
  <c r="AI62" i="2"/>
  <c r="O72" i="17" s="1"/>
  <c r="P72" i="17" s="1"/>
  <c r="Q41" i="16" s="1"/>
  <c r="P41" i="16" s="1"/>
  <c r="AH107" i="2"/>
  <c r="N133" i="17" s="1"/>
  <c r="O70" i="16" s="1"/>
  <c r="AI107" i="2"/>
  <c r="O133" i="17" s="1"/>
  <c r="P133" i="17" s="1"/>
  <c r="Q70" i="16" s="1"/>
  <c r="P70" i="16" s="1"/>
  <c r="AH88" i="2"/>
  <c r="N104" i="17" s="1"/>
  <c r="O55" i="16" s="1"/>
  <c r="AI88" i="2"/>
  <c r="O104" i="17" s="1"/>
  <c r="P104" i="17" s="1"/>
  <c r="Q55" i="16" s="1"/>
  <c r="P55" i="16" s="1"/>
  <c r="AH152" i="2"/>
  <c r="N193" i="17" s="1"/>
  <c r="AI152" i="2"/>
  <c r="O193" i="17" s="1"/>
  <c r="P193" i="17" s="1"/>
  <c r="AH78" i="2"/>
  <c r="N93" i="17" s="1"/>
  <c r="O49" i="16" s="1"/>
  <c r="AI78" i="2"/>
  <c r="O93" i="17" s="1"/>
  <c r="P93" i="17" s="1"/>
  <c r="Q49" i="16" s="1"/>
  <c r="P49" i="16" s="1"/>
  <c r="AH12" i="2"/>
  <c r="N13" i="17" s="1"/>
  <c r="O14" i="16" s="1"/>
  <c r="AI12" i="2"/>
  <c r="O13" i="17" s="1"/>
  <c r="P13" i="17" s="1"/>
  <c r="Q14" i="16" s="1"/>
  <c r="P14" i="16" s="1"/>
  <c r="AH91" i="2"/>
  <c r="AI91" i="2"/>
  <c r="AH61" i="2"/>
  <c r="N71" i="17" s="1"/>
  <c r="O40" i="16" s="1"/>
  <c r="AI61" i="2"/>
  <c r="O71" i="17" s="1"/>
  <c r="P71" i="17" s="1"/>
  <c r="Q40" i="16" s="1"/>
  <c r="P40" i="16" s="1"/>
  <c r="AH32" i="2"/>
  <c r="N31" i="17" s="1"/>
  <c r="O21" i="16" s="1"/>
  <c r="AI32" i="2"/>
  <c r="O31" i="17" s="1"/>
  <c r="P31" i="17" s="1"/>
  <c r="Q21" i="16" s="1"/>
  <c r="P21" i="16" s="1"/>
  <c r="AH7" i="2"/>
  <c r="N5" i="17" s="1"/>
  <c r="AI7" i="2"/>
  <c r="O5" i="17" s="1"/>
  <c r="P5" i="17" s="1"/>
  <c r="Q8" i="16" s="1"/>
  <c r="P8" i="16" s="1"/>
  <c r="AH33" i="2"/>
  <c r="N32" i="17" s="1"/>
  <c r="AI33" i="2"/>
  <c r="O32" i="17" s="1"/>
  <c r="P32" i="17" s="1"/>
  <c r="AH30" i="2"/>
  <c r="AI30" i="2"/>
  <c r="AH35" i="2"/>
  <c r="AI35" i="2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6" i="1"/>
  <c r="AL33" i="16" l="1"/>
  <c r="AO33" i="16" s="1"/>
  <c r="AB33" i="16"/>
  <c r="AE33" i="16" s="1"/>
  <c r="AG63" i="16"/>
  <c r="AH63" i="16" s="1"/>
  <c r="AI63" i="16" s="1"/>
  <c r="AG37" i="16"/>
  <c r="AH37" i="16" s="1"/>
  <c r="AI37" i="16" s="1"/>
  <c r="AG40" i="16"/>
  <c r="AH40" i="16" s="1"/>
  <c r="AI40" i="16" s="1"/>
  <c r="AG122" i="16"/>
  <c r="AH122" i="16" s="1"/>
  <c r="AI122" i="16" s="1"/>
  <c r="AG109" i="16"/>
  <c r="AH109" i="16" s="1"/>
  <c r="AI109" i="16" s="1"/>
  <c r="AG32" i="16"/>
  <c r="AH32" i="16" s="1"/>
  <c r="AI32" i="16" s="1"/>
  <c r="AG45" i="16"/>
  <c r="AH45" i="16" s="1"/>
  <c r="AI45" i="16" s="1"/>
  <c r="AG68" i="16"/>
  <c r="AH68" i="16" s="1"/>
  <c r="AI68" i="16" s="1"/>
  <c r="AG111" i="16"/>
  <c r="AH111" i="16" s="1"/>
  <c r="AI111" i="16" s="1"/>
  <c r="AG64" i="16"/>
  <c r="AH64" i="16" s="1"/>
  <c r="AI64" i="16" s="1"/>
  <c r="AG128" i="16"/>
  <c r="AH128" i="16" s="1"/>
  <c r="AI128" i="16" s="1"/>
  <c r="AG38" i="16"/>
  <c r="AH38" i="16" s="1"/>
  <c r="AI38" i="16" s="1"/>
  <c r="O12" i="16"/>
  <c r="AG87" i="16"/>
  <c r="AH87" i="16" s="1"/>
  <c r="AI87" i="16" s="1"/>
  <c r="AG108" i="16"/>
  <c r="AH108" i="16" s="1"/>
  <c r="AI108" i="16" s="1"/>
  <c r="AG127" i="16"/>
  <c r="AH127" i="16" s="1"/>
  <c r="AI127" i="16" s="1"/>
  <c r="AG19" i="16"/>
  <c r="AH19" i="16" s="1"/>
  <c r="AI19" i="16" s="1"/>
  <c r="AW33" i="16"/>
  <c r="AX33" i="16" s="1"/>
  <c r="AG14" i="16"/>
  <c r="AH14" i="16" s="1"/>
  <c r="AI14" i="16" s="1"/>
  <c r="AG11" i="16"/>
  <c r="AH11" i="16" s="1"/>
  <c r="AI11" i="16" s="1"/>
  <c r="AG99" i="16"/>
  <c r="AH99" i="16" s="1"/>
  <c r="AI99" i="16" s="1"/>
  <c r="AG10" i="16"/>
  <c r="AH10" i="16" s="1"/>
  <c r="AI10" i="16" s="1"/>
  <c r="AG15" i="16"/>
  <c r="AH15" i="16" s="1"/>
  <c r="AI15" i="16" s="1"/>
  <c r="O210" i="17"/>
  <c r="P210" i="17" s="1"/>
  <c r="Q116" i="16" s="1"/>
  <c r="P116" i="16" s="1"/>
  <c r="O211" i="17"/>
  <c r="P211" i="17" s="1"/>
  <c r="AG107" i="16"/>
  <c r="AH107" i="16" s="1"/>
  <c r="AI107" i="16" s="1"/>
  <c r="AG62" i="16"/>
  <c r="AH62" i="16" s="1"/>
  <c r="AI62" i="16" s="1"/>
  <c r="AG81" i="16"/>
  <c r="AH81" i="16" s="1"/>
  <c r="AI81" i="16" s="1"/>
  <c r="AG66" i="16"/>
  <c r="AH66" i="16" s="1"/>
  <c r="AI66" i="16" s="1"/>
  <c r="AG27" i="16"/>
  <c r="AH27" i="16" s="1"/>
  <c r="AI27" i="16" s="1"/>
  <c r="AG75" i="16"/>
  <c r="AH75" i="16" s="1"/>
  <c r="AI75" i="16" s="1"/>
  <c r="AG57" i="16"/>
  <c r="AH57" i="16" s="1"/>
  <c r="AI57" i="16" s="1"/>
  <c r="AG125" i="16"/>
  <c r="AH125" i="16" s="1"/>
  <c r="AI125" i="16" s="1"/>
  <c r="AG89" i="16"/>
  <c r="AH89" i="16" s="1"/>
  <c r="AI89" i="16" s="1"/>
  <c r="AG22" i="16"/>
  <c r="AH22" i="16" s="1"/>
  <c r="AI22" i="16" s="1"/>
  <c r="AG73" i="16"/>
  <c r="AH73" i="16" s="1"/>
  <c r="AI73" i="16" s="1"/>
  <c r="AG117" i="16"/>
  <c r="AH117" i="16" s="1"/>
  <c r="AI117" i="16" s="1"/>
  <c r="AG131" i="16"/>
  <c r="AH131" i="16" s="1"/>
  <c r="AI131" i="16" s="1"/>
  <c r="AG16" i="16"/>
  <c r="AH16" i="16" s="1"/>
  <c r="AI16" i="16" s="1"/>
  <c r="AG104" i="16"/>
  <c r="AH104" i="16" s="1"/>
  <c r="AI104" i="16" s="1"/>
  <c r="AG55" i="16"/>
  <c r="AH55" i="16" s="1"/>
  <c r="AI55" i="16" s="1"/>
  <c r="AG74" i="16"/>
  <c r="AH74" i="16" s="1"/>
  <c r="AI74" i="16" s="1"/>
  <c r="AG110" i="16"/>
  <c r="AH110" i="16" s="1"/>
  <c r="AI110" i="16" s="1"/>
  <c r="AG105" i="16"/>
  <c r="AH105" i="16" s="1"/>
  <c r="AI105" i="16" s="1"/>
  <c r="AG92" i="16"/>
  <c r="AH92" i="16" s="1"/>
  <c r="AI92" i="16" s="1"/>
  <c r="AG121" i="16"/>
  <c r="AH121" i="16" s="1"/>
  <c r="AI121" i="16" s="1"/>
  <c r="AG25" i="16"/>
  <c r="AH25" i="16" s="1"/>
  <c r="AI25" i="16" s="1"/>
  <c r="AG46" i="16"/>
  <c r="AH46" i="16" s="1"/>
  <c r="AI46" i="16" s="1"/>
  <c r="N210" i="17"/>
  <c r="N211" i="17"/>
  <c r="AG130" i="16"/>
  <c r="AH130" i="16" s="1"/>
  <c r="AI130" i="16" s="1"/>
  <c r="AG48" i="16"/>
  <c r="AH48" i="16" s="1"/>
  <c r="AI48" i="16" s="1"/>
  <c r="Q7" i="16"/>
  <c r="AG18" i="16"/>
  <c r="AH18" i="16" s="1"/>
  <c r="AI18" i="16" s="1"/>
  <c r="AG72" i="16"/>
  <c r="AH72" i="16" s="1"/>
  <c r="AI72" i="16" s="1"/>
  <c r="AG70" i="16"/>
  <c r="AH70" i="16" s="1"/>
  <c r="AI70" i="16" s="1"/>
  <c r="AG76" i="16"/>
  <c r="AH76" i="16" s="1"/>
  <c r="AI76" i="16" s="1"/>
  <c r="AG26" i="16"/>
  <c r="AH26" i="16" s="1"/>
  <c r="AI26" i="16" s="1"/>
  <c r="AG67" i="16"/>
  <c r="AH67" i="16" s="1"/>
  <c r="AI67" i="16" s="1"/>
  <c r="AG78" i="16"/>
  <c r="AH78" i="16" s="1"/>
  <c r="AI78" i="16" s="1"/>
  <c r="AG69" i="16"/>
  <c r="AH69" i="16" s="1"/>
  <c r="AI69" i="16" s="1"/>
  <c r="AG123" i="16"/>
  <c r="AH123" i="16" s="1"/>
  <c r="AI123" i="16" s="1"/>
  <c r="AG129" i="16"/>
  <c r="AH129" i="16" s="1"/>
  <c r="AI129" i="16" s="1"/>
  <c r="AG24" i="16"/>
  <c r="AH24" i="16" s="1"/>
  <c r="AI24" i="16" s="1"/>
  <c r="AG59" i="16"/>
  <c r="AH59" i="16" s="1"/>
  <c r="AI59" i="16" s="1"/>
  <c r="AG71" i="16"/>
  <c r="AH71" i="16" s="1"/>
  <c r="AI71" i="16" s="1"/>
  <c r="AG13" i="16"/>
  <c r="AH13" i="16" s="1"/>
  <c r="AI13" i="16" s="1"/>
  <c r="AG60" i="16"/>
  <c r="AH60" i="16" s="1"/>
  <c r="AI60" i="16" s="1"/>
  <c r="AG80" i="16"/>
  <c r="AH80" i="16" s="1"/>
  <c r="AI80" i="16" s="1"/>
  <c r="AG56" i="16"/>
  <c r="AH56" i="16" s="1"/>
  <c r="AI56" i="16" s="1"/>
  <c r="AG119" i="16"/>
  <c r="AH119" i="16" s="1"/>
  <c r="AI119" i="16" s="1"/>
  <c r="AG9" i="16"/>
  <c r="AH9" i="16" s="1"/>
  <c r="AI9" i="16" s="1"/>
  <c r="O194" i="17"/>
  <c r="P194" i="17" s="1"/>
  <c r="O167" i="17"/>
  <c r="P167" i="17" s="1"/>
  <c r="AG65" i="16"/>
  <c r="AH65" i="16" s="1"/>
  <c r="AI65" i="16" s="1"/>
  <c r="AG100" i="16"/>
  <c r="AH100" i="16" s="1"/>
  <c r="AI100" i="16" s="1"/>
  <c r="AG23" i="16"/>
  <c r="AH23" i="16" s="1"/>
  <c r="AI23" i="16" s="1"/>
  <c r="AG47" i="16"/>
  <c r="AH47" i="16" s="1"/>
  <c r="AI47" i="16" s="1"/>
  <c r="AG112" i="16"/>
  <c r="AH112" i="16" s="1"/>
  <c r="AI112" i="16" s="1"/>
  <c r="AG82" i="16"/>
  <c r="AH82" i="16" s="1"/>
  <c r="AI82" i="16" s="1"/>
  <c r="AG61" i="16"/>
  <c r="AH61" i="16" s="1"/>
  <c r="AI61" i="16" s="1"/>
  <c r="AG39" i="16"/>
  <c r="AH39" i="16" s="1"/>
  <c r="AI39" i="16" s="1"/>
  <c r="AG42" i="16"/>
  <c r="AH42" i="16" s="1"/>
  <c r="AI42" i="16" s="1"/>
  <c r="AG84" i="16"/>
  <c r="AH84" i="16" s="1"/>
  <c r="AI84" i="16" s="1"/>
  <c r="AG17" i="16"/>
  <c r="AH17" i="16" s="1"/>
  <c r="AI17" i="16" s="1"/>
  <c r="AG52" i="16"/>
  <c r="AH52" i="16" s="1"/>
  <c r="AI52" i="16" s="1"/>
  <c r="AG88" i="16"/>
  <c r="AH88" i="16" s="1"/>
  <c r="AI88" i="16" s="1"/>
  <c r="AG103" i="16"/>
  <c r="AH103" i="16" s="1"/>
  <c r="AI103" i="16" s="1"/>
  <c r="AG126" i="16"/>
  <c r="AH126" i="16" s="1"/>
  <c r="AI126" i="16" s="1"/>
  <c r="AG94" i="16"/>
  <c r="AH94" i="16" s="1"/>
  <c r="AI94" i="16" s="1"/>
  <c r="N167" i="17"/>
  <c r="O93" i="16" s="1"/>
  <c r="N194" i="17"/>
  <c r="AG97" i="16"/>
  <c r="AH97" i="16" s="1"/>
  <c r="AI97" i="16" s="1"/>
  <c r="AG21" i="16"/>
  <c r="AH21" i="16" s="1"/>
  <c r="AI21" i="16" s="1"/>
  <c r="AG49" i="16"/>
  <c r="AH49" i="16" s="1"/>
  <c r="AI49" i="16" s="1"/>
  <c r="AG41" i="16"/>
  <c r="AH41" i="16" s="1"/>
  <c r="AI41" i="16" s="1"/>
  <c r="AG98" i="16"/>
  <c r="AH98" i="16" s="1"/>
  <c r="AI98" i="16" s="1"/>
  <c r="AG53" i="16"/>
  <c r="AH53" i="16" s="1"/>
  <c r="AI53" i="16" s="1"/>
  <c r="AG114" i="16"/>
  <c r="AH114" i="16" s="1"/>
  <c r="AI114" i="16" s="1"/>
  <c r="AG29" i="16"/>
  <c r="AH29" i="16" s="1"/>
  <c r="AI29" i="16" s="1"/>
  <c r="AG58" i="16"/>
  <c r="AH58" i="16" s="1"/>
  <c r="AI58" i="16" s="1"/>
  <c r="AG43" i="16"/>
  <c r="AH43" i="16" s="1"/>
  <c r="AI43" i="16" s="1"/>
  <c r="AG95" i="16"/>
  <c r="AH95" i="16" s="1"/>
  <c r="AI95" i="16" s="1"/>
  <c r="AG124" i="16"/>
  <c r="AH124" i="16" s="1"/>
  <c r="AI124" i="16" s="1"/>
  <c r="AG101" i="16"/>
  <c r="AH101" i="16" s="1"/>
  <c r="AI101" i="16" s="1"/>
  <c r="AG20" i="16"/>
  <c r="AH20" i="16" s="1"/>
  <c r="AI20" i="16" s="1"/>
  <c r="AG28" i="16"/>
  <c r="AH28" i="16" s="1"/>
  <c r="AI28" i="16" s="1"/>
  <c r="AG106" i="16"/>
  <c r="AH106" i="16" s="1"/>
  <c r="AI106" i="16" s="1"/>
  <c r="AM33" i="16"/>
  <c r="AN33" i="16" s="1"/>
  <c r="O8" i="16"/>
  <c r="O1" i="17"/>
  <c r="AG33" i="16"/>
  <c r="AH33" i="16" s="1"/>
  <c r="AI33" i="16" s="1"/>
  <c r="AG36" i="16"/>
  <c r="AH36" i="16" s="1"/>
  <c r="AI36" i="16" s="1"/>
  <c r="AG50" i="16"/>
  <c r="AH50" i="16" s="1"/>
  <c r="AI50" i="16" s="1"/>
  <c r="Q12" i="16"/>
  <c r="P12" i="16" s="1"/>
  <c r="AG118" i="16"/>
  <c r="AH118" i="16" s="1"/>
  <c r="AI118" i="16" s="1"/>
  <c r="AG54" i="16"/>
  <c r="AH54" i="16" s="1"/>
  <c r="AI54" i="16" s="1"/>
  <c r="AG102" i="16"/>
  <c r="AH102" i="16" s="1"/>
  <c r="AI102" i="16" s="1"/>
  <c r="AG113" i="16"/>
  <c r="AH113" i="16" s="1"/>
  <c r="AI113" i="16" s="1"/>
  <c r="AG34" i="16"/>
  <c r="AH34" i="16" s="1"/>
  <c r="AI34" i="16" s="1"/>
  <c r="AG30" i="16"/>
  <c r="AH30" i="16" s="1"/>
  <c r="AI30" i="16" s="1"/>
  <c r="AG79" i="16"/>
  <c r="AH79" i="16" s="1"/>
  <c r="AI79" i="16" s="1"/>
  <c r="AG51" i="16"/>
  <c r="AH51" i="16" s="1"/>
  <c r="AI51" i="16" s="1"/>
  <c r="AG77" i="16"/>
  <c r="AH77" i="16" s="1"/>
  <c r="AI77" i="16" s="1"/>
  <c r="AG35" i="16"/>
  <c r="AH35" i="16" s="1"/>
  <c r="AI35" i="16" s="1"/>
  <c r="AG44" i="16"/>
  <c r="AH44" i="16" s="1"/>
  <c r="AI44" i="16" s="1"/>
  <c r="AC33" i="16"/>
  <c r="AD33" i="16" s="1"/>
  <c r="AJ98" i="2"/>
  <c r="AJ186" i="2"/>
  <c r="AJ75" i="2"/>
  <c r="AJ24" i="2"/>
  <c r="AJ124" i="2"/>
  <c r="AJ114" i="2"/>
  <c r="AJ189" i="2"/>
  <c r="AJ13" i="2"/>
  <c r="AJ132" i="2"/>
  <c r="AJ38" i="2"/>
  <c r="AJ77" i="2"/>
  <c r="AJ50" i="2"/>
  <c r="AJ178" i="2"/>
  <c r="AJ76" i="2"/>
  <c r="AJ165" i="2"/>
  <c r="AJ130" i="2"/>
  <c r="AJ196" i="2"/>
  <c r="AJ26" i="2"/>
  <c r="AJ60" i="2"/>
  <c r="AJ66" i="2"/>
  <c r="AJ131" i="2"/>
  <c r="AJ127" i="2"/>
  <c r="AJ20" i="2"/>
  <c r="AJ9" i="2"/>
  <c r="AJ82" i="2"/>
  <c r="AJ96" i="2"/>
  <c r="AJ135" i="2"/>
  <c r="AJ143" i="2"/>
  <c r="AJ187" i="2"/>
  <c r="AJ151" i="2"/>
  <c r="AJ17" i="2"/>
  <c r="AJ153" i="2"/>
  <c r="AJ15" i="2"/>
  <c r="AJ167" i="2"/>
  <c r="AJ43" i="2"/>
  <c r="AJ99" i="2"/>
  <c r="AJ169" i="2"/>
  <c r="AJ46" i="2"/>
  <c r="AJ69" i="2"/>
  <c r="AJ111" i="2"/>
  <c r="AJ148" i="2"/>
  <c r="AJ177" i="2"/>
  <c r="AJ192" i="2"/>
  <c r="AJ185" i="2"/>
  <c r="AJ141" i="2"/>
  <c r="AJ31" i="2"/>
  <c r="AJ90" i="2"/>
  <c r="AJ45" i="2"/>
  <c r="AJ97" i="2"/>
  <c r="AJ160" i="2"/>
  <c r="AJ156" i="2"/>
  <c r="AJ22" i="2"/>
  <c r="AJ180" i="2"/>
  <c r="AJ195" i="2"/>
  <c r="AJ104" i="2"/>
  <c r="AJ157" i="2"/>
  <c r="AJ171" i="2"/>
  <c r="AJ129" i="2"/>
  <c r="AJ65" i="2"/>
  <c r="AJ44" i="2"/>
  <c r="AJ53" i="2"/>
  <c r="AJ120" i="2"/>
  <c r="AJ92" i="2"/>
  <c r="AJ137" i="2"/>
  <c r="AJ34" i="2"/>
  <c r="AJ37" i="2"/>
  <c r="AJ116" i="2"/>
  <c r="AJ173" i="2"/>
  <c r="AJ149" i="2"/>
  <c r="AJ183" i="2"/>
  <c r="AJ19" i="2"/>
  <c r="AJ42" i="2"/>
  <c r="AJ33" i="2"/>
  <c r="AJ91" i="2"/>
  <c r="AJ88" i="2"/>
  <c r="AJ117" i="2"/>
  <c r="AJ161" i="2"/>
  <c r="AJ147" i="2"/>
  <c r="AJ139" i="2"/>
  <c r="AJ163" i="2"/>
  <c r="AJ181" i="2"/>
  <c r="AJ23" i="2"/>
  <c r="AJ40" i="2"/>
  <c r="AJ73" i="2"/>
  <c r="AJ170" i="2"/>
  <c r="AJ154" i="2"/>
  <c r="AJ190" i="2"/>
  <c r="AJ201" i="2"/>
  <c r="AJ197" i="2"/>
  <c r="AJ54" i="2"/>
  <c r="AJ79" i="2"/>
  <c r="AJ123" i="2"/>
  <c r="AJ119" i="2"/>
  <c r="AJ105" i="2"/>
  <c r="AJ184" i="2"/>
  <c r="AJ200" i="2"/>
  <c r="AJ168" i="2"/>
  <c r="AJ39" i="2"/>
  <c r="AJ74" i="2"/>
  <c r="AJ56" i="2"/>
  <c r="AJ94" i="2"/>
  <c r="AJ108" i="2"/>
  <c r="AJ100" i="2"/>
  <c r="AJ11" i="2"/>
  <c r="AJ95" i="2"/>
  <c r="AJ128" i="2"/>
  <c r="AJ16" i="2"/>
  <c r="AJ89" i="2"/>
  <c r="AJ179" i="2"/>
  <c r="AJ191" i="2"/>
  <c r="AJ14" i="2"/>
  <c r="AJ103" i="2"/>
  <c r="AJ8" i="2"/>
  <c r="AJ35" i="2"/>
  <c r="AJ32" i="2"/>
  <c r="AJ78" i="2"/>
  <c r="AJ62" i="2"/>
  <c r="AJ174" i="2"/>
  <c r="AJ86" i="2"/>
  <c r="AJ113" i="2"/>
  <c r="AJ102" i="2"/>
  <c r="AJ36" i="2"/>
  <c r="AJ80" i="2"/>
  <c r="AJ133" i="2"/>
  <c r="AJ41" i="2"/>
  <c r="AJ84" i="2"/>
  <c r="AJ110" i="2"/>
  <c r="AJ52" i="2"/>
  <c r="AJ175" i="2"/>
  <c r="AJ150" i="2"/>
  <c r="AJ203" i="2"/>
  <c r="AJ67" i="2"/>
  <c r="AJ87" i="2"/>
  <c r="AJ85" i="2"/>
  <c r="AJ106" i="2"/>
  <c r="AJ118" i="2"/>
  <c r="AJ142" i="2"/>
  <c r="AJ166" i="2"/>
  <c r="AJ47" i="2"/>
  <c r="AJ48" i="2"/>
  <c r="AJ126" i="2"/>
  <c r="AJ194" i="2"/>
  <c r="AJ81" i="2"/>
  <c r="AJ122" i="2"/>
  <c r="AJ145" i="2"/>
  <c r="AJ55" i="2"/>
  <c r="AJ70" i="2"/>
  <c r="AJ30" i="2"/>
  <c r="AJ61" i="2"/>
  <c r="AJ152" i="2"/>
  <c r="AJ63" i="2"/>
  <c r="AJ138" i="2"/>
  <c r="AJ29" i="2"/>
  <c r="AJ182" i="2"/>
  <c r="AJ172" i="2"/>
  <c r="AJ159" i="2"/>
  <c r="AJ49" i="2"/>
  <c r="AJ71" i="2"/>
  <c r="AJ115" i="2"/>
  <c r="AJ68" i="2"/>
  <c r="AJ101" i="2"/>
  <c r="AJ164" i="2"/>
  <c r="AJ146" i="2"/>
  <c r="AJ198" i="2"/>
  <c r="AJ59" i="2"/>
  <c r="AJ18" i="2"/>
  <c r="AJ136" i="2"/>
  <c r="AJ134" i="2"/>
  <c r="AJ158" i="2"/>
  <c r="AJ188" i="2"/>
  <c r="AJ25" i="2"/>
  <c r="AJ6" i="2"/>
  <c r="AJ144" i="2"/>
  <c r="AJ109" i="2"/>
  <c r="AJ7" i="2"/>
  <c r="AJ12" i="2"/>
  <c r="AJ107" i="2"/>
  <c r="AJ176" i="2"/>
  <c r="AJ72" i="2"/>
  <c r="AJ162" i="2"/>
  <c r="AJ155" i="2"/>
  <c r="AJ28" i="2"/>
  <c r="AJ51" i="2"/>
  <c r="AJ10" i="2"/>
  <c r="AJ21" i="2"/>
  <c r="AJ93" i="2"/>
  <c r="AJ121" i="2"/>
  <c r="AJ140" i="2"/>
  <c r="AJ58" i="2"/>
  <c r="AJ193" i="2"/>
  <c r="AJ125" i="2"/>
  <c r="AJ57" i="2"/>
  <c r="AH204" i="2"/>
  <c r="AJ64" i="2"/>
  <c r="AJ202" i="2"/>
  <c r="AJ199" i="2"/>
  <c r="AJ27" i="2"/>
  <c r="T159" i="1"/>
  <c r="V159" i="1"/>
  <c r="L229" i="17" s="1"/>
  <c r="M229" i="17" s="1"/>
  <c r="X159" i="1"/>
  <c r="AA159" i="1"/>
  <c r="Y159" i="1"/>
  <c r="AC159" i="1" s="1"/>
  <c r="S159" i="1"/>
  <c r="Z159" i="1"/>
  <c r="U159" i="1"/>
  <c r="T156" i="1"/>
  <c r="V156" i="1"/>
  <c r="X156" i="1"/>
  <c r="Z156" i="1"/>
  <c r="AA156" i="1"/>
  <c r="U156" i="1"/>
  <c r="Y156" i="1"/>
  <c r="AC156" i="1" s="1"/>
  <c r="S156" i="1"/>
  <c r="T132" i="1"/>
  <c r="V132" i="1"/>
  <c r="X132" i="1"/>
  <c r="Z132" i="1"/>
  <c r="AA132" i="1"/>
  <c r="U132" i="1"/>
  <c r="S132" i="1"/>
  <c r="Y132" i="1"/>
  <c r="AC132" i="1" s="1"/>
  <c r="Y100" i="1"/>
  <c r="AC100" i="1" s="1"/>
  <c r="U100" i="1"/>
  <c r="X100" i="1"/>
  <c r="Z100" i="1"/>
  <c r="V100" i="1"/>
  <c r="L131" i="17" s="1"/>
  <c r="M131" i="17" s="1"/>
  <c r="AA100" i="1"/>
  <c r="S100" i="1"/>
  <c r="T100" i="1"/>
  <c r="Y68" i="1"/>
  <c r="AC68" i="1" s="1"/>
  <c r="U68" i="1"/>
  <c r="V68" i="1"/>
  <c r="L85" i="17" s="1"/>
  <c r="M85" i="17" s="1"/>
  <c r="AA68" i="1"/>
  <c r="T68" i="1"/>
  <c r="X68" i="1"/>
  <c r="Z68" i="1"/>
  <c r="S68" i="1"/>
  <c r="Y27" i="1"/>
  <c r="AC27" i="1" s="1"/>
  <c r="T27" i="1"/>
  <c r="U27" i="1"/>
  <c r="Z27" i="1"/>
  <c r="AA27" i="1"/>
  <c r="S27" i="1"/>
  <c r="V27" i="1"/>
  <c r="L31" i="17" s="1"/>
  <c r="M31" i="17" s="1"/>
  <c r="X27" i="1"/>
  <c r="T171" i="1"/>
  <c r="V171" i="1"/>
  <c r="L239" i="17" s="1"/>
  <c r="M239" i="17" s="1"/>
  <c r="X171" i="1"/>
  <c r="S171" i="1"/>
  <c r="U171" i="1"/>
  <c r="Y171" i="1"/>
  <c r="AC171" i="1" s="1"/>
  <c r="Z171" i="1"/>
  <c r="AA171" i="1"/>
  <c r="T163" i="1"/>
  <c r="V163" i="1"/>
  <c r="L116" i="17" s="1"/>
  <c r="M116" i="17" s="1"/>
  <c r="X163" i="1"/>
  <c r="S163" i="1"/>
  <c r="U163" i="1"/>
  <c r="Y163" i="1"/>
  <c r="AC163" i="1" s="1"/>
  <c r="Z163" i="1"/>
  <c r="AA163" i="1"/>
  <c r="T155" i="1"/>
  <c r="V155" i="1"/>
  <c r="X155" i="1"/>
  <c r="S155" i="1"/>
  <c r="U155" i="1"/>
  <c r="Y155" i="1"/>
  <c r="AC155" i="1" s="1"/>
  <c r="Z155" i="1"/>
  <c r="AA155" i="1"/>
  <c r="T147" i="1"/>
  <c r="V147" i="1"/>
  <c r="X147" i="1"/>
  <c r="S147" i="1"/>
  <c r="U147" i="1"/>
  <c r="Y147" i="1"/>
  <c r="AC147" i="1" s="1"/>
  <c r="Z147" i="1"/>
  <c r="AA147" i="1"/>
  <c r="T139" i="1"/>
  <c r="V139" i="1"/>
  <c r="L120" i="17" s="1"/>
  <c r="M120" i="17" s="1"/>
  <c r="X139" i="1"/>
  <c r="S139" i="1"/>
  <c r="U139" i="1"/>
  <c r="Y139" i="1"/>
  <c r="AC139" i="1" s="1"/>
  <c r="AA139" i="1"/>
  <c r="Z139" i="1"/>
  <c r="T131" i="1"/>
  <c r="V131" i="1"/>
  <c r="L191" i="17" s="1"/>
  <c r="M191" i="17" s="1"/>
  <c r="X131" i="1"/>
  <c r="S131" i="1"/>
  <c r="U131" i="1"/>
  <c r="Y131" i="1"/>
  <c r="AC131" i="1" s="1"/>
  <c r="Z131" i="1"/>
  <c r="AA131" i="1"/>
  <c r="T123" i="1"/>
  <c r="V123" i="1"/>
  <c r="L155" i="17" s="1"/>
  <c r="M155" i="17" s="1"/>
  <c r="X123" i="1"/>
  <c r="S123" i="1"/>
  <c r="U123" i="1"/>
  <c r="Y123" i="1"/>
  <c r="AC123" i="1" s="1"/>
  <c r="Z123" i="1"/>
  <c r="AA123" i="1"/>
  <c r="T115" i="1"/>
  <c r="V115" i="1"/>
  <c r="L152" i="17" s="1"/>
  <c r="M152" i="17" s="1"/>
  <c r="X115" i="1"/>
  <c r="S115" i="1"/>
  <c r="U115" i="1"/>
  <c r="Y115" i="1"/>
  <c r="AC115" i="1" s="1"/>
  <c r="Z115" i="1"/>
  <c r="AA115" i="1"/>
  <c r="Y107" i="1"/>
  <c r="AC107" i="1" s="1"/>
  <c r="T107" i="1"/>
  <c r="V107" i="1"/>
  <c r="L151" i="17" s="1"/>
  <c r="M151" i="17" s="1"/>
  <c r="X107" i="1"/>
  <c r="AA107" i="1"/>
  <c r="U107" i="1"/>
  <c r="Z107" i="1"/>
  <c r="S107" i="1"/>
  <c r="Y99" i="1"/>
  <c r="AC99" i="1" s="1"/>
  <c r="T99" i="1"/>
  <c r="V99" i="1"/>
  <c r="X99" i="1"/>
  <c r="S99" i="1"/>
  <c r="U99" i="1"/>
  <c r="Z99" i="1"/>
  <c r="AA99" i="1"/>
  <c r="Y91" i="1"/>
  <c r="AC91" i="1" s="1"/>
  <c r="T91" i="1"/>
  <c r="V91" i="1"/>
  <c r="X91" i="1"/>
  <c r="U91" i="1"/>
  <c r="Z91" i="1"/>
  <c r="AA91" i="1"/>
  <c r="S91" i="1"/>
  <c r="Y83" i="1"/>
  <c r="AC83" i="1" s="1"/>
  <c r="U83" i="1"/>
  <c r="S83" i="1"/>
  <c r="V83" i="1"/>
  <c r="L110" i="17" s="1"/>
  <c r="M110" i="17" s="1"/>
  <c r="X83" i="1"/>
  <c r="Z83" i="1"/>
  <c r="T83" i="1"/>
  <c r="AA83" i="1"/>
  <c r="Y75" i="1"/>
  <c r="AC75" i="1" s="1"/>
  <c r="T75" i="1"/>
  <c r="U75" i="1"/>
  <c r="V75" i="1"/>
  <c r="L103" i="17" s="1"/>
  <c r="M103" i="17" s="1"/>
  <c r="X75" i="1"/>
  <c r="Z75" i="1"/>
  <c r="AA75" i="1"/>
  <c r="S75" i="1"/>
  <c r="Y67" i="1"/>
  <c r="AC67" i="1" s="1"/>
  <c r="T67" i="1"/>
  <c r="U67" i="1"/>
  <c r="V67" i="1"/>
  <c r="L71" i="17" s="1"/>
  <c r="M71" i="17" s="1"/>
  <c r="Z67" i="1"/>
  <c r="AA67" i="1"/>
  <c r="X67" i="1"/>
  <c r="S67" i="1"/>
  <c r="Y59" i="1"/>
  <c r="AC59" i="1" s="1"/>
  <c r="T59" i="1"/>
  <c r="U59" i="1"/>
  <c r="Z59" i="1"/>
  <c r="S59" i="1"/>
  <c r="V59" i="1"/>
  <c r="L78" i="17" s="1"/>
  <c r="M78" i="17" s="1"/>
  <c r="X59" i="1"/>
  <c r="AA59" i="1"/>
  <c r="Y51" i="1"/>
  <c r="AC51" i="1" s="1"/>
  <c r="T51" i="1"/>
  <c r="U51" i="1"/>
  <c r="S51" i="1"/>
  <c r="V51" i="1"/>
  <c r="L68" i="17" s="1"/>
  <c r="M68" i="17" s="1"/>
  <c r="X51" i="1"/>
  <c r="Z51" i="1"/>
  <c r="AA51" i="1"/>
  <c r="Y42" i="1"/>
  <c r="AC42" i="1" s="1"/>
  <c r="S42" i="1"/>
  <c r="T42" i="1"/>
  <c r="AA42" i="1"/>
  <c r="U42" i="1"/>
  <c r="X42" i="1"/>
  <c r="Z42" i="1"/>
  <c r="V42" i="1"/>
  <c r="L54" i="17" s="1"/>
  <c r="M54" i="17" s="1"/>
  <c r="Y34" i="1"/>
  <c r="AC34" i="1" s="1"/>
  <c r="S34" i="1"/>
  <c r="T34" i="1"/>
  <c r="U34" i="1"/>
  <c r="V34" i="1"/>
  <c r="L42" i="17" s="1"/>
  <c r="M42" i="17" s="1"/>
  <c r="X34" i="1"/>
  <c r="AA34" i="1"/>
  <c r="Z34" i="1"/>
  <c r="Y26" i="1"/>
  <c r="AC26" i="1" s="1"/>
  <c r="S26" i="1"/>
  <c r="T26" i="1"/>
  <c r="U26" i="1"/>
  <c r="X26" i="1"/>
  <c r="Z26" i="1"/>
  <c r="AA26" i="1"/>
  <c r="V26" i="1"/>
  <c r="L29" i="17" s="1"/>
  <c r="M29" i="17" s="1"/>
  <c r="Y18" i="1"/>
  <c r="AC18" i="1" s="1"/>
  <c r="S18" i="1"/>
  <c r="T18" i="1"/>
  <c r="X18" i="1"/>
  <c r="AA18" i="1"/>
  <c r="Z18" i="1"/>
  <c r="U18" i="1"/>
  <c r="V18" i="1"/>
  <c r="Y10" i="1"/>
  <c r="AC10" i="1" s="1"/>
  <c r="S10" i="1"/>
  <c r="T10" i="1"/>
  <c r="AA10" i="1"/>
  <c r="U10" i="1"/>
  <c r="X10" i="1"/>
  <c r="Z10" i="1"/>
  <c r="V10" i="1"/>
  <c r="L13" i="17" s="1"/>
  <c r="M13" i="17" s="1"/>
  <c r="Y108" i="1"/>
  <c r="AC108" i="1" s="1"/>
  <c r="U108" i="1"/>
  <c r="X108" i="1"/>
  <c r="Z108" i="1"/>
  <c r="S108" i="1"/>
  <c r="T108" i="1"/>
  <c r="V108" i="1"/>
  <c r="L147" i="17" s="1"/>
  <c r="M147" i="17" s="1"/>
  <c r="AA108" i="1"/>
  <c r="Y76" i="1"/>
  <c r="AC76" i="1" s="1"/>
  <c r="U76" i="1"/>
  <c r="V76" i="1"/>
  <c r="L102" i="17" s="1"/>
  <c r="M102" i="17" s="1"/>
  <c r="X76" i="1"/>
  <c r="AA76" i="1"/>
  <c r="S76" i="1"/>
  <c r="Z76" i="1"/>
  <c r="T76" i="1"/>
  <c r="Y44" i="1"/>
  <c r="AC44" i="1" s="1"/>
  <c r="U44" i="1"/>
  <c r="V44" i="1"/>
  <c r="L59" i="17" s="1"/>
  <c r="M59" i="17" s="1"/>
  <c r="X44" i="1"/>
  <c r="AA44" i="1"/>
  <c r="S44" i="1"/>
  <c r="T44" i="1"/>
  <c r="Z44" i="1"/>
  <c r="Y11" i="1"/>
  <c r="AC11" i="1" s="1"/>
  <c r="T11" i="1"/>
  <c r="U11" i="1"/>
  <c r="V11" i="1"/>
  <c r="X11" i="1"/>
  <c r="Z11" i="1"/>
  <c r="S11" i="1"/>
  <c r="AA11" i="1"/>
  <c r="T170" i="1"/>
  <c r="V170" i="1"/>
  <c r="L202" i="17" s="1"/>
  <c r="M202" i="17" s="1"/>
  <c r="X170" i="1"/>
  <c r="Z170" i="1"/>
  <c r="S170" i="1"/>
  <c r="U170" i="1"/>
  <c r="Y170" i="1"/>
  <c r="AC170" i="1" s="1"/>
  <c r="AA170" i="1"/>
  <c r="T162" i="1"/>
  <c r="V162" i="1"/>
  <c r="L174" i="17" s="1"/>
  <c r="M174" i="17" s="1"/>
  <c r="X162" i="1"/>
  <c r="Z162" i="1"/>
  <c r="U162" i="1"/>
  <c r="S162" i="1"/>
  <c r="Y162" i="1"/>
  <c r="AC162" i="1" s="1"/>
  <c r="AA162" i="1"/>
  <c r="T154" i="1"/>
  <c r="V154" i="1"/>
  <c r="L222" i="17" s="1"/>
  <c r="M222" i="17" s="1"/>
  <c r="X154" i="1"/>
  <c r="Z154" i="1"/>
  <c r="S154" i="1"/>
  <c r="U154" i="1"/>
  <c r="Y154" i="1"/>
  <c r="AC154" i="1" s="1"/>
  <c r="AA154" i="1"/>
  <c r="T146" i="1"/>
  <c r="V146" i="1"/>
  <c r="L216" i="17" s="1"/>
  <c r="M216" i="17" s="1"/>
  <c r="X146" i="1"/>
  <c r="Z146" i="1"/>
  <c r="U146" i="1"/>
  <c r="S146" i="1"/>
  <c r="Y146" i="1"/>
  <c r="AC146" i="1" s="1"/>
  <c r="AA146" i="1"/>
  <c r="T138" i="1"/>
  <c r="V138" i="1"/>
  <c r="L178" i="17" s="1"/>
  <c r="M178" i="17" s="1"/>
  <c r="X138" i="1"/>
  <c r="Z138" i="1"/>
  <c r="S138" i="1"/>
  <c r="U138" i="1"/>
  <c r="Y138" i="1"/>
  <c r="AC138" i="1" s="1"/>
  <c r="AA138" i="1"/>
  <c r="T130" i="1"/>
  <c r="V130" i="1"/>
  <c r="L188" i="17" s="1"/>
  <c r="M188" i="17" s="1"/>
  <c r="X130" i="1"/>
  <c r="Z130" i="1"/>
  <c r="U130" i="1"/>
  <c r="S130" i="1"/>
  <c r="Y130" i="1"/>
  <c r="AC130" i="1" s="1"/>
  <c r="AA130" i="1"/>
  <c r="T122" i="1"/>
  <c r="V122" i="1"/>
  <c r="X122" i="1"/>
  <c r="Z122" i="1"/>
  <c r="S122" i="1"/>
  <c r="U122" i="1"/>
  <c r="Y122" i="1"/>
  <c r="AC122" i="1" s="1"/>
  <c r="AA122" i="1"/>
  <c r="Y114" i="1"/>
  <c r="AC114" i="1" s="1"/>
  <c r="S114" i="1"/>
  <c r="U114" i="1"/>
  <c r="V114" i="1"/>
  <c r="Z114" i="1"/>
  <c r="T114" i="1"/>
  <c r="AA114" i="1"/>
  <c r="X114" i="1"/>
  <c r="Y106" i="1"/>
  <c r="AC106" i="1" s="1"/>
  <c r="S106" i="1"/>
  <c r="U106" i="1"/>
  <c r="V106" i="1"/>
  <c r="T106" i="1"/>
  <c r="X106" i="1"/>
  <c r="Z106" i="1"/>
  <c r="AA106" i="1"/>
  <c r="Y98" i="1"/>
  <c r="AC98" i="1" s="1"/>
  <c r="S98" i="1"/>
  <c r="U98" i="1"/>
  <c r="V98" i="1"/>
  <c r="L135" i="17" s="1"/>
  <c r="M135" i="17" s="1"/>
  <c r="Z98" i="1"/>
  <c r="AA98" i="1"/>
  <c r="T98" i="1"/>
  <c r="X98" i="1"/>
  <c r="Y90" i="1"/>
  <c r="AC90" i="1" s="1"/>
  <c r="S90" i="1"/>
  <c r="U90" i="1"/>
  <c r="V90" i="1"/>
  <c r="L117" i="17" s="1"/>
  <c r="M117" i="17" s="1"/>
  <c r="AA90" i="1"/>
  <c r="T90" i="1"/>
  <c r="X90" i="1"/>
  <c r="Z90" i="1"/>
  <c r="Y82" i="1"/>
  <c r="AC82" i="1" s="1"/>
  <c r="T82" i="1"/>
  <c r="S82" i="1"/>
  <c r="U82" i="1"/>
  <c r="V82" i="1"/>
  <c r="X82" i="1"/>
  <c r="Z82" i="1"/>
  <c r="AA82" i="1"/>
  <c r="Y74" i="1"/>
  <c r="AC74" i="1" s="1"/>
  <c r="S74" i="1"/>
  <c r="T74" i="1"/>
  <c r="AA74" i="1"/>
  <c r="Z74" i="1"/>
  <c r="U74" i="1"/>
  <c r="V74" i="1"/>
  <c r="X74" i="1"/>
  <c r="Y66" i="1"/>
  <c r="AC66" i="1" s="1"/>
  <c r="S66" i="1"/>
  <c r="T66" i="1"/>
  <c r="U66" i="1"/>
  <c r="V66" i="1"/>
  <c r="L92" i="17" s="1"/>
  <c r="M92" i="17" s="1"/>
  <c r="X66" i="1"/>
  <c r="Z66" i="1"/>
  <c r="AA66" i="1"/>
  <c r="Y58" i="1"/>
  <c r="AC58" i="1" s="1"/>
  <c r="S58" i="1"/>
  <c r="T58" i="1"/>
  <c r="U58" i="1"/>
  <c r="X58" i="1"/>
  <c r="Z58" i="1"/>
  <c r="V58" i="1"/>
  <c r="L75" i="17" s="1"/>
  <c r="M75" i="17" s="1"/>
  <c r="AA58" i="1"/>
  <c r="Y50" i="1"/>
  <c r="AC50" i="1" s="1"/>
  <c r="S50" i="1"/>
  <c r="T50" i="1"/>
  <c r="X50" i="1"/>
  <c r="AA50" i="1"/>
  <c r="V50" i="1"/>
  <c r="L6" i="17" s="1"/>
  <c r="M6" i="17" s="1"/>
  <c r="U50" i="1"/>
  <c r="Z50" i="1"/>
  <c r="Y41" i="1"/>
  <c r="AC41" i="1" s="1"/>
  <c r="S41" i="1"/>
  <c r="V41" i="1"/>
  <c r="L36" i="17" s="1"/>
  <c r="M36" i="17" s="1"/>
  <c r="Z41" i="1"/>
  <c r="AA41" i="1"/>
  <c r="T41" i="1"/>
  <c r="U41" i="1"/>
  <c r="X41" i="1"/>
  <c r="Y33" i="1"/>
  <c r="AC33" i="1" s="1"/>
  <c r="S33" i="1"/>
  <c r="Z33" i="1"/>
  <c r="T33" i="1"/>
  <c r="AA33" i="1"/>
  <c r="U33" i="1"/>
  <c r="V33" i="1"/>
  <c r="L41" i="17" s="1"/>
  <c r="M41" i="17" s="1"/>
  <c r="X33" i="1"/>
  <c r="Y25" i="1"/>
  <c r="AC25" i="1" s="1"/>
  <c r="S25" i="1"/>
  <c r="T25" i="1"/>
  <c r="U25" i="1"/>
  <c r="V25" i="1"/>
  <c r="Z25" i="1"/>
  <c r="AA25" i="1"/>
  <c r="X25" i="1"/>
  <c r="Y17" i="1"/>
  <c r="AC17" i="1" s="1"/>
  <c r="S17" i="1"/>
  <c r="T17" i="1"/>
  <c r="V17" i="1"/>
  <c r="L25" i="17" s="1"/>
  <c r="M25" i="17" s="1"/>
  <c r="X17" i="1"/>
  <c r="Z17" i="1"/>
  <c r="U17" i="1"/>
  <c r="AA17" i="1"/>
  <c r="Y9" i="1"/>
  <c r="AC9" i="1" s="1"/>
  <c r="S9" i="1"/>
  <c r="V9" i="1"/>
  <c r="L176" i="17" s="1"/>
  <c r="M176" i="17" s="1"/>
  <c r="Z9" i="1"/>
  <c r="AA9" i="1"/>
  <c r="X9" i="1"/>
  <c r="T9" i="1"/>
  <c r="U9" i="1"/>
  <c r="T164" i="1"/>
  <c r="V164" i="1"/>
  <c r="L123" i="17" s="1"/>
  <c r="M123" i="17" s="1"/>
  <c r="X164" i="1"/>
  <c r="Z164" i="1"/>
  <c r="AA164" i="1"/>
  <c r="U164" i="1"/>
  <c r="S164" i="1"/>
  <c r="Y164" i="1"/>
  <c r="AC164" i="1" s="1"/>
  <c r="T148" i="1"/>
  <c r="V148" i="1"/>
  <c r="X148" i="1"/>
  <c r="Z148" i="1"/>
  <c r="AA148" i="1"/>
  <c r="U148" i="1"/>
  <c r="S148" i="1"/>
  <c r="Y148" i="1"/>
  <c r="AC148" i="1" s="1"/>
  <c r="T124" i="1"/>
  <c r="V124" i="1"/>
  <c r="L163" i="17" s="1"/>
  <c r="M163" i="17" s="1"/>
  <c r="X124" i="1"/>
  <c r="Z124" i="1"/>
  <c r="AA124" i="1"/>
  <c r="U124" i="1"/>
  <c r="Y124" i="1"/>
  <c r="AC124" i="1" s="1"/>
  <c r="S124" i="1"/>
  <c r="Y92" i="1"/>
  <c r="AC92" i="1" s="1"/>
  <c r="U92" i="1"/>
  <c r="X92" i="1"/>
  <c r="Z92" i="1"/>
  <c r="AA92" i="1"/>
  <c r="S92" i="1"/>
  <c r="T92" i="1"/>
  <c r="V92" i="1"/>
  <c r="Y60" i="1"/>
  <c r="AC60" i="1" s="1"/>
  <c r="U60" i="1"/>
  <c r="V60" i="1"/>
  <c r="L80" i="17" s="1"/>
  <c r="M80" i="17" s="1"/>
  <c r="S60" i="1"/>
  <c r="T60" i="1"/>
  <c r="AA60" i="1"/>
  <c r="X60" i="1"/>
  <c r="Z60" i="1"/>
  <c r="Y35" i="1"/>
  <c r="AC35" i="1" s="1"/>
  <c r="T35" i="1"/>
  <c r="U35" i="1"/>
  <c r="V35" i="1"/>
  <c r="L109" i="17" s="1"/>
  <c r="M109" i="17" s="1"/>
  <c r="Z35" i="1"/>
  <c r="AA35" i="1"/>
  <c r="S35" i="1"/>
  <c r="X35" i="1"/>
  <c r="T169" i="1"/>
  <c r="V169" i="1"/>
  <c r="L234" i="17" s="1"/>
  <c r="M234" i="17" s="1"/>
  <c r="X169" i="1"/>
  <c r="Y169" i="1"/>
  <c r="AC169" i="1" s="1"/>
  <c r="Z169" i="1"/>
  <c r="AA169" i="1"/>
  <c r="S169" i="1"/>
  <c r="U169" i="1"/>
  <c r="T161" i="1"/>
  <c r="V161" i="1"/>
  <c r="X161" i="1"/>
  <c r="Y161" i="1"/>
  <c r="AC161" i="1" s="1"/>
  <c r="Z161" i="1"/>
  <c r="AA161" i="1"/>
  <c r="S161" i="1"/>
  <c r="U161" i="1"/>
  <c r="T153" i="1"/>
  <c r="V153" i="1"/>
  <c r="L223" i="17" s="1"/>
  <c r="M223" i="17" s="1"/>
  <c r="X153" i="1"/>
  <c r="Y153" i="1"/>
  <c r="AC153" i="1" s="1"/>
  <c r="Z153" i="1"/>
  <c r="AA153" i="1"/>
  <c r="S153" i="1"/>
  <c r="U153" i="1"/>
  <c r="T145" i="1"/>
  <c r="V145" i="1"/>
  <c r="L118" i="17" s="1"/>
  <c r="M118" i="17" s="1"/>
  <c r="X145" i="1"/>
  <c r="Y145" i="1"/>
  <c r="AC145" i="1" s="1"/>
  <c r="Z145" i="1"/>
  <c r="AA145" i="1"/>
  <c r="S145" i="1"/>
  <c r="U145" i="1"/>
  <c r="T137" i="1"/>
  <c r="V137" i="1"/>
  <c r="L203" i="17" s="1"/>
  <c r="M203" i="17" s="1"/>
  <c r="X137" i="1"/>
  <c r="Y137" i="1"/>
  <c r="AC137" i="1" s="1"/>
  <c r="Z137" i="1"/>
  <c r="AA137" i="1"/>
  <c r="S137" i="1"/>
  <c r="U137" i="1"/>
  <c r="T129" i="1"/>
  <c r="V129" i="1"/>
  <c r="X129" i="1"/>
  <c r="Y129" i="1"/>
  <c r="AC129" i="1" s="1"/>
  <c r="Z129" i="1"/>
  <c r="AA129" i="1"/>
  <c r="S129" i="1"/>
  <c r="U129" i="1"/>
  <c r="T121" i="1"/>
  <c r="V121" i="1"/>
  <c r="L121" i="17" s="1"/>
  <c r="M121" i="17" s="1"/>
  <c r="X121" i="1"/>
  <c r="Y121" i="1"/>
  <c r="AC121" i="1" s="1"/>
  <c r="Z121" i="1"/>
  <c r="AA121" i="1"/>
  <c r="S121" i="1"/>
  <c r="U121" i="1"/>
  <c r="Y113" i="1"/>
  <c r="AC113" i="1" s="1"/>
  <c r="T113" i="1"/>
  <c r="U113" i="1"/>
  <c r="V113" i="1"/>
  <c r="X113" i="1"/>
  <c r="Z113" i="1"/>
  <c r="S113" i="1"/>
  <c r="AA113" i="1"/>
  <c r="Y105" i="1"/>
  <c r="AC105" i="1" s="1"/>
  <c r="T105" i="1"/>
  <c r="U105" i="1"/>
  <c r="AA105" i="1"/>
  <c r="X105" i="1"/>
  <c r="S105" i="1"/>
  <c r="V105" i="1"/>
  <c r="Z105" i="1"/>
  <c r="Y97" i="1"/>
  <c r="AC97" i="1" s="1"/>
  <c r="T97" i="1"/>
  <c r="U97" i="1"/>
  <c r="S97" i="1"/>
  <c r="V97" i="1"/>
  <c r="X97" i="1"/>
  <c r="Z97" i="1"/>
  <c r="AA97" i="1"/>
  <c r="Y89" i="1"/>
  <c r="AC89" i="1" s="1"/>
  <c r="T89" i="1"/>
  <c r="U89" i="1"/>
  <c r="X89" i="1"/>
  <c r="Z89" i="1"/>
  <c r="AA89" i="1"/>
  <c r="S89" i="1"/>
  <c r="V89" i="1"/>
  <c r="L33" i="17" s="1"/>
  <c r="M33" i="17" s="1"/>
  <c r="Y81" i="1"/>
  <c r="AC81" i="1" s="1"/>
  <c r="S81" i="1"/>
  <c r="Z81" i="1"/>
  <c r="AA81" i="1"/>
  <c r="V81" i="1"/>
  <c r="L107" i="17" s="1"/>
  <c r="M107" i="17" s="1"/>
  <c r="T81" i="1"/>
  <c r="X81" i="1"/>
  <c r="U81" i="1"/>
  <c r="Y73" i="1"/>
  <c r="AC73" i="1" s="1"/>
  <c r="S73" i="1"/>
  <c r="V73" i="1"/>
  <c r="L95" i="17" s="1"/>
  <c r="M95" i="17" s="1"/>
  <c r="Z73" i="1"/>
  <c r="AA73" i="1"/>
  <c r="T73" i="1"/>
  <c r="U73" i="1"/>
  <c r="X73" i="1"/>
  <c r="Y65" i="1"/>
  <c r="AC65" i="1" s="1"/>
  <c r="S65" i="1"/>
  <c r="Z65" i="1"/>
  <c r="X65" i="1"/>
  <c r="AA65" i="1"/>
  <c r="U65" i="1"/>
  <c r="T65" i="1"/>
  <c r="V65" i="1"/>
  <c r="L81" i="17" s="1"/>
  <c r="M81" i="17" s="1"/>
  <c r="Y57" i="1"/>
  <c r="AC57" i="1" s="1"/>
  <c r="S57" i="1"/>
  <c r="T57" i="1"/>
  <c r="U57" i="1"/>
  <c r="Z57" i="1"/>
  <c r="V57" i="1"/>
  <c r="L76" i="17" s="1"/>
  <c r="M76" i="17" s="1"/>
  <c r="X57" i="1"/>
  <c r="AA57" i="1"/>
  <c r="Y49" i="1"/>
  <c r="AC49" i="1" s="1"/>
  <c r="S49" i="1"/>
  <c r="T49" i="1"/>
  <c r="V49" i="1"/>
  <c r="L64" i="17" s="1"/>
  <c r="M64" i="17" s="1"/>
  <c r="X49" i="1"/>
  <c r="U49" i="1"/>
  <c r="Z49" i="1"/>
  <c r="AA49" i="1"/>
  <c r="Y40" i="1"/>
  <c r="AC40" i="1" s="1"/>
  <c r="AA40" i="1"/>
  <c r="S40" i="1"/>
  <c r="U40" i="1"/>
  <c r="V40" i="1"/>
  <c r="L51" i="17" s="1"/>
  <c r="M51" i="17" s="1"/>
  <c r="X40" i="1"/>
  <c r="T40" i="1"/>
  <c r="Z40" i="1"/>
  <c r="Y32" i="1"/>
  <c r="AC32" i="1" s="1"/>
  <c r="AA32" i="1"/>
  <c r="U32" i="1"/>
  <c r="X32" i="1"/>
  <c r="Z32" i="1"/>
  <c r="S32" i="1"/>
  <c r="T32" i="1"/>
  <c r="V32" i="1"/>
  <c r="Y24" i="1"/>
  <c r="AC24" i="1" s="1"/>
  <c r="AA24" i="1"/>
  <c r="X24" i="1"/>
  <c r="S24" i="1"/>
  <c r="Z24" i="1"/>
  <c r="T24" i="1"/>
  <c r="U24" i="1"/>
  <c r="V24" i="1"/>
  <c r="L24" i="17" s="1"/>
  <c r="M24" i="17" s="1"/>
  <c r="Y16" i="1"/>
  <c r="AC16" i="1" s="1"/>
  <c r="AA16" i="1"/>
  <c r="S16" i="1"/>
  <c r="T16" i="1"/>
  <c r="U16" i="1"/>
  <c r="X16" i="1"/>
  <c r="Z16" i="1"/>
  <c r="V16" i="1"/>
  <c r="L23" i="17" s="1"/>
  <c r="M23" i="17" s="1"/>
  <c r="Y8" i="1"/>
  <c r="AC8" i="1" s="1"/>
  <c r="AA8" i="1"/>
  <c r="S8" i="1"/>
  <c r="U8" i="1"/>
  <c r="V8" i="1"/>
  <c r="L5" i="17" s="1"/>
  <c r="M5" i="17" s="1"/>
  <c r="X8" i="1"/>
  <c r="T8" i="1"/>
  <c r="Z8" i="1"/>
  <c r="T172" i="1"/>
  <c r="V172" i="1"/>
  <c r="X172" i="1"/>
  <c r="Z172" i="1"/>
  <c r="AA172" i="1"/>
  <c r="U172" i="1"/>
  <c r="S172" i="1"/>
  <c r="Y172" i="1"/>
  <c r="AC172" i="1" s="1"/>
  <c r="T140" i="1"/>
  <c r="V140" i="1"/>
  <c r="L208" i="17" s="1"/>
  <c r="M208" i="17" s="1"/>
  <c r="X140" i="1"/>
  <c r="Z140" i="1"/>
  <c r="AA140" i="1"/>
  <c r="U140" i="1"/>
  <c r="Y140" i="1"/>
  <c r="AC140" i="1" s="1"/>
  <c r="S140" i="1"/>
  <c r="T116" i="1"/>
  <c r="V116" i="1"/>
  <c r="L154" i="17" s="1"/>
  <c r="M154" i="17" s="1"/>
  <c r="X116" i="1"/>
  <c r="Z116" i="1"/>
  <c r="AA116" i="1"/>
  <c r="U116" i="1"/>
  <c r="S116" i="1"/>
  <c r="Y116" i="1"/>
  <c r="AC116" i="1" s="1"/>
  <c r="Y84" i="1"/>
  <c r="AC84" i="1" s="1"/>
  <c r="U84" i="1"/>
  <c r="X84" i="1"/>
  <c r="Z84" i="1"/>
  <c r="S84" i="1"/>
  <c r="T84" i="1"/>
  <c r="V84" i="1"/>
  <c r="AA84" i="1"/>
  <c r="Y52" i="1"/>
  <c r="AC52" i="1" s="1"/>
  <c r="U52" i="1"/>
  <c r="V52" i="1"/>
  <c r="L69" i="17" s="1"/>
  <c r="M69" i="17" s="1"/>
  <c r="S52" i="1"/>
  <c r="X52" i="1"/>
  <c r="Z52" i="1"/>
  <c r="T52" i="1"/>
  <c r="AA52" i="1"/>
  <c r="Y19" i="1"/>
  <c r="AC19" i="1" s="1"/>
  <c r="T19" i="1"/>
  <c r="U19" i="1"/>
  <c r="S19" i="1"/>
  <c r="V19" i="1"/>
  <c r="L20" i="17" s="1"/>
  <c r="M20" i="17" s="1"/>
  <c r="Z19" i="1"/>
  <c r="AA19" i="1"/>
  <c r="X19" i="1"/>
  <c r="T168" i="1"/>
  <c r="V168" i="1"/>
  <c r="L235" i="17" s="1"/>
  <c r="M235" i="17" s="1"/>
  <c r="X168" i="1"/>
  <c r="S168" i="1"/>
  <c r="U168" i="1"/>
  <c r="Z168" i="1"/>
  <c r="Y168" i="1"/>
  <c r="AC168" i="1" s="1"/>
  <c r="AA168" i="1"/>
  <c r="T160" i="1"/>
  <c r="V160" i="1"/>
  <c r="L221" i="17" s="1"/>
  <c r="M221" i="17" s="1"/>
  <c r="X160" i="1"/>
  <c r="S160" i="1"/>
  <c r="U160" i="1"/>
  <c r="Y160" i="1"/>
  <c r="AC160" i="1" s="1"/>
  <c r="Z160" i="1"/>
  <c r="AA160" i="1"/>
  <c r="T152" i="1"/>
  <c r="V152" i="1"/>
  <c r="X152" i="1"/>
  <c r="S152" i="1"/>
  <c r="U152" i="1"/>
  <c r="Y152" i="1"/>
  <c r="AC152" i="1" s="1"/>
  <c r="Z152" i="1"/>
  <c r="AA152" i="1"/>
  <c r="T144" i="1"/>
  <c r="V144" i="1"/>
  <c r="X144" i="1"/>
  <c r="S144" i="1"/>
  <c r="U144" i="1"/>
  <c r="Y144" i="1"/>
  <c r="AC144" i="1" s="1"/>
  <c r="Z144" i="1"/>
  <c r="AA144" i="1"/>
  <c r="T136" i="1"/>
  <c r="V136" i="1"/>
  <c r="X136" i="1"/>
  <c r="S136" i="1"/>
  <c r="U136" i="1"/>
  <c r="Y136" i="1"/>
  <c r="AC136" i="1" s="1"/>
  <c r="Z136" i="1"/>
  <c r="AA136" i="1"/>
  <c r="T128" i="1"/>
  <c r="V128" i="1"/>
  <c r="L186" i="17" s="1"/>
  <c r="M186" i="17" s="1"/>
  <c r="X128" i="1"/>
  <c r="S128" i="1"/>
  <c r="U128" i="1"/>
  <c r="Y128" i="1"/>
  <c r="AC128" i="1" s="1"/>
  <c r="Z128" i="1"/>
  <c r="AA128" i="1"/>
  <c r="T120" i="1"/>
  <c r="V120" i="1"/>
  <c r="L65" i="17" s="1"/>
  <c r="M65" i="17" s="1"/>
  <c r="X120" i="1"/>
  <c r="S120" i="1"/>
  <c r="U120" i="1"/>
  <c r="Z120" i="1"/>
  <c r="Y120" i="1"/>
  <c r="AC120" i="1" s="1"/>
  <c r="AA120" i="1"/>
  <c r="Y112" i="1"/>
  <c r="AC112" i="1" s="1"/>
  <c r="AA112" i="1"/>
  <c r="S112" i="1"/>
  <c r="T112" i="1"/>
  <c r="Z112" i="1"/>
  <c r="U112" i="1"/>
  <c r="V112" i="1"/>
  <c r="L143" i="17" s="1"/>
  <c r="M143" i="17" s="1"/>
  <c r="X112" i="1"/>
  <c r="Y104" i="1"/>
  <c r="AC104" i="1" s="1"/>
  <c r="AA104" i="1"/>
  <c r="S104" i="1"/>
  <c r="T104" i="1"/>
  <c r="U104" i="1"/>
  <c r="V104" i="1"/>
  <c r="L144" i="17" s="1"/>
  <c r="M144" i="17" s="1"/>
  <c r="X104" i="1"/>
  <c r="Z104" i="1"/>
  <c r="Y96" i="1"/>
  <c r="AC96" i="1" s="1"/>
  <c r="AA96" i="1"/>
  <c r="S96" i="1"/>
  <c r="T96" i="1"/>
  <c r="Z96" i="1"/>
  <c r="V96" i="1"/>
  <c r="L214" i="17" s="1"/>
  <c r="M214" i="17" s="1"/>
  <c r="X96" i="1"/>
  <c r="U96" i="1"/>
  <c r="Y88" i="1"/>
  <c r="AC88" i="1" s="1"/>
  <c r="AA88" i="1"/>
  <c r="S88" i="1"/>
  <c r="T88" i="1"/>
  <c r="U88" i="1"/>
  <c r="V88" i="1"/>
  <c r="X88" i="1"/>
  <c r="Z88" i="1"/>
  <c r="Y80" i="1"/>
  <c r="AC80" i="1" s="1"/>
  <c r="V80" i="1"/>
  <c r="L99" i="17" s="1"/>
  <c r="M99" i="17" s="1"/>
  <c r="Z80" i="1"/>
  <c r="AA80" i="1"/>
  <c r="S80" i="1"/>
  <c r="T80" i="1"/>
  <c r="U80" i="1"/>
  <c r="X80" i="1"/>
  <c r="Y72" i="1"/>
  <c r="AC72" i="1" s="1"/>
  <c r="AA72" i="1"/>
  <c r="S72" i="1"/>
  <c r="U72" i="1"/>
  <c r="V72" i="1"/>
  <c r="L55" i="17" s="1"/>
  <c r="M55" i="17" s="1"/>
  <c r="X72" i="1"/>
  <c r="Z72" i="1"/>
  <c r="T72" i="1"/>
  <c r="Y64" i="1"/>
  <c r="AC64" i="1" s="1"/>
  <c r="AA64" i="1"/>
  <c r="U64" i="1"/>
  <c r="X64" i="1"/>
  <c r="Z64" i="1"/>
  <c r="S64" i="1"/>
  <c r="T64" i="1"/>
  <c r="V64" i="1"/>
  <c r="L93" i="17" s="1"/>
  <c r="M93" i="17" s="1"/>
  <c r="Y56" i="1"/>
  <c r="AC56" i="1" s="1"/>
  <c r="AA56" i="1"/>
  <c r="X56" i="1"/>
  <c r="T56" i="1"/>
  <c r="U56" i="1"/>
  <c r="V56" i="1"/>
  <c r="S56" i="1"/>
  <c r="Z56" i="1"/>
  <c r="Y48" i="1"/>
  <c r="AC48" i="1" s="1"/>
  <c r="AA48" i="1"/>
  <c r="S48" i="1"/>
  <c r="T48" i="1"/>
  <c r="X48" i="1"/>
  <c r="Z48" i="1"/>
  <c r="U48" i="1"/>
  <c r="V48" i="1"/>
  <c r="L60" i="17" s="1"/>
  <c r="M60" i="17" s="1"/>
  <c r="Y39" i="1"/>
  <c r="AC39" i="1" s="1"/>
  <c r="Z39" i="1"/>
  <c r="AA39" i="1"/>
  <c r="S39" i="1"/>
  <c r="V39" i="1"/>
  <c r="L50" i="17" s="1"/>
  <c r="M50" i="17" s="1"/>
  <c r="T39" i="1"/>
  <c r="U39" i="1"/>
  <c r="X39" i="1"/>
  <c r="Y31" i="1"/>
  <c r="AC31" i="1" s="1"/>
  <c r="Z31" i="1"/>
  <c r="AA31" i="1"/>
  <c r="T31" i="1"/>
  <c r="U31" i="1"/>
  <c r="V31" i="1"/>
  <c r="L35" i="17" s="1"/>
  <c r="M35" i="17" s="1"/>
  <c r="S31" i="1"/>
  <c r="X31" i="1"/>
  <c r="Y23" i="1"/>
  <c r="AC23" i="1" s="1"/>
  <c r="Z23" i="1"/>
  <c r="AA23" i="1"/>
  <c r="T23" i="1"/>
  <c r="V23" i="1"/>
  <c r="X23" i="1"/>
  <c r="S23" i="1"/>
  <c r="U23" i="1"/>
  <c r="Y15" i="1"/>
  <c r="AC15" i="1" s="1"/>
  <c r="Z15" i="1"/>
  <c r="AA15" i="1"/>
  <c r="V15" i="1"/>
  <c r="X15" i="1"/>
  <c r="S15" i="1"/>
  <c r="T15" i="1"/>
  <c r="U15" i="1"/>
  <c r="Y7" i="1"/>
  <c r="AC7" i="1" s="1"/>
  <c r="Z7" i="1"/>
  <c r="AA7" i="1"/>
  <c r="S7" i="1"/>
  <c r="T7" i="1"/>
  <c r="V7" i="1"/>
  <c r="L9" i="17" s="1"/>
  <c r="M9" i="17" s="1"/>
  <c r="X7" i="1"/>
  <c r="U7" i="1"/>
  <c r="T151" i="1"/>
  <c r="V151" i="1"/>
  <c r="L219" i="17" s="1"/>
  <c r="M219" i="17" s="1"/>
  <c r="X151" i="1"/>
  <c r="AA151" i="1"/>
  <c r="Y151" i="1"/>
  <c r="AC151" i="1" s="1"/>
  <c r="S151" i="1"/>
  <c r="U151" i="1"/>
  <c r="Z151" i="1"/>
  <c r="T127" i="1"/>
  <c r="V127" i="1"/>
  <c r="L119" i="17" s="1"/>
  <c r="M119" i="17" s="1"/>
  <c r="X127" i="1"/>
  <c r="AA127" i="1"/>
  <c r="Y127" i="1"/>
  <c r="AC127" i="1" s="1"/>
  <c r="S127" i="1"/>
  <c r="Z127" i="1"/>
  <c r="U127" i="1"/>
  <c r="Y103" i="1"/>
  <c r="AC103" i="1" s="1"/>
  <c r="Z103" i="1"/>
  <c r="S103" i="1"/>
  <c r="X103" i="1"/>
  <c r="U103" i="1"/>
  <c r="AA103" i="1"/>
  <c r="T103" i="1"/>
  <c r="V103" i="1"/>
  <c r="L136" i="17" s="1"/>
  <c r="M136" i="17" s="1"/>
  <c r="Y79" i="1"/>
  <c r="AC79" i="1" s="1"/>
  <c r="AA79" i="1"/>
  <c r="T79" i="1"/>
  <c r="V79" i="1"/>
  <c r="L105" i="17" s="1"/>
  <c r="M105" i="17" s="1"/>
  <c r="X79" i="1"/>
  <c r="U79" i="1"/>
  <c r="S79" i="1"/>
  <c r="Z79" i="1"/>
  <c r="Y71" i="1"/>
  <c r="AC71" i="1" s="1"/>
  <c r="Z71" i="1"/>
  <c r="AA71" i="1"/>
  <c r="S71" i="1"/>
  <c r="T71" i="1"/>
  <c r="U71" i="1"/>
  <c r="X71" i="1"/>
  <c r="V71" i="1"/>
  <c r="L97" i="17" s="1"/>
  <c r="M97" i="17" s="1"/>
  <c r="Y63" i="1"/>
  <c r="AC63" i="1" s="1"/>
  <c r="Z63" i="1"/>
  <c r="AA63" i="1"/>
  <c r="T63" i="1"/>
  <c r="U63" i="1"/>
  <c r="V63" i="1"/>
  <c r="L84" i="17" s="1"/>
  <c r="M84" i="17" s="1"/>
  <c r="X63" i="1"/>
  <c r="S63" i="1"/>
  <c r="Y55" i="1"/>
  <c r="AC55" i="1" s="1"/>
  <c r="Z55" i="1"/>
  <c r="AA55" i="1"/>
  <c r="T55" i="1"/>
  <c r="V55" i="1"/>
  <c r="L73" i="17" s="1"/>
  <c r="M73" i="17" s="1"/>
  <c r="X55" i="1"/>
  <c r="U55" i="1"/>
  <c r="S55" i="1"/>
  <c r="Y47" i="1"/>
  <c r="AC47" i="1" s="1"/>
  <c r="Z47" i="1"/>
  <c r="AA47" i="1"/>
  <c r="V47" i="1"/>
  <c r="L62" i="17" s="1"/>
  <c r="M62" i="17" s="1"/>
  <c r="S47" i="1"/>
  <c r="T47" i="1"/>
  <c r="U47" i="1"/>
  <c r="X47" i="1"/>
  <c r="Y38" i="1"/>
  <c r="AC38" i="1" s="1"/>
  <c r="X38" i="1"/>
  <c r="Z38" i="1"/>
  <c r="U38" i="1"/>
  <c r="AA38" i="1"/>
  <c r="S38" i="1"/>
  <c r="T38" i="1"/>
  <c r="V38" i="1"/>
  <c r="L52" i="17" s="1"/>
  <c r="M52" i="17" s="1"/>
  <c r="Y30" i="1"/>
  <c r="AC30" i="1" s="1"/>
  <c r="X30" i="1"/>
  <c r="Z30" i="1"/>
  <c r="AA30" i="1"/>
  <c r="S30" i="1"/>
  <c r="T30" i="1"/>
  <c r="U30" i="1"/>
  <c r="V30" i="1"/>
  <c r="Y22" i="1"/>
  <c r="AC22" i="1" s="1"/>
  <c r="X22" i="1"/>
  <c r="Z22" i="1"/>
  <c r="S22" i="1"/>
  <c r="T22" i="1"/>
  <c r="U22" i="1"/>
  <c r="AA22" i="1"/>
  <c r="V22" i="1"/>
  <c r="Y14" i="1"/>
  <c r="AC14" i="1" s="1"/>
  <c r="X14" i="1"/>
  <c r="Z14" i="1"/>
  <c r="S14" i="1"/>
  <c r="U14" i="1"/>
  <c r="V14" i="1"/>
  <c r="AA14" i="1"/>
  <c r="T14" i="1"/>
  <c r="T167" i="1"/>
  <c r="V167" i="1"/>
  <c r="L179" i="17" s="1"/>
  <c r="M179" i="17" s="1"/>
  <c r="X167" i="1"/>
  <c r="AA167" i="1"/>
  <c r="Y167" i="1"/>
  <c r="AC167" i="1" s="1"/>
  <c r="S167" i="1"/>
  <c r="U167" i="1"/>
  <c r="Z167" i="1"/>
  <c r="T135" i="1"/>
  <c r="V135" i="1"/>
  <c r="X135" i="1"/>
  <c r="AA135" i="1"/>
  <c r="Y135" i="1"/>
  <c r="AC135" i="1" s="1"/>
  <c r="S135" i="1"/>
  <c r="U135" i="1"/>
  <c r="Z135" i="1"/>
  <c r="Y111" i="1"/>
  <c r="AC111" i="1" s="1"/>
  <c r="Z111" i="1"/>
  <c r="S111" i="1"/>
  <c r="V111" i="1"/>
  <c r="L142" i="17" s="1"/>
  <c r="M142" i="17" s="1"/>
  <c r="X111" i="1"/>
  <c r="AA111" i="1"/>
  <c r="T111" i="1"/>
  <c r="U111" i="1"/>
  <c r="Y87" i="1"/>
  <c r="AC87" i="1" s="1"/>
  <c r="Z87" i="1"/>
  <c r="S87" i="1"/>
  <c r="X87" i="1"/>
  <c r="AA87" i="1"/>
  <c r="U87" i="1"/>
  <c r="T87" i="1"/>
  <c r="V87" i="1"/>
  <c r="L125" i="17" s="1"/>
  <c r="M125" i="17" s="1"/>
  <c r="T174" i="1"/>
  <c r="V174" i="1"/>
  <c r="X174" i="1"/>
  <c r="U174" i="1"/>
  <c r="Y174" i="1"/>
  <c r="AC174" i="1" s="1"/>
  <c r="Z174" i="1"/>
  <c r="S174" i="1"/>
  <c r="AA174" i="1"/>
  <c r="T166" i="1"/>
  <c r="V166" i="1"/>
  <c r="L201" i="17" s="1"/>
  <c r="M201" i="17" s="1"/>
  <c r="X166" i="1"/>
  <c r="U166" i="1"/>
  <c r="Y166" i="1"/>
  <c r="AC166" i="1" s="1"/>
  <c r="Z166" i="1"/>
  <c r="AA166" i="1"/>
  <c r="S166" i="1"/>
  <c r="T158" i="1"/>
  <c r="V158" i="1"/>
  <c r="L228" i="17" s="1"/>
  <c r="M228" i="17" s="1"/>
  <c r="X158" i="1"/>
  <c r="U158" i="1"/>
  <c r="Y158" i="1"/>
  <c r="AC158" i="1" s="1"/>
  <c r="Z158" i="1"/>
  <c r="S158" i="1"/>
  <c r="AA158" i="1"/>
  <c r="T150" i="1"/>
  <c r="V150" i="1"/>
  <c r="X150" i="1"/>
  <c r="U150" i="1"/>
  <c r="Y150" i="1"/>
  <c r="AC150" i="1" s="1"/>
  <c r="Z150" i="1"/>
  <c r="AA150" i="1"/>
  <c r="S150" i="1"/>
  <c r="T142" i="1"/>
  <c r="V142" i="1"/>
  <c r="L70" i="17" s="1"/>
  <c r="M70" i="17" s="1"/>
  <c r="X142" i="1"/>
  <c r="U142" i="1"/>
  <c r="Y142" i="1"/>
  <c r="AC142" i="1" s="1"/>
  <c r="Z142" i="1"/>
  <c r="S142" i="1"/>
  <c r="AA142" i="1"/>
  <c r="T134" i="1"/>
  <c r="V134" i="1"/>
  <c r="L193" i="17" s="1"/>
  <c r="M193" i="17" s="1"/>
  <c r="X134" i="1"/>
  <c r="U134" i="1"/>
  <c r="Y134" i="1"/>
  <c r="AC134" i="1" s="1"/>
  <c r="Z134" i="1"/>
  <c r="AA134" i="1"/>
  <c r="S134" i="1"/>
  <c r="T126" i="1"/>
  <c r="V126" i="1"/>
  <c r="L184" i="17" s="1"/>
  <c r="M184" i="17" s="1"/>
  <c r="X126" i="1"/>
  <c r="U126" i="1"/>
  <c r="Y126" i="1"/>
  <c r="AC126" i="1" s="1"/>
  <c r="Z126" i="1"/>
  <c r="S126" i="1"/>
  <c r="AA126" i="1"/>
  <c r="T118" i="1"/>
  <c r="V118" i="1"/>
  <c r="L157" i="17" s="1"/>
  <c r="M157" i="17" s="1"/>
  <c r="X118" i="1"/>
  <c r="U118" i="1"/>
  <c r="Y118" i="1"/>
  <c r="AC118" i="1" s="1"/>
  <c r="Z118" i="1"/>
  <c r="AA118" i="1"/>
  <c r="S118" i="1"/>
  <c r="Y110" i="1"/>
  <c r="AC110" i="1" s="1"/>
  <c r="X110" i="1"/>
  <c r="AA110" i="1"/>
  <c r="S110" i="1"/>
  <c r="T110" i="1"/>
  <c r="U110" i="1"/>
  <c r="V110" i="1"/>
  <c r="L150" i="17" s="1"/>
  <c r="M150" i="17" s="1"/>
  <c r="Z110" i="1"/>
  <c r="Y102" i="1"/>
  <c r="AC102" i="1" s="1"/>
  <c r="X102" i="1"/>
  <c r="AA102" i="1"/>
  <c r="U102" i="1"/>
  <c r="V102" i="1"/>
  <c r="Z102" i="1"/>
  <c r="S102" i="1"/>
  <c r="T102" i="1"/>
  <c r="Y94" i="1"/>
  <c r="AC94" i="1" s="1"/>
  <c r="X94" i="1"/>
  <c r="AA94" i="1"/>
  <c r="V94" i="1"/>
  <c r="L133" i="17" s="1"/>
  <c r="M133" i="17" s="1"/>
  <c r="S94" i="1"/>
  <c r="T94" i="1"/>
  <c r="U94" i="1"/>
  <c r="Z94" i="1"/>
  <c r="Y86" i="1"/>
  <c r="AC86" i="1" s="1"/>
  <c r="X86" i="1"/>
  <c r="AA86" i="1"/>
  <c r="S86" i="1"/>
  <c r="T86" i="1"/>
  <c r="U86" i="1"/>
  <c r="V86" i="1"/>
  <c r="Z86" i="1"/>
  <c r="Y78" i="1"/>
  <c r="AC78" i="1" s="1"/>
  <c r="Z78" i="1"/>
  <c r="T78" i="1"/>
  <c r="U78" i="1"/>
  <c r="S78" i="1"/>
  <c r="V78" i="1"/>
  <c r="L104" i="17" s="1"/>
  <c r="M104" i="17" s="1"/>
  <c r="X78" i="1"/>
  <c r="AA78" i="1"/>
  <c r="Y70" i="1"/>
  <c r="AC70" i="1" s="1"/>
  <c r="X70" i="1"/>
  <c r="Z70" i="1"/>
  <c r="U70" i="1"/>
  <c r="AA70" i="1"/>
  <c r="V70" i="1"/>
  <c r="L94" i="17" s="1"/>
  <c r="M94" i="17" s="1"/>
  <c r="S70" i="1"/>
  <c r="T70" i="1"/>
  <c r="Y62" i="1"/>
  <c r="AC62" i="1" s="1"/>
  <c r="X62" i="1"/>
  <c r="Z62" i="1"/>
  <c r="AA62" i="1"/>
  <c r="V62" i="1"/>
  <c r="L82" i="17" s="1"/>
  <c r="M82" i="17" s="1"/>
  <c r="S62" i="1"/>
  <c r="T62" i="1"/>
  <c r="U62" i="1"/>
  <c r="Y54" i="1"/>
  <c r="AC54" i="1" s="1"/>
  <c r="X54" i="1"/>
  <c r="Z54" i="1"/>
  <c r="S54" i="1"/>
  <c r="T54" i="1"/>
  <c r="U54" i="1"/>
  <c r="V54" i="1"/>
  <c r="L213" i="17" s="1"/>
  <c r="M213" i="17" s="1"/>
  <c r="AA54" i="1"/>
  <c r="Y46" i="1"/>
  <c r="AC46" i="1" s="1"/>
  <c r="X46" i="1"/>
  <c r="Z46" i="1"/>
  <c r="S46" i="1"/>
  <c r="U46" i="1"/>
  <c r="V46" i="1"/>
  <c r="L83" i="17" s="1"/>
  <c r="M83" i="17" s="1"/>
  <c r="T46" i="1"/>
  <c r="AA46" i="1"/>
  <c r="Y37" i="1"/>
  <c r="AC37" i="1" s="1"/>
  <c r="V37" i="1"/>
  <c r="L61" i="17" s="1"/>
  <c r="M61" i="17" s="1"/>
  <c r="X37" i="1"/>
  <c r="T37" i="1"/>
  <c r="U37" i="1"/>
  <c r="Z37" i="1"/>
  <c r="AA37" i="1"/>
  <c r="S37" i="1"/>
  <c r="Y29" i="1"/>
  <c r="AC29" i="1" s="1"/>
  <c r="V29" i="1"/>
  <c r="X29" i="1"/>
  <c r="T29" i="1"/>
  <c r="Z29" i="1"/>
  <c r="AA29" i="1"/>
  <c r="S29" i="1"/>
  <c r="U29" i="1"/>
  <c r="Y21" i="1"/>
  <c r="AC21" i="1" s="1"/>
  <c r="V21" i="1"/>
  <c r="L18" i="17" s="1"/>
  <c r="M18" i="17" s="1"/>
  <c r="X21" i="1"/>
  <c r="Z21" i="1"/>
  <c r="AA21" i="1"/>
  <c r="S21" i="1"/>
  <c r="T21" i="1"/>
  <c r="U21" i="1"/>
  <c r="Y13" i="1"/>
  <c r="AC13" i="1" s="1"/>
  <c r="V13" i="1"/>
  <c r="X13" i="1"/>
  <c r="S13" i="1"/>
  <c r="T13" i="1"/>
  <c r="Z13" i="1"/>
  <c r="AA13" i="1"/>
  <c r="U13" i="1"/>
  <c r="AH4" i="2"/>
  <c r="U6" i="1"/>
  <c r="X6" i="1"/>
  <c r="Y6" i="1"/>
  <c r="AC6" i="1" s="1"/>
  <c r="S6" i="1"/>
  <c r="Z6" i="1"/>
  <c r="AA6" i="1"/>
  <c r="T6" i="1"/>
  <c r="V6" i="1"/>
  <c r="T143" i="1"/>
  <c r="V143" i="1"/>
  <c r="L209" i="17" s="1"/>
  <c r="M209" i="17" s="1"/>
  <c r="X143" i="1"/>
  <c r="AA143" i="1"/>
  <c r="Y143" i="1"/>
  <c r="AC143" i="1" s="1"/>
  <c r="S143" i="1"/>
  <c r="Z143" i="1"/>
  <c r="U143" i="1"/>
  <c r="T119" i="1"/>
  <c r="V119" i="1"/>
  <c r="L156" i="17" s="1"/>
  <c r="M156" i="17" s="1"/>
  <c r="X119" i="1"/>
  <c r="AA119" i="1"/>
  <c r="Y119" i="1"/>
  <c r="AC119" i="1" s="1"/>
  <c r="S119" i="1"/>
  <c r="U119" i="1"/>
  <c r="Z119" i="1"/>
  <c r="Y95" i="1"/>
  <c r="AC95" i="1" s="1"/>
  <c r="Z95" i="1"/>
  <c r="S95" i="1"/>
  <c r="T95" i="1"/>
  <c r="U95" i="1"/>
  <c r="V95" i="1"/>
  <c r="L134" i="17" s="1"/>
  <c r="M134" i="17" s="1"/>
  <c r="AA95" i="1"/>
  <c r="X95" i="1"/>
  <c r="T173" i="1"/>
  <c r="V173" i="1"/>
  <c r="X173" i="1"/>
  <c r="S173" i="1"/>
  <c r="AA173" i="1"/>
  <c r="U173" i="1"/>
  <c r="Y173" i="1"/>
  <c r="AC173" i="1" s="1"/>
  <c r="Z173" i="1"/>
  <c r="T165" i="1"/>
  <c r="V165" i="1"/>
  <c r="X165" i="1"/>
  <c r="S165" i="1"/>
  <c r="AA165" i="1"/>
  <c r="U165" i="1"/>
  <c r="Y165" i="1"/>
  <c r="AC165" i="1" s="1"/>
  <c r="Z165" i="1"/>
  <c r="T157" i="1"/>
  <c r="V157" i="1"/>
  <c r="L226" i="17" s="1"/>
  <c r="M226" i="17" s="1"/>
  <c r="X157" i="1"/>
  <c r="S157" i="1"/>
  <c r="AA157" i="1"/>
  <c r="U157" i="1"/>
  <c r="Y157" i="1"/>
  <c r="AC157" i="1" s="1"/>
  <c r="Z157" i="1"/>
  <c r="T149" i="1"/>
  <c r="V149" i="1"/>
  <c r="L218" i="17" s="1"/>
  <c r="M218" i="17" s="1"/>
  <c r="X149" i="1"/>
  <c r="S149" i="1"/>
  <c r="AA149" i="1"/>
  <c r="U149" i="1"/>
  <c r="Y149" i="1"/>
  <c r="AC149" i="1" s="1"/>
  <c r="Z149" i="1"/>
  <c r="T141" i="1"/>
  <c r="V141" i="1"/>
  <c r="L205" i="17" s="1"/>
  <c r="M205" i="17" s="1"/>
  <c r="X141" i="1"/>
  <c r="S141" i="1"/>
  <c r="AA141" i="1"/>
  <c r="U141" i="1"/>
  <c r="Y141" i="1"/>
  <c r="AC141" i="1" s="1"/>
  <c r="Z141" i="1"/>
  <c r="T133" i="1"/>
  <c r="V133" i="1"/>
  <c r="L171" i="17" s="1"/>
  <c r="M171" i="17" s="1"/>
  <c r="X133" i="1"/>
  <c r="S133" i="1"/>
  <c r="AA133" i="1"/>
  <c r="Y133" i="1"/>
  <c r="AC133" i="1" s="1"/>
  <c r="U133" i="1"/>
  <c r="Z133" i="1"/>
  <c r="T125" i="1"/>
  <c r="V125" i="1"/>
  <c r="L180" i="17" s="1"/>
  <c r="M180" i="17" s="1"/>
  <c r="X125" i="1"/>
  <c r="S125" i="1"/>
  <c r="AA125" i="1"/>
  <c r="U125" i="1"/>
  <c r="Y125" i="1"/>
  <c r="AC125" i="1" s="1"/>
  <c r="Z125" i="1"/>
  <c r="T117" i="1"/>
  <c r="V117" i="1"/>
  <c r="X117" i="1"/>
  <c r="S117" i="1"/>
  <c r="AA117" i="1"/>
  <c r="U117" i="1"/>
  <c r="Y117" i="1"/>
  <c r="AC117" i="1" s="1"/>
  <c r="Z117" i="1"/>
  <c r="Y109" i="1"/>
  <c r="AC109" i="1" s="1"/>
  <c r="V109" i="1"/>
  <c r="Z109" i="1"/>
  <c r="AA109" i="1"/>
  <c r="X109" i="1"/>
  <c r="T109" i="1"/>
  <c r="S109" i="1"/>
  <c r="U109" i="1"/>
  <c r="Y101" i="1"/>
  <c r="AC101" i="1" s="1"/>
  <c r="V101" i="1"/>
  <c r="L149" i="17" s="1"/>
  <c r="M149" i="17" s="1"/>
  <c r="Z101" i="1"/>
  <c r="AA101" i="1"/>
  <c r="S101" i="1"/>
  <c r="T101" i="1"/>
  <c r="U101" i="1"/>
  <c r="X101" i="1"/>
  <c r="Y93" i="1"/>
  <c r="AC93" i="1" s="1"/>
  <c r="V93" i="1"/>
  <c r="L132" i="17" s="1"/>
  <c r="M132" i="17" s="1"/>
  <c r="Z93" i="1"/>
  <c r="AA93" i="1"/>
  <c r="T93" i="1"/>
  <c r="U93" i="1"/>
  <c r="X93" i="1"/>
  <c r="S93" i="1"/>
  <c r="Y85" i="1"/>
  <c r="AC85" i="1" s="1"/>
  <c r="V85" i="1"/>
  <c r="L112" i="17" s="1"/>
  <c r="M112" i="17" s="1"/>
  <c r="Z85" i="1"/>
  <c r="AA85" i="1"/>
  <c r="U85" i="1"/>
  <c r="X85" i="1"/>
  <c r="S85" i="1"/>
  <c r="T85" i="1"/>
  <c r="Y77" i="1"/>
  <c r="AC77" i="1" s="1"/>
  <c r="X77" i="1"/>
  <c r="AA77" i="1"/>
  <c r="S77" i="1"/>
  <c r="Z77" i="1"/>
  <c r="U77" i="1"/>
  <c r="V77" i="1"/>
  <c r="L106" i="17" s="1"/>
  <c r="M106" i="17" s="1"/>
  <c r="T77" i="1"/>
  <c r="Y69" i="1"/>
  <c r="AC69" i="1" s="1"/>
  <c r="V69" i="1"/>
  <c r="L90" i="17" s="1"/>
  <c r="M90" i="17" s="1"/>
  <c r="X69" i="1"/>
  <c r="T69" i="1"/>
  <c r="U69" i="1"/>
  <c r="S69" i="1"/>
  <c r="Z69" i="1"/>
  <c r="AA69" i="1"/>
  <c r="Y61" i="1"/>
  <c r="AC61" i="1" s="1"/>
  <c r="V61" i="1"/>
  <c r="L122" i="17" s="1"/>
  <c r="M122" i="17" s="1"/>
  <c r="X61" i="1"/>
  <c r="T61" i="1"/>
  <c r="Z61" i="1"/>
  <c r="AA61" i="1"/>
  <c r="S61" i="1"/>
  <c r="U61" i="1"/>
  <c r="Y53" i="1"/>
  <c r="AC53" i="1" s="1"/>
  <c r="V53" i="1"/>
  <c r="X53" i="1"/>
  <c r="Z53" i="1"/>
  <c r="U53" i="1"/>
  <c r="AA53" i="1"/>
  <c r="S53" i="1"/>
  <c r="T53" i="1"/>
  <c r="Y45" i="1"/>
  <c r="AC45" i="1" s="1"/>
  <c r="V45" i="1"/>
  <c r="X45" i="1"/>
  <c r="S45" i="1"/>
  <c r="T45" i="1"/>
  <c r="Z45" i="1"/>
  <c r="U45" i="1"/>
  <c r="AA45" i="1"/>
  <c r="Y36" i="1"/>
  <c r="AC36" i="1" s="1"/>
  <c r="U36" i="1"/>
  <c r="V36" i="1"/>
  <c r="L34" i="17" s="1"/>
  <c r="M34" i="17" s="1"/>
  <c r="AA36" i="1"/>
  <c r="Z36" i="1"/>
  <c r="S36" i="1"/>
  <c r="T36" i="1"/>
  <c r="X36" i="1"/>
  <c r="Y28" i="1"/>
  <c r="AC28" i="1" s="1"/>
  <c r="U28" i="1"/>
  <c r="V28" i="1"/>
  <c r="S28" i="1"/>
  <c r="T28" i="1"/>
  <c r="X28" i="1"/>
  <c r="AA28" i="1"/>
  <c r="Z28" i="1"/>
  <c r="Y20" i="1"/>
  <c r="AC20" i="1" s="1"/>
  <c r="U20" i="1"/>
  <c r="V20" i="1"/>
  <c r="L32" i="17" s="1"/>
  <c r="M32" i="17" s="1"/>
  <c r="S20" i="1"/>
  <c r="X20" i="1"/>
  <c r="Z20" i="1"/>
  <c r="AA20" i="1"/>
  <c r="T20" i="1"/>
  <c r="Y12" i="1"/>
  <c r="AC12" i="1" s="1"/>
  <c r="U12" i="1"/>
  <c r="V12" i="1"/>
  <c r="L17" i="17" s="1"/>
  <c r="M17" i="17" s="1"/>
  <c r="X12" i="1"/>
  <c r="AA12" i="1"/>
  <c r="Z12" i="1"/>
  <c r="S12" i="1"/>
  <c r="T12" i="1"/>
  <c r="AI4" i="2"/>
  <c r="X1" i="16" s="1"/>
  <c r="F4" i="2"/>
  <c r="G4" i="2"/>
  <c r="H4" i="2"/>
  <c r="I4" i="2"/>
  <c r="J4" i="2"/>
  <c r="K4" i="2"/>
  <c r="L4" i="2"/>
  <c r="M4" i="2"/>
  <c r="E4" i="2"/>
  <c r="BB33" i="16" l="1"/>
  <c r="N112" i="16"/>
  <c r="M112" i="16" s="1"/>
  <c r="N83" i="16"/>
  <c r="M83" i="16" s="1"/>
  <c r="N103" i="16"/>
  <c r="M103" i="16" s="1"/>
  <c r="N99" i="16"/>
  <c r="M99" i="16" s="1"/>
  <c r="N121" i="16"/>
  <c r="M121" i="16" s="1"/>
  <c r="N118" i="16"/>
  <c r="M118" i="16" s="1"/>
  <c r="N109" i="16"/>
  <c r="M109" i="16" s="1"/>
  <c r="N84" i="16"/>
  <c r="M84" i="16" s="1"/>
  <c r="N87" i="16"/>
  <c r="M87" i="16" s="1"/>
  <c r="N65" i="16"/>
  <c r="M65" i="16" s="1"/>
  <c r="N61" i="16"/>
  <c r="M61" i="16" s="1"/>
  <c r="N130" i="16"/>
  <c r="M130" i="16" s="1"/>
  <c r="N127" i="16"/>
  <c r="M127" i="16" s="1"/>
  <c r="N39" i="16"/>
  <c r="M39" i="16" s="1"/>
  <c r="N114" i="16"/>
  <c r="M114" i="16" s="1"/>
  <c r="N123" i="16"/>
  <c r="M123" i="16" s="1"/>
  <c r="N10" i="16"/>
  <c r="M10" i="16" s="1"/>
  <c r="N122" i="16"/>
  <c r="M122" i="16" s="1"/>
  <c r="N66" i="16"/>
  <c r="M66" i="16" s="1"/>
  <c r="N30" i="16"/>
  <c r="M30" i="16" s="1"/>
  <c r="N52" i="16"/>
  <c r="M52" i="16" s="1"/>
  <c r="N72" i="16"/>
  <c r="M72" i="16" s="1"/>
  <c r="N49" i="16"/>
  <c r="M49" i="16" s="1"/>
  <c r="N18" i="16"/>
  <c r="M18" i="16" s="1"/>
  <c r="N44" i="16"/>
  <c r="M44" i="16" s="1"/>
  <c r="N22" i="16"/>
  <c r="M22" i="16" s="1"/>
  <c r="N14" i="16"/>
  <c r="M14" i="16" s="1"/>
  <c r="N20" i="16"/>
  <c r="M20" i="16" s="1"/>
  <c r="N32" i="16"/>
  <c r="M32" i="16" s="1"/>
  <c r="N89" i="16"/>
  <c r="M89" i="16" s="1"/>
  <c r="N108" i="16"/>
  <c r="M108" i="16" s="1"/>
  <c r="N119" i="16"/>
  <c r="M119" i="16" s="1"/>
  <c r="N105" i="16"/>
  <c r="M105" i="16" s="1"/>
  <c r="N86" i="16"/>
  <c r="M86" i="16" s="1"/>
  <c r="N110" i="16"/>
  <c r="M110" i="16" s="1"/>
  <c r="N128" i="16"/>
  <c r="M128" i="16" s="1"/>
  <c r="N98" i="16"/>
  <c r="M98" i="16" s="1"/>
  <c r="N95" i="16"/>
  <c r="M95" i="16" s="1"/>
  <c r="N71" i="16"/>
  <c r="M71" i="16" s="1"/>
  <c r="N82" i="16"/>
  <c r="M82" i="16" s="1"/>
  <c r="N77" i="16"/>
  <c r="M77" i="16" s="1"/>
  <c r="N26" i="16"/>
  <c r="M26" i="16" s="1"/>
  <c r="N42" i="16"/>
  <c r="M42" i="16" s="1"/>
  <c r="N80" i="16"/>
  <c r="M80" i="16" s="1"/>
  <c r="N21" i="16"/>
  <c r="M21" i="16" s="1"/>
  <c r="N69" i="16"/>
  <c r="M69" i="16" s="1"/>
  <c r="N94" i="16"/>
  <c r="M94" i="16" s="1"/>
  <c r="N115" i="16"/>
  <c r="M115" i="16" s="1"/>
  <c r="N38" i="16"/>
  <c r="M38" i="16" s="1"/>
  <c r="N97" i="16"/>
  <c r="M97" i="16" s="1"/>
  <c r="N129" i="16"/>
  <c r="M129" i="16" s="1"/>
  <c r="N63" i="16"/>
  <c r="M63" i="16" s="1"/>
  <c r="N92" i="16"/>
  <c r="M92" i="16" s="1"/>
  <c r="N50" i="16"/>
  <c r="M50" i="16" s="1"/>
  <c r="N46" i="16"/>
  <c r="M46" i="16" s="1"/>
  <c r="N11" i="16"/>
  <c r="M11" i="16" s="1"/>
  <c r="N24" i="16"/>
  <c r="M24" i="16" s="1"/>
  <c r="N117" i="16"/>
  <c r="M117" i="16" s="1"/>
  <c r="N78" i="16"/>
  <c r="M78" i="16" s="1"/>
  <c r="N9" i="16"/>
  <c r="M9" i="16" s="1"/>
  <c r="N60" i="16"/>
  <c r="M60" i="16" s="1"/>
  <c r="N100" i="16"/>
  <c r="M100" i="16" s="1"/>
  <c r="N88" i="16"/>
  <c r="M88" i="16" s="1"/>
  <c r="N51" i="16"/>
  <c r="M51" i="16" s="1"/>
  <c r="N53" i="16"/>
  <c r="M53" i="16" s="1"/>
  <c r="N34" i="16"/>
  <c r="M34" i="16" s="1"/>
  <c r="N126" i="16"/>
  <c r="M126" i="16" s="1"/>
  <c r="N64" i="16"/>
  <c r="M64" i="16" s="1"/>
  <c r="N55" i="16"/>
  <c r="M55" i="16" s="1"/>
  <c r="N45" i="16"/>
  <c r="M45" i="16" s="1"/>
  <c r="N28" i="16"/>
  <c r="M28" i="16" s="1"/>
  <c r="N17" i="16"/>
  <c r="M17" i="16" s="1"/>
  <c r="N8" i="16"/>
  <c r="M8" i="16" s="1"/>
  <c r="N29" i="16"/>
  <c r="M29" i="16" s="1"/>
  <c r="N57" i="16"/>
  <c r="M57" i="16" s="1"/>
  <c r="N48" i="16"/>
  <c r="M48" i="16" s="1"/>
  <c r="N27" i="16"/>
  <c r="M27" i="16" s="1"/>
  <c r="N37" i="16"/>
  <c r="M37" i="16" s="1"/>
  <c r="N47" i="16"/>
  <c r="M47" i="16" s="1"/>
  <c r="N81" i="16"/>
  <c r="M81" i="16" s="1"/>
  <c r="N125" i="16"/>
  <c r="M125" i="16" s="1"/>
  <c r="N43" i="16"/>
  <c r="M43" i="16" s="1"/>
  <c r="N25" i="16"/>
  <c r="M25" i="16" s="1"/>
  <c r="N15" i="16"/>
  <c r="M15" i="16" s="1"/>
  <c r="N23" i="16"/>
  <c r="M23" i="16" s="1"/>
  <c r="N70" i="16"/>
  <c r="M70" i="16" s="1"/>
  <c r="N76" i="16"/>
  <c r="M76" i="16" s="1"/>
  <c r="N35" i="16"/>
  <c r="M35" i="16" s="1"/>
  <c r="N56" i="16"/>
  <c r="M56" i="16" s="1"/>
  <c r="N36" i="16"/>
  <c r="M36" i="16" s="1"/>
  <c r="N58" i="16"/>
  <c r="M58" i="16" s="1"/>
  <c r="N19" i="16"/>
  <c r="M19" i="16" s="1"/>
  <c r="N62" i="16"/>
  <c r="M62" i="16" s="1"/>
  <c r="N40" i="16"/>
  <c r="M40" i="16" s="1"/>
  <c r="N54" i="16"/>
  <c r="M54" i="16" s="1"/>
  <c r="N59" i="16"/>
  <c r="M59" i="16" s="1"/>
  <c r="AF33" i="16"/>
  <c r="AZ51" i="16"/>
  <c r="BA51" i="16" s="1"/>
  <c r="AZ113" i="16"/>
  <c r="BA113" i="16" s="1"/>
  <c r="AG8" i="16"/>
  <c r="AH8" i="16" s="1"/>
  <c r="AI8" i="16" s="1"/>
  <c r="AZ128" i="16"/>
  <c r="BA128" i="16" s="1"/>
  <c r="AZ50" i="16"/>
  <c r="BA50" i="16" s="1"/>
  <c r="AP33" i="16"/>
  <c r="AZ20" i="16"/>
  <c r="BA20" i="16" s="1"/>
  <c r="AZ29" i="16"/>
  <c r="BA29" i="16" s="1"/>
  <c r="AZ41" i="16"/>
  <c r="BA41" i="16" s="1"/>
  <c r="AZ103" i="16"/>
  <c r="BA103" i="16" s="1"/>
  <c r="AZ84" i="16"/>
  <c r="BA84" i="16" s="1"/>
  <c r="AZ82" i="16"/>
  <c r="BA82" i="16" s="1"/>
  <c r="AZ23" i="16"/>
  <c r="BA23" i="16" s="1"/>
  <c r="AZ9" i="16"/>
  <c r="BA9" i="16" s="1"/>
  <c r="AZ80" i="16"/>
  <c r="BA80" i="16" s="1"/>
  <c r="AZ59" i="16"/>
  <c r="BA59" i="16" s="1"/>
  <c r="AZ123" i="16"/>
  <c r="BA123" i="16" s="1"/>
  <c r="AZ67" i="16"/>
  <c r="BA67" i="16" s="1"/>
  <c r="AZ72" i="16"/>
  <c r="BA72" i="16" s="1"/>
  <c r="AZ25" i="16"/>
  <c r="BA25" i="16" s="1"/>
  <c r="AZ105" i="16"/>
  <c r="BA105" i="16" s="1"/>
  <c r="AZ131" i="16"/>
  <c r="BA131" i="16" s="1"/>
  <c r="AZ22" i="16"/>
  <c r="BA22" i="16" s="1"/>
  <c r="AZ75" i="16"/>
  <c r="BA75" i="16" s="1"/>
  <c r="AZ62" i="16"/>
  <c r="BA62" i="16" s="1"/>
  <c r="AZ15" i="16"/>
  <c r="BA15" i="16" s="1"/>
  <c r="AZ14" i="16"/>
  <c r="BA14" i="16" s="1"/>
  <c r="AZ108" i="16"/>
  <c r="BA108" i="16" s="1"/>
  <c r="W1" i="16"/>
  <c r="O2" i="16"/>
  <c r="AZ44" i="16"/>
  <c r="BA44" i="16" s="1"/>
  <c r="AZ79" i="16"/>
  <c r="BA79" i="16" s="1"/>
  <c r="AZ102" i="16"/>
  <c r="BA102" i="16" s="1"/>
  <c r="AZ118" i="16"/>
  <c r="BA118" i="16" s="1"/>
  <c r="AZ64" i="16"/>
  <c r="BA64" i="16" s="1"/>
  <c r="AZ45" i="16"/>
  <c r="BA45" i="16" s="1"/>
  <c r="AZ122" i="16"/>
  <c r="BA122" i="16" s="1"/>
  <c r="AZ40" i="16"/>
  <c r="BA40" i="16" s="1"/>
  <c r="AZ36" i="16"/>
  <c r="BA36" i="16" s="1"/>
  <c r="AZ106" i="16"/>
  <c r="BA106" i="16" s="1"/>
  <c r="AZ101" i="16"/>
  <c r="BA101" i="16" s="1"/>
  <c r="AZ114" i="16"/>
  <c r="BA114" i="16" s="1"/>
  <c r="AZ49" i="16"/>
  <c r="BA49" i="16" s="1"/>
  <c r="AZ88" i="16"/>
  <c r="BA88" i="16" s="1"/>
  <c r="AZ42" i="16"/>
  <c r="BA42" i="16" s="1"/>
  <c r="AZ112" i="16"/>
  <c r="BA112" i="16" s="1"/>
  <c r="AZ100" i="16"/>
  <c r="BA100" i="16" s="1"/>
  <c r="AG7" i="16"/>
  <c r="AH7" i="16" s="1"/>
  <c r="AI7" i="16" s="1"/>
  <c r="AZ60" i="16"/>
  <c r="BA60" i="16" s="1"/>
  <c r="AZ69" i="16"/>
  <c r="BA69" i="16" s="1"/>
  <c r="AZ26" i="16"/>
  <c r="BA26" i="16" s="1"/>
  <c r="AZ18" i="16"/>
  <c r="BA18" i="16" s="1"/>
  <c r="AZ130" i="16"/>
  <c r="BA130" i="16" s="1"/>
  <c r="AZ110" i="16"/>
  <c r="BA110" i="16" s="1"/>
  <c r="AZ89" i="16"/>
  <c r="BA89" i="16" s="1"/>
  <c r="AZ27" i="16"/>
  <c r="BA27" i="16" s="1"/>
  <c r="AZ107" i="16"/>
  <c r="BA107" i="16" s="1"/>
  <c r="AZ10" i="16"/>
  <c r="BA10" i="16" s="1"/>
  <c r="BC33" i="16"/>
  <c r="AZ87" i="16"/>
  <c r="BA87" i="16" s="1"/>
  <c r="N12" i="16"/>
  <c r="M12" i="16" s="1"/>
  <c r="AZ35" i="16"/>
  <c r="BA35" i="16" s="1"/>
  <c r="AZ30" i="16"/>
  <c r="BA30" i="16" s="1"/>
  <c r="AG93" i="16"/>
  <c r="AZ111" i="16"/>
  <c r="BA111" i="16" s="1"/>
  <c r="AZ32" i="16"/>
  <c r="BA32" i="16" s="1"/>
  <c r="AZ37" i="16"/>
  <c r="BA37" i="16" s="1"/>
  <c r="AZ33" i="16"/>
  <c r="BA33" i="16" s="1"/>
  <c r="AZ28" i="16"/>
  <c r="BA28" i="16" s="1"/>
  <c r="AZ124" i="16"/>
  <c r="BA124" i="16" s="1"/>
  <c r="AZ43" i="16"/>
  <c r="BA43" i="16" s="1"/>
  <c r="AZ53" i="16"/>
  <c r="BA53" i="16" s="1"/>
  <c r="AZ21" i="16"/>
  <c r="BA21" i="16" s="1"/>
  <c r="AZ94" i="16"/>
  <c r="BA94" i="16" s="1"/>
  <c r="AZ52" i="16"/>
  <c r="BA52" i="16" s="1"/>
  <c r="AZ39" i="16"/>
  <c r="BA39" i="16" s="1"/>
  <c r="AZ65" i="16"/>
  <c r="BA65" i="16" s="1"/>
  <c r="AZ119" i="16"/>
  <c r="BA119" i="16" s="1"/>
  <c r="AZ13" i="16"/>
  <c r="BA13" i="16" s="1"/>
  <c r="AZ24" i="16"/>
  <c r="BA24" i="16" s="1"/>
  <c r="AZ76" i="16"/>
  <c r="BA76" i="16" s="1"/>
  <c r="AZ121" i="16"/>
  <c r="BA121" i="16" s="1"/>
  <c r="AZ74" i="16"/>
  <c r="BA74" i="16" s="1"/>
  <c r="AZ104" i="16"/>
  <c r="BA104" i="16" s="1"/>
  <c r="AZ117" i="16"/>
  <c r="BA117" i="16" s="1"/>
  <c r="AZ125" i="16"/>
  <c r="BA125" i="16" s="1"/>
  <c r="AZ66" i="16"/>
  <c r="BA66" i="16" s="1"/>
  <c r="AZ99" i="16"/>
  <c r="BA99" i="16" s="1"/>
  <c r="AZ19" i="16"/>
  <c r="BA19" i="16" s="1"/>
  <c r="AG12" i="16"/>
  <c r="AH12" i="16" s="1"/>
  <c r="AI12" i="16" s="1"/>
  <c r="AZ77" i="16"/>
  <c r="BA77" i="16" s="1"/>
  <c r="AZ34" i="16"/>
  <c r="BA34" i="16" s="1"/>
  <c r="AZ54" i="16"/>
  <c r="BA54" i="16" s="1"/>
  <c r="O116" i="16"/>
  <c r="AZ38" i="16"/>
  <c r="BA38" i="16" s="1"/>
  <c r="AZ68" i="16"/>
  <c r="BA68" i="16" s="1"/>
  <c r="AZ109" i="16"/>
  <c r="BA109" i="16" s="1"/>
  <c r="AZ63" i="16"/>
  <c r="BA63" i="16" s="1"/>
  <c r="AZ95" i="16"/>
  <c r="BA95" i="16" s="1"/>
  <c r="AZ58" i="16"/>
  <c r="BA58" i="16" s="1"/>
  <c r="AZ98" i="16"/>
  <c r="BA98" i="16" s="1"/>
  <c r="AZ97" i="16"/>
  <c r="BA97" i="16" s="1"/>
  <c r="AZ126" i="16"/>
  <c r="BA126" i="16" s="1"/>
  <c r="AZ17" i="16"/>
  <c r="BA17" i="16" s="1"/>
  <c r="AZ61" i="16"/>
  <c r="BA61" i="16" s="1"/>
  <c r="AZ47" i="16"/>
  <c r="BA47" i="16" s="1"/>
  <c r="Q93" i="16"/>
  <c r="P93" i="16" s="1"/>
  <c r="AZ56" i="16"/>
  <c r="BA56" i="16" s="1"/>
  <c r="AZ71" i="16"/>
  <c r="BA71" i="16" s="1"/>
  <c r="AZ129" i="16"/>
  <c r="BA129" i="16" s="1"/>
  <c r="AZ78" i="16"/>
  <c r="BA78" i="16" s="1"/>
  <c r="AZ70" i="16"/>
  <c r="BA70" i="16" s="1"/>
  <c r="AZ48" i="16"/>
  <c r="BA48" i="16" s="1"/>
  <c r="AZ46" i="16"/>
  <c r="BA46" i="16" s="1"/>
  <c r="AZ92" i="16"/>
  <c r="BA92" i="16" s="1"/>
  <c r="AZ55" i="16"/>
  <c r="BA55" i="16" s="1"/>
  <c r="AZ16" i="16"/>
  <c r="BA16" i="16" s="1"/>
  <c r="AZ73" i="16"/>
  <c r="BA73" i="16" s="1"/>
  <c r="AZ57" i="16"/>
  <c r="BA57" i="16" s="1"/>
  <c r="AZ81" i="16"/>
  <c r="BA81" i="16" s="1"/>
  <c r="AZ11" i="16"/>
  <c r="BA11" i="16" s="1"/>
  <c r="AZ127" i="16"/>
  <c r="BA127" i="16" s="1"/>
  <c r="AL86" i="2"/>
  <c r="AL195" i="2"/>
  <c r="K72" i="17"/>
  <c r="K112" i="17"/>
  <c r="K213" i="17"/>
  <c r="K150" i="17"/>
  <c r="K84" i="17"/>
  <c r="K136" i="17"/>
  <c r="K35" i="17"/>
  <c r="K144" i="17"/>
  <c r="K65" i="17"/>
  <c r="K186" i="17"/>
  <c r="K221" i="17"/>
  <c r="K235" i="17"/>
  <c r="K23" i="17"/>
  <c r="L108" i="17"/>
  <c r="M108" i="17" s="1"/>
  <c r="K188" i="17"/>
  <c r="K216" i="17"/>
  <c r="K174" i="17"/>
  <c r="K13" i="17"/>
  <c r="K54" i="17"/>
  <c r="K130" i="17"/>
  <c r="K152" i="17"/>
  <c r="K155" i="17"/>
  <c r="K191" i="17"/>
  <c r="K120" i="17"/>
  <c r="K116" i="17"/>
  <c r="K239" i="17"/>
  <c r="K97" i="17"/>
  <c r="K178" i="17"/>
  <c r="K222" i="17"/>
  <c r="K202" i="17"/>
  <c r="K61" i="17"/>
  <c r="K83" i="17"/>
  <c r="AC4" i="1"/>
  <c r="K94" i="17"/>
  <c r="K104" i="17"/>
  <c r="K157" i="17"/>
  <c r="K184" i="17"/>
  <c r="K193" i="17"/>
  <c r="K70" i="17"/>
  <c r="K228" i="17"/>
  <c r="K201" i="17"/>
  <c r="K52" i="17"/>
  <c r="K55" i="17"/>
  <c r="K5" i="17"/>
  <c r="K51" i="17"/>
  <c r="K76" i="17"/>
  <c r="K75" i="17"/>
  <c r="K92" i="17"/>
  <c r="K108" i="17"/>
  <c r="L137" i="17"/>
  <c r="M137" i="17" s="1"/>
  <c r="K29" i="17"/>
  <c r="K42" i="17"/>
  <c r="K123" i="17"/>
  <c r="K93" i="17"/>
  <c r="K20" i="17"/>
  <c r="K33" i="17"/>
  <c r="K109" i="17"/>
  <c r="K117" i="17"/>
  <c r="K135" i="17"/>
  <c r="K137" i="17"/>
  <c r="K68" i="17"/>
  <c r="K78" i="17"/>
  <c r="K71" i="17"/>
  <c r="K103" i="17"/>
  <c r="L130" i="17"/>
  <c r="M130" i="17" s="1"/>
  <c r="K31" i="17"/>
  <c r="K208" i="17"/>
  <c r="K32" i="17"/>
  <c r="L72" i="17"/>
  <c r="M72" i="17" s="1"/>
  <c r="L185" i="17"/>
  <c r="M185" i="17" s="1"/>
  <c r="K80" i="17"/>
  <c r="K59" i="17"/>
  <c r="K102" i="17"/>
  <c r="K147" i="17"/>
  <c r="K110" i="17"/>
  <c r="K85" i="17"/>
  <c r="K131" i="17"/>
  <c r="K154" i="17"/>
  <c r="K81" i="17"/>
  <c r="K163" i="17"/>
  <c r="K41" i="17"/>
  <c r="K151" i="17"/>
  <c r="K17" i="17"/>
  <c r="K34" i="17"/>
  <c r="L194" i="17"/>
  <c r="M194" i="17" s="1"/>
  <c r="L167" i="17"/>
  <c r="M167" i="17" s="1"/>
  <c r="L210" i="17"/>
  <c r="M210" i="17" s="1"/>
  <c r="L211" i="17"/>
  <c r="M211" i="17" s="1"/>
  <c r="K122" i="17"/>
  <c r="K209" i="17"/>
  <c r="K90" i="17"/>
  <c r="K134" i="17"/>
  <c r="K105" i="17"/>
  <c r="K210" i="17"/>
  <c r="K211" i="17"/>
  <c r="K64" i="17"/>
  <c r="K69" i="17"/>
  <c r="K149" i="17"/>
  <c r="K156" i="17"/>
  <c r="K18" i="17"/>
  <c r="K82" i="17"/>
  <c r="K142" i="17"/>
  <c r="K119" i="17"/>
  <c r="K9" i="17"/>
  <c r="K214" i="17"/>
  <c r="K107" i="17"/>
  <c r="K121" i="17"/>
  <c r="K185" i="17"/>
  <c r="K203" i="17"/>
  <c r="K118" i="17"/>
  <c r="K223" i="17"/>
  <c r="K234" i="17"/>
  <c r="K176" i="17"/>
  <c r="K229" i="17"/>
  <c r="K125" i="17"/>
  <c r="K143" i="17"/>
  <c r="K171" i="17"/>
  <c r="K106" i="17"/>
  <c r="K132" i="17"/>
  <c r="K180" i="17"/>
  <c r="K205" i="17"/>
  <c r="K218" i="17"/>
  <c r="K226" i="17"/>
  <c r="K133" i="17"/>
  <c r="K194" i="17"/>
  <c r="K167" i="17"/>
  <c r="K179" i="17"/>
  <c r="K62" i="17"/>
  <c r="K73" i="17"/>
  <c r="K219" i="17"/>
  <c r="K50" i="17"/>
  <c r="K60" i="17"/>
  <c r="K99" i="17"/>
  <c r="K24" i="17"/>
  <c r="K95" i="17"/>
  <c r="K25" i="17"/>
  <c r="K36" i="17"/>
  <c r="K6" i="17"/>
  <c r="W19" i="1"/>
  <c r="W8" i="1"/>
  <c r="W40" i="1"/>
  <c r="W81" i="1"/>
  <c r="W97" i="1"/>
  <c r="W25" i="1"/>
  <c r="W66" i="1"/>
  <c r="W82" i="1"/>
  <c r="W34" i="1"/>
  <c r="W51" i="1"/>
  <c r="W100" i="1"/>
  <c r="W57" i="1"/>
  <c r="W59" i="1"/>
  <c r="W23" i="1"/>
  <c r="W111" i="1"/>
  <c r="W113" i="1"/>
  <c r="W90" i="1"/>
  <c r="W98" i="1"/>
  <c r="W106" i="1"/>
  <c r="W114" i="1"/>
  <c r="W11" i="1"/>
  <c r="W67" i="1"/>
  <c r="W75" i="1"/>
  <c r="W83" i="1"/>
  <c r="W46" i="1"/>
  <c r="W47" i="1"/>
  <c r="W79" i="1"/>
  <c r="W15" i="1"/>
  <c r="W49" i="1"/>
  <c r="W35" i="1"/>
  <c r="W17" i="1"/>
  <c r="W45" i="1"/>
  <c r="W53" i="1"/>
  <c r="W61" i="1"/>
  <c r="W69" i="1"/>
  <c r="W85" i="1"/>
  <c r="W93" i="1"/>
  <c r="W101" i="1"/>
  <c r="W109" i="1"/>
  <c r="W117" i="1"/>
  <c r="W125" i="1"/>
  <c r="W133" i="1"/>
  <c r="W141" i="1"/>
  <c r="W149" i="1"/>
  <c r="W157" i="1"/>
  <c r="W165" i="1"/>
  <c r="W173" i="1"/>
  <c r="W119" i="1"/>
  <c r="W143" i="1"/>
  <c r="W52" i="1"/>
  <c r="W73" i="1"/>
  <c r="W60" i="1"/>
  <c r="W9" i="1"/>
  <c r="W41" i="1"/>
  <c r="W44" i="1"/>
  <c r="W76" i="1"/>
  <c r="W91" i="1"/>
  <c r="W99" i="1"/>
  <c r="W107" i="1"/>
  <c r="W68" i="1"/>
  <c r="AJ204" i="2"/>
  <c r="AI204" i="2" s="1"/>
  <c r="W78" i="1"/>
  <c r="W72" i="1"/>
  <c r="W29" i="1"/>
  <c r="W174" i="1"/>
  <c r="W128" i="1"/>
  <c r="W152" i="1"/>
  <c r="W168" i="1"/>
  <c r="W50" i="1"/>
  <c r="W6" i="1"/>
  <c r="W70" i="1"/>
  <c r="W14" i="1"/>
  <c r="W63" i="1"/>
  <c r="W7" i="1"/>
  <c r="W31" i="1"/>
  <c r="W56" i="1"/>
  <c r="W88" i="1"/>
  <c r="W96" i="1"/>
  <c r="W104" i="1"/>
  <c r="W62" i="1"/>
  <c r="W102" i="1"/>
  <c r="W55" i="1"/>
  <c r="W39" i="1"/>
  <c r="W12" i="1"/>
  <c r="W20" i="1"/>
  <c r="W28" i="1"/>
  <c r="W36" i="1"/>
  <c r="W94" i="1"/>
  <c r="W13" i="1"/>
  <c r="W21" i="1"/>
  <c r="W37" i="1"/>
  <c r="W118" i="1"/>
  <c r="W126" i="1"/>
  <c r="W134" i="1"/>
  <c r="W142" i="1"/>
  <c r="W150" i="1"/>
  <c r="W158" i="1"/>
  <c r="W166" i="1"/>
  <c r="W135" i="1"/>
  <c r="W167" i="1"/>
  <c r="W127" i="1"/>
  <c r="W151" i="1"/>
  <c r="W80" i="1"/>
  <c r="W120" i="1"/>
  <c r="W136" i="1"/>
  <c r="W144" i="1"/>
  <c r="W160" i="1"/>
  <c r="W116" i="1"/>
  <c r="W140" i="1"/>
  <c r="W172" i="1"/>
  <c r="W121" i="1"/>
  <c r="W129" i="1"/>
  <c r="W137" i="1"/>
  <c r="W145" i="1"/>
  <c r="W153" i="1"/>
  <c r="W161" i="1"/>
  <c r="W169" i="1"/>
  <c r="W124" i="1"/>
  <c r="W148" i="1"/>
  <c r="W164" i="1"/>
  <c r="W122" i="1"/>
  <c r="W130" i="1"/>
  <c r="W138" i="1"/>
  <c r="W146" i="1"/>
  <c r="W154" i="1"/>
  <c r="W162" i="1"/>
  <c r="W170" i="1"/>
  <c r="W115" i="1"/>
  <c r="W123" i="1"/>
  <c r="W131" i="1"/>
  <c r="W139" i="1"/>
  <c r="W147" i="1"/>
  <c r="W155" i="1"/>
  <c r="W163" i="1"/>
  <c r="W171" i="1"/>
  <c r="W132" i="1"/>
  <c r="W156" i="1"/>
  <c r="W159" i="1"/>
  <c r="W77" i="1"/>
  <c r="U175" i="1"/>
  <c r="W87" i="1"/>
  <c r="W22" i="1"/>
  <c r="W30" i="1"/>
  <c r="W38" i="1"/>
  <c r="W71" i="1"/>
  <c r="W103" i="1"/>
  <c r="W48" i="1"/>
  <c r="W64" i="1"/>
  <c r="W16" i="1"/>
  <c r="W24" i="1"/>
  <c r="W32" i="1"/>
  <c r="W65" i="1"/>
  <c r="W89" i="1"/>
  <c r="W92" i="1"/>
  <c r="W10" i="1"/>
  <c r="W18" i="1"/>
  <c r="W26" i="1"/>
  <c r="W42" i="1"/>
  <c r="W95" i="1"/>
  <c r="W54" i="1"/>
  <c r="W86" i="1"/>
  <c r="W110" i="1"/>
  <c r="W112" i="1"/>
  <c r="W84" i="1"/>
  <c r="W105" i="1"/>
  <c r="W33" i="1"/>
  <c r="W58" i="1"/>
  <c r="W74" i="1"/>
  <c r="W108" i="1"/>
  <c r="W27" i="1"/>
  <c r="Z4" i="1"/>
  <c r="S4" i="1"/>
  <c r="X4" i="1"/>
  <c r="U4" i="1"/>
  <c r="U1" i="1" s="1"/>
  <c r="O203" i="2"/>
  <c r="AG203" i="2" s="1"/>
  <c r="N203" i="2"/>
  <c r="AF203" i="2" s="1"/>
  <c r="O202" i="2"/>
  <c r="AG202" i="2" s="1"/>
  <c r="N202" i="2"/>
  <c r="AF202" i="2" s="1"/>
  <c r="O201" i="2"/>
  <c r="AG201" i="2" s="1"/>
  <c r="N201" i="2"/>
  <c r="AF201" i="2" s="1"/>
  <c r="O200" i="2"/>
  <c r="AG200" i="2" s="1"/>
  <c r="N200" i="2"/>
  <c r="AF200" i="2" s="1"/>
  <c r="O199" i="2"/>
  <c r="AG199" i="2" s="1"/>
  <c r="N199" i="2"/>
  <c r="AF199" i="2" s="1"/>
  <c r="O198" i="2"/>
  <c r="AG198" i="2" s="1"/>
  <c r="N198" i="2"/>
  <c r="AF198" i="2" s="1"/>
  <c r="O197" i="2"/>
  <c r="AG197" i="2" s="1"/>
  <c r="N197" i="2"/>
  <c r="AF197" i="2" s="1"/>
  <c r="O196" i="2"/>
  <c r="AG196" i="2" s="1"/>
  <c r="N196" i="2"/>
  <c r="AF196" i="2" s="1"/>
  <c r="O195" i="2"/>
  <c r="AG195" i="2" s="1"/>
  <c r="N195" i="2"/>
  <c r="AF195" i="2" s="1"/>
  <c r="O194" i="2"/>
  <c r="AG194" i="2" s="1"/>
  <c r="N194" i="2"/>
  <c r="AF194" i="2" s="1"/>
  <c r="O193" i="2"/>
  <c r="AG193" i="2" s="1"/>
  <c r="N193" i="2"/>
  <c r="AF193" i="2" s="1"/>
  <c r="O192" i="2"/>
  <c r="AG192" i="2" s="1"/>
  <c r="N192" i="2"/>
  <c r="AF192" i="2" s="1"/>
  <c r="O191" i="2"/>
  <c r="AG191" i="2" s="1"/>
  <c r="N191" i="2"/>
  <c r="AF191" i="2" s="1"/>
  <c r="O190" i="2"/>
  <c r="AG190" i="2" s="1"/>
  <c r="N190" i="2"/>
  <c r="AF190" i="2" s="1"/>
  <c r="O189" i="2"/>
  <c r="AG189" i="2" s="1"/>
  <c r="N189" i="2"/>
  <c r="AF189" i="2" s="1"/>
  <c r="O188" i="2"/>
  <c r="AG188" i="2" s="1"/>
  <c r="N188" i="2"/>
  <c r="AF188" i="2" s="1"/>
  <c r="O187" i="2"/>
  <c r="AG187" i="2" s="1"/>
  <c r="N187" i="2"/>
  <c r="AF187" i="2" s="1"/>
  <c r="O186" i="2"/>
  <c r="AG186" i="2" s="1"/>
  <c r="N186" i="2"/>
  <c r="AF186" i="2" s="1"/>
  <c r="O185" i="2"/>
  <c r="AG185" i="2" s="1"/>
  <c r="N185" i="2"/>
  <c r="AF185" i="2" s="1"/>
  <c r="O184" i="2"/>
  <c r="AG184" i="2" s="1"/>
  <c r="N184" i="2"/>
  <c r="AF184" i="2" s="1"/>
  <c r="O183" i="2"/>
  <c r="AG183" i="2" s="1"/>
  <c r="N183" i="2"/>
  <c r="AF183" i="2" s="1"/>
  <c r="O182" i="2"/>
  <c r="AG182" i="2" s="1"/>
  <c r="N182" i="2"/>
  <c r="AF182" i="2" s="1"/>
  <c r="O181" i="2"/>
  <c r="AG181" i="2" s="1"/>
  <c r="N181" i="2"/>
  <c r="AF181" i="2" s="1"/>
  <c r="O180" i="2"/>
  <c r="AG180" i="2" s="1"/>
  <c r="N180" i="2"/>
  <c r="AF180" i="2" s="1"/>
  <c r="O179" i="2"/>
  <c r="AG179" i="2" s="1"/>
  <c r="N179" i="2"/>
  <c r="AF179" i="2" s="1"/>
  <c r="O178" i="2"/>
  <c r="AG178" i="2" s="1"/>
  <c r="N178" i="2"/>
  <c r="AF178" i="2" s="1"/>
  <c r="O177" i="2"/>
  <c r="AG177" i="2" s="1"/>
  <c r="N177" i="2"/>
  <c r="AF177" i="2" s="1"/>
  <c r="O176" i="2"/>
  <c r="AG176" i="2" s="1"/>
  <c r="N176" i="2"/>
  <c r="AF176" i="2" s="1"/>
  <c r="O175" i="2"/>
  <c r="AG175" i="2" s="1"/>
  <c r="N175" i="2"/>
  <c r="AF175" i="2" s="1"/>
  <c r="O174" i="2"/>
  <c r="AG174" i="2" s="1"/>
  <c r="N174" i="2"/>
  <c r="AF174" i="2" s="1"/>
  <c r="O173" i="2"/>
  <c r="AG173" i="2" s="1"/>
  <c r="N173" i="2"/>
  <c r="AF173" i="2" s="1"/>
  <c r="O172" i="2"/>
  <c r="AG172" i="2" s="1"/>
  <c r="N172" i="2"/>
  <c r="AF172" i="2" s="1"/>
  <c r="O171" i="2"/>
  <c r="AG171" i="2" s="1"/>
  <c r="N171" i="2"/>
  <c r="AF171" i="2" s="1"/>
  <c r="O170" i="2"/>
  <c r="AG170" i="2" s="1"/>
  <c r="N170" i="2"/>
  <c r="AF170" i="2" s="1"/>
  <c r="O169" i="2"/>
  <c r="AG169" i="2" s="1"/>
  <c r="N169" i="2"/>
  <c r="AF169" i="2" s="1"/>
  <c r="O168" i="2"/>
  <c r="AG168" i="2" s="1"/>
  <c r="N168" i="2"/>
  <c r="AF168" i="2" s="1"/>
  <c r="O167" i="2"/>
  <c r="AG167" i="2" s="1"/>
  <c r="N167" i="2"/>
  <c r="AF167" i="2" s="1"/>
  <c r="O166" i="2"/>
  <c r="AG166" i="2" s="1"/>
  <c r="N166" i="2"/>
  <c r="AF166" i="2" s="1"/>
  <c r="O165" i="2"/>
  <c r="AG165" i="2" s="1"/>
  <c r="N165" i="2"/>
  <c r="AF165" i="2" s="1"/>
  <c r="O164" i="2"/>
  <c r="AG164" i="2" s="1"/>
  <c r="N164" i="2"/>
  <c r="AF164" i="2" s="1"/>
  <c r="O163" i="2"/>
  <c r="AG163" i="2" s="1"/>
  <c r="N163" i="2"/>
  <c r="AF163" i="2" s="1"/>
  <c r="O162" i="2"/>
  <c r="AG162" i="2" s="1"/>
  <c r="N162" i="2"/>
  <c r="AF162" i="2" s="1"/>
  <c r="O161" i="2"/>
  <c r="AG161" i="2" s="1"/>
  <c r="N161" i="2"/>
  <c r="AF161" i="2" s="1"/>
  <c r="O160" i="2"/>
  <c r="AG160" i="2" s="1"/>
  <c r="N160" i="2"/>
  <c r="AF160" i="2" s="1"/>
  <c r="O159" i="2"/>
  <c r="AG159" i="2" s="1"/>
  <c r="N159" i="2"/>
  <c r="AF159" i="2" s="1"/>
  <c r="O158" i="2"/>
  <c r="AG158" i="2" s="1"/>
  <c r="N158" i="2"/>
  <c r="AF158" i="2" s="1"/>
  <c r="O157" i="2"/>
  <c r="AG157" i="2" s="1"/>
  <c r="N157" i="2"/>
  <c r="AF157" i="2" s="1"/>
  <c r="O156" i="2"/>
  <c r="AG156" i="2" s="1"/>
  <c r="N156" i="2"/>
  <c r="AF156" i="2" s="1"/>
  <c r="O155" i="2"/>
  <c r="AG155" i="2" s="1"/>
  <c r="N155" i="2"/>
  <c r="AF155" i="2" s="1"/>
  <c r="O154" i="2"/>
  <c r="AG154" i="2" s="1"/>
  <c r="N154" i="2"/>
  <c r="AF154" i="2" s="1"/>
  <c r="O153" i="2"/>
  <c r="AG153" i="2" s="1"/>
  <c r="N153" i="2"/>
  <c r="AF153" i="2" s="1"/>
  <c r="O152" i="2"/>
  <c r="AG152" i="2" s="1"/>
  <c r="N152" i="2"/>
  <c r="AF152" i="2" s="1"/>
  <c r="O151" i="2"/>
  <c r="AG151" i="2" s="1"/>
  <c r="N151" i="2"/>
  <c r="AF151" i="2" s="1"/>
  <c r="O150" i="2"/>
  <c r="AG150" i="2" s="1"/>
  <c r="N150" i="2"/>
  <c r="AF150" i="2" s="1"/>
  <c r="O149" i="2"/>
  <c r="AG149" i="2" s="1"/>
  <c r="N149" i="2"/>
  <c r="AF149" i="2" s="1"/>
  <c r="O148" i="2"/>
  <c r="AG148" i="2" s="1"/>
  <c r="N148" i="2"/>
  <c r="AF148" i="2" s="1"/>
  <c r="O147" i="2"/>
  <c r="AG147" i="2" s="1"/>
  <c r="N147" i="2"/>
  <c r="AF147" i="2" s="1"/>
  <c r="O146" i="2"/>
  <c r="AG146" i="2" s="1"/>
  <c r="N146" i="2"/>
  <c r="AF146" i="2" s="1"/>
  <c r="O145" i="2"/>
  <c r="AG145" i="2" s="1"/>
  <c r="N145" i="2"/>
  <c r="AF145" i="2" s="1"/>
  <c r="O144" i="2"/>
  <c r="AG144" i="2" s="1"/>
  <c r="N144" i="2"/>
  <c r="AF144" i="2" s="1"/>
  <c r="O143" i="2"/>
  <c r="AG143" i="2" s="1"/>
  <c r="N143" i="2"/>
  <c r="AF143" i="2" s="1"/>
  <c r="O142" i="2"/>
  <c r="AG142" i="2" s="1"/>
  <c r="N142" i="2"/>
  <c r="AF142" i="2" s="1"/>
  <c r="O141" i="2"/>
  <c r="AG141" i="2" s="1"/>
  <c r="N141" i="2"/>
  <c r="AF141" i="2" s="1"/>
  <c r="O140" i="2"/>
  <c r="AG140" i="2" s="1"/>
  <c r="N140" i="2"/>
  <c r="AF140" i="2" s="1"/>
  <c r="O139" i="2"/>
  <c r="AG139" i="2" s="1"/>
  <c r="N139" i="2"/>
  <c r="AF139" i="2" s="1"/>
  <c r="O138" i="2"/>
  <c r="AG138" i="2" s="1"/>
  <c r="N138" i="2"/>
  <c r="AF138" i="2" s="1"/>
  <c r="O137" i="2"/>
  <c r="AG137" i="2" s="1"/>
  <c r="N137" i="2"/>
  <c r="AF137" i="2" s="1"/>
  <c r="O136" i="2"/>
  <c r="AG136" i="2" s="1"/>
  <c r="N136" i="2"/>
  <c r="AF136" i="2" s="1"/>
  <c r="O135" i="2"/>
  <c r="AG135" i="2" s="1"/>
  <c r="N135" i="2"/>
  <c r="AF135" i="2" s="1"/>
  <c r="O134" i="2"/>
  <c r="AG134" i="2" s="1"/>
  <c r="N134" i="2"/>
  <c r="AF134" i="2" s="1"/>
  <c r="O133" i="2"/>
  <c r="AG133" i="2" s="1"/>
  <c r="N133" i="2"/>
  <c r="AF133" i="2" s="1"/>
  <c r="O132" i="2"/>
  <c r="AG132" i="2" s="1"/>
  <c r="N132" i="2"/>
  <c r="AF132" i="2" s="1"/>
  <c r="O131" i="2"/>
  <c r="AG131" i="2" s="1"/>
  <c r="N131" i="2"/>
  <c r="AF131" i="2" s="1"/>
  <c r="O130" i="2"/>
  <c r="AG130" i="2" s="1"/>
  <c r="N130" i="2"/>
  <c r="AF130" i="2" s="1"/>
  <c r="O129" i="2"/>
  <c r="AG129" i="2" s="1"/>
  <c r="N129" i="2"/>
  <c r="AF129" i="2" s="1"/>
  <c r="O128" i="2"/>
  <c r="AG128" i="2" s="1"/>
  <c r="N128" i="2"/>
  <c r="AF128" i="2" s="1"/>
  <c r="O127" i="2"/>
  <c r="AG127" i="2" s="1"/>
  <c r="N127" i="2"/>
  <c r="AF127" i="2" s="1"/>
  <c r="O126" i="2"/>
  <c r="AG126" i="2" s="1"/>
  <c r="N126" i="2"/>
  <c r="AF126" i="2" s="1"/>
  <c r="O125" i="2"/>
  <c r="AG125" i="2" s="1"/>
  <c r="N125" i="2"/>
  <c r="AF125" i="2" s="1"/>
  <c r="O124" i="2"/>
  <c r="AG124" i="2" s="1"/>
  <c r="N124" i="2"/>
  <c r="AF124" i="2" s="1"/>
  <c r="O123" i="2"/>
  <c r="AG123" i="2" s="1"/>
  <c r="N123" i="2"/>
  <c r="AF123" i="2" s="1"/>
  <c r="O122" i="2"/>
  <c r="AG122" i="2" s="1"/>
  <c r="N122" i="2"/>
  <c r="AF122" i="2" s="1"/>
  <c r="O121" i="2"/>
  <c r="AG121" i="2" s="1"/>
  <c r="N121" i="2"/>
  <c r="AF121" i="2" s="1"/>
  <c r="O120" i="2"/>
  <c r="AG120" i="2" s="1"/>
  <c r="N120" i="2"/>
  <c r="AF120" i="2" s="1"/>
  <c r="O119" i="2"/>
  <c r="AG119" i="2" s="1"/>
  <c r="N119" i="2"/>
  <c r="AF119" i="2" s="1"/>
  <c r="O118" i="2"/>
  <c r="AG118" i="2" s="1"/>
  <c r="N118" i="2"/>
  <c r="AF118" i="2" s="1"/>
  <c r="O117" i="2"/>
  <c r="AG117" i="2" s="1"/>
  <c r="N117" i="2"/>
  <c r="AF117" i="2" s="1"/>
  <c r="O116" i="2"/>
  <c r="AG116" i="2" s="1"/>
  <c r="N116" i="2"/>
  <c r="AF116" i="2" s="1"/>
  <c r="O115" i="2"/>
  <c r="AG115" i="2" s="1"/>
  <c r="N115" i="2"/>
  <c r="AF115" i="2" s="1"/>
  <c r="O114" i="2"/>
  <c r="AG114" i="2" s="1"/>
  <c r="N114" i="2"/>
  <c r="AF114" i="2" s="1"/>
  <c r="O113" i="2"/>
  <c r="AG113" i="2" s="1"/>
  <c r="N113" i="2"/>
  <c r="AF113" i="2" s="1"/>
  <c r="O112" i="2"/>
  <c r="AG112" i="2" s="1"/>
  <c r="N112" i="2"/>
  <c r="AF112" i="2" s="1"/>
  <c r="O111" i="2"/>
  <c r="AG111" i="2" s="1"/>
  <c r="N111" i="2"/>
  <c r="AF111" i="2" s="1"/>
  <c r="O110" i="2"/>
  <c r="AG110" i="2" s="1"/>
  <c r="N110" i="2"/>
  <c r="AF110" i="2" s="1"/>
  <c r="O109" i="2"/>
  <c r="AG109" i="2" s="1"/>
  <c r="N109" i="2"/>
  <c r="AF109" i="2" s="1"/>
  <c r="O108" i="2"/>
  <c r="AG108" i="2" s="1"/>
  <c r="N108" i="2"/>
  <c r="AF108" i="2" s="1"/>
  <c r="O107" i="2"/>
  <c r="AG107" i="2" s="1"/>
  <c r="N107" i="2"/>
  <c r="AF107" i="2" s="1"/>
  <c r="O106" i="2"/>
  <c r="AG106" i="2" s="1"/>
  <c r="N106" i="2"/>
  <c r="AF106" i="2" s="1"/>
  <c r="O105" i="2"/>
  <c r="AG105" i="2" s="1"/>
  <c r="N105" i="2"/>
  <c r="AF105" i="2" s="1"/>
  <c r="O104" i="2"/>
  <c r="AG104" i="2" s="1"/>
  <c r="N104" i="2"/>
  <c r="AF104" i="2" s="1"/>
  <c r="O103" i="2"/>
  <c r="AG103" i="2" s="1"/>
  <c r="N103" i="2"/>
  <c r="AF103" i="2" s="1"/>
  <c r="O102" i="2"/>
  <c r="AG102" i="2" s="1"/>
  <c r="N102" i="2"/>
  <c r="AF102" i="2" s="1"/>
  <c r="O101" i="2"/>
  <c r="AG101" i="2" s="1"/>
  <c r="N101" i="2"/>
  <c r="AF101" i="2" s="1"/>
  <c r="O100" i="2"/>
  <c r="AG100" i="2" s="1"/>
  <c r="N100" i="2"/>
  <c r="AF100" i="2" s="1"/>
  <c r="O99" i="2"/>
  <c r="AG99" i="2" s="1"/>
  <c r="N99" i="2"/>
  <c r="AF99" i="2" s="1"/>
  <c r="O98" i="2"/>
  <c r="AG98" i="2" s="1"/>
  <c r="N98" i="2"/>
  <c r="AF98" i="2" s="1"/>
  <c r="O97" i="2"/>
  <c r="AG97" i="2" s="1"/>
  <c r="N97" i="2"/>
  <c r="AF97" i="2" s="1"/>
  <c r="O96" i="2"/>
  <c r="AG96" i="2" s="1"/>
  <c r="N96" i="2"/>
  <c r="AF96" i="2" s="1"/>
  <c r="O95" i="2"/>
  <c r="AG95" i="2" s="1"/>
  <c r="N95" i="2"/>
  <c r="AF95" i="2" s="1"/>
  <c r="O94" i="2"/>
  <c r="AG94" i="2" s="1"/>
  <c r="N94" i="2"/>
  <c r="AF94" i="2" s="1"/>
  <c r="O93" i="2"/>
  <c r="AG93" i="2" s="1"/>
  <c r="N93" i="2"/>
  <c r="AF93" i="2" s="1"/>
  <c r="O92" i="2"/>
  <c r="AG92" i="2" s="1"/>
  <c r="N92" i="2"/>
  <c r="AF92" i="2" s="1"/>
  <c r="O91" i="2"/>
  <c r="AG91" i="2" s="1"/>
  <c r="N91" i="2"/>
  <c r="AF91" i="2" s="1"/>
  <c r="O90" i="2"/>
  <c r="AG90" i="2" s="1"/>
  <c r="N90" i="2"/>
  <c r="AF90" i="2" s="1"/>
  <c r="O89" i="2"/>
  <c r="AG89" i="2" s="1"/>
  <c r="N89" i="2"/>
  <c r="AF89" i="2" s="1"/>
  <c r="O88" i="2"/>
  <c r="AG88" i="2" s="1"/>
  <c r="N88" i="2"/>
  <c r="AF88" i="2" s="1"/>
  <c r="O87" i="2"/>
  <c r="AG87" i="2" s="1"/>
  <c r="N87" i="2"/>
  <c r="AF87" i="2" s="1"/>
  <c r="O86" i="2"/>
  <c r="AG86" i="2" s="1"/>
  <c r="N86" i="2"/>
  <c r="AF86" i="2" s="1"/>
  <c r="O85" i="2"/>
  <c r="AG85" i="2" s="1"/>
  <c r="N85" i="2"/>
  <c r="AF85" i="2" s="1"/>
  <c r="O84" i="2"/>
  <c r="AG84" i="2" s="1"/>
  <c r="N84" i="2"/>
  <c r="AF84" i="2" s="1"/>
  <c r="O83" i="2"/>
  <c r="AG83" i="2" s="1"/>
  <c r="N83" i="2"/>
  <c r="AF83" i="2" s="1"/>
  <c r="O82" i="2"/>
  <c r="AG82" i="2" s="1"/>
  <c r="N82" i="2"/>
  <c r="AF82" i="2" s="1"/>
  <c r="O81" i="2"/>
  <c r="AG81" i="2" s="1"/>
  <c r="N81" i="2"/>
  <c r="AF81" i="2" s="1"/>
  <c r="O80" i="2"/>
  <c r="AG80" i="2" s="1"/>
  <c r="N80" i="2"/>
  <c r="AF80" i="2" s="1"/>
  <c r="O79" i="2"/>
  <c r="AG79" i="2" s="1"/>
  <c r="N79" i="2"/>
  <c r="AF79" i="2" s="1"/>
  <c r="O78" i="2"/>
  <c r="AG78" i="2" s="1"/>
  <c r="N78" i="2"/>
  <c r="AF78" i="2" s="1"/>
  <c r="O77" i="2"/>
  <c r="AG77" i="2" s="1"/>
  <c r="N77" i="2"/>
  <c r="AF77" i="2" s="1"/>
  <c r="O76" i="2"/>
  <c r="AG76" i="2" s="1"/>
  <c r="N76" i="2"/>
  <c r="AF76" i="2" s="1"/>
  <c r="O75" i="2"/>
  <c r="AG75" i="2" s="1"/>
  <c r="N75" i="2"/>
  <c r="AF75" i="2" s="1"/>
  <c r="O74" i="2"/>
  <c r="AG74" i="2" s="1"/>
  <c r="N74" i="2"/>
  <c r="AF74" i="2" s="1"/>
  <c r="O73" i="2"/>
  <c r="AG73" i="2" s="1"/>
  <c r="N73" i="2"/>
  <c r="AF73" i="2" s="1"/>
  <c r="O72" i="2"/>
  <c r="AG72" i="2" s="1"/>
  <c r="N72" i="2"/>
  <c r="AF72" i="2" s="1"/>
  <c r="O71" i="2"/>
  <c r="AG71" i="2" s="1"/>
  <c r="N71" i="2"/>
  <c r="AF71" i="2" s="1"/>
  <c r="O70" i="2"/>
  <c r="AG70" i="2" s="1"/>
  <c r="N70" i="2"/>
  <c r="AF70" i="2" s="1"/>
  <c r="O69" i="2"/>
  <c r="AG69" i="2" s="1"/>
  <c r="N69" i="2"/>
  <c r="AF69" i="2" s="1"/>
  <c r="O68" i="2"/>
  <c r="AG68" i="2" s="1"/>
  <c r="N68" i="2"/>
  <c r="AF68" i="2" s="1"/>
  <c r="O67" i="2"/>
  <c r="AG67" i="2" s="1"/>
  <c r="N67" i="2"/>
  <c r="AF67" i="2" s="1"/>
  <c r="O66" i="2"/>
  <c r="AG66" i="2" s="1"/>
  <c r="N66" i="2"/>
  <c r="AF66" i="2" s="1"/>
  <c r="O65" i="2"/>
  <c r="AG65" i="2" s="1"/>
  <c r="N65" i="2"/>
  <c r="AF65" i="2" s="1"/>
  <c r="O64" i="2"/>
  <c r="AG64" i="2" s="1"/>
  <c r="N64" i="2"/>
  <c r="AF64" i="2" s="1"/>
  <c r="O63" i="2"/>
  <c r="AG63" i="2" s="1"/>
  <c r="N63" i="2"/>
  <c r="AF63" i="2" s="1"/>
  <c r="O62" i="2"/>
  <c r="AG62" i="2" s="1"/>
  <c r="N62" i="2"/>
  <c r="AF62" i="2" s="1"/>
  <c r="O61" i="2"/>
  <c r="AG61" i="2" s="1"/>
  <c r="N61" i="2"/>
  <c r="AF61" i="2" s="1"/>
  <c r="O60" i="2"/>
  <c r="AG60" i="2" s="1"/>
  <c r="N60" i="2"/>
  <c r="AF60" i="2" s="1"/>
  <c r="O59" i="2"/>
  <c r="AG59" i="2" s="1"/>
  <c r="N59" i="2"/>
  <c r="AF59" i="2" s="1"/>
  <c r="O58" i="2"/>
  <c r="AG58" i="2" s="1"/>
  <c r="N58" i="2"/>
  <c r="AF58" i="2" s="1"/>
  <c r="O57" i="2"/>
  <c r="AG57" i="2" s="1"/>
  <c r="N57" i="2"/>
  <c r="AF57" i="2" s="1"/>
  <c r="O56" i="2"/>
  <c r="AG56" i="2" s="1"/>
  <c r="N56" i="2"/>
  <c r="AF56" i="2" s="1"/>
  <c r="O55" i="2"/>
  <c r="AG55" i="2" s="1"/>
  <c r="N55" i="2"/>
  <c r="AF55" i="2" s="1"/>
  <c r="O54" i="2"/>
  <c r="AG54" i="2" s="1"/>
  <c r="N54" i="2"/>
  <c r="AF54" i="2" s="1"/>
  <c r="O53" i="2"/>
  <c r="AG53" i="2" s="1"/>
  <c r="N53" i="2"/>
  <c r="AF53" i="2" s="1"/>
  <c r="O52" i="2"/>
  <c r="AG52" i="2" s="1"/>
  <c r="N52" i="2"/>
  <c r="AF52" i="2" s="1"/>
  <c r="O51" i="2"/>
  <c r="AG51" i="2" s="1"/>
  <c r="N51" i="2"/>
  <c r="AF51" i="2" s="1"/>
  <c r="O50" i="2"/>
  <c r="AG50" i="2" s="1"/>
  <c r="N50" i="2"/>
  <c r="AF50" i="2" s="1"/>
  <c r="O49" i="2"/>
  <c r="AG49" i="2" s="1"/>
  <c r="N49" i="2"/>
  <c r="AF49" i="2" s="1"/>
  <c r="O48" i="2"/>
  <c r="AG48" i="2" s="1"/>
  <c r="N48" i="2"/>
  <c r="AF48" i="2" s="1"/>
  <c r="O47" i="2"/>
  <c r="AG47" i="2" s="1"/>
  <c r="N47" i="2"/>
  <c r="AF47" i="2" s="1"/>
  <c r="O46" i="2"/>
  <c r="AG46" i="2" s="1"/>
  <c r="N46" i="2"/>
  <c r="AF46" i="2" s="1"/>
  <c r="O45" i="2"/>
  <c r="AG45" i="2" s="1"/>
  <c r="N45" i="2"/>
  <c r="AF45" i="2" s="1"/>
  <c r="O44" i="2"/>
  <c r="AG44" i="2" s="1"/>
  <c r="N44" i="2"/>
  <c r="AF44" i="2" s="1"/>
  <c r="O43" i="2"/>
  <c r="AG43" i="2" s="1"/>
  <c r="N43" i="2"/>
  <c r="AF43" i="2" s="1"/>
  <c r="O42" i="2"/>
  <c r="AG42" i="2" s="1"/>
  <c r="N42" i="2"/>
  <c r="AF42" i="2" s="1"/>
  <c r="O41" i="2"/>
  <c r="AG41" i="2" s="1"/>
  <c r="N41" i="2"/>
  <c r="AF41" i="2" s="1"/>
  <c r="O40" i="2"/>
  <c r="AG40" i="2" s="1"/>
  <c r="N40" i="2"/>
  <c r="AF40" i="2" s="1"/>
  <c r="O39" i="2"/>
  <c r="AG39" i="2" s="1"/>
  <c r="N39" i="2"/>
  <c r="AF39" i="2" s="1"/>
  <c r="O38" i="2"/>
  <c r="AG38" i="2" s="1"/>
  <c r="N38" i="2"/>
  <c r="AF38" i="2" s="1"/>
  <c r="O37" i="2"/>
  <c r="AG37" i="2" s="1"/>
  <c r="N37" i="2"/>
  <c r="AF37" i="2" s="1"/>
  <c r="O36" i="2"/>
  <c r="AG36" i="2" s="1"/>
  <c r="N36" i="2"/>
  <c r="AF36" i="2" s="1"/>
  <c r="O35" i="2"/>
  <c r="AG35" i="2" s="1"/>
  <c r="N35" i="2"/>
  <c r="AF35" i="2" s="1"/>
  <c r="O34" i="2"/>
  <c r="AG34" i="2" s="1"/>
  <c r="N34" i="2"/>
  <c r="AF34" i="2" s="1"/>
  <c r="O33" i="2"/>
  <c r="AG33" i="2" s="1"/>
  <c r="N33" i="2"/>
  <c r="AF33" i="2" s="1"/>
  <c r="O32" i="2"/>
  <c r="AG32" i="2" s="1"/>
  <c r="N32" i="2"/>
  <c r="AF32" i="2" s="1"/>
  <c r="O31" i="2"/>
  <c r="AG31" i="2" s="1"/>
  <c r="N31" i="2"/>
  <c r="AF31" i="2" s="1"/>
  <c r="O30" i="2"/>
  <c r="AG30" i="2" s="1"/>
  <c r="N30" i="2"/>
  <c r="AF30" i="2" s="1"/>
  <c r="O29" i="2"/>
  <c r="AG29" i="2" s="1"/>
  <c r="N29" i="2"/>
  <c r="AF29" i="2" s="1"/>
  <c r="O28" i="2"/>
  <c r="AG28" i="2" s="1"/>
  <c r="N28" i="2"/>
  <c r="AF28" i="2" s="1"/>
  <c r="O27" i="2"/>
  <c r="AG27" i="2" s="1"/>
  <c r="N27" i="2"/>
  <c r="AF27" i="2" s="1"/>
  <c r="O26" i="2"/>
  <c r="AG26" i="2" s="1"/>
  <c r="N26" i="2"/>
  <c r="AF26" i="2" s="1"/>
  <c r="O25" i="2"/>
  <c r="AG25" i="2" s="1"/>
  <c r="N25" i="2"/>
  <c r="AF25" i="2" s="1"/>
  <c r="O24" i="2"/>
  <c r="AG24" i="2" s="1"/>
  <c r="N24" i="2"/>
  <c r="AF24" i="2" s="1"/>
  <c r="O23" i="2"/>
  <c r="AG23" i="2" s="1"/>
  <c r="N23" i="2"/>
  <c r="AF23" i="2" s="1"/>
  <c r="O22" i="2"/>
  <c r="AG22" i="2" s="1"/>
  <c r="N22" i="2"/>
  <c r="AF22" i="2" s="1"/>
  <c r="O21" i="2"/>
  <c r="AG21" i="2" s="1"/>
  <c r="N21" i="2"/>
  <c r="AF21" i="2" s="1"/>
  <c r="O20" i="2"/>
  <c r="AG20" i="2" s="1"/>
  <c r="N20" i="2"/>
  <c r="AF20" i="2" s="1"/>
  <c r="O19" i="2"/>
  <c r="AG19" i="2" s="1"/>
  <c r="N19" i="2"/>
  <c r="AF19" i="2" s="1"/>
  <c r="O18" i="2"/>
  <c r="AG18" i="2" s="1"/>
  <c r="N18" i="2"/>
  <c r="AF18" i="2" s="1"/>
  <c r="O17" i="2"/>
  <c r="AG17" i="2" s="1"/>
  <c r="N17" i="2"/>
  <c r="AF17" i="2" s="1"/>
  <c r="O16" i="2"/>
  <c r="AG16" i="2" s="1"/>
  <c r="N16" i="2"/>
  <c r="AF16" i="2" s="1"/>
  <c r="O15" i="2"/>
  <c r="AG15" i="2" s="1"/>
  <c r="N15" i="2"/>
  <c r="AF15" i="2" s="1"/>
  <c r="O14" i="2"/>
  <c r="AG14" i="2" s="1"/>
  <c r="N14" i="2"/>
  <c r="AF14" i="2" s="1"/>
  <c r="O13" i="2"/>
  <c r="AG13" i="2" s="1"/>
  <c r="N13" i="2"/>
  <c r="AF13" i="2" s="1"/>
  <c r="O12" i="2"/>
  <c r="AG12" i="2" s="1"/>
  <c r="N12" i="2"/>
  <c r="AF12" i="2" s="1"/>
  <c r="O11" i="2"/>
  <c r="AG11" i="2" s="1"/>
  <c r="N11" i="2"/>
  <c r="AF11" i="2" s="1"/>
  <c r="O10" i="2"/>
  <c r="AG10" i="2" s="1"/>
  <c r="N10" i="2"/>
  <c r="AF10" i="2" s="1"/>
  <c r="O9" i="2"/>
  <c r="AG9" i="2" s="1"/>
  <c r="N9" i="2"/>
  <c r="AF9" i="2" s="1"/>
  <c r="O8" i="2"/>
  <c r="AG8" i="2" s="1"/>
  <c r="N8" i="2"/>
  <c r="AF8" i="2" s="1"/>
  <c r="O7" i="2"/>
  <c r="AG7" i="2" s="1"/>
  <c r="N7" i="2"/>
  <c r="AF7" i="2" s="1"/>
  <c r="O6" i="2"/>
  <c r="AG6" i="2" s="1"/>
  <c r="N6" i="2"/>
  <c r="L83" i="16" l="1"/>
  <c r="L21" i="16"/>
  <c r="L14" i="16"/>
  <c r="L125" i="16"/>
  <c r="L66" i="16"/>
  <c r="L73" i="16"/>
  <c r="L27" i="16"/>
  <c r="L89" i="16"/>
  <c r="L98" i="16"/>
  <c r="L68" i="16"/>
  <c r="L129" i="16"/>
  <c r="L82" i="16"/>
  <c r="L115" i="16"/>
  <c r="L105" i="16"/>
  <c r="L28" i="16"/>
  <c r="L71" i="16"/>
  <c r="L23" i="16"/>
  <c r="L9" i="16"/>
  <c r="L119" i="16"/>
  <c r="L127" i="16"/>
  <c r="L57" i="16"/>
  <c r="L88" i="16"/>
  <c r="L47" i="16"/>
  <c r="L15" i="16"/>
  <c r="L59" i="16"/>
  <c r="L114" i="16"/>
  <c r="L20" i="16"/>
  <c r="L55" i="16"/>
  <c r="L52" i="16"/>
  <c r="L32" i="16"/>
  <c r="L121" i="16"/>
  <c r="L25" i="16"/>
  <c r="L97" i="16"/>
  <c r="L80" i="16"/>
  <c r="L30" i="16"/>
  <c r="L19" i="16"/>
  <c r="L35" i="16"/>
  <c r="L100" i="16"/>
  <c r="L128" i="16"/>
  <c r="L117" i="16"/>
  <c r="L38" i="16"/>
  <c r="L26" i="16"/>
  <c r="L53" i="16"/>
  <c r="N68" i="16"/>
  <c r="M68" i="16" s="1"/>
  <c r="L58" i="16"/>
  <c r="L108" i="16"/>
  <c r="L61" i="16"/>
  <c r="L95" i="16"/>
  <c r="L41" i="16"/>
  <c r="N73" i="16"/>
  <c r="M73" i="16" s="1"/>
  <c r="L51" i="16"/>
  <c r="L99" i="16"/>
  <c r="L69" i="16"/>
  <c r="L123" i="16"/>
  <c r="L11" i="16"/>
  <c r="L36" i="16"/>
  <c r="L92" i="16"/>
  <c r="L54" i="16"/>
  <c r="L22" i="16"/>
  <c r="L48" i="16"/>
  <c r="L126" i="16"/>
  <c r="L65" i="16"/>
  <c r="L118" i="16"/>
  <c r="L78" i="16"/>
  <c r="L50" i="16"/>
  <c r="L63" i="16"/>
  <c r="L64" i="16"/>
  <c r="N116" i="16"/>
  <c r="M116" i="16" s="1"/>
  <c r="L44" i="16"/>
  <c r="L43" i="16"/>
  <c r="L40" i="16"/>
  <c r="L17" i="16"/>
  <c r="L42" i="16"/>
  <c r="L39" i="16"/>
  <c r="L34" i="16"/>
  <c r="L24" i="16"/>
  <c r="L81" i="16"/>
  <c r="L62" i="16"/>
  <c r="L60" i="16"/>
  <c r="L18" i="16"/>
  <c r="L94" i="16"/>
  <c r="L110" i="16"/>
  <c r="L76" i="16"/>
  <c r="L116" i="16"/>
  <c r="L86" i="16"/>
  <c r="N104" i="16"/>
  <c r="M104" i="16" s="1"/>
  <c r="L49" i="16"/>
  <c r="L109" i="16"/>
  <c r="L87" i="16"/>
  <c r="L72" i="16"/>
  <c r="L112" i="16"/>
  <c r="L130" i="16"/>
  <c r="L70" i="16"/>
  <c r="L77" i="16"/>
  <c r="L104" i="16"/>
  <c r="L45" i="16"/>
  <c r="L56" i="16"/>
  <c r="N41" i="16"/>
  <c r="M41" i="16" s="1"/>
  <c r="L37" i="16"/>
  <c r="L10" i="16"/>
  <c r="L29" i="16"/>
  <c r="L103" i="16"/>
  <c r="L122" i="16"/>
  <c r="L84" i="16"/>
  <c r="L46" i="16"/>
  <c r="L1" i="17"/>
  <c r="AZ12" i="16"/>
  <c r="BA12" i="16" s="1"/>
  <c r="AZ7" i="16"/>
  <c r="BA7" i="16" s="1"/>
  <c r="W53" i="16"/>
  <c r="W107" i="16"/>
  <c r="W130" i="16"/>
  <c r="W131" i="16"/>
  <c r="W54" i="16"/>
  <c r="W89" i="16"/>
  <c r="W49" i="16"/>
  <c r="W105" i="16"/>
  <c r="W83" i="16"/>
  <c r="W63" i="16"/>
  <c r="W33" i="16"/>
  <c r="W113" i="16"/>
  <c r="W8" i="16"/>
  <c r="AJ8" i="16" s="1"/>
  <c r="W128" i="16"/>
  <c r="W81" i="16"/>
  <c r="W12" i="16"/>
  <c r="AJ12" i="16" s="1"/>
  <c r="W20" i="16"/>
  <c r="W9" i="16"/>
  <c r="W59" i="16"/>
  <c r="W115" i="16"/>
  <c r="W23" i="16"/>
  <c r="W10" i="16"/>
  <c r="W67" i="16"/>
  <c r="W55" i="16"/>
  <c r="W56" i="16"/>
  <c r="W110" i="16"/>
  <c r="W38" i="16"/>
  <c r="W91" i="16"/>
  <c r="W76" i="16"/>
  <c r="W39" i="16"/>
  <c r="W28" i="16"/>
  <c r="W86" i="16"/>
  <c r="W27" i="16"/>
  <c r="W120" i="16"/>
  <c r="W34" i="16"/>
  <c r="W32" i="16"/>
  <c r="W84" i="16"/>
  <c r="W15" i="16"/>
  <c r="W66" i="16"/>
  <c r="W121" i="16"/>
  <c r="W31" i="16"/>
  <c r="W16" i="16"/>
  <c r="W73" i="16"/>
  <c r="W74" i="16"/>
  <c r="W11" i="16"/>
  <c r="W61" i="16"/>
  <c r="W117" i="16"/>
  <c r="W44" i="16"/>
  <c r="W98" i="16"/>
  <c r="W51" i="16"/>
  <c r="W114" i="16"/>
  <c r="W58" i="16"/>
  <c r="W92" i="16"/>
  <c r="W2" i="16"/>
  <c r="X2" i="16" s="1"/>
  <c r="W123" i="16"/>
  <c r="W80" i="16"/>
  <c r="W82" i="16"/>
  <c r="W7" i="16"/>
  <c r="AJ7" i="16" s="1"/>
  <c r="W72" i="16"/>
  <c r="W129" i="16"/>
  <c r="W48" i="16"/>
  <c r="W22" i="16"/>
  <c r="W88" i="16"/>
  <c r="W104" i="16"/>
  <c r="W124" i="16"/>
  <c r="W50" i="16"/>
  <c r="W112" i="16"/>
  <c r="W57" i="16"/>
  <c r="W78" i="16"/>
  <c r="W40" i="16"/>
  <c r="W14" i="16"/>
  <c r="W41" i="16"/>
  <c r="W95" i="16"/>
  <c r="W35" i="16"/>
  <c r="W62" i="16"/>
  <c r="W93" i="16"/>
  <c r="W29" i="16"/>
  <c r="W79" i="16"/>
  <c r="W60" i="16"/>
  <c r="W30" i="16"/>
  <c r="W24" i="16"/>
  <c r="W6" i="16"/>
  <c r="W111" i="16"/>
  <c r="W126" i="16"/>
  <c r="W70" i="16"/>
  <c r="W106" i="16"/>
  <c r="W65" i="16"/>
  <c r="W119" i="16"/>
  <c r="W71" i="16"/>
  <c r="W87" i="16"/>
  <c r="W13" i="16"/>
  <c r="W94" i="16"/>
  <c r="W103" i="16"/>
  <c r="W96" i="16"/>
  <c r="W42" i="16"/>
  <c r="W122" i="16"/>
  <c r="W37" i="16"/>
  <c r="W90" i="16"/>
  <c r="W18" i="16"/>
  <c r="W69" i="16"/>
  <c r="W125" i="16"/>
  <c r="W19" i="16"/>
  <c r="W99" i="16"/>
  <c r="W127" i="16"/>
  <c r="W46" i="16"/>
  <c r="W52" i="16"/>
  <c r="W100" i="16"/>
  <c r="W102" i="16"/>
  <c r="W116" i="16"/>
  <c r="W109" i="16"/>
  <c r="W47" i="16"/>
  <c r="W17" i="16"/>
  <c r="W68" i="16"/>
  <c r="W43" i="16"/>
  <c r="W97" i="16"/>
  <c r="W25" i="16"/>
  <c r="W75" i="16"/>
  <c r="W45" i="16"/>
  <c r="W26" i="16"/>
  <c r="W85" i="16"/>
  <c r="W101" i="16"/>
  <c r="W77" i="16"/>
  <c r="W64" i="16"/>
  <c r="W36" i="16"/>
  <c r="W108" i="16"/>
  <c r="W118" i="16"/>
  <c r="W21" i="16"/>
  <c r="AG116" i="16"/>
  <c r="AH116" i="16" s="1"/>
  <c r="AI116" i="16" s="1"/>
  <c r="AZ93" i="16"/>
  <c r="BA93" i="16" s="1"/>
  <c r="AZ8" i="16"/>
  <c r="BA8" i="16" s="1"/>
  <c r="N93" i="16"/>
  <c r="M93" i="16" s="1"/>
  <c r="AH93" i="16"/>
  <c r="AI93" i="16" s="1"/>
  <c r="AQ86" i="16"/>
  <c r="BD86" i="16" s="1"/>
  <c r="AQ66" i="16"/>
  <c r="BD66" i="16" s="1"/>
  <c r="AQ103" i="16"/>
  <c r="BD103" i="16" s="1"/>
  <c r="AQ81" i="16"/>
  <c r="BD81" i="16" s="1"/>
  <c r="AQ117" i="16"/>
  <c r="BD117" i="16" s="1"/>
  <c r="AQ100" i="16"/>
  <c r="BD100" i="16" s="1"/>
  <c r="AQ40" i="16"/>
  <c r="BD40" i="16" s="1"/>
  <c r="AQ41" i="16"/>
  <c r="BD41" i="16" s="1"/>
  <c r="AQ93" i="16"/>
  <c r="BD93" i="16" s="1"/>
  <c r="AQ72" i="16"/>
  <c r="BD72" i="16" s="1"/>
  <c r="AQ129" i="16"/>
  <c r="BD129" i="16" s="1"/>
  <c r="AQ54" i="16"/>
  <c r="BD54" i="16" s="1"/>
  <c r="AQ108" i="16"/>
  <c r="BD108" i="16" s="1"/>
  <c r="AQ36" i="16"/>
  <c r="BD36" i="16" s="1"/>
  <c r="AQ89" i="16"/>
  <c r="BD89" i="16" s="1"/>
  <c r="AQ124" i="16"/>
  <c r="BD124" i="16" s="1"/>
  <c r="AQ50" i="16"/>
  <c r="BD50" i="16" s="1"/>
  <c r="AQ127" i="16"/>
  <c r="BD127" i="16" s="1"/>
  <c r="AQ113" i="16"/>
  <c r="BD113" i="16" s="1"/>
  <c r="AQ94" i="16"/>
  <c r="BD94" i="16" s="1"/>
  <c r="AQ55" i="16"/>
  <c r="BD55" i="16" s="1"/>
  <c r="AQ90" i="16"/>
  <c r="BD90" i="16" s="1"/>
  <c r="AQ76" i="16"/>
  <c r="BD76" i="16" s="1"/>
  <c r="AQ60" i="16"/>
  <c r="BD60" i="16" s="1"/>
  <c r="AQ46" i="16"/>
  <c r="BD46" i="16" s="1"/>
  <c r="AQ101" i="16"/>
  <c r="BD101" i="16" s="1"/>
  <c r="AQ29" i="16"/>
  <c r="BD29" i="16" s="1"/>
  <c r="AQ79" i="16"/>
  <c r="BD79" i="16" s="1"/>
  <c r="AQ10" i="16"/>
  <c r="BD10" i="16" s="1"/>
  <c r="AQ116" i="16"/>
  <c r="AQ96" i="16"/>
  <c r="BD96" i="16" s="1"/>
  <c r="AQ24" i="16"/>
  <c r="BD24" i="16" s="1"/>
  <c r="AQ6" i="16"/>
  <c r="BD6" i="16" s="1"/>
  <c r="AQ111" i="16"/>
  <c r="BD111" i="16" s="1"/>
  <c r="AQ26" i="16"/>
  <c r="BD26" i="16" s="1"/>
  <c r="AQ33" i="16"/>
  <c r="BD33" i="16" s="1"/>
  <c r="AQ13" i="16"/>
  <c r="BD13" i="16" s="1"/>
  <c r="AQ45" i="16"/>
  <c r="BD45" i="16" s="1"/>
  <c r="AQ130" i="16"/>
  <c r="BD130" i="16" s="1"/>
  <c r="AQ37" i="16"/>
  <c r="BD37" i="16" s="1"/>
  <c r="AQ125" i="16"/>
  <c r="BD125" i="16" s="1"/>
  <c r="AQ84" i="16"/>
  <c r="BD84" i="16" s="1"/>
  <c r="AQ64" i="16"/>
  <c r="BD64" i="16" s="1"/>
  <c r="AQ120" i="16"/>
  <c r="BD120" i="16" s="1"/>
  <c r="AQ43" i="16"/>
  <c r="BD43" i="16" s="1"/>
  <c r="AQ112" i="16"/>
  <c r="BD112" i="16" s="1"/>
  <c r="AQ7" i="16"/>
  <c r="BD7" i="16" s="1"/>
  <c r="AQ106" i="16"/>
  <c r="BD106" i="16" s="1"/>
  <c r="AQ34" i="16"/>
  <c r="BD34" i="16" s="1"/>
  <c r="AQ87" i="16"/>
  <c r="BD87" i="16" s="1"/>
  <c r="AQ16" i="16"/>
  <c r="BD16" i="16" s="1"/>
  <c r="AQ67" i="16"/>
  <c r="BD67" i="16" s="1"/>
  <c r="AQ122" i="16"/>
  <c r="BD122" i="16" s="1"/>
  <c r="AQ48" i="16"/>
  <c r="BD48" i="16" s="1"/>
  <c r="AQ104" i="16"/>
  <c r="BD104" i="16" s="1"/>
  <c r="AQ32" i="16"/>
  <c r="BD32" i="16" s="1"/>
  <c r="AQ82" i="16"/>
  <c r="BD82" i="16" s="1"/>
  <c r="AQ12" i="16"/>
  <c r="BD12" i="16" s="1"/>
  <c r="AQ62" i="16"/>
  <c r="BD62" i="16" s="1"/>
  <c r="AQ118" i="16"/>
  <c r="BD118" i="16" s="1"/>
  <c r="AQ51" i="16"/>
  <c r="BD51" i="16" s="1"/>
  <c r="AQ57" i="16"/>
  <c r="BD57" i="16" s="1"/>
  <c r="AQ70" i="16"/>
  <c r="BD70" i="16" s="1"/>
  <c r="AQ119" i="16"/>
  <c r="BD119" i="16" s="1"/>
  <c r="AQ8" i="16"/>
  <c r="BD8" i="16" s="1"/>
  <c r="AQ114" i="16"/>
  <c r="BD114" i="16" s="1"/>
  <c r="AQ22" i="16"/>
  <c r="BD22" i="16" s="1"/>
  <c r="AQ109" i="16"/>
  <c r="BD109" i="16" s="1"/>
  <c r="AQ69" i="16"/>
  <c r="BD69" i="16" s="1"/>
  <c r="AQ14" i="16"/>
  <c r="BD14" i="16" s="1"/>
  <c r="AQ102" i="16"/>
  <c r="BD102" i="16" s="1"/>
  <c r="AQ97" i="16"/>
  <c r="BD97" i="16" s="1"/>
  <c r="AQ99" i="16"/>
  <c r="BD99" i="16" s="1"/>
  <c r="AQ58" i="16"/>
  <c r="BD58" i="16" s="1"/>
  <c r="AQ73" i="16"/>
  <c r="BD73" i="16" s="1"/>
  <c r="AQ18" i="16"/>
  <c r="BD18" i="16" s="1"/>
  <c r="AQ30" i="16"/>
  <c r="BD30" i="16" s="1"/>
  <c r="AQ25" i="16"/>
  <c r="BD25" i="16" s="1"/>
  <c r="AQ21" i="16"/>
  <c r="BD21" i="16" s="1"/>
  <c r="AQ128" i="16"/>
  <c r="BD128" i="16" s="1"/>
  <c r="AQ53" i="16"/>
  <c r="BD53" i="16" s="1"/>
  <c r="AQ107" i="16"/>
  <c r="BD107" i="16" s="1"/>
  <c r="AQ35" i="16"/>
  <c r="BD35" i="16" s="1"/>
  <c r="AQ88" i="16"/>
  <c r="BD88" i="16" s="1"/>
  <c r="AQ17" i="16"/>
  <c r="BD17" i="16" s="1"/>
  <c r="AQ68" i="16"/>
  <c r="BD68" i="16" s="1"/>
  <c r="AQ123" i="16"/>
  <c r="BD123" i="16" s="1"/>
  <c r="AQ49" i="16"/>
  <c r="BD49" i="16" s="1"/>
  <c r="AQ105" i="16"/>
  <c r="BD105" i="16" s="1"/>
  <c r="AQ83" i="16"/>
  <c r="BD83" i="16" s="1"/>
  <c r="AQ27" i="16"/>
  <c r="BD27" i="16" s="1"/>
  <c r="AQ19" i="16"/>
  <c r="BD19" i="16" s="1"/>
  <c r="AQ126" i="16"/>
  <c r="BD126" i="16" s="1"/>
  <c r="AQ121" i="16"/>
  <c r="BD121" i="16" s="1"/>
  <c r="AQ31" i="16"/>
  <c r="BD31" i="16" s="1"/>
  <c r="AQ61" i="16"/>
  <c r="BD61" i="16" s="1"/>
  <c r="AQ98" i="16"/>
  <c r="BD98" i="16" s="1"/>
  <c r="AQ85" i="16"/>
  <c r="BD85" i="16" s="1"/>
  <c r="AQ65" i="16"/>
  <c r="BD65" i="16" s="1"/>
  <c r="AQ20" i="16"/>
  <c r="BD20" i="16" s="1"/>
  <c r="AQ28" i="16"/>
  <c r="BD28" i="16" s="1"/>
  <c r="AQ78" i="16"/>
  <c r="BD78" i="16" s="1"/>
  <c r="AQ9" i="16"/>
  <c r="BD9" i="16" s="1"/>
  <c r="AQ59" i="16"/>
  <c r="BD59" i="16" s="1"/>
  <c r="AQ115" i="16"/>
  <c r="BD115" i="16" s="1"/>
  <c r="AQ42" i="16"/>
  <c r="BD42" i="16" s="1"/>
  <c r="AQ95" i="16"/>
  <c r="BD95" i="16" s="1"/>
  <c r="AQ23" i="16"/>
  <c r="BD23" i="16" s="1"/>
  <c r="AQ74" i="16"/>
  <c r="BD74" i="16" s="1"/>
  <c r="AQ131" i="16"/>
  <c r="BD131" i="16" s="1"/>
  <c r="AQ56" i="16"/>
  <c r="BD56" i="16" s="1"/>
  <c r="AQ110" i="16"/>
  <c r="BD110" i="16" s="1"/>
  <c r="AQ38" i="16"/>
  <c r="BD38" i="16" s="1"/>
  <c r="AQ91" i="16"/>
  <c r="BD91" i="16" s="1"/>
  <c r="AQ71" i="16"/>
  <c r="BD71" i="16" s="1"/>
  <c r="AQ52" i="16"/>
  <c r="BD52" i="16" s="1"/>
  <c r="AQ92" i="16"/>
  <c r="BD92" i="16" s="1"/>
  <c r="AQ39" i="16"/>
  <c r="BD39" i="16" s="1"/>
  <c r="AQ15" i="16"/>
  <c r="BD15" i="16" s="1"/>
  <c r="AQ47" i="16"/>
  <c r="BD47" i="16" s="1"/>
  <c r="AQ11" i="16"/>
  <c r="BD11" i="16" s="1"/>
  <c r="AQ44" i="16"/>
  <c r="BD44" i="16" s="1"/>
  <c r="AQ77" i="16"/>
  <c r="BD77" i="16" s="1"/>
  <c r="AQ63" i="16"/>
  <c r="BD63" i="16" s="1"/>
  <c r="AQ80" i="16"/>
  <c r="BD80" i="16" s="1"/>
  <c r="AQ75" i="16"/>
  <c r="BD75" i="16" s="1"/>
  <c r="AB125" i="16"/>
  <c r="AL125" i="16"/>
  <c r="AB83" i="16"/>
  <c r="AL83" i="16"/>
  <c r="AB26" i="16"/>
  <c r="AB48" i="16"/>
  <c r="AL48" i="16"/>
  <c r="AL126" i="16"/>
  <c r="AB98" i="16"/>
  <c r="AL98" i="16"/>
  <c r="AB119" i="16"/>
  <c r="AL119" i="16"/>
  <c r="AB57" i="16"/>
  <c r="AL57" i="16"/>
  <c r="AB64" i="16"/>
  <c r="AL64" i="16"/>
  <c r="AB20" i="16"/>
  <c r="AL20" i="16"/>
  <c r="AB129" i="16"/>
  <c r="AL129" i="16"/>
  <c r="AB21" i="16"/>
  <c r="AB99" i="16"/>
  <c r="AL99" i="16"/>
  <c r="AB112" i="16"/>
  <c r="AL112" i="16"/>
  <c r="AB23" i="16"/>
  <c r="AL23" i="16"/>
  <c r="AL58" i="16"/>
  <c r="AL42" i="16"/>
  <c r="AB34" i="16"/>
  <c r="AL34" i="16"/>
  <c r="AB52" i="16"/>
  <c r="AB41" i="16"/>
  <c r="AL41" i="16"/>
  <c r="AL66" i="16"/>
  <c r="AB86" i="16"/>
  <c r="AB51" i="16"/>
  <c r="AL51" i="16"/>
  <c r="AL63" i="16"/>
  <c r="AB53" i="16"/>
  <c r="AL53" i="16"/>
  <c r="AL94" i="16"/>
  <c r="AB116" i="16"/>
  <c r="AL116" i="16"/>
  <c r="AB92" i="16"/>
  <c r="AL92" i="16"/>
  <c r="N7" i="16"/>
  <c r="AB76" i="16"/>
  <c r="AL76" i="16"/>
  <c r="AB81" i="16"/>
  <c r="AL81" i="16"/>
  <c r="AB55" i="16"/>
  <c r="AL55" i="16"/>
  <c r="AB22" i="16"/>
  <c r="AL22" i="16"/>
  <c r="AB70" i="16"/>
  <c r="AB44" i="16"/>
  <c r="AB59" i="16"/>
  <c r="AL59" i="16"/>
  <c r="AB30" i="16"/>
  <c r="AL30" i="16"/>
  <c r="AB130" i="16"/>
  <c r="AL130" i="16"/>
  <c r="AL87" i="16"/>
  <c r="AB24" i="16"/>
  <c r="AL24" i="16"/>
  <c r="AL80" i="16"/>
  <c r="AB127" i="16"/>
  <c r="AL127" i="16"/>
  <c r="AB97" i="16"/>
  <c r="AL97" i="16"/>
  <c r="AB19" i="16"/>
  <c r="AL19" i="16"/>
  <c r="AB35" i="16"/>
  <c r="AL35" i="16"/>
  <c r="AB38" i="16"/>
  <c r="AL38" i="16"/>
  <c r="AB10" i="16"/>
  <c r="AL10" i="16"/>
  <c r="AB50" i="16"/>
  <c r="AL50" i="16"/>
  <c r="AB14" i="16"/>
  <c r="AL14" i="16"/>
  <c r="V4" i="1"/>
  <c r="L12" i="16"/>
  <c r="L8" i="16"/>
  <c r="L93" i="16"/>
  <c r="W175" i="1"/>
  <c r="V175" i="1" s="1"/>
  <c r="AF6" i="2"/>
  <c r="AF4" i="2" s="1"/>
  <c r="N4" i="2"/>
  <c r="AL37" i="16" l="1"/>
  <c r="AB37" i="16"/>
  <c r="AE37" i="16" s="1"/>
  <c r="AL52" i="16"/>
  <c r="AB58" i="16"/>
  <c r="AC58" i="16" s="1"/>
  <c r="AD58" i="16" s="1"/>
  <c r="AW35" i="16"/>
  <c r="AX35" i="16" s="1"/>
  <c r="AL115" i="16"/>
  <c r="AM115" i="16" s="1"/>
  <c r="AN115" i="16" s="1"/>
  <c r="AB66" i="16"/>
  <c r="BB57" i="16"/>
  <c r="AB126" i="16"/>
  <c r="AB115" i="16"/>
  <c r="BB66" i="16"/>
  <c r="AW126" i="16"/>
  <c r="AX126" i="16" s="1"/>
  <c r="AL69" i="16"/>
  <c r="BB69" i="16" s="1"/>
  <c r="AL44" i="16"/>
  <c r="AB69" i="16"/>
  <c r="AE69" i="16" s="1"/>
  <c r="AL47" i="16"/>
  <c r="AL61" i="16"/>
  <c r="AW27" i="16"/>
  <c r="AX27" i="16" s="1"/>
  <c r="AB61" i="16"/>
  <c r="AE61" i="16" s="1"/>
  <c r="AL29" i="16"/>
  <c r="BB29" i="16" s="1"/>
  <c r="AB87" i="16"/>
  <c r="AE87" i="16" s="1"/>
  <c r="AB94" i="16"/>
  <c r="AB29" i="16"/>
  <c r="AC29" i="16" s="1"/>
  <c r="AD29" i="16" s="1"/>
  <c r="AL70" i="16"/>
  <c r="BB94" i="16"/>
  <c r="AL86" i="16"/>
  <c r="AM86" i="16" s="1"/>
  <c r="AN86" i="16" s="1"/>
  <c r="BB70" i="16"/>
  <c r="AB42" i="16"/>
  <c r="AC42" i="16" s="1"/>
  <c r="AD42" i="16" s="1"/>
  <c r="AW42" i="16"/>
  <c r="AX42" i="16" s="1"/>
  <c r="AB104" i="16"/>
  <c r="AL56" i="16"/>
  <c r="AW104" i="16"/>
  <c r="AX104" i="16" s="1"/>
  <c r="AB56" i="16"/>
  <c r="AC56" i="16" s="1"/>
  <c r="AD56" i="16" s="1"/>
  <c r="AL40" i="16"/>
  <c r="AO40" i="16" s="1"/>
  <c r="BB56" i="16"/>
  <c r="AB27" i="16"/>
  <c r="AC27" i="16" s="1"/>
  <c r="AD27" i="16" s="1"/>
  <c r="AW128" i="16"/>
  <c r="AX128" i="16" s="1"/>
  <c r="AL46" i="16"/>
  <c r="AB46" i="16"/>
  <c r="AC46" i="16" s="1"/>
  <c r="AD46" i="16" s="1"/>
  <c r="AL77" i="16"/>
  <c r="AO77" i="16" s="1"/>
  <c r="AL60" i="16"/>
  <c r="AO60" i="16" s="1"/>
  <c r="AW61" i="16"/>
  <c r="AX61" i="16" s="1"/>
  <c r="AB40" i="16"/>
  <c r="AE40" i="16" s="1"/>
  <c r="AB47" i="16"/>
  <c r="AC47" i="16" s="1"/>
  <c r="AD47" i="16" s="1"/>
  <c r="AB122" i="16"/>
  <c r="AC122" i="16" s="1"/>
  <c r="AD122" i="16" s="1"/>
  <c r="AB60" i="16"/>
  <c r="AC60" i="16" s="1"/>
  <c r="AD60" i="16" s="1"/>
  <c r="AW40" i="16"/>
  <c r="AX40" i="16" s="1"/>
  <c r="AW47" i="16"/>
  <c r="AX47" i="16" s="1"/>
  <c r="AL121" i="16"/>
  <c r="AO121" i="16" s="1"/>
  <c r="AW122" i="16"/>
  <c r="AX122" i="16" s="1"/>
  <c r="AW60" i="16"/>
  <c r="AX60" i="16" s="1"/>
  <c r="AB121" i="16"/>
  <c r="AC121" i="16" s="1"/>
  <c r="AD121" i="16" s="1"/>
  <c r="AL49" i="16"/>
  <c r="AM49" i="16" s="1"/>
  <c r="AN49" i="16" s="1"/>
  <c r="AL11" i="16"/>
  <c r="AM11" i="16" s="1"/>
  <c r="AN11" i="16" s="1"/>
  <c r="AL118" i="16"/>
  <c r="AM118" i="16" s="1"/>
  <c r="AN118" i="16" s="1"/>
  <c r="AL28" i="16"/>
  <c r="AM28" i="16" s="1"/>
  <c r="AN28" i="16" s="1"/>
  <c r="AB49" i="16"/>
  <c r="AC49" i="16" s="1"/>
  <c r="AD49" i="16" s="1"/>
  <c r="AB11" i="16"/>
  <c r="AC11" i="16" s="1"/>
  <c r="AD11" i="16" s="1"/>
  <c r="AB118" i="16"/>
  <c r="AC118" i="16" s="1"/>
  <c r="AD118" i="16" s="1"/>
  <c r="AL128" i="16"/>
  <c r="AO128" i="16" s="1"/>
  <c r="AB28" i="16"/>
  <c r="AC28" i="16" s="1"/>
  <c r="AD28" i="16" s="1"/>
  <c r="AW49" i="16"/>
  <c r="AX49" i="16" s="1"/>
  <c r="AW118" i="16"/>
  <c r="AX118" i="16" s="1"/>
  <c r="AL104" i="16"/>
  <c r="AB128" i="16"/>
  <c r="AC128" i="16" s="1"/>
  <c r="AD128" i="16" s="1"/>
  <c r="AW28" i="16"/>
  <c r="AX28" i="16" s="1"/>
  <c r="AL27" i="16"/>
  <c r="AL71" i="16"/>
  <c r="AO71" i="16" s="1"/>
  <c r="AL122" i="16"/>
  <c r="AM122" i="16" s="1"/>
  <c r="AN122" i="16" s="1"/>
  <c r="BB112" i="16"/>
  <c r="AW25" i="16"/>
  <c r="AX25" i="16" s="1"/>
  <c r="AB117" i="16"/>
  <c r="AE117" i="16" s="1"/>
  <c r="AB108" i="16"/>
  <c r="AC108" i="16" s="1"/>
  <c r="AD108" i="16" s="1"/>
  <c r="AB62" i="16"/>
  <c r="AC62" i="16" s="1"/>
  <c r="AD62" i="16" s="1"/>
  <c r="AW71" i="16"/>
  <c r="AX71" i="16" s="1"/>
  <c r="AL32" i="16"/>
  <c r="AO32" i="16" s="1"/>
  <c r="AL105" i="16"/>
  <c r="AO105" i="16" s="1"/>
  <c r="AL95" i="16"/>
  <c r="AM95" i="16" s="1"/>
  <c r="AN95" i="16" s="1"/>
  <c r="AW78" i="16"/>
  <c r="AX78" i="16" s="1"/>
  <c r="AW105" i="16"/>
  <c r="AX105" i="16" s="1"/>
  <c r="AB100" i="16"/>
  <c r="AC100" i="16" s="1"/>
  <c r="AD100" i="16" s="1"/>
  <c r="AB109" i="16"/>
  <c r="AC109" i="16" s="1"/>
  <c r="AD109" i="16" s="1"/>
  <c r="AL88" i="16"/>
  <c r="AM88" i="16" s="1"/>
  <c r="AN88" i="16" s="1"/>
  <c r="AL25" i="16"/>
  <c r="AB80" i="16"/>
  <c r="AE80" i="16" s="1"/>
  <c r="AL114" i="16"/>
  <c r="AM114" i="16" s="1"/>
  <c r="AN114" i="16" s="1"/>
  <c r="BB116" i="16"/>
  <c r="AB63" i="16"/>
  <c r="AE63" i="16" s="1"/>
  <c r="AW21" i="16"/>
  <c r="AX21" i="16" s="1"/>
  <c r="AW26" i="16"/>
  <c r="AX26" i="16" s="1"/>
  <c r="BB80" i="16"/>
  <c r="AB114" i="16"/>
  <c r="AC114" i="16" s="1"/>
  <c r="AD114" i="16" s="1"/>
  <c r="BB63" i="16"/>
  <c r="AL39" i="16"/>
  <c r="AM39" i="16" s="1"/>
  <c r="AN39" i="16" s="1"/>
  <c r="AL110" i="16"/>
  <c r="AM110" i="16" s="1"/>
  <c r="AN110" i="16" s="1"/>
  <c r="AW114" i="16"/>
  <c r="AX114" i="16" s="1"/>
  <c r="AL72" i="16"/>
  <c r="AM72" i="16" s="1"/>
  <c r="AN72" i="16" s="1"/>
  <c r="AB39" i="16"/>
  <c r="AC39" i="16" s="1"/>
  <c r="AD39" i="16" s="1"/>
  <c r="AB110" i="16"/>
  <c r="AC110" i="16" s="1"/>
  <c r="AD110" i="16" s="1"/>
  <c r="AB72" i="16"/>
  <c r="AE72" i="16" s="1"/>
  <c r="AW39" i="16"/>
  <c r="AX39" i="16" s="1"/>
  <c r="AW110" i="16"/>
  <c r="AX110" i="16" s="1"/>
  <c r="AL68" i="16"/>
  <c r="AO68" i="16" s="1"/>
  <c r="AW72" i="16"/>
  <c r="AX72" i="16" s="1"/>
  <c r="AB68" i="16"/>
  <c r="AC68" i="16" s="1"/>
  <c r="AD68" i="16" s="1"/>
  <c r="AL9" i="16"/>
  <c r="AO9" i="16" s="1"/>
  <c r="AL54" i="16"/>
  <c r="BB54" i="16" s="1"/>
  <c r="AW68" i="16"/>
  <c r="AX68" i="16" s="1"/>
  <c r="AB9" i="16"/>
  <c r="AE9" i="16" s="1"/>
  <c r="AB54" i="16"/>
  <c r="AE54" i="16" s="1"/>
  <c r="AL21" i="16"/>
  <c r="AM21" i="16" s="1"/>
  <c r="AN21" i="16" s="1"/>
  <c r="AW9" i="16"/>
  <c r="AX9" i="16" s="1"/>
  <c r="AL26" i="16"/>
  <c r="AM26" i="16" s="1"/>
  <c r="AN26" i="16" s="1"/>
  <c r="AW89" i="16"/>
  <c r="AX89" i="16" s="1"/>
  <c r="AW117" i="16"/>
  <c r="AX117" i="16" s="1"/>
  <c r="AW109" i="16"/>
  <c r="AX109" i="16" s="1"/>
  <c r="AB77" i="16"/>
  <c r="AC77" i="16" s="1"/>
  <c r="AD77" i="16" s="1"/>
  <c r="AB71" i="16"/>
  <c r="AE71" i="16" s="1"/>
  <c r="AB25" i="16"/>
  <c r="AC25" i="16" s="1"/>
  <c r="AD25" i="16" s="1"/>
  <c r="AB95" i="16"/>
  <c r="AC95" i="16" s="1"/>
  <c r="AD95" i="16" s="1"/>
  <c r="AW62" i="16"/>
  <c r="AX62" i="16" s="1"/>
  <c r="AB88" i="16"/>
  <c r="AC88" i="16" s="1"/>
  <c r="AD88" i="16" s="1"/>
  <c r="AL84" i="16"/>
  <c r="AM84" i="16" s="1"/>
  <c r="AN84" i="16" s="1"/>
  <c r="AL123" i="16"/>
  <c r="AO123" i="16" s="1"/>
  <c r="AL73" i="16"/>
  <c r="AB32" i="16"/>
  <c r="AC32" i="16" s="1"/>
  <c r="AD32" i="16" s="1"/>
  <c r="AW84" i="16"/>
  <c r="AX84" i="16" s="1"/>
  <c r="AL36" i="16"/>
  <c r="AB123" i="16"/>
  <c r="AC123" i="16" s="1"/>
  <c r="AD123" i="16" s="1"/>
  <c r="AB73" i="16"/>
  <c r="AE73" i="16" s="1"/>
  <c r="AL43" i="16"/>
  <c r="AM43" i="16" s="1"/>
  <c r="AN43" i="16" s="1"/>
  <c r="AW32" i="16"/>
  <c r="AX32" i="16" s="1"/>
  <c r="AL18" i="16"/>
  <c r="AO18" i="16" s="1"/>
  <c r="BB48" i="16"/>
  <c r="AL103" i="16"/>
  <c r="AM103" i="16" s="1"/>
  <c r="AN103" i="16" s="1"/>
  <c r="AB82" i="16"/>
  <c r="AC82" i="16" s="1"/>
  <c r="AD82" i="16" s="1"/>
  <c r="AW95" i="16"/>
  <c r="AX95" i="16" s="1"/>
  <c r="AB84" i="16"/>
  <c r="AC84" i="16" s="1"/>
  <c r="AD84" i="16" s="1"/>
  <c r="AJ116" i="16"/>
  <c r="AL45" i="16"/>
  <c r="AM45" i="16" s="1"/>
  <c r="AN45" i="16" s="1"/>
  <c r="AL100" i="16"/>
  <c r="AO100" i="16" s="1"/>
  <c r="AB36" i="16"/>
  <c r="AC36" i="16" s="1"/>
  <c r="AD36" i="16" s="1"/>
  <c r="AW73" i="16"/>
  <c r="AX73" i="16" s="1"/>
  <c r="AB43" i="16"/>
  <c r="AC43" i="16" s="1"/>
  <c r="AD43" i="16" s="1"/>
  <c r="AL15" i="16"/>
  <c r="AM15" i="16" s="1"/>
  <c r="AN15" i="16" s="1"/>
  <c r="AL108" i="16"/>
  <c r="AM108" i="16" s="1"/>
  <c r="AN108" i="16" s="1"/>
  <c r="AL17" i="16"/>
  <c r="AO17" i="16" s="1"/>
  <c r="AB18" i="16"/>
  <c r="AC18" i="16" s="1"/>
  <c r="AD18" i="16" s="1"/>
  <c r="AL65" i="16"/>
  <c r="AM65" i="16" s="1"/>
  <c r="AN65" i="16" s="1"/>
  <c r="AB103" i="16"/>
  <c r="AC103" i="16" s="1"/>
  <c r="AD103" i="16" s="1"/>
  <c r="AB45" i="16"/>
  <c r="AC45" i="16" s="1"/>
  <c r="AD45" i="16" s="1"/>
  <c r="AB15" i="16"/>
  <c r="AE15" i="16" s="1"/>
  <c r="AB17" i="16"/>
  <c r="AE17" i="16" s="1"/>
  <c r="AL89" i="16"/>
  <c r="AO89" i="16" s="1"/>
  <c r="AW36" i="16"/>
  <c r="AX36" i="16" s="1"/>
  <c r="AW43" i="16"/>
  <c r="AX43" i="16" s="1"/>
  <c r="AL78" i="16"/>
  <c r="AM78" i="16" s="1"/>
  <c r="AN78" i="16" s="1"/>
  <c r="AB65" i="16"/>
  <c r="AC65" i="16" s="1"/>
  <c r="AD65" i="16" s="1"/>
  <c r="AW103" i="16"/>
  <c r="AX103" i="16" s="1"/>
  <c r="AB105" i="16"/>
  <c r="AC105" i="16" s="1"/>
  <c r="AD105" i="16" s="1"/>
  <c r="AW45" i="16"/>
  <c r="AX45" i="16" s="1"/>
  <c r="AL117" i="16"/>
  <c r="BB100" i="16"/>
  <c r="AL109" i="16"/>
  <c r="AO109" i="16" s="1"/>
  <c r="AW108" i="16"/>
  <c r="AX108" i="16" s="1"/>
  <c r="AL62" i="16"/>
  <c r="AO62" i="16" s="1"/>
  <c r="AB78" i="16"/>
  <c r="AC78" i="16" s="1"/>
  <c r="AD78" i="16" s="1"/>
  <c r="AW17" i="16"/>
  <c r="AX17" i="16" s="1"/>
  <c r="AW65" i="16"/>
  <c r="AX65" i="16" s="1"/>
  <c r="BB83" i="16"/>
  <c r="BB87" i="16"/>
  <c r="AB89" i="16"/>
  <c r="AC89" i="16" s="1"/>
  <c r="AD89" i="16" s="1"/>
  <c r="AL82" i="16"/>
  <c r="BB82" i="16" s="1"/>
  <c r="BB14" i="16"/>
  <c r="BB19" i="16"/>
  <c r="BB22" i="16"/>
  <c r="BB97" i="16"/>
  <c r="BB81" i="16"/>
  <c r="BB52" i="16"/>
  <c r="BB64" i="16"/>
  <c r="BD116" i="16"/>
  <c r="BB38" i="16"/>
  <c r="BB44" i="16"/>
  <c r="BB55" i="16"/>
  <c r="BB41" i="16"/>
  <c r="BB99" i="16"/>
  <c r="BB76" i="16"/>
  <c r="BB92" i="16"/>
  <c r="BB51" i="16"/>
  <c r="BB34" i="16"/>
  <c r="BB23" i="16"/>
  <c r="BB50" i="16"/>
  <c r="BB130" i="16"/>
  <c r="BB125" i="16"/>
  <c r="BB30" i="16"/>
  <c r="BB98" i="16"/>
  <c r="BB127" i="16"/>
  <c r="BB24" i="16"/>
  <c r="BB129" i="16"/>
  <c r="BB119" i="16"/>
  <c r="BB10" i="16"/>
  <c r="BB59" i="16"/>
  <c r="BB53" i="16"/>
  <c r="BB58" i="16"/>
  <c r="BB20" i="16"/>
  <c r="AW86" i="16"/>
  <c r="AX86" i="16" s="1"/>
  <c r="AT115" i="16"/>
  <c r="AR115" i="16"/>
  <c r="AS115" i="16" s="1"/>
  <c r="BE115" i="16" s="1"/>
  <c r="AT68" i="16"/>
  <c r="AR68" i="16"/>
  <c r="AS68" i="16" s="1"/>
  <c r="BE68" i="16" s="1"/>
  <c r="AT119" i="16"/>
  <c r="AR119" i="16"/>
  <c r="AS119" i="16" s="1"/>
  <c r="BE119" i="16" s="1"/>
  <c r="AT125" i="16"/>
  <c r="AR125" i="16"/>
  <c r="AS125" i="16" s="1"/>
  <c r="BE125" i="16" s="1"/>
  <c r="AZ116" i="16"/>
  <c r="BA116" i="16" s="1"/>
  <c r="X21" i="16"/>
  <c r="Y21" i="16" s="1"/>
  <c r="Z21" i="16"/>
  <c r="AJ21" i="16"/>
  <c r="X85" i="16"/>
  <c r="Y85" i="16" s="1"/>
  <c r="Z85" i="16"/>
  <c r="AJ85" i="16"/>
  <c r="AK85" i="16" s="1"/>
  <c r="X52" i="16"/>
  <c r="Y52" i="16" s="1"/>
  <c r="Z52" i="16"/>
  <c r="AJ52" i="16"/>
  <c r="X18" i="16"/>
  <c r="Y18" i="16" s="1"/>
  <c r="Z18" i="16"/>
  <c r="AJ18" i="16"/>
  <c r="X94" i="16"/>
  <c r="Y94" i="16" s="1"/>
  <c r="Z94" i="16"/>
  <c r="AJ94" i="16"/>
  <c r="X65" i="16"/>
  <c r="Y65" i="16" s="1"/>
  <c r="Z65" i="16"/>
  <c r="AJ65" i="16"/>
  <c r="X24" i="16"/>
  <c r="Y24" i="16" s="1"/>
  <c r="Z24" i="16"/>
  <c r="AJ24" i="16"/>
  <c r="X35" i="16"/>
  <c r="Y35" i="16" s="1"/>
  <c r="Z35" i="16"/>
  <c r="AJ35" i="16"/>
  <c r="X112" i="16"/>
  <c r="Y112" i="16" s="1"/>
  <c r="Z112" i="16"/>
  <c r="AJ112" i="16"/>
  <c r="X22" i="16"/>
  <c r="Y22" i="16" s="1"/>
  <c r="Z22" i="16"/>
  <c r="AJ22" i="16"/>
  <c r="X123" i="16"/>
  <c r="Y123" i="16" s="1"/>
  <c r="Z123" i="16"/>
  <c r="AJ123" i="16"/>
  <c r="X98" i="16"/>
  <c r="Y98" i="16" s="1"/>
  <c r="Z98" i="16"/>
  <c r="AJ98" i="16"/>
  <c r="X31" i="16"/>
  <c r="Y31" i="16" s="1"/>
  <c r="Z31" i="16"/>
  <c r="AJ31" i="16"/>
  <c r="AK31" i="16" s="1"/>
  <c r="X27" i="16"/>
  <c r="Y27" i="16" s="1"/>
  <c r="Z27" i="16"/>
  <c r="AJ27" i="16"/>
  <c r="X38" i="16"/>
  <c r="Y38" i="16" s="1"/>
  <c r="Z38" i="16"/>
  <c r="AJ38" i="16"/>
  <c r="X115" i="16"/>
  <c r="Y115" i="16" s="1"/>
  <c r="Z115" i="16"/>
  <c r="AJ115" i="16"/>
  <c r="AK115" i="16" s="1"/>
  <c r="X49" i="16"/>
  <c r="Y49" i="16" s="1"/>
  <c r="Z49" i="16"/>
  <c r="AJ49" i="16"/>
  <c r="AW127" i="16"/>
  <c r="AX127" i="16" s="1"/>
  <c r="AW24" i="16"/>
  <c r="AX24" i="16" s="1"/>
  <c r="AW82" i="16"/>
  <c r="AX82" i="16" s="1"/>
  <c r="AW98" i="16"/>
  <c r="AX98" i="16" s="1"/>
  <c r="AR15" i="16"/>
  <c r="AS15" i="16" s="1"/>
  <c r="BE15" i="16" s="1"/>
  <c r="AT15" i="16"/>
  <c r="AT110" i="16"/>
  <c r="AR110" i="16"/>
  <c r="AS110" i="16" s="1"/>
  <c r="BE110" i="16" s="1"/>
  <c r="AT59" i="16"/>
  <c r="AR59" i="16"/>
  <c r="AS59" i="16" s="1"/>
  <c r="BE59" i="16" s="1"/>
  <c r="AT98" i="16"/>
  <c r="AR98" i="16"/>
  <c r="AS98" i="16" s="1"/>
  <c r="BE98" i="16" s="1"/>
  <c r="AT27" i="16"/>
  <c r="AR27" i="16"/>
  <c r="AS27" i="16" s="1"/>
  <c r="BE27" i="16" s="1"/>
  <c r="AT17" i="16"/>
  <c r="AR17" i="16"/>
  <c r="AS17" i="16" s="1"/>
  <c r="BE17" i="16" s="1"/>
  <c r="AR25" i="16"/>
  <c r="AS25" i="16" s="1"/>
  <c r="BE25" i="16" s="1"/>
  <c r="AT25" i="16"/>
  <c r="AT102" i="16"/>
  <c r="AR102" i="16"/>
  <c r="AS102" i="16" s="1"/>
  <c r="BE102" i="16" s="1"/>
  <c r="AT70" i="16"/>
  <c r="AR70" i="16"/>
  <c r="AS70" i="16" s="1"/>
  <c r="BE70" i="16" s="1"/>
  <c r="AR104" i="16"/>
  <c r="AS104" i="16" s="1"/>
  <c r="BE104" i="16" s="1"/>
  <c r="AT104" i="16"/>
  <c r="AR37" i="16"/>
  <c r="AS37" i="16" s="1"/>
  <c r="BE37" i="16" s="1"/>
  <c r="AT37" i="16"/>
  <c r="AR10" i="16"/>
  <c r="AS10" i="16" s="1"/>
  <c r="BE10" i="16" s="1"/>
  <c r="AT10" i="16"/>
  <c r="AR90" i="16"/>
  <c r="AS90" i="16" s="1"/>
  <c r="BE90" i="16" s="1"/>
  <c r="AT90" i="16"/>
  <c r="AT50" i="16"/>
  <c r="AR50" i="16"/>
  <c r="AS50" i="16" s="1"/>
  <c r="BE50" i="16" s="1"/>
  <c r="AR129" i="16"/>
  <c r="AS129" i="16" s="1"/>
  <c r="BE129" i="16" s="1"/>
  <c r="AT129" i="16"/>
  <c r="AT40" i="16"/>
  <c r="AR40" i="16"/>
  <c r="AS40" i="16" s="1"/>
  <c r="BE40" i="16" s="1"/>
  <c r="AJ93" i="16"/>
  <c r="X118" i="16"/>
  <c r="Y118" i="16" s="1"/>
  <c r="Z118" i="16"/>
  <c r="AJ118" i="16"/>
  <c r="X17" i="16"/>
  <c r="Y17" i="16" s="1"/>
  <c r="Z17" i="16"/>
  <c r="AJ17" i="16"/>
  <c r="X46" i="16"/>
  <c r="Y46" i="16" s="1"/>
  <c r="Z46" i="16"/>
  <c r="AJ46" i="16"/>
  <c r="X90" i="16"/>
  <c r="Y90" i="16" s="1"/>
  <c r="Z90" i="16"/>
  <c r="AJ90" i="16"/>
  <c r="AK90" i="16" s="1"/>
  <c r="X106" i="16"/>
  <c r="Y106" i="16" s="1"/>
  <c r="Z106" i="16"/>
  <c r="AJ106" i="16"/>
  <c r="X30" i="16"/>
  <c r="Y30" i="16" s="1"/>
  <c r="Z30" i="16"/>
  <c r="AJ30" i="16"/>
  <c r="X95" i="16"/>
  <c r="Y95" i="16" s="1"/>
  <c r="Z95" i="16"/>
  <c r="AJ95" i="16"/>
  <c r="X48" i="16"/>
  <c r="Y48" i="16" s="1"/>
  <c r="Z48" i="16"/>
  <c r="AJ48" i="16"/>
  <c r="X44" i="16"/>
  <c r="Y44" i="16" s="1"/>
  <c r="Z44" i="16"/>
  <c r="AJ44" i="16"/>
  <c r="X121" i="16"/>
  <c r="Y121" i="16" s="1"/>
  <c r="Z121" i="16"/>
  <c r="AJ121" i="16"/>
  <c r="X86" i="16"/>
  <c r="Y86" i="16" s="1"/>
  <c r="Z86" i="16"/>
  <c r="AJ86" i="16"/>
  <c r="AK86" i="16" s="1"/>
  <c r="X110" i="16"/>
  <c r="Y110" i="16" s="1"/>
  <c r="Z110" i="16"/>
  <c r="AJ110" i="16"/>
  <c r="X59" i="16"/>
  <c r="Y59" i="16" s="1"/>
  <c r="Z59" i="16"/>
  <c r="AJ59" i="16"/>
  <c r="X113" i="16"/>
  <c r="Y113" i="16" s="1"/>
  <c r="Z113" i="16"/>
  <c r="AJ113" i="16"/>
  <c r="X89" i="16"/>
  <c r="Y89" i="16" s="1"/>
  <c r="Z89" i="16"/>
  <c r="AJ89" i="16"/>
  <c r="AW38" i="16"/>
  <c r="AX38" i="16" s="1"/>
  <c r="AW37" i="16"/>
  <c r="AX37" i="16" s="1"/>
  <c r="AW29" i="16"/>
  <c r="AX29" i="16" s="1"/>
  <c r="AW125" i="16"/>
  <c r="AX125" i="16" s="1"/>
  <c r="AR38" i="16"/>
  <c r="AS38" i="16" s="1"/>
  <c r="BE38" i="16" s="1"/>
  <c r="AT38" i="16"/>
  <c r="AR85" i="16"/>
  <c r="AS85" i="16" s="1"/>
  <c r="BE85" i="16" s="1"/>
  <c r="AT85" i="16"/>
  <c r="AR21" i="16"/>
  <c r="AS21" i="16" s="1"/>
  <c r="BE21" i="16" s="1"/>
  <c r="AT21" i="16"/>
  <c r="AT32" i="16"/>
  <c r="AR32" i="16"/>
  <c r="AS32" i="16" s="1"/>
  <c r="BE32" i="16" s="1"/>
  <c r="AT111" i="16"/>
  <c r="AR111" i="16"/>
  <c r="AS111" i="16" s="1"/>
  <c r="BE111" i="16" s="1"/>
  <c r="AT76" i="16"/>
  <c r="AR76" i="16"/>
  <c r="AS76" i="16" s="1"/>
  <c r="BE76" i="16" s="1"/>
  <c r="AR54" i="16"/>
  <c r="AS54" i="16" s="1"/>
  <c r="BE54" i="16" s="1"/>
  <c r="AT54" i="16"/>
  <c r="X68" i="16"/>
  <c r="Y68" i="16" s="1"/>
  <c r="Z68" i="16"/>
  <c r="AJ68" i="16"/>
  <c r="AW59" i="16"/>
  <c r="AX59" i="16" s="1"/>
  <c r="AW22" i="16"/>
  <c r="AX22" i="16" s="1"/>
  <c r="AW129" i="16"/>
  <c r="AX129" i="16" s="1"/>
  <c r="AW119" i="16"/>
  <c r="AX119" i="16" s="1"/>
  <c r="AT75" i="16"/>
  <c r="AR75" i="16"/>
  <c r="AS75" i="16" s="1"/>
  <c r="BE75" i="16" s="1"/>
  <c r="AT39" i="16"/>
  <c r="AR39" i="16"/>
  <c r="AS39" i="16" s="1"/>
  <c r="BE39" i="16" s="1"/>
  <c r="AT56" i="16"/>
  <c r="AR56" i="16"/>
  <c r="AS56" i="16" s="1"/>
  <c r="BE56" i="16" s="1"/>
  <c r="AT9" i="16"/>
  <c r="AR9" i="16"/>
  <c r="AS9" i="16" s="1"/>
  <c r="BE9" i="16" s="1"/>
  <c r="AR61" i="16"/>
  <c r="AS61" i="16" s="1"/>
  <c r="BE61" i="16" s="1"/>
  <c r="AT61" i="16"/>
  <c r="AT88" i="16"/>
  <c r="AR88" i="16"/>
  <c r="AS88" i="16" s="1"/>
  <c r="BE88" i="16" s="1"/>
  <c r="AR30" i="16"/>
  <c r="AS30" i="16" s="1"/>
  <c r="BE30" i="16" s="1"/>
  <c r="AT30" i="16"/>
  <c r="AT14" i="16"/>
  <c r="AR14" i="16"/>
  <c r="AS14" i="16" s="1"/>
  <c r="BE14" i="16" s="1"/>
  <c r="AT57" i="16"/>
  <c r="AR57" i="16"/>
  <c r="AS57" i="16" s="1"/>
  <c r="BE57" i="16" s="1"/>
  <c r="AR48" i="16"/>
  <c r="AS48" i="16" s="1"/>
  <c r="BE48" i="16" s="1"/>
  <c r="AT48" i="16"/>
  <c r="AR7" i="16"/>
  <c r="AS7" i="16" s="1"/>
  <c r="BE7" i="16" s="1"/>
  <c r="AT7" i="16"/>
  <c r="AR130" i="16"/>
  <c r="AS130" i="16" s="1"/>
  <c r="BE130" i="16" s="1"/>
  <c r="AT130" i="16"/>
  <c r="AT6" i="16"/>
  <c r="AR6" i="16"/>
  <c r="AS6" i="16" s="1"/>
  <c r="BE6" i="16" s="1"/>
  <c r="AR79" i="16"/>
  <c r="AS79" i="16" s="1"/>
  <c r="BE79" i="16" s="1"/>
  <c r="AT79" i="16"/>
  <c r="AT55" i="16"/>
  <c r="AR55" i="16"/>
  <c r="AS55" i="16" s="1"/>
  <c r="BE55" i="16" s="1"/>
  <c r="AT124" i="16"/>
  <c r="AR124" i="16"/>
  <c r="AS124" i="16" s="1"/>
  <c r="BE124" i="16" s="1"/>
  <c r="AT72" i="16"/>
  <c r="AR72" i="16"/>
  <c r="AS72" i="16" s="1"/>
  <c r="BE72" i="16" s="1"/>
  <c r="AR100" i="16"/>
  <c r="AS100" i="16" s="1"/>
  <c r="BE100" i="16" s="1"/>
  <c r="AT100" i="16"/>
  <c r="X108" i="16"/>
  <c r="Y108" i="16" s="1"/>
  <c r="Z108" i="16"/>
  <c r="AJ108" i="16"/>
  <c r="X26" i="16"/>
  <c r="Y26" i="16" s="1"/>
  <c r="Z26" i="16"/>
  <c r="AJ26" i="16"/>
  <c r="X47" i="16"/>
  <c r="Y47" i="16" s="1"/>
  <c r="Z47" i="16"/>
  <c r="AJ47" i="16"/>
  <c r="X127" i="16"/>
  <c r="Y127" i="16" s="1"/>
  <c r="Z127" i="16"/>
  <c r="AJ127" i="16"/>
  <c r="X37" i="16"/>
  <c r="Y37" i="16" s="1"/>
  <c r="Z37" i="16"/>
  <c r="AJ37" i="16"/>
  <c r="X70" i="16"/>
  <c r="Y70" i="16" s="1"/>
  <c r="Z70" i="16"/>
  <c r="AJ70" i="16"/>
  <c r="X60" i="16"/>
  <c r="Y60" i="16" s="1"/>
  <c r="Z60" i="16"/>
  <c r="AJ60" i="16"/>
  <c r="X41" i="16"/>
  <c r="Y41" i="16" s="1"/>
  <c r="Z41" i="16"/>
  <c r="AJ41" i="16"/>
  <c r="X50" i="16"/>
  <c r="Y50" i="16" s="1"/>
  <c r="Z50" i="16"/>
  <c r="AJ50" i="16"/>
  <c r="X129" i="16"/>
  <c r="Y129" i="16" s="1"/>
  <c r="Z129" i="16"/>
  <c r="AJ129" i="16"/>
  <c r="X92" i="16"/>
  <c r="Y92" i="16" s="1"/>
  <c r="Z92" i="16"/>
  <c r="AJ92" i="16"/>
  <c r="X117" i="16"/>
  <c r="Y117" i="16" s="1"/>
  <c r="Z117" i="16"/>
  <c r="AJ117" i="16"/>
  <c r="X66" i="16"/>
  <c r="Y66" i="16" s="1"/>
  <c r="Z66" i="16"/>
  <c r="AJ66" i="16"/>
  <c r="X56" i="16"/>
  <c r="Y56" i="16" s="1"/>
  <c r="Z56" i="16"/>
  <c r="AJ56" i="16"/>
  <c r="X9" i="16"/>
  <c r="Y9" i="16" s="1"/>
  <c r="Z9" i="16"/>
  <c r="AJ9" i="16"/>
  <c r="X54" i="16"/>
  <c r="Y54" i="16" s="1"/>
  <c r="Z54" i="16"/>
  <c r="AJ54" i="16"/>
  <c r="AB7" i="16"/>
  <c r="AL7" i="16"/>
  <c r="AO7" i="16" s="1"/>
  <c r="AW30" i="16"/>
  <c r="AX30" i="16" s="1"/>
  <c r="AR47" i="16"/>
  <c r="AS47" i="16" s="1"/>
  <c r="BE47" i="16" s="1"/>
  <c r="AT47" i="16"/>
  <c r="AT97" i="16"/>
  <c r="AR97" i="16"/>
  <c r="AS97" i="16" s="1"/>
  <c r="BE97" i="16" s="1"/>
  <c r="AT106" i="16"/>
  <c r="AR106" i="16"/>
  <c r="AS106" i="16" s="1"/>
  <c r="BE106" i="16" s="1"/>
  <c r="AW81" i="16"/>
  <c r="AX81" i="16" s="1"/>
  <c r="AR80" i="16"/>
  <c r="AS80" i="16" s="1"/>
  <c r="BE80" i="16" s="1"/>
  <c r="AT80" i="16"/>
  <c r="AT131" i="16"/>
  <c r="AR131" i="16"/>
  <c r="AS131" i="16" s="1"/>
  <c r="BE131" i="16" s="1"/>
  <c r="AT78" i="16"/>
  <c r="AR78" i="16"/>
  <c r="AS78" i="16" s="1"/>
  <c r="BE78" i="16" s="1"/>
  <c r="AR31" i="16"/>
  <c r="AS31" i="16" s="1"/>
  <c r="BE31" i="16" s="1"/>
  <c r="AT31" i="16"/>
  <c r="AT83" i="16"/>
  <c r="AR83" i="16"/>
  <c r="AS83" i="16" s="1"/>
  <c r="BE83" i="16" s="1"/>
  <c r="AR35" i="16"/>
  <c r="AS35" i="16" s="1"/>
  <c r="BE35" i="16" s="1"/>
  <c r="AT35" i="16"/>
  <c r="AT69" i="16"/>
  <c r="AR69" i="16"/>
  <c r="AS69" i="16" s="1"/>
  <c r="BE69" i="16" s="1"/>
  <c r="AT51" i="16"/>
  <c r="AR51" i="16"/>
  <c r="AS51" i="16" s="1"/>
  <c r="BE51" i="16" s="1"/>
  <c r="AR122" i="16"/>
  <c r="AS122" i="16" s="1"/>
  <c r="BE122" i="16" s="1"/>
  <c r="AT122" i="16"/>
  <c r="AT112" i="16"/>
  <c r="AR112" i="16"/>
  <c r="AS112" i="16" s="1"/>
  <c r="BE112" i="16" s="1"/>
  <c r="AR29" i="16"/>
  <c r="AS29" i="16" s="1"/>
  <c r="BE29" i="16" s="1"/>
  <c r="AT29" i="16"/>
  <c r="AR94" i="16"/>
  <c r="AS94" i="16" s="1"/>
  <c r="BE94" i="16" s="1"/>
  <c r="AT94" i="16"/>
  <c r="AT117" i="16"/>
  <c r="AR117" i="16"/>
  <c r="AS117" i="16" s="1"/>
  <c r="BE117" i="16" s="1"/>
  <c r="X36" i="16"/>
  <c r="Y36" i="16" s="1"/>
  <c r="Z36" i="16"/>
  <c r="AJ36" i="16"/>
  <c r="X45" i="16"/>
  <c r="Y45" i="16" s="1"/>
  <c r="Z45" i="16"/>
  <c r="AJ45" i="16"/>
  <c r="X109" i="16"/>
  <c r="Y109" i="16" s="1"/>
  <c r="Z109" i="16"/>
  <c r="AJ109" i="16"/>
  <c r="X13" i="16"/>
  <c r="Y13" i="16" s="1"/>
  <c r="Z13" i="16"/>
  <c r="AJ13" i="16"/>
  <c r="X126" i="16"/>
  <c r="Y126" i="16" s="1"/>
  <c r="Z126" i="16"/>
  <c r="AJ126" i="16"/>
  <c r="X124" i="16"/>
  <c r="Y124" i="16" s="1"/>
  <c r="Z124" i="16"/>
  <c r="AJ124" i="16"/>
  <c r="X72" i="16"/>
  <c r="Y72" i="16" s="1"/>
  <c r="Z72" i="16"/>
  <c r="AJ72" i="16"/>
  <c r="X58" i="16"/>
  <c r="Y58" i="16" s="1"/>
  <c r="Z58" i="16"/>
  <c r="AJ58" i="16"/>
  <c r="X61" i="16"/>
  <c r="Y61" i="16" s="1"/>
  <c r="Z61" i="16"/>
  <c r="AJ61" i="16"/>
  <c r="X15" i="16"/>
  <c r="Y15" i="16" s="1"/>
  <c r="Z15" i="16"/>
  <c r="AJ15" i="16"/>
  <c r="X20" i="16"/>
  <c r="Y20" i="16" s="1"/>
  <c r="Z20" i="16"/>
  <c r="AJ20" i="16"/>
  <c r="X33" i="16"/>
  <c r="Y33" i="16" s="1"/>
  <c r="Z33" i="16"/>
  <c r="AJ33" i="16"/>
  <c r="X131" i="16"/>
  <c r="Y131" i="16" s="1"/>
  <c r="Z131" i="16"/>
  <c r="AJ131" i="16"/>
  <c r="AW94" i="16"/>
  <c r="AX94" i="16" s="1"/>
  <c r="AW10" i="16"/>
  <c r="AX10" i="16" s="1"/>
  <c r="AW97" i="16"/>
  <c r="AX97" i="16" s="1"/>
  <c r="AW53" i="16"/>
  <c r="AX53" i="16" s="1"/>
  <c r="AW58" i="16"/>
  <c r="AX58" i="16" s="1"/>
  <c r="AW20" i="16"/>
  <c r="AX20" i="16" s="1"/>
  <c r="AT92" i="16"/>
  <c r="AR92" i="16"/>
  <c r="AS92" i="16" s="1"/>
  <c r="BE92" i="16" s="1"/>
  <c r="AW14" i="16"/>
  <c r="AX14" i="16" s="1"/>
  <c r="AW19" i="16"/>
  <c r="AX19" i="16" s="1"/>
  <c r="AW87" i="16"/>
  <c r="AX87" i="16" s="1"/>
  <c r="AW52" i="16"/>
  <c r="AX52" i="16" s="1"/>
  <c r="AW69" i="16"/>
  <c r="AX69" i="16" s="1"/>
  <c r="AW64" i="16"/>
  <c r="AX64" i="16" s="1"/>
  <c r="AT63" i="16"/>
  <c r="AR63" i="16"/>
  <c r="AS63" i="16" s="1"/>
  <c r="BE63" i="16" s="1"/>
  <c r="AR74" i="16"/>
  <c r="AS74" i="16" s="1"/>
  <c r="BE74" i="16" s="1"/>
  <c r="AT74" i="16"/>
  <c r="AT28" i="16"/>
  <c r="AR28" i="16"/>
  <c r="AS28" i="16" s="1"/>
  <c r="BE28" i="16" s="1"/>
  <c r="AT121" i="16"/>
  <c r="AR121" i="16"/>
  <c r="AS121" i="16" s="1"/>
  <c r="BE121" i="16" s="1"/>
  <c r="AR107" i="16"/>
  <c r="AS107" i="16" s="1"/>
  <c r="BE107" i="16" s="1"/>
  <c r="AT107" i="16"/>
  <c r="AT18" i="16"/>
  <c r="AR18" i="16"/>
  <c r="AS18" i="16" s="1"/>
  <c r="BE18" i="16" s="1"/>
  <c r="AT109" i="16"/>
  <c r="AR109" i="16"/>
  <c r="AS109" i="16" s="1"/>
  <c r="BE109" i="16" s="1"/>
  <c r="AR118" i="16"/>
  <c r="AS118" i="16" s="1"/>
  <c r="BE118" i="16" s="1"/>
  <c r="AT118" i="16"/>
  <c r="AR67" i="16"/>
  <c r="AS67" i="16" s="1"/>
  <c r="BE67" i="16" s="1"/>
  <c r="AT67" i="16"/>
  <c r="AT43" i="16"/>
  <c r="AR43" i="16"/>
  <c r="AS43" i="16" s="1"/>
  <c r="BE43" i="16" s="1"/>
  <c r="AT45" i="16"/>
  <c r="AR45" i="16"/>
  <c r="AS45" i="16" s="1"/>
  <c r="BE45" i="16" s="1"/>
  <c r="AR24" i="16"/>
  <c r="AS24" i="16" s="1"/>
  <c r="BE24" i="16" s="1"/>
  <c r="AT24" i="16"/>
  <c r="AT101" i="16"/>
  <c r="AR101" i="16"/>
  <c r="AS101" i="16" s="1"/>
  <c r="BE101" i="16" s="1"/>
  <c r="AT93" i="16"/>
  <c r="AR93" i="16"/>
  <c r="AS93" i="16" s="1"/>
  <c r="BE93" i="16" s="1"/>
  <c r="AR81" i="16"/>
  <c r="AS81" i="16" s="1"/>
  <c r="BE81" i="16" s="1"/>
  <c r="AT81" i="16"/>
  <c r="X75" i="16"/>
  <c r="Y75" i="16" s="1"/>
  <c r="Z75" i="16"/>
  <c r="AJ75" i="16"/>
  <c r="X116" i="16"/>
  <c r="Y116" i="16" s="1"/>
  <c r="Z116" i="16"/>
  <c r="X99" i="16"/>
  <c r="Y99" i="16" s="1"/>
  <c r="Z99" i="16"/>
  <c r="AJ99" i="16"/>
  <c r="X122" i="16"/>
  <c r="Y122" i="16" s="1"/>
  <c r="Z122" i="16"/>
  <c r="AJ122" i="16"/>
  <c r="X111" i="16"/>
  <c r="Y111" i="16" s="1"/>
  <c r="Z111" i="16"/>
  <c r="AJ111" i="16"/>
  <c r="X79" i="16"/>
  <c r="Y79" i="16" s="1"/>
  <c r="Z79" i="16"/>
  <c r="AJ79" i="16"/>
  <c r="X14" i="16"/>
  <c r="Y14" i="16" s="1"/>
  <c r="Z14" i="16"/>
  <c r="AJ14" i="16"/>
  <c r="X114" i="16"/>
  <c r="Y114" i="16" s="1"/>
  <c r="Z114" i="16"/>
  <c r="AJ114" i="16"/>
  <c r="X11" i="16"/>
  <c r="Y11" i="16" s="1"/>
  <c r="Z11" i="16"/>
  <c r="AJ11" i="16"/>
  <c r="X84" i="16"/>
  <c r="Y84" i="16" s="1"/>
  <c r="Z84" i="16"/>
  <c r="AJ84" i="16"/>
  <c r="X28" i="16"/>
  <c r="Y28" i="16" s="1"/>
  <c r="Z28" i="16"/>
  <c r="AJ28" i="16"/>
  <c r="X55" i="16"/>
  <c r="Y55" i="16" s="1"/>
  <c r="Z55" i="16"/>
  <c r="AJ55" i="16"/>
  <c r="X12" i="16"/>
  <c r="Y12" i="16" s="1"/>
  <c r="Z12" i="16"/>
  <c r="X63" i="16"/>
  <c r="Y63" i="16" s="1"/>
  <c r="Z63" i="16"/>
  <c r="AJ63" i="16"/>
  <c r="X130" i="16"/>
  <c r="Y130" i="16" s="1"/>
  <c r="Z130" i="16"/>
  <c r="AJ130" i="16"/>
  <c r="AW44" i="16"/>
  <c r="AX44" i="16" s="1"/>
  <c r="AW55" i="16"/>
  <c r="AX55" i="16" s="1"/>
  <c r="AW116" i="16"/>
  <c r="AX116" i="16" s="1"/>
  <c r="AW112" i="16"/>
  <c r="AX112" i="16" s="1"/>
  <c r="AW48" i="16"/>
  <c r="AX48" i="16" s="1"/>
  <c r="AW83" i="16"/>
  <c r="AX83" i="16" s="1"/>
  <c r="AR77" i="16"/>
  <c r="AS77" i="16" s="1"/>
  <c r="BE77" i="16" s="1"/>
  <c r="AT77" i="16"/>
  <c r="AT52" i="16"/>
  <c r="AR52" i="16"/>
  <c r="AS52" i="16" s="1"/>
  <c r="BE52" i="16" s="1"/>
  <c r="AR23" i="16"/>
  <c r="AS23" i="16" s="1"/>
  <c r="BE23" i="16" s="1"/>
  <c r="AT23" i="16"/>
  <c r="AT20" i="16"/>
  <c r="AR20" i="16"/>
  <c r="AS20" i="16" s="1"/>
  <c r="BE20" i="16" s="1"/>
  <c r="AT105" i="16"/>
  <c r="AR105" i="16"/>
  <c r="AS105" i="16" s="1"/>
  <c r="BE105" i="16" s="1"/>
  <c r="AT53" i="16"/>
  <c r="AR53" i="16"/>
  <c r="AS53" i="16" s="1"/>
  <c r="BE53" i="16" s="1"/>
  <c r="AR73" i="16"/>
  <c r="AS73" i="16" s="1"/>
  <c r="BE73" i="16" s="1"/>
  <c r="AT73" i="16"/>
  <c r="AT22" i="16"/>
  <c r="AR22" i="16"/>
  <c r="AS22" i="16" s="1"/>
  <c r="BE22" i="16" s="1"/>
  <c r="AR62" i="16"/>
  <c r="AS62" i="16" s="1"/>
  <c r="BE62" i="16" s="1"/>
  <c r="AT62" i="16"/>
  <c r="AR16" i="16"/>
  <c r="AS16" i="16" s="1"/>
  <c r="BE16" i="16" s="1"/>
  <c r="AT16" i="16"/>
  <c r="AR120" i="16"/>
  <c r="AS120" i="16" s="1"/>
  <c r="BE120" i="16" s="1"/>
  <c r="AT120" i="16"/>
  <c r="AT13" i="16"/>
  <c r="AR13" i="16"/>
  <c r="AS13" i="16" s="1"/>
  <c r="BE13" i="16" s="1"/>
  <c r="AT96" i="16"/>
  <c r="AR96" i="16"/>
  <c r="AS96" i="16" s="1"/>
  <c r="BE96" i="16" s="1"/>
  <c r="AT46" i="16"/>
  <c r="AR46" i="16"/>
  <c r="AS46" i="16" s="1"/>
  <c r="BE46" i="16" s="1"/>
  <c r="AR113" i="16"/>
  <c r="AS113" i="16" s="1"/>
  <c r="BE113" i="16" s="1"/>
  <c r="AT113" i="16"/>
  <c r="AR89" i="16"/>
  <c r="AS89" i="16" s="1"/>
  <c r="BE89" i="16" s="1"/>
  <c r="AT89" i="16"/>
  <c r="AT41" i="16"/>
  <c r="AR41" i="16"/>
  <c r="AS41" i="16" s="1"/>
  <c r="BE41" i="16" s="1"/>
  <c r="AR103" i="16"/>
  <c r="AS103" i="16" s="1"/>
  <c r="BE103" i="16" s="1"/>
  <c r="AT103" i="16"/>
  <c r="X64" i="16"/>
  <c r="Y64" i="16" s="1"/>
  <c r="Z64" i="16"/>
  <c r="AJ64" i="16"/>
  <c r="X25" i="16"/>
  <c r="Y25" i="16" s="1"/>
  <c r="Z25" i="16"/>
  <c r="AJ25" i="16"/>
  <c r="X102" i="16"/>
  <c r="Y102" i="16" s="1"/>
  <c r="Z102" i="16"/>
  <c r="AJ102" i="16"/>
  <c r="X19" i="16"/>
  <c r="Y19" i="16" s="1"/>
  <c r="Z19" i="16"/>
  <c r="AJ19" i="16"/>
  <c r="X42" i="16"/>
  <c r="Y42" i="16" s="1"/>
  <c r="Z42" i="16"/>
  <c r="AJ42" i="16"/>
  <c r="X87" i="16"/>
  <c r="Y87" i="16" s="1"/>
  <c r="Z87" i="16"/>
  <c r="AJ87" i="16"/>
  <c r="X29" i="16"/>
  <c r="Y29" i="16" s="1"/>
  <c r="Z29" i="16"/>
  <c r="AJ29" i="16"/>
  <c r="X40" i="16"/>
  <c r="Y40" i="16" s="1"/>
  <c r="Z40" i="16"/>
  <c r="AJ40" i="16"/>
  <c r="X7" i="16"/>
  <c r="Y7" i="16" s="1"/>
  <c r="Z7" i="16"/>
  <c r="X74" i="16"/>
  <c r="Y74" i="16" s="1"/>
  <c r="Z74" i="16"/>
  <c r="AJ74" i="16"/>
  <c r="X32" i="16"/>
  <c r="Y32" i="16" s="1"/>
  <c r="Z32" i="16"/>
  <c r="AJ32" i="16"/>
  <c r="X39" i="16"/>
  <c r="Y39" i="16" s="1"/>
  <c r="Z39" i="16"/>
  <c r="AJ39" i="16"/>
  <c r="X67" i="16"/>
  <c r="Y67" i="16" s="1"/>
  <c r="Z67" i="16"/>
  <c r="AJ67" i="16"/>
  <c r="X81" i="16"/>
  <c r="Y81" i="16" s="1"/>
  <c r="Z81" i="16"/>
  <c r="AJ81" i="16"/>
  <c r="X83" i="16"/>
  <c r="Y83" i="16" s="1"/>
  <c r="Z83" i="16"/>
  <c r="AJ83" i="16"/>
  <c r="AK83" i="16" s="1"/>
  <c r="X107" i="16"/>
  <c r="Y107" i="16" s="1"/>
  <c r="Z107" i="16"/>
  <c r="AJ107" i="16"/>
  <c r="AW41" i="16"/>
  <c r="AX41" i="16" s="1"/>
  <c r="AW99" i="16"/>
  <c r="AX99" i="16" s="1"/>
  <c r="AR44" i="16"/>
  <c r="AS44" i="16" s="1"/>
  <c r="BE44" i="16" s="1"/>
  <c r="AT44" i="16"/>
  <c r="AT71" i="16"/>
  <c r="AR71" i="16"/>
  <c r="AS71" i="16" s="1"/>
  <c r="BE71" i="16" s="1"/>
  <c r="AR95" i="16"/>
  <c r="AS95" i="16" s="1"/>
  <c r="BE95" i="16" s="1"/>
  <c r="AT95" i="16"/>
  <c r="AT126" i="16"/>
  <c r="AR126" i="16"/>
  <c r="AS126" i="16" s="1"/>
  <c r="BE126" i="16" s="1"/>
  <c r="AR49" i="16"/>
  <c r="AS49" i="16" s="1"/>
  <c r="BE49" i="16" s="1"/>
  <c r="AT49" i="16"/>
  <c r="AT128" i="16"/>
  <c r="AR128" i="16"/>
  <c r="AS128" i="16" s="1"/>
  <c r="BE128" i="16" s="1"/>
  <c r="AT58" i="16"/>
  <c r="AR58" i="16"/>
  <c r="AS58" i="16" s="1"/>
  <c r="BE58" i="16" s="1"/>
  <c r="AT114" i="16"/>
  <c r="AR114" i="16"/>
  <c r="AS114" i="16" s="1"/>
  <c r="BE114" i="16" s="1"/>
  <c r="AR12" i="16"/>
  <c r="AS12" i="16" s="1"/>
  <c r="BE12" i="16" s="1"/>
  <c r="AT12" i="16"/>
  <c r="AT87" i="16"/>
  <c r="AR87" i="16"/>
  <c r="AS87" i="16" s="1"/>
  <c r="BE87" i="16" s="1"/>
  <c r="AR64" i="16"/>
  <c r="AS64" i="16" s="1"/>
  <c r="BE64" i="16" s="1"/>
  <c r="AT64" i="16"/>
  <c r="AT33" i="16"/>
  <c r="AR33" i="16"/>
  <c r="AS33" i="16" s="1"/>
  <c r="BE33" i="16" s="1"/>
  <c r="AR36" i="16"/>
  <c r="AS36" i="16" s="1"/>
  <c r="BE36" i="16" s="1"/>
  <c r="AT36" i="16"/>
  <c r="AT66" i="16"/>
  <c r="AR66" i="16"/>
  <c r="AS66" i="16" s="1"/>
  <c r="BE66" i="16" s="1"/>
  <c r="X77" i="16"/>
  <c r="Y77" i="16" s="1"/>
  <c r="Z77" i="16"/>
  <c r="AJ77" i="16"/>
  <c r="X97" i="16"/>
  <c r="Y97" i="16" s="1"/>
  <c r="Z97" i="16"/>
  <c r="AJ97" i="16"/>
  <c r="X125" i="16"/>
  <c r="Y125" i="16" s="1"/>
  <c r="Z125" i="16"/>
  <c r="AJ125" i="16"/>
  <c r="X96" i="16"/>
  <c r="Y96" i="16" s="1"/>
  <c r="Z96" i="16"/>
  <c r="AJ96" i="16"/>
  <c r="AK96" i="16" s="1"/>
  <c r="X71" i="16"/>
  <c r="Y71" i="16" s="1"/>
  <c r="Z71" i="16"/>
  <c r="AJ71" i="16"/>
  <c r="X6" i="16"/>
  <c r="Y6" i="16" s="1"/>
  <c r="AJ6" i="16"/>
  <c r="AK6" i="16" s="1"/>
  <c r="Z6" i="16"/>
  <c r="X93" i="16"/>
  <c r="Y93" i="16" s="1"/>
  <c r="Z93" i="16"/>
  <c r="X78" i="16"/>
  <c r="Y78" i="16" s="1"/>
  <c r="Z78" i="16"/>
  <c r="AJ78" i="16"/>
  <c r="X104" i="16"/>
  <c r="Y104" i="16" s="1"/>
  <c r="Z104" i="16"/>
  <c r="AJ104" i="16"/>
  <c r="X82" i="16"/>
  <c r="Y82" i="16" s="1"/>
  <c r="Z82" i="16"/>
  <c r="AJ82" i="16"/>
  <c r="X51" i="16"/>
  <c r="Y51" i="16" s="1"/>
  <c r="Z51" i="16"/>
  <c r="AJ51" i="16"/>
  <c r="X73" i="16"/>
  <c r="Y73" i="16" s="1"/>
  <c r="Z73" i="16"/>
  <c r="AJ73" i="16"/>
  <c r="X34" i="16"/>
  <c r="Y34" i="16" s="1"/>
  <c r="Z34" i="16"/>
  <c r="AJ34" i="16"/>
  <c r="X76" i="16"/>
  <c r="Y76" i="16" s="1"/>
  <c r="Z76" i="16"/>
  <c r="AJ76" i="16"/>
  <c r="X10" i="16"/>
  <c r="Y10" i="16" s="1"/>
  <c r="Z10" i="16"/>
  <c r="AJ10" i="16"/>
  <c r="X128" i="16"/>
  <c r="Y128" i="16" s="1"/>
  <c r="Z128" i="16"/>
  <c r="AJ128" i="16"/>
  <c r="X53" i="16"/>
  <c r="Y53" i="16" s="1"/>
  <c r="Z53" i="16"/>
  <c r="AJ53" i="16"/>
  <c r="AW76" i="16"/>
  <c r="AX76" i="16" s="1"/>
  <c r="AW54" i="16"/>
  <c r="AX54" i="16" s="1"/>
  <c r="AW50" i="16"/>
  <c r="AX50" i="16" s="1"/>
  <c r="AW56" i="16"/>
  <c r="AX56" i="16" s="1"/>
  <c r="AW130" i="16"/>
  <c r="AX130" i="16" s="1"/>
  <c r="AW92" i="16"/>
  <c r="AX92" i="16" s="1"/>
  <c r="AW51" i="16"/>
  <c r="AX51" i="16" s="1"/>
  <c r="AW34" i="16"/>
  <c r="AX34" i="16" s="1"/>
  <c r="AW23" i="16"/>
  <c r="AX23" i="16" s="1"/>
  <c r="AR11" i="16"/>
  <c r="AS11" i="16" s="1"/>
  <c r="BE11" i="16" s="1"/>
  <c r="AT11" i="16"/>
  <c r="AR91" i="16"/>
  <c r="AS91" i="16" s="1"/>
  <c r="BE91" i="16" s="1"/>
  <c r="AT91" i="16"/>
  <c r="AR42" i="16"/>
  <c r="AS42" i="16" s="1"/>
  <c r="BE42" i="16" s="1"/>
  <c r="AT42" i="16"/>
  <c r="AT65" i="16"/>
  <c r="AR65" i="16"/>
  <c r="AS65" i="16" s="1"/>
  <c r="BE65" i="16" s="1"/>
  <c r="AR19" i="16"/>
  <c r="AS19" i="16" s="1"/>
  <c r="BE19" i="16" s="1"/>
  <c r="AT19" i="16"/>
  <c r="AT123" i="16"/>
  <c r="AR123" i="16"/>
  <c r="AS123" i="16" s="1"/>
  <c r="BE123" i="16" s="1"/>
  <c r="AR99" i="16"/>
  <c r="AS99" i="16" s="1"/>
  <c r="BE99" i="16" s="1"/>
  <c r="AT99" i="16"/>
  <c r="AR8" i="16"/>
  <c r="AS8" i="16" s="1"/>
  <c r="BE8" i="16" s="1"/>
  <c r="AT8" i="16"/>
  <c r="AT82" i="16"/>
  <c r="AR82" i="16"/>
  <c r="AS82" i="16" s="1"/>
  <c r="BE82" i="16" s="1"/>
  <c r="AT34" i="16"/>
  <c r="AR34" i="16"/>
  <c r="AS34" i="16" s="1"/>
  <c r="BE34" i="16" s="1"/>
  <c r="AR84" i="16"/>
  <c r="AS84" i="16" s="1"/>
  <c r="BE84" i="16" s="1"/>
  <c r="AT84" i="16"/>
  <c r="AT26" i="16"/>
  <c r="AR26" i="16"/>
  <c r="AS26" i="16" s="1"/>
  <c r="BE26" i="16" s="1"/>
  <c r="AR116" i="16"/>
  <c r="AS116" i="16" s="1"/>
  <c r="AT116" i="16"/>
  <c r="AR60" i="16"/>
  <c r="AS60" i="16" s="1"/>
  <c r="BE60" i="16" s="1"/>
  <c r="AT60" i="16"/>
  <c r="AT127" i="16"/>
  <c r="AR127" i="16"/>
  <c r="AS127" i="16" s="1"/>
  <c r="BE127" i="16" s="1"/>
  <c r="AR108" i="16"/>
  <c r="AS108" i="16" s="1"/>
  <c r="BE108" i="16" s="1"/>
  <c r="AT108" i="16"/>
  <c r="AT86" i="16"/>
  <c r="AR86" i="16"/>
  <c r="AS86" i="16" s="1"/>
  <c r="BE86" i="16" s="1"/>
  <c r="X101" i="16"/>
  <c r="Y101" i="16" s="1"/>
  <c r="Z101" i="16"/>
  <c r="AJ101" i="16"/>
  <c r="X43" i="16"/>
  <c r="Y43" i="16" s="1"/>
  <c r="Z43" i="16"/>
  <c r="AJ43" i="16"/>
  <c r="X100" i="16"/>
  <c r="Y100" i="16" s="1"/>
  <c r="Z100" i="16"/>
  <c r="AJ100" i="16"/>
  <c r="X69" i="16"/>
  <c r="Y69" i="16" s="1"/>
  <c r="Z69" i="16"/>
  <c r="AJ69" i="16"/>
  <c r="X103" i="16"/>
  <c r="Y103" i="16" s="1"/>
  <c r="Z103" i="16"/>
  <c r="AJ103" i="16"/>
  <c r="X119" i="16"/>
  <c r="Y119" i="16" s="1"/>
  <c r="Z119" i="16"/>
  <c r="AJ119" i="16"/>
  <c r="X62" i="16"/>
  <c r="Y62" i="16" s="1"/>
  <c r="Z62" i="16"/>
  <c r="AJ62" i="16"/>
  <c r="X57" i="16"/>
  <c r="Y57" i="16" s="1"/>
  <c r="Z57" i="16"/>
  <c r="AJ57" i="16"/>
  <c r="X88" i="16"/>
  <c r="Y88" i="16" s="1"/>
  <c r="Z88" i="16"/>
  <c r="AJ88" i="16"/>
  <c r="X80" i="16"/>
  <c r="Y80" i="16" s="1"/>
  <c r="Z80" i="16"/>
  <c r="AJ80" i="16"/>
  <c r="X16" i="16"/>
  <c r="Y16" i="16" s="1"/>
  <c r="Z16" i="16"/>
  <c r="AJ16" i="16"/>
  <c r="X120" i="16"/>
  <c r="Y120" i="16" s="1"/>
  <c r="Z120" i="16"/>
  <c r="AJ120" i="16"/>
  <c r="AK120" i="16" s="1"/>
  <c r="X91" i="16"/>
  <c r="Y91" i="16" s="1"/>
  <c r="Z91" i="16"/>
  <c r="AJ91" i="16"/>
  <c r="AK91" i="16" s="1"/>
  <c r="X23" i="16"/>
  <c r="Y23" i="16" s="1"/>
  <c r="Z23" i="16"/>
  <c r="AJ23" i="16"/>
  <c r="X8" i="16"/>
  <c r="Y8" i="16" s="1"/>
  <c r="Z8" i="16"/>
  <c r="X105" i="16"/>
  <c r="Y105" i="16" s="1"/>
  <c r="Z105" i="16"/>
  <c r="AJ105" i="16"/>
  <c r="AO20" i="16"/>
  <c r="AM20" i="16"/>
  <c r="AN20" i="16" s="1"/>
  <c r="AM46" i="16"/>
  <c r="AN46" i="16" s="1"/>
  <c r="AO46" i="16"/>
  <c r="AC104" i="16"/>
  <c r="AD104" i="16" s="1"/>
  <c r="AE104" i="16"/>
  <c r="AC20" i="16"/>
  <c r="AD20" i="16" s="1"/>
  <c r="AE20" i="16"/>
  <c r="AC19" i="16"/>
  <c r="AD19" i="16" s="1"/>
  <c r="AE19" i="16"/>
  <c r="AM61" i="16"/>
  <c r="AN61" i="16" s="1"/>
  <c r="AO61" i="16"/>
  <c r="AO44" i="16"/>
  <c r="AM44" i="16"/>
  <c r="AN44" i="16" s="1"/>
  <c r="AO55" i="16"/>
  <c r="AM55" i="16"/>
  <c r="AN55" i="16" s="1"/>
  <c r="AO116" i="16"/>
  <c r="AM116" i="16"/>
  <c r="AN116" i="16" s="1"/>
  <c r="AC52" i="16"/>
  <c r="AD52" i="16" s="1"/>
  <c r="AE52" i="16"/>
  <c r="AM112" i="16"/>
  <c r="AN112" i="16" s="1"/>
  <c r="AO112" i="16"/>
  <c r="AC64" i="16"/>
  <c r="AD64" i="16" s="1"/>
  <c r="AE64" i="16"/>
  <c r="AO48" i="16"/>
  <c r="AM48" i="16"/>
  <c r="AN48" i="16" s="1"/>
  <c r="AE84" i="16"/>
  <c r="AO83" i="16"/>
  <c r="AM83" i="16"/>
  <c r="AN83" i="16" s="1"/>
  <c r="AC38" i="16"/>
  <c r="AD38" i="16" s="1"/>
  <c r="AE38" i="16"/>
  <c r="AO35" i="16"/>
  <c r="AM35" i="16"/>
  <c r="AN35" i="16" s="1"/>
  <c r="AM37" i="16"/>
  <c r="AN37" i="16" s="1"/>
  <c r="AO37" i="16"/>
  <c r="AC44" i="16"/>
  <c r="AD44" i="16" s="1"/>
  <c r="AE44" i="16"/>
  <c r="AM70" i="16"/>
  <c r="AN70" i="16" s="1"/>
  <c r="AO70" i="16"/>
  <c r="AC55" i="16"/>
  <c r="AD55" i="16" s="1"/>
  <c r="AE55" i="16"/>
  <c r="AM76" i="16"/>
  <c r="AN76" i="16" s="1"/>
  <c r="AO76" i="16"/>
  <c r="AC116" i="16"/>
  <c r="AD116" i="16" s="1"/>
  <c r="AE116" i="16"/>
  <c r="AM63" i="16"/>
  <c r="AN63" i="16" s="1"/>
  <c r="AO63" i="16"/>
  <c r="AM41" i="16"/>
  <c r="AN41" i="16" s="1"/>
  <c r="AO41" i="16"/>
  <c r="AC112" i="16"/>
  <c r="AD112" i="16" s="1"/>
  <c r="AE112" i="16"/>
  <c r="AM99" i="16"/>
  <c r="AN99" i="16" s="1"/>
  <c r="AO99" i="16"/>
  <c r="AC48" i="16"/>
  <c r="AD48" i="16" s="1"/>
  <c r="AE48" i="16"/>
  <c r="AC83" i="16"/>
  <c r="AD83" i="16" s="1"/>
  <c r="AE83" i="16"/>
  <c r="AM80" i="16"/>
  <c r="AN80" i="16" s="1"/>
  <c r="AO80" i="16"/>
  <c r="AC22" i="16"/>
  <c r="AD22" i="16" s="1"/>
  <c r="AE22" i="16"/>
  <c r="AO81" i="16"/>
  <c r="AM81" i="16"/>
  <c r="AN81" i="16" s="1"/>
  <c r="AO53" i="16"/>
  <c r="AM53" i="16"/>
  <c r="AN53" i="16" s="1"/>
  <c r="AO27" i="16"/>
  <c r="AC126" i="16"/>
  <c r="AD126" i="16" s="1"/>
  <c r="AE126" i="16"/>
  <c r="AO23" i="16"/>
  <c r="AM23" i="16"/>
  <c r="AN23" i="16" s="1"/>
  <c r="AC99" i="16"/>
  <c r="AD99" i="16" s="1"/>
  <c r="AE99" i="16"/>
  <c r="AM57" i="16"/>
  <c r="AN57" i="16" s="1"/>
  <c r="AO57" i="16"/>
  <c r="AC10" i="16"/>
  <c r="AD10" i="16" s="1"/>
  <c r="AE10" i="16"/>
  <c r="AM97" i="16"/>
  <c r="AN97" i="16" s="1"/>
  <c r="AO97" i="16"/>
  <c r="AC59" i="16"/>
  <c r="AD59" i="16" s="1"/>
  <c r="AE59" i="16"/>
  <c r="AM66" i="16"/>
  <c r="AN66" i="16" s="1"/>
  <c r="AO66" i="16"/>
  <c r="AC129" i="16"/>
  <c r="AD129" i="16" s="1"/>
  <c r="AE129" i="16"/>
  <c r="AC97" i="16"/>
  <c r="AD97" i="16" s="1"/>
  <c r="AE97" i="16"/>
  <c r="AM87" i="16"/>
  <c r="AN87" i="16" s="1"/>
  <c r="AO87" i="16"/>
  <c r="AC66" i="16"/>
  <c r="AD66" i="16" s="1"/>
  <c r="AE66" i="16"/>
  <c r="AO38" i="16"/>
  <c r="AM38" i="16"/>
  <c r="AN38" i="16" s="1"/>
  <c r="AO50" i="16"/>
  <c r="AM50" i="16"/>
  <c r="AN50" i="16" s="1"/>
  <c r="AC35" i="16"/>
  <c r="AD35" i="16" s="1"/>
  <c r="AE35" i="16"/>
  <c r="AM56" i="16"/>
  <c r="AN56" i="16" s="1"/>
  <c r="AO56" i="16"/>
  <c r="AC37" i="16"/>
  <c r="AD37" i="16" s="1"/>
  <c r="AO130" i="16"/>
  <c r="AM130" i="16"/>
  <c r="AN130" i="16" s="1"/>
  <c r="AC70" i="16"/>
  <c r="AD70" i="16" s="1"/>
  <c r="AE70" i="16"/>
  <c r="AC76" i="16"/>
  <c r="AD76" i="16" s="1"/>
  <c r="AE76" i="16"/>
  <c r="AO92" i="16"/>
  <c r="AM92" i="16"/>
  <c r="AN92" i="16" s="1"/>
  <c r="AM51" i="16"/>
  <c r="AN51" i="16" s="1"/>
  <c r="AO51" i="16"/>
  <c r="AC41" i="16"/>
  <c r="AD41" i="16" s="1"/>
  <c r="AE41" i="16"/>
  <c r="AO34" i="16"/>
  <c r="AM34" i="16"/>
  <c r="AN34" i="16" s="1"/>
  <c r="AC50" i="16"/>
  <c r="AD50" i="16" s="1"/>
  <c r="AE50" i="16"/>
  <c r="AO29" i="16"/>
  <c r="AC130" i="16"/>
  <c r="AD130" i="16" s="1"/>
  <c r="AE130" i="16"/>
  <c r="AM30" i="16"/>
  <c r="AN30" i="16" s="1"/>
  <c r="AO30" i="16"/>
  <c r="AC92" i="16"/>
  <c r="AD92" i="16" s="1"/>
  <c r="AE92" i="16"/>
  <c r="AO94" i="16"/>
  <c r="AM94" i="16"/>
  <c r="AN94" i="16" s="1"/>
  <c r="AC51" i="16"/>
  <c r="AD51" i="16" s="1"/>
  <c r="AE51" i="16"/>
  <c r="AC34" i="16"/>
  <c r="AD34" i="16" s="1"/>
  <c r="AE34" i="16"/>
  <c r="AO42" i="16"/>
  <c r="AM42" i="16"/>
  <c r="AN42" i="16" s="1"/>
  <c r="AC23" i="16"/>
  <c r="AD23" i="16" s="1"/>
  <c r="AE23" i="16"/>
  <c r="AC57" i="16"/>
  <c r="AD57" i="16" s="1"/>
  <c r="AE57" i="16"/>
  <c r="AO125" i="16"/>
  <c r="AM125" i="16"/>
  <c r="AN125" i="16" s="1"/>
  <c r="AC115" i="16"/>
  <c r="AD115" i="16" s="1"/>
  <c r="AE115" i="16"/>
  <c r="AM58" i="16"/>
  <c r="AN58" i="16" s="1"/>
  <c r="AO58" i="16"/>
  <c r="AC119" i="16"/>
  <c r="AD119" i="16" s="1"/>
  <c r="AE119" i="16"/>
  <c r="AO14" i="16"/>
  <c r="AM14" i="16"/>
  <c r="AN14" i="16" s="1"/>
  <c r="AM47" i="16"/>
  <c r="AN47" i="16" s="1"/>
  <c r="AO47" i="16"/>
  <c r="AO69" i="16"/>
  <c r="AC14" i="16"/>
  <c r="AD14" i="16" s="1"/>
  <c r="AE14" i="16"/>
  <c r="AB93" i="16"/>
  <c r="AL93" i="16"/>
  <c r="AO127" i="16"/>
  <c r="AM127" i="16"/>
  <c r="AN127" i="16" s="1"/>
  <c r="AM24" i="16"/>
  <c r="AN24" i="16" s="1"/>
  <c r="AO24" i="16"/>
  <c r="AC30" i="16"/>
  <c r="AD30" i="16" s="1"/>
  <c r="AE30" i="16"/>
  <c r="AC94" i="16"/>
  <c r="AD94" i="16" s="1"/>
  <c r="AE94" i="16"/>
  <c r="AC86" i="16"/>
  <c r="AD86" i="16" s="1"/>
  <c r="AE86" i="16"/>
  <c r="AE62" i="16"/>
  <c r="AO98" i="16"/>
  <c r="AM98" i="16"/>
  <c r="AN98" i="16" s="1"/>
  <c r="AC26" i="16"/>
  <c r="AD26" i="16" s="1"/>
  <c r="AE26" i="16"/>
  <c r="AC125" i="16"/>
  <c r="AD125" i="16" s="1"/>
  <c r="AE125" i="16"/>
  <c r="AB12" i="16"/>
  <c r="AL12" i="16"/>
  <c r="AM19" i="16"/>
  <c r="AN19" i="16" s="1"/>
  <c r="AO19" i="16"/>
  <c r="AC81" i="16"/>
  <c r="AD81" i="16" s="1"/>
  <c r="AE81" i="16"/>
  <c r="AC53" i="16"/>
  <c r="AD53" i="16" s="1"/>
  <c r="AE53" i="16"/>
  <c r="AO52" i="16"/>
  <c r="AM52" i="16"/>
  <c r="AN52" i="16" s="1"/>
  <c r="AO64" i="16"/>
  <c r="AM64" i="16"/>
  <c r="AN64" i="16" s="1"/>
  <c r="AB8" i="16"/>
  <c r="AL8" i="16"/>
  <c r="AO10" i="16"/>
  <c r="AM10" i="16"/>
  <c r="AN10" i="16" s="1"/>
  <c r="AC127" i="16"/>
  <c r="AD127" i="16" s="1"/>
  <c r="AE127" i="16"/>
  <c r="AC24" i="16"/>
  <c r="AD24" i="16" s="1"/>
  <c r="AE24" i="16"/>
  <c r="AM59" i="16"/>
  <c r="AN59" i="16" s="1"/>
  <c r="AO59" i="16"/>
  <c r="AO22" i="16"/>
  <c r="AM22" i="16"/>
  <c r="AN22" i="16" s="1"/>
  <c r="AC21" i="16"/>
  <c r="AD21" i="16" s="1"/>
  <c r="AE21" i="16"/>
  <c r="AO129" i="16"/>
  <c r="AM129" i="16"/>
  <c r="AN129" i="16" s="1"/>
  <c r="AO119" i="16"/>
  <c r="AM119" i="16"/>
  <c r="AN119" i="16" s="1"/>
  <c r="AC98" i="16"/>
  <c r="AD98" i="16" s="1"/>
  <c r="AE98" i="16"/>
  <c r="AM126" i="16"/>
  <c r="AN126" i="16" s="1"/>
  <c r="AO126" i="16"/>
  <c r="AA76" i="16" l="1"/>
  <c r="AC69" i="16"/>
  <c r="AD69" i="16" s="1"/>
  <c r="AW57" i="16"/>
  <c r="AX57" i="16" s="1"/>
  <c r="BB35" i="16"/>
  <c r="BB37" i="16"/>
  <c r="BB126" i="16"/>
  <c r="AC61" i="16"/>
  <c r="AD61" i="16" s="1"/>
  <c r="BB27" i="16"/>
  <c r="AE58" i="16"/>
  <c r="AF58" i="16" s="1"/>
  <c r="AE46" i="16"/>
  <c r="AW66" i="16"/>
  <c r="AX66" i="16" s="1"/>
  <c r="BB104" i="16"/>
  <c r="BB115" i="16"/>
  <c r="AM69" i="16"/>
  <c r="AN69" i="16" s="1"/>
  <c r="BC69" i="16" s="1"/>
  <c r="AM40" i="16"/>
  <c r="AN40" i="16" s="1"/>
  <c r="BC40" i="16" s="1"/>
  <c r="AM29" i="16"/>
  <c r="AN29" i="16" s="1"/>
  <c r="BC29" i="16" s="1"/>
  <c r="AC87" i="16"/>
  <c r="AD87" i="16" s="1"/>
  <c r="AW70" i="16"/>
  <c r="AX70" i="16" s="1"/>
  <c r="BC70" i="16" s="1"/>
  <c r="AO115" i="16"/>
  <c r="AW115" i="16"/>
  <c r="AX115" i="16" s="1"/>
  <c r="BB46" i="16"/>
  <c r="AE29" i="16"/>
  <c r="AF29" i="16" s="1"/>
  <c r="BB61" i="16"/>
  <c r="AE42" i="16"/>
  <c r="AF42" i="16" s="1"/>
  <c r="BB42" i="16"/>
  <c r="AW46" i="16"/>
  <c r="AX46" i="16" s="1"/>
  <c r="BC46" i="16" s="1"/>
  <c r="BB86" i="16"/>
  <c r="AO86" i="16"/>
  <c r="AE56" i="16"/>
  <c r="AE27" i="16"/>
  <c r="AF27" i="16" s="1"/>
  <c r="AM123" i="16"/>
  <c r="AN123" i="16" s="1"/>
  <c r="AC80" i="16"/>
  <c r="AD80" i="16" s="1"/>
  <c r="AC9" i="16"/>
  <c r="AD9" i="16" s="1"/>
  <c r="AO95" i="16"/>
  <c r="AP95" i="16" s="1"/>
  <c r="BB121" i="16"/>
  <c r="AM60" i="16"/>
  <c r="AN60" i="16" s="1"/>
  <c r="BC60" i="16" s="1"/>
  <c r="AO108" i="16"/>
  <c r="AP108" i="16" s="1"/>
  <c r="AO21" i="16"/>
  <c r="AP21" i="16" s="1"/>
  <c r="AM68" i="16"/>
  <c r="AN68" i="16" s="1"/>
  <c r="BC68" i="16" s="1"/>
  <c r="AC71" i="16"/>
  <c r="AD71" i="16" s="1"/>
  <c r="AM104" i="16"/>
  <c r="AN104" i="16" s="1"/>
  <c r="BC104" i="16" s="1"/>
  <c r="AE49" i="16"/>
  <c r="AO104" i="16"/>
  <c r="AM100" i="16"/>
  <c r="AN100" i="16" s="1"/>
  <c r="AM89" i="16"/>
  <c r="AN89" i="16" s="1"/>
  <c r="BC89" i="16" s="1"/>
  <c r="AW63" i="16"/>
  <c r="AX63" i="16" s="1"/>
  <c r="BC63" i="16" s="1"/>
  <c r="AW121" i="16"/>
  <c r="AX121" i="16" s="1"/>
  <c r="BB123" i="16"/>
  <c r="AC40" i="16"/>
  <c r="AD40" i="16" s="1"/>
  <c r="AC117" i="16"/>
  <c r="AD117" i="16" s="1"/>
  <c r="AM121" i="16"/>
  <c r="AN121" i="16" s="1"/>
  <c r="AE78" i="16"/>
  <c r="AF78" i="16" s="1"/>
  <c r="BB117" i="16"/>
  <c r="BB60" i="16"/>
  <c r="BB105" i="16"/>
  <c r="AM105" i="16"/>
  <c r="AN105" i="16" s="1"/>
  <c r="BC105" i="16" s="1"/>
  <c r="AC17" i="16"/>
  <c r="AD17" i="16" s="1"/>
  <c r="AO43" i="16"/>
  <c r="AO84" i="16"/>
  <c r="AP84" i="16" s="1"/>
  <c r="AM77" i="16"/>
  <c r="AN77" i="16" s="1"/>
  <c r="BB25" i="16"/>
  <c r="AE105" i="16"/>
  <c r="AF105" i="16" s="1"/>
  <c r="BB15" i="16"/>
  <c r="AO15" i="16"/>
  <c r="AP15" i="16" s="1"/>
  <c r="BB77" i="16"/>
  <c r="AE77" i="16"/>
  <c r="AF77" i="16" s="1"/>
  <c r="AM128" i="16"/>
  <c r="AN128" i="16" s="1"/>
  <c r="BC128" i="16" s="1"/>
  <c r="BB128" i="16"/>
  <c r="AO39" i="16"/>
  <c r="AP39" i="16" s="1"/>
  <c r="AO114" i="16"/>
  <c r="AP114" i="16" s="1"/>
  <c r="AC63" i="16"/>
  <c r="AD63" i="16" s="1"/>
  <c r="AE128" i="16"/>
  <c r="AF128" i="16" s="1"/>
  <c r="AE11" i="16"/>
  <c r="AF11" i="16" s="1"/>
  <c r="AK46" i="16"/>
  <c r="AW100" i="16"/>
  <c r="AX100" i="16" s="1"/>
  <c r="AE18" i="16"/>
  <c r="AF18" i="16" s="1"/>
  <c r="AE32" i="16"/>
  <c r="AF32" i="16" s="1"/>
  <c r="BB39" i="16"/>
  <c r="AE47" i="16"/>
  <c r="AF47" i="16" s="1"/>
  <c r="AE118" i="16"/>
  <c r="AF118" i="16" s="1"/>
  <c r="AE121" i="16"/>
  <c r="AF121" i="16" s="1"/>
  <c r="AW77" i="16"/>
  <c r="AX77" i="16" s="1"/>
  <c r="AE109" i="16"/>
  <c r="AF109" i="16" s="1"/>
  <c r="AM71" i="16"/>
  <c r="AN71" i="16" s="1"/>
  <c r="BC71" i="16" s="1"/>
  <c r="AO11" i="16"/>
  <c r="AP11" i="16" s="1"/>
  <c r="AE60" i="16"/>
  <c r="AF60" i="16" s="1"/>
  <c r="AE28" i="16"/>
  <c r="AF28" i="16" s="1"/>
  <c r="AK44" i="16"/>
  <c r="AM27" i="16"/>
  <c r="AN27" i="16" s="1"/>
  <c r="BC27" i="16" s="1"/>
  <c r="AE122" i="16"/>
  <c r="AF122" i="16" s="1"/>
  <c r="AO49" i="16"/>
  <c r="AP49" i="16" s="1"/>
  <c r="BB49" i="16"/>
  <c r="BB40" i="16"/>
  <c r="AM82" i="16"/>
  <c r="AN82" i="16" s="1"/>
  <c r="BC82" i="16" s="1"/>
  <c r="AO118" i="16"/>
  <c r="AP118" i="16" s="1"/>
  <c r="BB11" i="16"/>
  <c r="AM25" i="16"/>
  <c r="AN25" i="16" s="1"/>
  <c r="BC25" i="16" s="1"/>
  <c r="AK57" i="16"/>
  <c r="AK101" i="16"/>
  <c r="AK73" i="16"/>
  <c r="AK97" i="16"/>
  <c r="AM62" i="16"/>
  <c r="AN62" i="16" s="1"/>
  <c r="BC62" i="16" s="1"/>
  <c r="AM54" i="16"/>
  <c r="AN54" i="16" s="1"/>
  <c r="BC54" i="16" s="1"/>
  <c r="BB95" i="16"/>
  <c r="AE43" i="16"/>
  <c r="AF43" i="16" s="1"/>
  <c r="AC15" i="16"/>
  <c r="AD15" i="16" s="1"/>
  <c r="BB118" i="16"/>
  <c r="AO25" i="16"/>
  <c r="AE89" i="16"/>
  <c r="AF89" i="16" s="1"/>
  <c r="AE123" i="16"/>
  <c r="AF123" i="16" s="1"/>
  <c r="BB47" i="16"/>
  <c r="AE45" i="16"/>
  <c r="AF45" i="16" s="1"/>
  <c r="BB73" i="16"/>
  <c r="BB28" i="16"/>
  <c r="AE65" i="16"/>
  <c r="AF65" i="16" s="1"/>
  <c r="BB89" i="16"/>
  <c r="BB114" i="16"/>
  <c r="AM32" i="16"/>
  <c r="AN32" i="16" s="1"/>
  <c r="BC32" i="16" s="1"/>
  <c r="AW11" i="16"/>
  <c r="AX11" i="16" s="1"/>
  <c r="BC11" i="16" s="1"/>
  <c r="AK98" i="16"/>
  <c r="AK18" i="16"/>
  <c r="AO28" i="16"/>
  <c r="AP28" i="16" s="1"/>
  <c r="AO72" i="16"/>
  <c r="AP72" i="16" s="1"/>
  <c r="BB122" i="16"/>
  <c r="AK54" i="16"/>
  <c r="AK129" i="16"/>
  <c r="AK47" i="16"/>
  <c r="AO88" i="16"/>
  <c r="AP88" i="16" s="1"/>
  <c r="AO122" i="16"/>
  <c r="AP122" i="16" s="1"/>
  <c r="BB17" i="16"/>
  <c r="AP86" i="16"/>
  <c r="AC54" i="16"/>
  <c r="AD54" i="16" s="1"/>
  <c r="AE100" i="16"/>
  <c r="AF100" i="16" s="1"/>
  <c r="AM73" i="16"/>
  <c r="AN73" i="16" s="1"/>
  <c r="BC73" i="16" s="1"/>
  <c r="BB45" i="16"/>
  <c r="AO73" i="16"/>
  <c r="AP57" i="16"/>
  <c r="AM17" i="16"/>
  <c r="AN17" i="16" s="1"/>
  <c r="BC17" i="16" s="1"/>
  <c r="AO110" i="16"/>
  <c r="AP110" i="16" s="1"/>
  <c r="AK113" i="16"/>
  <c r="AK95" i="16"/>
  <c r="AK118" i="16"/>
  <c r="AO45" i="16"/>
  <c r="AP45" i="16" s="1"/>
  <c r="AF76" i="16"/>
  <c r="AF70" i="16"/>
  <c r="AF129" i="16"/>
  <c r="AP41" i="16"/>
  <c r="BB7" i="16"/>
  <c r="AK66" i="16"/>
  <c r="BB43" i="16"/>
  <c r="BB68" i="16"/>
  <c r="AP63" i="16"/>
  <c r="AF55" i="16"/>
  <c r="BB21" i="16"/>
  <c r="AE108" i="16"/>
  <c r="AF108" i="16" s="1"/>
  <c r="AM18" i="16"/>
  <c r="AN18" i="16" s="1"/>
  <c r="AP112" i="16"/>
  <c r="AF20" i="16"/>
  <c r="BB71" i="16"/>
  <c r="BB109" i="16"/>
  <c r="BB110" i="16"/>
  <c r="BB72" i="16"/>
  <c r="BB88" i="16"/>
  <c r="AO117" i="16"/>
  <c r="AM117" i="16"/>
  <c r="AN117" i="16" s="1"/>
  <c r="BC117" i="16" s="1"/>
  <c r="AP56" i="16"/>
  <c r="AP99" i="16"/>
  <c r="BB108" i="16"/>
  <c r="AF44" i="16"/>
  <c r="AF61" i="16"/>
  <c r="AF38" i="16"/>
  <c r="AF19" i="16"/>
  <c r="BB18" i="16"/>
  <c r="BB36" i="16"/>
  <c r="BB26" i="16"/>
  <c r="AF98" i="16"/>
  <c r="AF21" i="16"/>
  <c r="AO82" i="16"/>
  <c r="AO54" i="16"/>
  <c r="AA62" i="16"/>
  <c r="AK38" i="16"/>
  <c r="AK24" i="16"/>
  <c r="BB62" i="16"/>
  <c r="AE68" i="16"/>
  <c r="AF68" i="16" s="1"/>
  <c r="AW88" i="16"/>
  <c r="AX88" i="16" s="1"/>
  <c r="BC88" i="16" s="1"/>
  <c r="BB9" i="16"/>
  <c r="AE114" i="16"/>
  <c r="AF114" i="16" s="1"/>
  <c r="AA23" i="16"/>
  <c r="AE39" i="16"/>
  <c r="AF39" i="16" s="1"/>
  <c r="AC73" i="16"/>
  <c r="AD73" i="16" s="1"/>
  <c r="AC72" i="16"/>
  <c r="AD72" i="16" s="1"/>
  <c r="AA16" i="16"/>
  <c r="AA69" i="16"/>
  <c r="BB32" i="16"/>
  <c r="AE88" i="16"/>
  <c r="AF88" i="16" s="1"/>
  <c r="BB12" i="16"/>
  <c r="AA103" i="16"/>
  <c r="AO26" i="16"/>
  <c r="AP26" i="16" s="1"/>
  <c r="AF24" i="16"/>
  <c r="AF41" i="16"/>
  <c r="AF35" i="16"/>
  <c r="AE110" i="16"/>
  <c r="AF110" i="16" s="1"/>
  <c r="AK16" i="16"/>
  <c r="AW18" i="16"/>
  <c r="AX18" i="16" s="1"/>
  <c r="AE82" i="16"/>
  <c r="AF82" i="16" s="1"/>
  <c r="AW15" i="16"/>
  <c r="AX15" i="16" s="1"/>
  <c r="BC15" i="16" s="1"/>
  <c r="AE95" i="16"/>
  <c r="AF95" i="16" s="1"/>
  <c r="AM9" i="16"/>
  <c r="AN9" i="16" s="1"/>
  <c r="BC9" i="16" s="1"/>
  <c r="AW80" i="16"/>
  <c r="AX80" i="16" s="1"/>
  <c r="BC80" i="16" s="1"/>
  <c r="AK15" i="16"/>
  <c r="AK109" i="16"/>
  <c r="AP24" i="16"/>
  <c r="BB93" i="16"/>
  <c r="AP97" i="16"/>
  <c r="AF22" i="16"/>
  <c r="AM109" i="16"/>
  <c r="AN109" i="16" s="1"/>
  <c r="BC109" i="16" s="1"/>
  <c r="AE103" i="16"/>
  <c r="AF103" i="16" s="1"/>
  <c r="AE36" i="16"/>
  <c r="AF36" i="16" s="1"/>
  <c r="AO103" i="16"/>
  <c r="AP103" i="16" s="1"/>
  <c r="BB103" i="16"/>
  <c r="BB84" i="16"/>
  <c r="AE25" i="16"/>
  <c r="AF25" i="16" s="1"/>
  <c r="AP30" i="16"/>
  <c r="AP43" i="16"/>
  <c r="AM36" i="16"/>
  <c r="AN36" i="16" s="1"/>
  <c r="BC36" i="16" s="1"/>
  <c r="AF97" i="16"/>
  <c r="BB65" i="16"/>
  <c r="AO36" i="16"/>
  <c r="AK40" i="16"/>
  <c r="AK64" i="16"/>
  <c r="AW123" i="16"/>
  <c r="AX123" i="16" s="1"/>
  <c r="BB78" i="16"/>
  <c r="AP59" i="16"/>
  <c r="AO78" i="16"/>
  <c r="AP78" i="16" s="1"/>
  <c r="AO65" i="16"/>
  <c r="AP65" i="16" s="1"/>
  <c r="AK88" i="16"/>
  <c r="AK43" i="16"/>
  <c r="AU87" i="16"/>
  <c r="AK81" i="16"/>
  <c r="AK87" i="16"/>
  <c r="AK63" i="16"/>
  <c r="AK28" i="16"/>
  <c r="AK111" i="16"/>
  <c r="AF119" i="16"/>
  <c r="AU89" i="16"/>
  <c r="AU24" i="16"/>
  <c r="AU118" i="16"/>
  <c r="AU31" i="16"/>
  <c r="AU11" i="16"/>
  <c r="AU44" i="16"/>
  <c r="AU117" i="16"/>
  <c r="AK10" i="16"/>
  <c r="AK51" i="16"/>
  <c r="AK77" i="16"/>
  <c r="AK74" i="16"/>
  <c r="AK25" i="16"/>
  <c r="AK35" i="16"/>
  <c r="AK103" i="16"/>
  <c r="AK128" i="16"/>
  <c r="AK78" i="16"/>
  <c r="AK71" i="16"/>
  <c r="AU41" i="16"/>
  <c r="AU96" i="16"/>
  <c r="AU52" i="16"/>
  <c r="AK33" i="16"/>
  <c r="AK124" i="16"/>
  <c r="AK126" i="16"/>
  <c r="AF125" i="16"/>
  <c r="AF62" i="16"/>
  <c r="AF86" i="16"/>
  <c r="AF49" i="16"/>
  <c r="AF51" i="16"/>
  <c r="AF50" i="16"/>
  <c r="AP51" i="16"/>
  <c r="AP66" i="16"/>
  <c r="AF10" i="16"/>
  <c r="AF99" i="16"/>
  <c r="AF126" i="16"/>
  <c r="AF83" i="16"/>
  <c r="AF112" i="16"/>
  <c r="AP76" i="16"/>
  <c r="AP70" i="16"/>
  <c r="AF104" i="16"/>
  <c r="AU108" i="16"/>
  <c r="AU19" i="16"/>
  <c r="AA53" i="16"/>
  <c r="AA82" i="16"/>
  <c r="AU66" i="16"/>
  <c r="AU71" i="16"/>
  <c r="AU94" i="16"/>
  <c r="AU98" i="16"/>
  <c r="AU9" i="16"/>
  <c r="AU90" i="16"/>
  <c r="AU123" i="16"/>
  <c r="AK119" i="16"/>
  <c r="AU84" i="16"/>
  <c r="AU99" i="16"/>
  <c r="AK131" i="16"/>
  <c r="AK72" i="16"/>
  <c r="AU35" i="16"/>
  <c r="AK50" i="16"/>
  <c r="AK26" i="16"/>
  <c r="AK59" i="16"/>
  <c r="AK30" i="16"/>
  <c r="AU64" i="16"/>
  <c r="AK67" i="16"/>
  <c r="AK42" i="16"/>
  <c r="AK84" i="16"/>
  <c r="AK70" i="16"/>
  <c r="AK68" i="16"/>
  <c r="AK121" i="16"/>
  <c r="AK123" i="16"/>
  <c r="AK52" i="16"/>
  <c r="AP52" i="16"/>
  <c r="AF57" i="16"/>
  <c r="AF23" i="16"/>
  <c r="AP87" i="16"/>
  <c r="AF84" i="16"/>
  <c r="AF64" i="16"/>
  <c r="AP61" i="16"/>
  <c r="AU60" i="16"/>
  <c r="AU42" i="16"/>
  <c r="BC57" i="16"/>
  <c r="BC43" i="16"/>
  <c r="AU33" i="16"/>
  <c r="AU38" i="16"/>
  <c r="AU18" i="16"/>
  <c r="AU28" i="16"/>
  <c r="AU116" i="16"/>
  <c r="AU58" i="16"/>
  <c r="AU110" i="16"/>
  <c r="AU127" i="16"/>
  <c r="AU95" i="16"/>
  <c r="AU65" i="16"/>
  <c r="BB8" i="16"/>
  <c r="AU54" i="16"/>
  <c r="AU21" i="16"/>
  <c r="AU26" i="16"/>
  <c r="AU47" i="16"/>
  <c r="BC103" i="16"/>
  <c r="AP126" i="16"/>
  <c r="AP115" i="16"/>
  <c r="AF127" i="16"/>
  <c r="AF26" i="16"/>
  <c r="AF94" i="16"/>
  <c r="AF34" i="16"/>
  <c r="AF92" i="16"/>
  <c r="AF130" i="16"/>
  <c r="AF56" i="16"/>
  <c r="AF37" i="16"/>
  <c r="AP80" i="16"/>
  <c r="AF48" i="16"/>
  <c r="AF116" i="16"/>
  <c r="AM7" i="16"/>
  <c r="BC41" i="16"/>
  <c r="AA51" i="16"/>
  <c r="AA77" i="16"/>
  <c r="AU128" i="16"/>
  <c r="AA40" i="16"/>
  <c r="AA64" i="16"/>
  <c r="AU46" i="16"/>
  <c r="AU120" i="16"/>
  <c r="AU53" i="16"/>
  <c r="AU45" i="16"/>
  <c r="AU121" i="16"/>
  <c r="BC10" i="16"/>
  <c r="BC45" i="16"/>
  <c r="AA33" i="16"/>
  <c r="AA124" i="16"/>
  <c r="AA126" i="16"/>
  <c r="AU80" i="16"/>
  <c r="AU106" i="16"/>
  <c r="AA50" i="16"/>
  <c r="AA26" i="16"/>
  <c r="AU55" i="16"/>
  <c r="AU130" i="16"/>
  <c r="AA68" i="16"/>
  <c r="AA59" i="16"/>
  <c r="AA30" i="16"/>
  <c r="AK93" i="16"/>
  <c r="AU59" i="16"/>
  <c r="AA38" i="16"/>
  <c r="AA24" i="16"/>
  <c r="AK105" i="16"/>
  <c r="AA88" i="16"/>
  <c r="AA43" i="16"/>
  <c r="AU34" i="16"/>
  <c r="BC34" i="16"/>
  <c r="BC56" i="16"/>
  <c r="BC76" i="16"/>
  <c r="AK8" i="16"/>
  <c r="AA128" i="16"/>
  <c r="AK34" i="16"/>
  <c r="AA78" i="16"/>
  <c r="AA71" i="16"/>
  <c r="BC99" i="16"/>
  <c r="AA81" i="16"/>
  <c r="AK32" i="16"/>
  <c r="AA87" i="16"/>
  <c r="AK102" i="16"/>
  <c r="AU20" i="16"/>
  <c r="AU77" i="16"/>
  <c r="BC118" i="16"/>
  <c r="BC116" i="16"/>
  <c r="AA63" i="16"/>
  <c r="AA28" i="16"/>
  <c r="AK114" i="16"/>
  <c r="AA111" i="16"/>
  <c r="AK99" i="16"/>
  <c r="AU93" i="16"/>
  <c r="AU107" i="16"/>
  <c r="BC64" i="16"/>
  <c r="BC114" i="16"/>
  <c r="BC14" i="16"/>
  <c r="AK58" i="16"/>
  <c r="AK36" i="16"/>
  <c r="AK92" i="16"/>
  <c r="AA70" i="16"/>
  <c r="AK127" i="16"/>
  <c r="AU57" i="16"/>
  <c r="AU39" i="16"/>
  <c r="BC119" i="16"/>
  <c r="BC122" i="16"/>
  <c r="BC59" i="16"/>
  <c r="BC26" i="16"/>
  <c r="AK89" i="16"/>
  <c r="AA121" i="16"/>
  <c r="AA90" i="16"/>
  <c r="AU50" i="16"/>
  <c r="AU102" i="16"/>
  <c r="BC98" i="16"/>
  <c r="AA98" i="16"/>
  <c r="AK112" i="16"/>
  <c r="AA18" i="16"/>
  <c r="AK21" i="16"/>
  <c r="AU68" i="16"/>
  <c r="BC42" i="16"/>
  <c r="AA105" i="16"/>
  <c r="AA91" i="16"/>
  <c r="AK69" i="16"/>
  <c r="AU86" i="16"/>
  <c r="AU91" i="16"/>
  <c r="AK53" i="16"/>
  <c r="AA34" i="16"/>
  <c r="AK82" i="16"/>
  <c r="AU36" i="16"/>
  <c r="AU114" i="16"/>
  <c r="AU49" i="16"/>
  <c r="AK107" i="16"/>
  <c r="AA32" i="16"/>
  <c r="AA7" i="16"/>
  <c r="AK29" i="16"/>
  <c r="AA102" i="16"/>
  <c r="AU22" i="16"/>
  <c r="AA114" i="16"/>
  <c r="AK14" i="16"/>
  <c r="AA99" i="16"/>
  <c r="AU101" i="16"/>
  <c r="BC58" i="16"/>
  <c r="BC35" i="16"/>
  <c r="AK20" i="16"/>
  <c r="AA58" i="16"/>
  <c r="AK13" i="16"/>
  <c r="AA36" i="16"/>
  <c r="AU29" i="16"/>
  <c r="AU51" i="16"/>
  <c r="BC49" i="16"/>
  <c r="AE7" i="16"/>
  <c r="AC7" i="16"/>
  <c r="AD7" i="16" s="1"/>
  <c r="AK9" i="16"/>
  <c r="AA92" i="16"/>
  <c r="AK41" i="16"/>
  <c r="AA127" i="16"/>
  <c r="AK108" i="16"/>
  <c r="AU72" i="16"/>
  <c r="AU79" i="16"/>
  <c r="AU7" i="16"/>
  <c r="AU88" i="16"/>
  <c r="AU111" i="16"/>
  <c r="AU85" i="16"/>
  <c r="BC37" i="16"/>
  <c r="AA89" i="16"/>
  <c r="AK110" i="16"/>
  <c r="AK106" i="16"/>
  <c r="AU104" i="16"/>
  <c r="AU27" i="16"/>
  <c r="AK27" i="16"/>
  <c r="AA112" i="16"/>
  <c r="AK65" i="16"/>
  <c r="AA21" i="16"/>
  <c r="BC51" i="16"/>
  <c r="BC50" i="16"/>
  <c r="AA93" i="16"/>
  <c r="AA107" i="16"/>
  <c r="AA29" i="16"/>
  <c r="AU103" i="16"/>
  <c r="AU16" i="16"/>
  <c r="AU105" i="16"/>
  <c r="AU23" i="16"/>
  <c r="BC83" i="16"/>
  <c r="BC112" i="16"/>
  <c r="BC55" i="16"/>
  <c r="BC61" i="16"/>
  <c r="AA12" i="16"/>
  <c r="AA14" i="16"/>
  <c r="AU43" i="16"/>
  <c r="BC87" i="16"/>
  <c r="AA20" i="16"/>
  <c r="AA13" i="16"/>
  <c r="AU78" i="16"/>
  <c r="AU97" i="16"/>
  <c r="AW7" i="16"/>
  <c r="AX7" i="16" s="1"/>
  <c r="AA9" i="16"/>
  <c r="AA41" i="16"/>
  <c r="AA108" i="16"/>
  <c r="BC129" i="16"/>
  <c r="BC115" i="16"/>
  <c r="BC28" i="16"/>
  <c r="AA110" i="16"/>
  <c r="AA106" i="16"/>
  <c r="AU40" i="16"/>
  <c r="AU25" i="16"/>
  <c r="BC95" i="16"/>
  <c r="AA27" i="16"/>
  <c r="AA65" i="16"/>
  <c r="AU125" i="16"/>
  <c r="BC86" i="16"/>
  <c r="AW12" i="16"/>
  <c r="AX12" i="16" s="1"/>
  <c r="AA8" i="16"/>
  <c r="AA57" i="16"/>
  <c r="AA101" i="16"/>
  <c r="AU82" i="16"/>
  <c r="AA10" i="16"/>
  <c r="AA96" i="16"/>
  <c r="AA67" i="16"/>
  <c r="AA42" i="16"/>
  <c r="AU113" i="16"/>
  <c r="AU73" i="16"/>
  <c r="AA84" i="16"/>
  <c r="AA116" i="16"/>
  <c r="AU109" i="16"/>
  <c r="AU63" i="16"/>
  <c r="BC66" i="16"/>
  <c r="BC97" i="16"/>
  <c r="BC94" i="16"/>
  <c r="AA15" i="16"/>
  <c r="AA109" i="16"/>
  <c r="AU112" i="16"/>
  <c r="BC108" i="16"/>
  <c r="AA66" i="16"/>
  <c r="AU14" i="16"/>
  <c r="AU75" i="16"/>
  <c r="AA44" i="16"/>
  <c r="AA46" i="16"/>
  <c r="AU37" i="16"/>
  <c r="AA123" i="16"/>
  <c r="AA52" i="16"/>
  <c r="BE116" i="16"/>
  <c r="AU115" i="16"/>
  <c r="AA120" i="16"/>
  <c r="AK80" i="16"/>
  <c r="AA119" i="16"/>
  <c r="AK100" i="16"/>
  <c r="AU8" i="16"/>
  <c r="BC78" i="16"/>
  <c r="BC92" i="16"/>
  <c r="BC130" i="16"/>
  <c r="AA73" i="16"/>
  <c r="AK104" i="16"/>
  <c r="AA6" i="16"/>
  <c r="AA97" i="16"/>
  <c r="BC65" i="16"/>
  <c r="AA74" i="16"/>
  <c r="AA25" i="16"/>
  <c r="BC48" i="16"/>
  <c r="BC72" i="16"/>
  <c r="AK130" i="16"/>
  <c r="AK55" i="16"/>
  <c r="AK79" i="16"/>
  <c r="AU67" i="16"/>
  <c r="AU74" i="16"/>
  <c r="BC84" i="16"/>
  <c r="AU92" i="16"/>
  <c r="AA131" i="16"/>
  <c r="AA72" i="16"/>
  <c r="AU69" i="16"/>
  <c r="AU83" i="16"/>
  <c r="AA54" i="16"/>
  <c r="AK56" i="16"/>
  <c r="AA129" i="16"/>
  <c r="AK60" i="16"/>
  <c r="AA47" i="16"/>
  <c r="AU124" i="16"/>
  <c r="AU6" i="16"/>
  <c r="AU48" i="16"/>
  <c r="BC110" i="16"/>
  <c r="AU32" i="16"/>
  <c r="AA113" i="16"/>
  <c r="AA95" i="16"/>
  <c r="AA118" i="16"/>
  <c r="AU129" i="16"/>
  <c r="AU15" i="16"/>
  <c r="BC21" i="16"/>
  <c r="BC24" i="16"/>
  <c r="AK12" i="16"/>
  <c r="AA115" i="16"/>
  <c r="AA35" i="16"/>
  <c r="AK94" i="16"/>
  <c r="AW8" i="16"/>
  <c r="AX8" i="16" s="1"/>
  <c r="AW93" i="16"/>
  <c r="AX93" i="16" s="1"/>
  <c r="AK23" i="16"/>
  <c r="AA80" i="16"/>
  <c r="AK62" i="16"/>
  <c r="AA100" i="16"/>
  <c r="AK76" i="16"/>
  <c r="AA104" i="16"/>
  <c r="AK125" i="16"/>
  <c r="AU12" i="16"/>
  <c r="AU126" i="16"/>
  <c r="AA83" i="16"/>
  <c r="AK39" i="16"/>
  <c r="AK19" i="16"/>
  <c r="AU13" i="16"/>
  <c r="AU62" i="16"/>
  <c r="AA130" i="16"/>
  <c r="AA55" i="16"/>
  <c r="AK11" i="16"/>
  <c r="AA79" i="16"/>
  <c r="AK122" i="16"/>
  <c r="AK75" i="16"/>
  <c r="AU81" i="16"/>
  <c r="BC20" i="16"/>
  <c r="BC53" i="16"/>
  <c r="AK61" i="16"/>
  <c r="AK45" i="16"/>
  <c r="AU122" i="16"/>
  <c r="AU131" i="16"/>
  <c r="BC81" i="16"/>
  <c r="BC30" i="16"/>
  <c r="AA56" i="16"/>
  <c r="AK117" i="16"/>
  <c r="AA60" i="16"/>
  <c r="AK37" i="16"/>
  <c r="AU100" i="16"/>
  <c r="AU30" i="16"/>
  <c r="AU56" i="16"/>
  <c r="BC38" i="16"/>
  <c r="AA86" i="16"/>
  <c r="AK48" i="16"/>
  <c r="AK17" i="16"/>
  <c r="AU10" i="16"/>
  <c r="AU70" i="16"/>
  <c r="AK49" i="16"/>
  <c r="AA31" i="16"/>
  <c r="AK22" i="16"/>
  <c r="AA94" i="16"/>
  <c r="AU119" i="16"/>
  <c r="BC23" i="16"/>
  <c r="AA125" i="16"/>
  <c r="AA39" i="16"/>
  <c r="AA19" i="16"/>
  <c r="BC44" i="16"/>
  <c r="AA11" i="16"/>
  <c r="AA122" i="16"/>
  <c r="AA75" i="16"/>
  <c r="BC52" i="16"/>
  <c r="BC47" i="16"/>
  <c r="BC19" i="16"/>
  <c r="AA61" i="16"/>
  <c r="AA45" i="16"/>
  <c r="AA117" i="16"/>
  <c r="AA37" i="16"/>
  <c r="AU61" i="16"/>
  <c r="BC126" i="16"/>
  <c r="BC39" i="16"/>
  <c r="BC22" i="16"/>
  <c r="AU76" i="16"/>
  <c r="BC125" i="16"/>
  <c r="AA48" i="16"/>
  <c r="AA17" i="16"/>
  <c r="AK116" i="16"/>
  <c r="AU17" i="16"/>
  <c r="BC127" i="16"/>
  <c r="AA49" i="16"/>
  <c r="AA22" i="16"/>
  <c r="AA85" i="16"/>
  <c r="AK7" i="16"/>
  <c r="AF115" i="16"/>
  <c r="AF30" i="16"/>
  <c r="AF71" i="16"/>
  <c r="AF66" i="16"/>
  <c r="AF59" i="16"/>
  <c r="AF46" i="16"/>
  <c r="AP37" i="16"/>
  <c r="AF69" i="16"/>
  <c r="AF52" i="16"/>
  <c r="AP46" i="16"/>
  <c r="AF53" i="16"/>
  <c r="AF14" i="16"/>
  <c r="AP47" i="16"/>
  <c r="AP58" i="16"/>
  <c r="AO12" i="16"/>
  <c r="AM12" i="16"/>
  <c r="AN12" i="16" s="1"/>
  <c r="AP116" i="16"/>
  <c r="AM8" i="16"/>
  <c r="AN8" i="16" s="1"/>
  <c r="AO8" i="16"/>
  <c r="AC12" i="16"/>
  <c r="AD12" i="16" s="1"/>
  <c r="AE12" i="16"/>
  <c r="AP22" i="16"/>
  <c r="AC8" i="16"/>
  <c r="AD8" i="16" s="1"/>
  <c r="AE8" i="16"/>
  <c r="AP98" i="16"/>
  <c r="AC93" i="16"/>
  <c r="AD93" i="16" s="1"/>
  <c r="AE93" i="16"/>
  <c r="AP34" i="16"/>
  <c r="AP92" i="16"/>
  <c r="AP38" i="16"/>
  <c r="AP44" i="16"/>
  <c r="AP94" i="16"/>
  <c r="AP129" i="16"/>
  <c r="AP23" i="16"/>
  <c r="AP64" i="16"/>
  <c r="AP119" i="16"/>
  <c r="AP125" i="16"/>
  <c r="AP130" i="16"/>
  <c r="AP53" i="16"/>
  <c r="AP83" i="16"/>
  <c r="AP55" i="16"/>
  <c r="AP20" i="16"/>
  <c r="AP127" i="16"/>
  <c r="AP50" i="16"/>
  <c r="AP48" i="16"/>
  <c r="AP14" i="16"/>
  <c r="AP42" i="16"/>
  <c r="AM93" i="16"/>
  <c r="AN93" i="16" s="1"/>
  <c r="AO93" i="16"/>
  <c r="AP10" i="16"/>
  <c r="AF81" i="16"/>
  <c r="AP19" i="16"/>
  <c r="AP81" i="16"/>
  <c r="AP35" i="16"/>
  <c r="AF87" i="16" l="1"/>
  <c r="AF80" i="16"/>
  <c r="AP29" i="16"/>
  <c r="AP69" i="16"/>
  <c r="AP40" i="16"/>
  <c r="AP68" i="16"/>
  <c r="AP123" i="16"/>
  <c r="BC123" i="16"/>
  <c r="AF117" i="16"/>
  <c r="AP82" i="16"/>
  <c r="AF17" i="16"/>
  <c r="AF9" i="16"/>
  <c r="BC121" i="16"/>
  <c r="AP104" i="16"/>
  <c r="AF40" i="16"/>
  <c r="AP17" i="16"/>
  <c r="BC77" i="16"/>
  <c r="BC100" i="16"/>
  <c r="AP60" i="16"/>
  <c r="AP32" i="16"/>
  <c r="AP89" i="16"/>
  <c r="AP100" i="16"/>
  <c r="AP77" i="16"/>
  <c r="AP71" i="16"/>
  <c r="AP121" i="16"/>
  <c r="AP128" i="16"/>
  <c r="AP105" i="16"/>
  <c r="BC18" i="16"/>
  <c r="AF63" i="16"/>
  <c r="AF54" i="16"/>
  <c r="AP27" i="16"/>
  <c r="AP25" i="16"/>
  <c r="AP73" i="16"/>
  <c r="AF15" i="16"/>
  <c r="AP62" i="16"/>
  <c r="AP18" i="16"/>
  <c r="AP109" i="16"/>
  <c r="AP54" i="16"/>
  <c r="AP117" i="16"/>
  <c r="AF73" i="16"/>
  <c r="AP36" i="16"/>
  <c r="AP9" i="16"/>
  <c r="AF72" i="16"/>
  <c r="AP8" i="16"/>
  <c r="AP93" i="16"/>
  <c r="AF7" i="16"/>
  <c r="BC93" i="16"/>
  <c r="AP7" i="16"/>
  <c r="AN7" i="16"/>
  <c r="BC7" i="16" s="1"/>
  <c r="BC8" i="16"/>
  <c r="BC12" i="16"/>
  <c r="AF93" i="16"/>
  <c r="AF12" i="16"/>
  <c r="AF8" i="16"/>
  <c r="AP12" i="16"/>
</calcChain>
</file>

<file path=xl/sharedStrings.xml><?xml version="1.0" encoding="utf-8"?>
<sst xmlns="http://schemas.openxmlformats.org/spreadsheetml/2006/main" count="5091" uniqueCount="837">
  <si>
    <t>RCP45_DJO</t>
  </si>
  <si>
    <t>RCP60_DJO</t>
  </si>
  <si>
    <t>RCP85_DJO</t>
  </si>
  <si>
    <t>All_DJO</t>
  </si>
  <si>
    <t>Mean</t>
  </si>
  <si>
    <t>Std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</si>
  <si>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</si>
  <si>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</si>
  <si>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</si>
  <si>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</si>
  <si>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</si>
  <si>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</si>
  <si>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</si>
  <si>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</si>
  <si>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</si>
  <si>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</si>
  <si>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</si>
  <si>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</si>
  <si>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</si>
  <si>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</si>
  <si>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</si>
  <si>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</si>
  <si>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</si>
  <si>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</si>
  <si>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</si>
  <si>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</si>
  <si>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</si>
  <si>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</si>
  <si>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</si>
  <si>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</si>
  <si>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</si>
  <si>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</si>
  <si>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</si>
  <si>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</si>
  <si>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</si>
  <si>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</si>
  <si>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</si>
  <si>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</si>
  <si>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</si>
  <si>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</si>
  <si>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</si>
  <si>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</si>
  <si>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</si>
  <si>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</si>
  <si>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</si>
  <si>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</si>
  <si>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</si>
  <si>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</si>
  <si>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</si>
  <si>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</si>
  <si>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</si>
  <si>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</si>
  <si>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</si>
  <si>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</si>
  <si>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</si>
  <si>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</si>
  <si>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</si>
  <si>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</si>
  <si>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</si>
  <si>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</si>
  <si>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</si>
  <si>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</si>
  <si>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</si>
  <si>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</si>
  <si>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</si>
  <si>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</si>
  <si>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</si>
  <si>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</si>
  <si>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</si>
  <si>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</si>
  <si>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</si>
  <si>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</si>
  <si>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</si>
  <si>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</si>
  <si>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</si>
  <si>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</si>
  <si>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</si>
  <si>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</si>
  <si>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</si>
  <si>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</si>
  <si>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</si>
  <si>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</si>
  <si>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</si>
  <si>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</si>
  <si>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</si>
  <si>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</si>
  <si>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</si>
  <si>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</si>
  <si>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</si>
  <si>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</si>
  <si>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</si>
  <si>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</si>
  <si>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</si>
  <si>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</si>
  <si>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</si>
  <si>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</si>
  <si>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</si>
  <si>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</si>
  <si>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</si>
  <si>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</si>
  <si>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</si>
  <si>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</si>
  <si>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</si>
  <si>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</si>
  <si>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</si>
  <si>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</si>
  <si>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</si>
  <si>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</si>
  <si>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</si>
  <si>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</si>
  <si>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</si>
  <si>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</si>
  <si>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</si>
  <si>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</si>
  <si>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</si>
  <si>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</si>
  <si>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</si>
  <si>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</si>
  <si>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</si>
  <si>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</si>
  <si>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</si>
  <si>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</si>
  <si>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</si>
  <si>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</si>
  <si>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</si>
  <si>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</si>
  <si>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</si>
  <si>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</si>
  <si>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</si>
  <si>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</si>
  <si>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</si>
  <si>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</si>
  <si>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</si>
  <si>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</si>
  <si>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</si>
  <si>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</si>
  <si>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</si>
  <si>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</si>
  <si>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</si>
  <si>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</si>
  <si>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</si>
  <si>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</si>
  <si>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</si>
  <si>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</si>
  <si>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</si>
  <si>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</si>
  <si>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</si>
  <si>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</si>
  <si>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</si>
  <si>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</si>
  <si>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</si>
  <si>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</si>
  <si>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</si>
  <si>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</si>
  <si>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</si>
  <si>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</si>
  <si>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</si>
  <si>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</si>
  <si>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</si>
  <si>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</si>
  <si>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</si>
  <si>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</si>
  <si>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</si>
  <si>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</si>
  <si>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</si>
  <si>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</si>
  <si>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</si>
  <si>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</si>
  <si>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</si>
  <si>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</si>
  <si>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</si>
  <si>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</si>
  <si>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</si>
  <si>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</si>
  <si>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</si>
  <si>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ISO3</t>
  </si>
  <si>
    <t>ISO3_Sov</t>
  </si>
  <si>
    <t>A1</t>
  </si>
  <si>
    <t>A2</t>
  </si>
  <si>
    <t>B1</t>
  </si>
  <si>
    <t>B2</t>
  </si>
  <si>
    <t>SSP1</t>
  </si>
  <si>
    <t>SSP2</t>
  </si>
  <si>
    <t>SSP3</t>
  </si>
  <si>
    <t>SSP4</t>
  </si>
  <si>
    <t>SSP5</t>
  </si>
  <si>
    <t>Afghanistan</t>
  </si>
  <si>
    <t>Albania</t>
  </si>
  <si>
    <t>Algeria</t>
  </si>
  <si>
    <t>Andorra</t>
  </si>
  <si>
    <t>AND</t>
  </si>
  <si>
    <t>Angola</t>
  </si>
  <si>
    <t>Antigua and Barbuda</t>
  </si>
  <si>
    <t>Antigua</t>
  </si>
  <si>
    <t>ATG</t>
  </si>
  <si>
    <t>Argentina</t>
  </si>
  <si>
    <t>Armenia</t>
  </si>
  <si>
    <t>Aruba</t>
  </si>
  <si>
    <t>ABW</t>
  </si>
  <si>
    <t>Australia</t>
  </si>
  <si>
    <t>Austria</t>
  </si>
  <si>
    <t>Azerbaijan</t>
  </si>
  <si>
    <t>Bahamas</t>
  </si>
  <si>
    <t>Bahrain</t>
  </si>
  <si>
    <t>BHR</t>
  </si>
  <si>
    <t>Bangladesh</t>
  </si>
  <si>
    <t>Barbados</t>
  </si>
  <si>
    <t>BRB</t>
  </si>
  <si>
    <t>Belarus</t>
  </si>
  <si>
    <t>Belgium</t>
  </si>
  <si>
    <t>Belize</t>
  </si>
  <si>
    <t>Benin</t>
  </si>
  <si>
    <t>Bermuda</t>
  </si>
  <si>
    <t>BMU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</si>
  <si>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</si>
  <si>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</si>
  <si>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</si>
  <si>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</si>
  <si>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</si>
  <si>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</si>
  <si>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</si>
  <si>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</si>
  <si>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</si>
  <si>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</si>
  <si>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</si>
  <si>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</si>
  <si>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</si>
  <si>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</si>
  <si>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</si>
  <si>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</si>
  <si>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</si>
  <si>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</si>
  <si>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</si>
  <si>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</si>
  <si>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[DRC]</t>
  </si>
  <si>
    <t>Democratic Republic of the Congo</t>
  </si>
  <si>
    <t>Congo [Republic]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</si>
  <si>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</si>
  <si>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</si>
  <si>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</si>
  <si>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</si>
  <si>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</si>
  <si>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</si>
  <si>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</si>
  <si>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</si>
  <si>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</si>
  <si>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DMA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</si>
  <si>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</si>
  <si>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</si>
  <si>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</si>
  <si>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</si>
  <si>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</si>
  <si>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</si>
  <si>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</si>
  <si>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</si>
  <si>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</si>
  <si>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Faroe</t>
  </si>
  <si>
    <t>FRO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</si>
  <si>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</si>
  <si>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</si>
  <si>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</si>
  <si>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</si>
  <si>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</si>
  <si>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</si>
  <si>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</si>
  <si>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</si>
  <si>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</si>
  <si>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</si>
  <si>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GRL</t>
  </si>
  <si>
    <t>Grenada</t>
  </si>
  <si>
    <t>GRD</t>
  </si>
  <si>
    <t>Guatemala</t>
  </si>
  <si>
    <t>Guinea</t>
  </si>
  <si>
    <t>Guinea-Bissau</t>
  </si>
  <si>
    <t>Guyana</t>
  </si>
  <si>
    <t>Haiti</t>
  </si>
  <si>
    <t>Honduras</t>
  </si>
  <si>
    <t>Hong Kong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</si>
  <si>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</si>
  <si>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</si>
  <si>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</si>
  <si>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</si>
  <si>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</si>
  <si>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</si>
  <si>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</si>
  <si>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</si>
  <si>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</si>
  <si>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IMN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</si>
  <si>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</si>
  <si>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</si>
  <si>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</si>
  <si>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</si>
  <si>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</si>
  <si>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</si>
  <si>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</si>
  <si>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</si>
  <si>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KIR</t>
  </si>
  <si>
    <t>Kosovo</t>
  </si>
  <si>
    <t>XXK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</si>
  <si>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</si>
  <si>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</si>
  <si>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</si>
  <si>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</si>
  <si>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</si>
  <si>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</si>
  <si>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</si>
  <si>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</si>
  <si>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</si>
  <si>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LIE</t>
  </si>
  <si>
    <t>Lithuania</t>
  </si>
  <si>
    <t>Luxembourg</t>
  </si>
  <si>
    <t>Macau</t>
  </si>
  <si>
    <t>MAC</t>
  </si>
  <si>
    <t>Macedonia</t>
  </si>
  <si>
    <t>Madagascar</t>
  </si>
  <si>
    <t>Malawi</t>
  </si>
  <si>
    <t>Malaysia</t>
  </si>
  <si>
    <t>Maldives</t>
  </si>
  <si>
    <t>MDV</t>
  </si>
  <si>
    <t>Mali</t>
  </si>
  <si>
    <t>Malta</t>
  </si>
  <si>
    <t>MLT</t>
  </si>
  <si>
    <t>Marshall Islands</t>
  </si>
  <si>
    <t>Marshall</t>
  </si>
  <si>
    <t>MHL</t>
  </si>
  <si>
    <t>Mauritania</t>
  </si>
  <si>
    <t>Mauritius</t>
  </si>
  <si>
    <t>Mexico</t>
  </si>
  <si>
    <t>Micronesia</t>
  </si>
  <si>
    <t>FSM</t>
  </si>
  <si>
    <t>Moldova</t>
  </si>
  <si>
    <t>Monaco</t>
  </si>
  <si>
    <t>MCO</t>
  </si>
  <si>
    <t>Mongolia</t>
  </si>
  <si>
    <t>Montenegro</t>
  </si>
  <si>
    <t>Morocco</t>
  </si>
  <si>
    <t>Mozambique</t>
  </si>
  <si>
    <t>Namibia</t>
  </si>
  <si>
    <t>Nepal</t>
  </si>
  <si>
    <t>Netherlands</t>
  </si>
  <si>
    <t>ANT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</si>
  <si>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</si>
  <si>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</si>
  <si>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</si>
  <si>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</si>
  <si>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</si>
  <si>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</si>
  <si>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</si>
  <si>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</si>
  <si>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PLW</t>
  </si>
  <si>
    <t>Palestinian Territories</t>
  </si>
  <si>
    <t>Palestine</t>
  </si>
  <si>
    <t>PSE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</si>
  <si>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</si>
  <si>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</si>
  <si>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</si>
  <si>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</si>
  <si>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</si>
  <si>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</si>
  <si>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</si>
  <si>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</si>
  <si>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PRI</t>
  </si>
  <si>
    <t>Qatar</t>
  </si>
  <si>
    <t>Romania</t>
  </si>
  <si>
    <t>Russia</t>
  </si>
  <si>
    <t>Russian Federation</t>
  </si>
  <si>
    <t>Rwanda</t>
  </si>
  <si>
    <t>Sao Tome and Principe</t>
  </si>
  <si>
    <t>Saint Kitts and Nevis</t>
  </si>
  <si>
    <t>SaintKitts</t>
  </si>
  <si>
    <t>KNA</t>
  </si>
  <si>
    <t>Saint Lucia</t>
  </si>
  <si>
    <t>LCA</t>
  </si>
  <si>
    <t>Saint Vincent and the Grenadines</t>
  </si>
  <si>
    <t>Samoa</t>
  </si>
  <si>
    <t>San Marino</t>
  </si>
  <si>
    <t>SMR</t>
  </si>
  <si>
    <t>Saudi Arabia</t>
  </si>
  <si>
    <t>Senegal</t>
  </si>
  <si>
    <t>Serbia</t>
  </si>
  <si>
    <t>Seychelles</t>
  </si>
  <si>
    <t>SYC</t>
  </si>
  <si>
    <t>Sierra Leone</t>
  </si>
  <si>
    <t>Singapore</t>
  </si>
  <si>
    <t>SGP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</si>
  <si>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</si>
  <si>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</si>
  <si>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</si>
  <si>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</si>
  <si>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</si>
  <si>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</si>
  <si>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</si>
  <si>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</si>
  <si>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</si>
  <si>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</si>
  <si>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</si>
  <si>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</si>
  <si>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</si>
  <si>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Syrian Arab Republic</t>
  </si>
  <si>
    <t>Tajikistan</t>
  </si>
  <si>
    <t>Tanzania</t>
  </si>
  <si>
    <t>Thailand</t>
  </si>
  <si>
    <t>Timor-Leste</t>
  </si>
  <si>
    <t>TLS</t>
  </si>
  <si>
    <t>Togo</t>
  </si>
  <si>
    <t>Tonga</t>
  </si>
  <si>
    <t>TON</t>
  </si>
  <si>
    <t>Trinidad and Tobago</t>
  </si>
  <si>
    <t>Tunisia</t>
  </si>
  <si>
    <t>Turkey</t>
  </si>
  <si>
    <t>Turkmenistan</t>
  </si>
  <si>
    <t>Tuvalu</t>
  </si>
  <si>
    <t>TUV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</si>
  <si>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</si>
  <si>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</si>
  <si>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</si>
  <si>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</si>
  <si>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</si>
  <si>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</si>
  <si>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</si>
  <si>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</si>
  <si>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</si>
  <si>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</si>
  <si>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</si>
  <si>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</si>
  <si>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</si>
  <si>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Tol</t>
  </si>
  <si>
    <t>SCC</t>
  </si>
  <si>
    <t>Dell M,  BF Jones, BA Olken (2012) Temperature shocks and economic growth: evidence from the last half century. American Economic Journal: Macroeconomics 4: 66–95, doi: 10.1257/mac.4.3.66.</t>
  </si>
  <si>
    <t>Ricke K, L Drouet, K Caldeira, M Tavoni (2018) Country-level social cost of carbon. Nature Climate Change 8: 895–900, doi10.1038/s41558-018-0282-y.</t>
  </si>
  <si>
    <t>Ricke K, L Drouet, K Caldeira, M Tavoni (2019) Author Correction: Country-level social cost of carbon. Nature Climate Change 9: 567 doi10.1038/s41558-019-0455-3</t>
  </si>
  <si>
    <t>2005, USD, PPP</t>
  </si>
  <si>
    <t>Market Exchange Rate, 2020, USD</t>
  </si>
  <si>
    <t>AFE</t>
  </si>
  <si>
    <t>AFW</t>
  </si>
  <si>
    <t>ARB</t>
  </si>
  <si>
    <t>ASM</t>
  </si>
  <si>
    <t>CEB</t>
  </si>
  <si>
    <t>CHI</t>
  </si>
  <si>
    <t>CSS</t>
  </si>
  <si>
    <t>CUW</t>
  </si>
  <si>
    <t>CYM</t>
  </si>
  <si>
    <t>EAP</t>
  </si>
  <si>
    <t>EAR</t>
  </si>
  <si>
    <t>EAS</t>
  </si>
  <si>
    <t>ECA</t>
  </si>
  <si>
    <t>ECS</t>
  </si>
  <si>
    <t>EMU</t>
  </si>
  <si>
    <t>EUU</t>
  </si>
  <si>
    <t>FCS</t>
  </si>
  <si>
    <t>GIB</t>
  </si>
  <si>
    <t>GUM</t>
  </si>
  <si>
    <t>HIC</t>
  </si>
  <si>
    <t>HKG</t>
  </si>
  <si>
    <t>HPC</t>
  </si>
  <si>
    <t>IBD</t>
  </si>
  <si>
    <t>IBT</t>
  </si>
  <si>
    <t>IDA</t>
  </si>
  <si>
    <t>IDB</t>
  </si>
  <si>
    <t>IDX</t>
  </si>
  <si>
    <t>INX</t>
  </si>
  <si>
    <t>LAC</t>
  </si>
  <si>
    <t>LCN</t>
  </si>
  <si>
    <t>LDC</t>
  </si>
  <si>
    <t>LIC</t>
  </si>
  <si>
    <t>LMC</t>
  </si>
  <si>
    <t>LMY</t>
  </si>
  <si>
    <t>LTE</t>
  </si>
  <si>
    <t>MAF</t>
  </si>
  <si>
    <t>MEA</t>
  </si>
  <si>
    <t>MIC</t>
  </si>
  <si>
    <t>MNA</t>
  </si>
  <si>
    <t>MNP</t>
  </si>
  <si>
    <t>NAC</t>
  </si>
  <si>
    <t>NRU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</si>
  <si>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</si>
  <si>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</si>
  <si>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</si>
  <si>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</si>
  <si>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</si>
  <si>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</si>
  <si>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</si>
  <si>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</si>
  <si>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</si>
  <si>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SSD</t>
  </si>
  <si>
    <t>SSF</t>
  </si>
  <si>
    <t>SST</t>
  </si>
  <si>
    <t>SXM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</si>
  <si>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</si>
  <si>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</si>
  <si>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</si>
  <si>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</si>
  <si>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</si>
  <si>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</si>
  <si>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</si>
  <si>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</si>
  <si>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</si>
  <si>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</si>
  <si>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</si>
  <si>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XKX</t>
  </si>
  <si>
    <t>Data Source</t>
  </si>
  <si>
    <t>World Development Indicators</t>
  </si>
  <si>
    <t>Last Updated Date</t>
  </si>
  <si>
    <t>Country Name</t>
  </si>
  <si>
    <t>Country Code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</si>
  <si>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</si>
  <si>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</si>
  <si>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</si>
  <si>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</si>
  <si>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</si>
  <si>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</si>
  <si>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</si>
  <si>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</si>
  <si>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</si>
  <si>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</si>
  <si>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</si>
  <si>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</si>
  <si>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</si>
  <si>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</si>
  <si>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</si>
  <si>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</si>
  <si>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</si>
  <si>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Africa Eastern and Southern</t>
  </si>
  <si>
    <t>Africa Western and Central</t>
  </si>
  <si>
    <t>Arab World</t>
  </si>
  <si>
    <t>American Samoa</t>
  </si>
  <si>
    <t>Bahamas, The</t>
  </si>
  <si>
    <t>Brunei Darussalam</t>
  </si>
  <si>
    <t>Central Europe and the Baltics</t>
  </si>
  <si>
    <t>Channel Islands</t>
  </si>
  <si>
    <t>Cote d'Ivoire</t>
  </si>
  <si>
    <t>Congo, Dem. Rep.</t>
  </si>
  <si>
    <t>Congo, Rep.</t>
  </si>
  <si>
    <t>Cabo Verde</t>
  </si>
  <si>
    <t>Caribbean small states</t>
  </si>
  <si>
    <t>Curacao</t>
  </si>
  <si>
    <t>Cayman Islands</t>
  </si>
  <si>
    <t>Czechia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</si>
  <si>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</si>
  <si>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</si>
  <si>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</si>
  <si>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</si>
  <si>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</si>
  <si>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</si>
  <si>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</si>
  <si>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</si>
  <si>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</si>
  <si>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Micronesia, Fed. Sts.</t>
  </si>
  <si>
    <t>Gibraltar</t>
  </si>
  <si>
    <t>Gambia, The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</si>
  <si>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</si>
  <si>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</si>
  <si>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</si>
  <si>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</si>
  <si>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</si>
  <si>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</si>
  <si>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</si>
  <si>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</si>
  <si>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</si>
  <si>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</si>
  <si>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</si>
  <si>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</si>
  <si>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</si>
  <si>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</si>
  <si>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</si>
  <si>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</si>
  <si>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</si>
  <si>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</si>
  <si>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</si>
  <si>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</si>
  <si>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</si>
  <si>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</si>
  <si>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</si>
  <si>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</si>
  <si>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</si>
  <si>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Middle East &amp; North Africa</t>
  </si>
  <si>
    <t>Middle income</t>
  </si>
  <si>
    <t>North Macedonia</t>
  </si>
  <si>
    <t>Myanmar</t>
  </si>
  <si>
    <t>Middle East &amp; North Africa (excluding high income)</t>
  </si>
  <si>
    <t>Northern Mariana Islands</t>
  </si>
  <si>
    <t>North America</t>
  </si>
  <si>
    <t>New Caledonia</t>
  </si>
  <si>
    <t>Nauru</t>
  </si>
  <si>
    <t>OECD members</t>
  </si>
  <si>
    <t>Other small states</t>
  </si>
  <si>
    <t>Pre-demographic dividend</t>
  </si>
  <si>
    <t>Korea, Dem. People's Rep.</t>
  </si>
  <si>
    <t>West Bank and Gaza</t>
  </si>
  <si>
    <t>Pacific island small states</t>
  </si>
  <si>
    <t>Post-demographic dividend</t>
  </si>
  <si>
    <t>French Polynesia</t>
  </si>
  <si>
    <t>South Asia</t>
  </si>
  <si>
    <t>Somalia</t>
  </si>
  <si>
    <t>Sub-Saharan Africa (excluding high income)</t>
  </si>
  <si>
    <t>South Sudan</t>
  </si>
  <si>
    <t>Sub-Saharan Africa</t>
  </si>
  <si>
    <t>Small states</t>
  </si>
  <si>
    <t>Slovak Republic</t>
  </si>
  <si>
    <t>Eswatini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</si>
  <si>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</si>
  <si>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</si>
  <si>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</si>
  <si>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</si>
  <si>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</si>
  <si>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</si>
  <si>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</si>
  <si>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</si>
  <si>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Turkiye</t>
  </si>
  <si>
    <t>Upper middle income</t>
  </si>
  <si>
    <t>St. Vincent and the Grenadines</t>
  </si>
  <si>
    <t>Venezuela, RB</t>
  </si>
  <si>
    <t>British Virgin Islands</t>
  </si>
  <si>
    <t>Virgin Islands (U.S.)</t>
  </si>
  <si>
    <t>World</t>
  </si>
  <si>
    <t>Yemen, Rep.</t>
  </si>
  <si>
    <t>Conversion PPP/Mx</t>
  </si>
  <si>
    <t>Value of Turks</t>
  </si>
  <si>
    <t>Value of 2011</t>
  </si>
  <si>
    <t>Value of France used</t>
  </si>
  <si>
    <t>value of 2013 used</t>
  </si>
  <si>
    <t>value of Iraq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</si>
  <si>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</si>
  <si>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</si>
  <si>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</si>
  <si>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</si>
  <si>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</si>
  <si>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</si>
  <si>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</si>
  <si>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</si>
  <si>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</si>
  <si>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</si>
  <si>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</si>
  <si>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</si>
  <si>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</si>
  <si>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</si>
  <si>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</si>
  <si>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</si>
  <si>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</si>
  <si>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</si>
  <si>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</si>
  <si>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</si>
  <si>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</si>
  <si>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</si>
  <si>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</si>
  <si>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</si>
  <si>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</si>
  <si>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</si>
  <si>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</si>
  <si>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</si>
  <si>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</si>
  <si>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</si>
  <si>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</si>
  <si>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</si>
  <si>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</si>
  <si>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</si>
  <si>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</si>
  <si>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</si>
  <si>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</si>
  <si>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</si>
  <si>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</si>
  <si>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</si>
  <si>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</si>
  <si>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</si>
  <si>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</si>
  <si>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</si>
  <si>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</si>
  <si>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</si>
  <si>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</si>
  <si>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GDP deflator (base year varies by country)</t>
  </si>
  <si>
    <t>NY.GDP.DEFL.ZS</t>
  </si>
  <si>
    <t>GDP Deflator</t>
  </si>
  <si>
    <t>2020, USD, Market Exchange</t>
  </si>
  <si>
    <t>Market Exchange Rate, 2010, USD</t>
  </si>
  <si>
    <t>Mean_SSPs</t>
  </si>
  <si>
    <t>Std_SSPs</t>
  </si>
  <si>
    <t>Var</t>
  </si>
  <si>
    <t>CSCC-DJO</t>
  </si>
  <si>
    <t>USD(2020)/tCO2</t>
  </si>
  <si>
    <t>CSCC-Tol</t>
  </si>
  <si>
    <t>total_T_wealth_DJO</t>
  </si>
  <si>
    <t>domestic_T_wealth_DJO</t>
  </si>
  <si>
    <t>outbound_T_wealth_DJO</t>
  </si>
  <si>
    <t>total_T_wealth_Tol</t>
  </si>
  <si>
    <t>domestic_T_wealth_Tol</t>
  </si>
  <si>
    <t>outbound_T_wealth_Tol</t>
  </si>
  <si>
    <t>inbound_T_wealth_DJO</t>
  </si>
  <si>
    <t>inbound_T_wealth_Tol</t>
  </si>
  <si>
    <t>Transfer_T_wealth_DJO</t>
  </si>
  <si>
    <t>Transfer_T_wealth_Tol</t>
  </si>
  <si>
    <t>EU+</t>
  </si>
  <si>
    <t>CzechRepublic</t>
  </si>
  <si>
    <t>EU</t>
  </si>
  <si>
    <t>MtCO2</t>
  </si>
  <si>
    <t>Mt CO2</t>
  </si>
  <si>
    <t>COK</t>
  </si>
  <si>
    <t>NIU</t>
  </si>
  <si>
    <t>TWN</t>
  </si>
  <si>
    <t>ESH</t>
  </si>
  <si>
    <t>Country</t>
  </si>
  <si>
    <t>Sink_wo_OS</t>
  </si>
  <si>
    <t>Sink_w_OS</t>
  </si>
  <si>
    <t>OverseaGain</t>
  </si>
  <si>
    <t>Check</t>
  </si>
  <si>
    <t>NA</t>
  </si>
  <si>
    <t>EEZ Area</t>
  </si>
  <si>
    <t>Assigned uptake</t>
  </si>
  <si>
    <t>TERRITORY1</t>
  </si>
  <si>
    <t>Sovereign</t>
  </si>
  <si>
    <t>Oversea</t>
  </si>
  <si>
    <t>EU_Sovereign</t>
  </si>
  <si>
    <t>million km^2</t>
  </si>
  <si>
    <t>High Seas</t>
  </si>
  <si>
    <t>Amsterdam and Saint Paul Islands</t>
  </si>
  <si>
    <t>Anguilla</t>
  </si>
  <si>
    <t>AIA</t>
  </si>
  <si>
    <t>Antarctica</t>
  </si>
  <si>
    <t>ATA</t>
  </si>
  <si>
    <t>Ascension</t>
  </si>
  <si>
    <t>Macquarie Island</t>
  </si>
  <si>
    <t>Bassas da India</t>
  </si>
  <si>
    <t>Bonaire</t>
  </si>
  <si>
    <t>BES</t>
  </si>
  <si>
    <t>Trindade</t>
  </si>
  <si>
    <t>Chagos Archipelago</t>
  </si>
  <si>
    <t>Easter Island</t>
  </si>
  <si>
    <t>Islas San Felix and San Ambrosio</t>
  </si>
  <si>
    <t>Christmas Island</t>
  </si>
  <si>
    <t>CXR</t>
  </si>
  <si>
    <t>Clipperton Island</t>
  </si>
  <si>
    <t>Cocos Islands</t>
  </si>
  <si>
    <t>Bajo Nuevo Bank</t>
  </si>
  <si>
    <t>Quitasueâ”œâ–’o Bank</t>
  </si>
  <si>
    <t>Serrana Bank</t>
  </si>
  <si>
    <t>Serranilla Bank</t>
  </si>
  <si>
    <t>Comores</t>
  </si>
  <si>
    <t>Republic of the Congo</t>
  </si>
  <si>
    <t>Cook Islands</t>
  </si>
  <si>
    <t>Crozet Islands</t>
  </si>
  <si>
    <t>Curaçao</t>
  </si>
  <si>
    <t>East Timor</t>
  </si>
  <si>
    <t>Galapagos</t>
  </si>
  <si>
    <t>Faeroe</t>
  </si>
  <si>
    <t>French Guiana</t>
  </si>
  <si>
    <t>GUF</t>
  </si>
  <si>
    <t>Guadeloupe</t>
  </si>
  <si>
    <t>GLP</t>
  </si>
  <si>
    <t>Guernsey</t>
  </si>
  <si>
    <t>GGY</t>
  </si>
  <si>
    <t>Heard and McDonald Islands</t>
  </si>
  <si>
    <t>Howland and Baker islands</t>
  </si>
  <si>
    <t>Europa Island</t>
  </si>
  <si>
    <t>Andaman and Nicobar</t>
  </si>
  <si>
    <t>Ivory Coast</t>
  </si>
  <si>
    <t>Jan Mayen</t>
  </si>
  <si>
    <t>Jarvis Island</t>
  </si>
  <si>
    <t>Jersey</t>
  </si>
  <si>
    <t>JEY</t>
  </si>
  <si>
    <t>Johnston Atoll</t>
  </si>
  <si>
    <t>Juan de Nova Island</t>
  </si>
  <si>
    <t>Kerguelen Islands</t>
  </si>
  <si>
    <t>Gilbert Islands</t>
  </si>
  <si>
    <t>Line Group</t>
  </si>
  <si>
    <t>Phoenix Group</t>
  </si>
  <si>
    <t>Martinique</t>
  </si>
  <si>
    <t>MTQ</t>
  </si>
  <si>
    <t>Republic of Mauritius</t>
  </si>
  <si>
    <t>Montserrat</t>
  </si>
  <si>
    <t>MSR</t>
  </si>
  <si>
    <t>Niue</t>
  </si>
  <si>
    <t>Norfolk Island</t>
  </si>
  <si>
    <t>NFK</t>
  </si>
  <si>
    <t>North Korea</t>
  </si>
  <si>
    <t>Oecusse</t>
  </si>
  <si>
    <t>Falkland / Malvinas Islands</t>
  </si>
  <si>
    <t>FLK</t>
  </si>
  <si>
    <t>Glorioso Islands</t>
  </si>
  <si>
    <t>Ile Tromelin</t>
  </si>
  <si>
    <t>Kuril Islands</t>
  </si>
  <si>
    <t>Matthew and Hunter Islands</t>
  </si>
  <si>
    <t>Mayotte</t>
  </si>
  <si>
    <t>MYT</t>
  </si>
  <si>
    <t>Navassa Island</t>
  </si>
  <si>
    <t>Senkaku Islands</t>
  </si>
  <si>
    <t>South Georgia and the South Sandwich Islands</t>
  </si>
  <si>
    <t>SGS</t>
  </si>
  <si>
    <t>Western Sahara</t>
  </si>
  <si>
    <t>Palmyra Atoll</t>
  </si>
  <si>
    <t>Pitcairn</t>
  </si>
  <si>
    <t>PCN</t>
  </si>
  <si>
    <t>Azores</t>
  </si>
  <si>
    <t>Madeira</t>
  </si>
  <si>
    <t>ReUnion</t>
  </si>
  <si>
    <t>REU</t>
  </si>
  <si>
    <t>Saba</t>
  </si>
  <si>
    <t>Saint-Barthélemy</t>
  </si>
  <si>
    <t>Collectivity of Saint Martin</t>
  </si>
  <si>
    <t>Saint-Pierre and Miquelon</t>
  </si>
  <si>
    <t>SPM</t>
  </si>
  <si>
    <t>Sint-Eustatius</t>
  </si>
  <si>
    <t>Federal Republic of Somalia</t>
  </si>
  <si>
    <t>Prince Edward Islands</t>
  </si>
  <si>
    <t>Canary Islands</t>
  </si>
  <si>
    <t>Saint Helena</t>
  </si>
  <si>
    <t>SHN</t>
  </si>
  <si>
    <t>Svalbard</t>
  </si>
  <si>
    <t>SJM</t>
  </si>
  <si>
    <t>Taiwan</t>
  </si>
  <si>
    <t>Tokelau</t>
  </si>
  <si>
    <t>TKL</t>
  </si>
  <si>
    <t>Tristan da Cunha</t>
  </si>
  <si>
    <t>Alaska</t>
  </si>
  <si>
    <t>Hawaii</t>
  </si>
  <si>
    <t>United States Virgin Islands</t>
  </si>
  <si>
    <t>Wake Island</t>
  </si>
  <si>
    <t>Wallis and Futuna</t>
  </si>
  <si>
    <t>WLF</t>
  </si>
  <si>
    <t>Liancourt Rocks</t>
  </si>
  <si>
    <t>HighSeas</t>
  </si>
  <si>
    <t>RCP60_USD(2020)/tCO2</t>
  </si>
  <si>
    <t>Fraction</t>
  </si>
  <si>
    <t>m USD(2020) (10^6)</t>
  </si>
  <si>
    <t>Outbound_Inbound</t>
  </si>
  <si>
    <t>Outbound_inbound</t>
  </si>
  <si>
    <t>Sheet</t>
  </si>
  <si>
    <t xml:space="preserve">DJO </t>
  </si>
  <si>
    <t>includes the CSCC estimates from Ricke et al. (2018, 2019), using the impact function estimated by by Dell et al. (2012), converted to 2020 USD at market exchange rates</t>
  </si>
  <si>
    <t>CSCC estimates obtained from Tol, R.S.J. A social cost of carbon for almost every country. Energy Economics 83: 555–566 (2019), converted to 2020 USD at market exchange rates</t>
  </si>
  <si>
    <t>Definition of EU29 countries</t>
  </si>
  <si>
    <t>GDP_Deflator</t>
  </si>
  <si>
    <t>GDP Deflator from World Bank</t>
  </si>
  <si>
    <t>Conversion_PPP_MarketExchange</t>
  </si>
  <si>
    <t>Conversion_PPP_MarketExchange from World Bank</t>
  </si>
  <si>
    <t>OceanSink_All</t>
  </si>
  <si>
    <t>ocean inclusive wealth calculations based on regional entities</t>
  </si>
  <si>
    <t>OceanSink_Sovereign</t>
  </si>
  <si>
    <t>ocean inclusive wealth calculations for sovereign; basis for calculation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</si>
</sst>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F58E-B59C-45AE-9D60-CB528B69F7E0}">
  <dimension ref="B2:E13"/>
  <sheetViews>
    <sheetView workbookViewId="0">
      <selection activeCell="E14" sqref="E14"/>
    </sheetView>
  </sheetViews>
  <sheetFormatPr baseColWidth="10" defaultRowHeight="15" x14ac:dyDescent="0.25"/>
  <sheetData>
    <row r="2" spans="2:5" x14ac:dyDescent="0.25">
      <c r="B2" t="s">
        <v>824</v>
      </c>
    </row>
    <row r="3" spans="2:5" x14ac:dyDescent="0.25">
      <c r="B3" t="s">
        <v>426</v>
      </c>
      <c r="E3" t="s">
        <v>827</v>
      </c>
    </row>
    <row r="4" spans="2:5" x14ac:dyDescent="0.25">
      <c r="B4" t="s">
        <v>825</v>
      </c>
      <c r="E4" t="s">
        <v>826</v>
      </c>
    </row>
    <row r="5" spans="2:5" x14ac:dyDescent="0.25">
      <c r="E5" t="s">
        <v>429</v>
      </c>
    </row>
    <row r="6" spans="2:5" x14ac:dyDescent="0.25">
      <c r="E6" t="s">
        <v>430</v>
      </c>
    </row>
    <row r="7" spans="2:5" x14ac:dyDescent="0.25">
      <c r="E7" t="s">
        <v>428</v>
      </c>
    </row>
    <row r="9" spans="2:5" x14ac:dyDescent="0.25">
      <c r="B9" t="s">
        <v>690</v>
      </c>
      <c r="E9" t="s">
        <v>828</v>
      </c>
    </row>
    <row r="10" spans="2:5" x14ac:dyDescent="0.25">
      <c r="B10" t="s">
        <v>829</v>
      </c>
      <c r="E10" t="s">
        <v>830</v>
      </c>
    </row>
    <row r="11" spans="2:5" x14ac:dyDescent="0.25">
      <c r="B11" t="s">
        <v>831</v>
      </c>
      <c r="E11" t="s">
        <v>832</v>
      </c>
    </row>
    <row r="12" spans="2:5" x14ac:dyDescent="0.25">
      <c r="B12" t="s">
        <v>833</v>
      </c>
      <c r="E12" t="s">
        <v>834</v>
      </c>
    </row>
    <row r="13" spans="2:5" x14ac:dyDescent="0.25">
      <c r="B13" t="s">
        <v>835</v>
      </c>
      <c r="E13" t="s">
        <v>836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5698-6BB3-4945-AF98-5EF4602018FB}">
  <dimension ref="A1:AL204"/>
  <sheetViews>
    <sheetView topLeftCell="Q172" workbookViewId="0">
      <selection activeCell="AI204" sqref="AI204"/>
    </sheetView>
  </sheetViews>
  <sheetFormatPr baseColWidth="10" defaultRowHeight="15" x14ac:dyDescent="0.25"/>
  <sheetData>
    <row r="1" spans="1:36" x14ac:dyDescent="0.25">
      <c r="A1" t="s">
        <v>673</v>
      </c>
      <c r="P1">
        <v>2010</v>
      </c>
      <c r="Q1">
        <v>91.856988380595467</v>
      </c>
      <c r="R1" t="s">
        <v>432</v>
      </c>
    </row>
    <row r="2" spans="1:36" x14ac:dyDescent="0.25">
      <c r="P2">
        <v>2020</v>
      </c>
      <c r="Q2" s="5">
        <v>108.68586489374023</v>
      </c>
      <c r="AH2">
        <f>MAX(AH6:AH204)</f>
        <v>6.9675380736729497</v>
      </c>
    </row>
    <row r="3" spans="1:36" x14ac:dyDescent="0.25">
      <c r="Q3">
        <f>Q2/Q1</f>
        <v>1.1832073618984422</v>
      </c>
      <c r="AH3">
        <f>AH2/AH4</f>
        <v>0.23889270155409717</v>
      </c>
    </row>
    <row r="4" spans="1:36" x14ac:dyDescent="0.25">
      <c r="A4" t="s">
        <v>427</v>
      </c>
      <c r="E4">
        <f>SUM(E6:E203)</f>
        <v>19.53616003557973</v>
      </c>
      <c r="F4">
        <f t="shared" ref="F4:N4" si="0">SUM(F6:F203)</f>
        <v>55.201000216180731</v>
      </c>
      <c r="G4">
        <f t="shared" si="0"/>
        <v>25.204002439809472</v>
      </c>
      <c r="H4">
        <f t="shared" si="0"/>
        <v>34.213616958201598</v>
      </c>
      <c r="I4">
        <f t="shared" si="0"/>
        <v>17.641273089898352</v>
      </c>
      <c r="J4">
        <f t="shared" si="0"/>
        <v>23.847483467158288</v>
      </c>
      <c r="K4">
        <f t="shared" si="0"/>
        <v>41.794418218001056</v>
      </c>
      <c r="L4">
        <f t="shared" si="0"/>
        <v>25.415531106819405</v>
      </c>
      <c r="M4">
        <f t="shared" si="0"/>
        <v>14.550920085571489</v>
      </c>
      <c r="N4">
        <f t="shared" si="0"/>
        <v>28.600489513024442</v>
      </c>
      <c r="R4" t="s">
        <v>427</v>
      </c>
      <c r="W4">
        <f>SUM(W6:W203)</f>
        <v>23.115328377324072</v>
      </c>
      <c r="X4">
        <f t="shared" ref="X4:AF4" si="1">SUM(X6:X203)</f>
        <v>65.314229839942556</v>
      </c>
      <c r="Y4">
        <f t="shared" si="1"/>
        <v>29.821561236088858</v>
      </c>
      <c r="Z4">
        <f t="shared" si="1"/>
        <v>40.48180346211754</v>
      </c>
      <c r="AA4">
        <f t="shared" si="1"/>
        <v>20.873284193228624</v>
      </c>
      <c r="AB4">
        <f t="shared" si="1"/>
        <v>28.216518001093061</v>
      </c>
      <c r="AC4">
        <f t="shared" si="1"/>
        <v>49.45146332180127</v>
      </c>
      <c r="AD4">
        <f t="shared" si="1"/>
        <v>30.071843512147577</v>
      </c>
      <c r="AE4">
        <f t="shared" si="1"/>
        <v>17.216755767644106</v>
      </c>
      <c r="AF4">
        <f t="shared" si="1"/>
        <v>33.840309745709753</v>
      </c>
      <c r="AH4">
        <f>SUM(AH6:AH203)</f>
        <v>29.165972959182906</v>
      </c>
      <c r="AI4">
        <f>SUM(AJ6:AJ203)^0.5</f>
        <v>3.6686850385834529</v>
      </c>
    </row>
    <row r="5" spans="1:36" x14ac:dyDescent="0.25"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  <c r="L5" t="s">
        <v>184</v>
      </c>
      <c r="M5" t="s">
        <v>185</v>
      </c>
      <c r="N5" t="s">
        <v>4</v>
      </c>
      <c r="O5" t="s">
        <v>5</v>
      </c>
      <c r="T5" t="s">
        <v>175</v>
      </c>
      <c r="U5" t="s">
        <v>176</v>
      </c>
      <c r="V5" t="s">
        <v>690</v>
      </c>
      <c r="W5" t="s">
        <v>177</v>
      </c>
      <c r="X5" t="s">
        <v>178</v>
      </c>
      <c r="Y5" t="s">
        <v>179</v>
      </c>
      <c r="Z5" t="s">
        <v>180</v>
      </c>
      <c r="AA5" t="s">
        <v>181</v>
      </c>
      <c r="AB5" t="s">
        <v>182</v>
      </c>
      <c r="AC5" t="s">
        <v>183</v>
      </c>
      <c r="AD5" t="s">
        <v>184</v>
      </c>
      <c r="AE5" t="s">
        <v>185</v>
      </c>
      <c r="AF5" t="s">
        <v>4</v>
      </c>
      <c r="AG5" t="s">
        <v>5</v>
      </c>
      <c r="AH5" t="s">
        <v>674</v>
      </c>
      <c r="AI5" t="s">
        <v>675</v>
      </c>
      <c r="AJ5" t="s">
        <v>676</v>
      </c>
    </row>
    <row r="6" spans="1:36" x14ac:dyDescent="0.25">
      <c r="A6" t="s">
        <v>186</v>
      </c>
      <c r="C6" t="s">
        <v>6</v>
      </c>
      <c r="D6" t="s">
        <v>6</v>
      </c>
      <c r="E6">
        <v>0.22594183067360701</v>
      </c>
      <c r="F6">
        <v>0.63842668969571503</v>
      </c>
      <c r="G6">
        <v>0.29144524612128297</v>
      </c>
      <c r="H6">
        <v>0.39548336581923099</v>
      </c>
      <c r="I6">
        <v>0.20367681624341299</v>
      </c>
      <c r="J6">
        <v>0.27529693068481198</v>
      </c>
      <c r="K6">
        <v>0.48190805786704599</v>
      </c>
      <c r="L6">
        <v>0.29314103380661499</v>
      </c>
      <c r="M6">
        <v>0.16809092264679601</v>
      </c>
      <c r="N6">
        <f>AVERAGE(E6:M6)</f>
        <v>0.33037898817316869</v>
      </c>
      <c r="O6">
        <f>_xlfn.STDEV.S(E6:M6)</f>
        <v>0.15055212402504226</v>
      </c>
      <c r="R6" t="s">
        <v>186</v>
      </c>
      <c r="T6" t="s">
        <v>6</v>
      </c>
      <c r="U6" t="s">
        <v>6</v>
      </c>
      <c r="V6">
        <f>IFERROR(VLOOKUP(U6,'EU+'!$B$2:$D$30,3,FALSE),0)</f>
        <v>0</v>
      </c>
      <c r="W6">
        <f t="shared" ref="W6:AG6" si="2">E6*$Q$3</f>
        <v>0.26733603741382311</v>
      </c>
      <c r="X6">
        <f t="shared" si="2"/>
        <v>0.75539115928042233</v>
      </c>
      <c r="Y6">
        <f t="shared" si="2"/>
        <v>0.34484016080100544</v>
      </c>
      <c r="Z6">
        <f t="shared" si="2"/>
        <v>0.46793882994568886</v>
      </c>
      <c r="AA6">
        <f t="shared" si="2"/>
        <v>0.24099190842724247</v>
      </c>
      <c r="AB6">
        <f t="shared" si="2"/>
        <v>0.32573335509431467</v>
      </c>
      <c r="AC6">
        <f t="shared" si="2"/>
        <v>0.57019716182646929</v>
      </c>
      <c r="AD6">
        <f t="shared" si="2"/>
        <v>0.34684662927450699</v>
      </c>
      <c r="AE6">
        <f t="shared" si="2"/>
        <v>0.19888641714399063</v>
      </c>
      <c r="AF6">
        <f t="shared" si="2"/>
        <v>0.39090685102305156</v>
      </c>
      <c r="AG6">
        <f t="shared" si="2"/>
        <v>0.17813438149587732</v>
      </c>
      <c r="AH6">
        <f>AVERAGE(AA6:AE6)</f>
        <v>0.33653109435330475</v>
      </c>
      <c r="AI6">
        <f>_xlfn.STDEV.S(AA6:AE6)</f>
        <v>0.14395887063121571</v>
      </c>
      <c r="AJ6">
        <f>AI6^2</f>
        <v>2.0724156433415099E-2</v>
      </c>
    </row>
    <row r="7" spans="1:36" x14ac:dyDescent="0.25">
      <c r="A7" t="s">
        <v>187</v>
      </c>
      <c r="C7" t="s">
        <v>8</v>
      </c>
      <c r="D7" t="s">
        <v>8</v>
      </c>
      <c r="E7">
        <v>5.2391205780787896E-3</v>
      </c>
      <c r="F7">
        <v>1.4813283967694799E-2</v>
      </c>
      <c r="G7">
        <v>6.7551428616967803E-3</v>
      </c>
      <c r="H7">
        <v>9.1630317526894805E-3</v>
      </c>
      <c r="I7">
        <v>4.7295113084415601E-3</v>
      </c>
      <c r="J7">
        <v>6.3812556361853602E-3</v>
      </c>
      <c r="K7">
        <v>1.11849738282932E-2</v>
      </c>
      <c r="L7">
        <v>6.7904822389279499E-3</v>
      </c>
      <c r="M7">
        <v>3.9059188147313999E-3</v>
      </c>
      <c r="N7">
        <f t="shared" ref="N7:N70" si="3">AVERAGE(E7:M7)</f>
        <v>7.6625245540821469E-3</v>
      </c>
      <c r="O7">
        <f t="shared" ref="O7:O70" si="4">_xlfn.STDEV.S(E7:M7)</f>
        <v>3.4929486204321593E-3</v>
      </c>
      <c r="R7" t="s">
        <v>187</v>
      </c>
      <c r="T7" t="s">
        <v>8</v>
      </c>
      <c r="U7" t="s">
        <v>8</v>
      </c>
      <c r="V7">
        <f>IFERROR(VLOOKUP(U7,'EU+'!$B$2:$D$30,3,FALSE),0)</f>
        <v>0</v>
      </c>
      <c r="W7">
        <f t="shared" ref="W7:W70" si="5">E7*$Q$3</f>
        <v>6.1989660378564465E-3</v>
      </c>
      <c r="X7">
        <f t="shared" ref="X7:X70" si="6">F7*$Q$3</f>
        <v>1.7527186644468652E-2</v>
      </c>
      <c r="Y7">
        <f t="shared" ref="Y7:Y70" si="7">G7*$Q$3</f>
        <v>7.9927347646353408E-3</v>
      </c>
      <c r="Z7">
        <f t="shared" ref="Z7:Z70" si="8">H7*$Q$3</f>
        <v>1.084176662709138E-2</v>
      </c>
      <c r="AA7">
        <f t="shared" ref="AA7:AA70" si="9">I7*$Q$3</f>
        <v>5.5959925983299881E-3</v>
      </c>
      <c r="AB7">
        <f t="shared" ref="AB7:AB70" si="10">J7*$Q$3</f>
        <v>7.5503486468904459E-3</v>
      </c>
      <c r="AC7">
        <f t="shared" ref="AC7:AC70" si="11">K7*$Q$3</f>
        <v>1.3234143376277917E-2</v>
      </c>
      <c r="AD7">
        <f t="shared" ref="AD7:AD70" si="12">L7*$Q$3</f>
        <v>8.0345485759401678E-3</v>
      </c>
      <c r="AE7">
        <f t="shared" ref="AE7:AE70" si="13">M7*$Q$3</f>
        <v>4.6215118965678304E-3</v>
      </c>
      <c r="AF7">
        <f t="shared" ref="AF7:AF70" si="14">N7*$Q$3</f>
        <v>9.0663554631175737E-3</v>
      </c>
      <c r="AG7">
        <f t="shared" ref="AG7:AG70" si="15">O7*$Q$3</f>
        <v>4.1328825224283385E-3</v>
      </c>
      <c r="AH7">
        <f t="shared" ref="AH7:AH70" si="16">AVERAGE(AA7:AE7)</f>
        <v>7.8073090188012688E-3</v>
      </c>
      <c r="AI7">
        <f t="shared" ref="AI7:AI70" si="17">_xlfn.STDEV.S(AA7:AE7)</f>
        <v>3.3394393694161847E-3</v>
      </c>
      <c r="AJ7">
        <f t="shared" ref="AJ7:AJ70" si="18">AI7^2</f>
        <v>1.1151855302006766E-5</v>
      </c>
    </row>
    <row r="8" spans="1:36" x14ac:dyDescent="0.25">
      <c r="A8" t="s">
        <v>188</v>
      </c>
      <c r="C8" t="s">
        <v>50</v>
      </c>
      <c r="D8" t="s">
        <v>50</v>
      </c>
      <c r="E8">
        <v>6.8714791757875995E-2</v>
      </c>
      <c r="F8">
        <v>0.19340094746186301</v>
      </c>
      <c r="G8">
        <v>8.8528653649665806E-2</v>
      </c>
      <c r="H8">
        <v>0.11991140483932899</v>
      </c>
      <c r="I8">
        <v>6.2005373246615397E-2</v>
      </c>
      <c r="J8">
        <v>8.3581171362062903E-2</v>
      </c>
      <c r="K8">
        <v>0.14597121382301101</v>
      </c>
      <c r="L8">
        <v>8.8890873574196796E-2</v>
      </c>
      <c r="M8">
        <v>5.12391900141623E-2</v>
      </c>
      <c r="N8">
        <f t="shared" si="3"/>
        <v>0.10024929108097581</v>
      </c>
      <c r="O8">
        <f t="shared" si="4"/>
        <v>4.549388576179169E-2</v>
      </c>
      <c r="R8" t="s">
        <v>188</v>
      </c>
      <c r="T8" t="s">
        <v>50</v>
      </c>
      <c r="U8" t="s">
        <v>50</v>
      </c>
      <c r="V8">
        <f>IFERROR(VLOOKUP(U8,'EU+'!$B$2:$D$30,3,FALSE),0)</f>
        <v>0</v>
      </c>
      <c r="W8">
        <f t="shared" si="5"/>
        <v>8.1303847479237273E-2</v>
      </c>
      <c r="X8">
        <f t="shared" si="6"/>
        <v>0.22883342483501015</v>
      </c>
      <c r="Y8">
        <f t="shared" si="7"/>
        <v>0.10474775473724197</v>
      </c>
      <c r="Z8">
        <f t="shared" si="8"/>
        <v>0.14188005698147857</v>
      </c>
      <c r="AA8">
        <f t="shared" si="9"/>
        <v>7.3365214102656048E-2</v>
      </c>
      <c r="AB8">
        <f t="shared" si="10"/>
        <v>9.8893857271688076E-2</v>
      </c>
      <c r="AC8">
        <f t="shared" si="11"/>
        <v>0.17271421482063828</v>
      </c>
      <c r="AD8">
        <f t="shared" si="12"/>
        <v>0.10517633601857335</v>
      </c>
      <c r="AE8">
        <f t="shared" si="13"/>
        <v>6.0626586842469979E-2</v>
      </c>
      <c r="AF8">
        <f t="shared" si="14"/>
        <v>0.11861569923211042</v>
      </c>
      <c r="AG8">
        <f t="shared" si="15"/>
        <v>5.3828700554718646E-2</v>
      </c>
      <c r="AH8">
        <f t="shared" si="16"/>
        <v>0.10215524181120514</v>
      </c>
      <c r="AI8">
        <f t="shared" si="17"/>
        <v>4.3450624824165639E-2</v>
      </c>
      <c r="AJ8">
        <f t="shared" si="18"/>
        <v>1.8879567976103993E-3</v>
      </c>
    </row>
    <row r="9" spans="1:36" x14ac:dyDescent="0.25">
      <c r="A9" t="s">
        <v>189</v>
      </c>
      <c r="C9" t="s">
        <v>190</v>
      </c>
      <c r="D9" t="s">
        <v>190</v>
      </c>
      <c r="E9" s="1">
        <v>3.4781195027782299E-5</v>
      </c>
      <c r="F9">
        <v>1.01873422252827E-4</v>
      </c>
      <c r="G9" s="1">
        <v>4.5759301344771402E-5</v>
      </c>
      <c r="H9" s="1">
        <v>6.39914447418318E-5</v>
      </c>
      <c r="I9" s="1">
        <v>3.3126458266744499E-5</v>
      </c>
      <c r="J9" s="1">
        <v>4.6236538017694899E-5</v>
      </c>
      <c r="K9" s="1">
        <v>8.7203924157146803E-5</v>
      </c>
      <c r="L9" s="1">
        <v>5.1180507707803297E-5</v>
      </c>
      <c r="M9" s="1">
        <v>2.6371336581282199E-5</v>
      </c>
      <c r="N9">
        <f t="shared" si="3"/>
        <v>5.4502680899764924E-5</v>
      </c>
      <c r="O9">
        <f t="shared" si="4"/>
        <v>2.5486418337260645E-5</v>
      </c>
      <c r="R9" t="s">
        <v>189</v>
      </c>
      <c r="T9" t="s">
        <v>190</v>
      </c>
      <c r="U9" t="s">
        <v>190</v>
      </c>
      <c r="V9">
        <f>IFERROR(VLOOKUP(U9,'EU+'!$B$2:$D$30,3,FALSE),0)</f>
        <v>0</v>
      </c>
      <c r="W9">
        <f t="shared" si="5"/>
        <v>4.1153366012497509E-5</v>
      </c>
      <c r="X9">
        <f t="shared" si="6"/>
        <v>1.205373831913335E-4</v>
      </c>
      <c r="Y9">
        <f t="shared" si="7"/>
        <v>5.4142742226462811E-5</v>
      </c>
      <c r="Z9">
        <f t="shared" si="8"/>
        <v>7.5715148517052744E-5</v>
      </c>
      <c r="AA9">
        <f t="shared" si="9"/>
        <v>3.9195469294833605E-5</v>
      </c>
      <c r="AB9">
        <f t="shared" si="10"/>
        <v>5.4707412171233813E-5</v>
      </c>
      <c r="AC9">
        <f t="shared" si="11"/>
        <v>1.031803250491695E-4</v>
      </c>
      <c r="AD9">
        <f t="shared" si="12"/>
        <v>6.0557153505572826E-5</v>
      </c>
      <c r="AE9">
        <f t="shared" si="13"/>
        <v>3.1202759586074795E-5</v>
      </c>
      <c r="AF9">
        <f t="shared" si="14"/>
        <v>6.4487973283803467E-5</v>
      </c>
      <c r="AG9">
        <f t="shared" si="15"/>
        <v>3.015571780507025E-5</v>
      </c>
      <c r="AH9">
        <f t="shared" si="16"/>
        <v>5.7768623921376904E-5</v>
      </c>
      <c r="AI9">
        <f t="shared" si="17"/>
        <v>2.7973544352674873E-5</v>
      </c>
      <c r="AJ9">
        <f t="shared" si="18"/>
        <v>7.8251918365106828E-10</v>
      </c>
    </row>
    <row r="10" spans="1:36" x14ac:dyDescent="0.25">
      <c r="A10" t="s">
        <v>191</v>
      </c>
      <c r="C10" t="s">
        <v>7</v>
      </c>
      <c r="D10" t="s">
        <v>7</v>
      </c>
      <c r="E10">
        <v>4.2160716820084203E-2</v>
      </c>
      <c r="F10">
        <v>0.118628529359587</v>
      </c>
      <c r="G10">
        <v>5.4317424338967697E-2</v>
      </c>
      <c r="H10">
        <v>7.3583325416574502E-2</v>
      </c>
      <c r="I10">
        <v>3.8019180646463799E-2</v>
      </c>
      <c r="J10">
        <v>5.1275953805021597E-2</v>
      </c>
      <c r="K10">
        <v>8.9528418258710704E-2</v>
      </c>
      <c r="L10">
        <v>5.4552955768757502E-2</v>
      </c>
      <c r="M10">
        <v>3.14197012685416E-2</v>
      </c>
      <c r="N10">
        <f t="shared" si="3"/>
        <v>6.1498467298078729E-2</v>
      </c>
      <c r="O10">
        <f t="shared" si="4"/>
        <v>2.7905713772741009E-2</v>
      </c>
      <c r="R10" t="s">
        <v>191</v>
      </c>
      <c r="T10" t="s">
        <v>7</v>
      </c>
      <c r="U10" t="s">
        <v>7</v>
      </c>
      <c r="V10">
        <f>IFERROR(VLOOKUP(U10,'EU+'!$B$2:$D$30,3,FALSE),0)</f>
        <v>0</v>
      </c>
      <c r="W10">
        <f t="shared" si="5"/>
        <v>4.9884870524439108E-2</v>
      </c>
      <c r="X10">
        <f t="shared" si="6"/>
        <v>0.14036214926944882</v>
      </c>
      <c r="Y10">
        <f t="shared" si="7"/>
        <v>6.4268776357228205E-2</v>
      </c>
      <c r="Z10">
        <f t="shared" si="8"/>
        <v>8.706433234585971E-2</v>
      </c>
      <c r="AA10">
        <f t="shared" si="9"/>
        <v>4.4984574434242745E-2</v>
      </c>
      <c r="AB10">
        <f t="shared" si="10"/>
        <v>6.0670086030465996E-2</v>
      </c>
      <c r="AC10">
        <f t="shared" si="11"/>
        <v>0.10593068358282942</v>
      </c>
      <c r="AD10">
        <f t="shared" si="12"/>
        <v>6.4547458878913971E-2</v>
      </c>
      <c r="AE10">
        <f t="shared" si="13"/>
        <v>3.7176021849588244E-2</v>
      </c>
      <c r="AF10">
        <f t="shared" si="14"/>
        <v>7.2765439252557351E-2</v>
      </c>
      <c r="AG10">
        <f t="shared" si="15"/>
        <v>3.3018245974937917E-2</v>
      </c>
      <c r="AH10">
        <f t="shared" si="16"/>
        <v>6.2661764955208074E-2</v>
      </c>
      <c r="AI10">
        <f t="shared" si="17"/>
        <v>2.6653930817409622E-2</v>
      </c>
      <c r="AJ10">
        <f t="shared" si="18"/>
        <v>7.1043202801925835E-4</v>
      </c>
    </row>
    <row r="11" spans="1:36" x14ac:dyDescent="0.25">
      <c r="A11" t="s">
        <v>192</v>
      </c>
      <c r="B11" t="s">
        <v>193</v>
      </c>
      <c r="C11" t="s">
        <v>194</v>
      </c>
      <c r="D11" t="s">
        <v>194</v>
      </c>
      <c r="E11" s="1">
        <v>6.3562818454544805E-5</v>
      </c>
      <c r="F11">
        <v>1.7746991656382999E-4</v>
      </c>
      <c r="G11" s="1">
        <v>8.2037293654848906E-5</v>
      </c>
      <c r="H11">
        <v>1.11356117967088E-4</v>
      </c>
      <c r="I11" s="1">
        <v>5.86046090603713E-5</v>
      </c>
      <c r="J11" s="1">
        <v>7.9153040944605405E-5</v>
      </c>
      <c r="K11">
        <v>1.3751316096431701E-4</v>
      </c>
      <c r="L11" s="1">
        <v>8.5297568864733605E-5</v>
      </c>
      <c r="M11" s="1">
        <v>4.7959520155429701E-5</v>
      </c>
      <c r="N11">
        <f t="shared" si="3"/>
        <v>9.3661560736640968E-5</v>
      </c>
      <c r="O11">
        <f t="shared" si="4"/>
        <v>4.1681948217164851E-5</v>
      </c>
      <c r="R11" t="s">
        <v>192</v>
      </c>
      <c r="S11" t="s">
        <v>193</v>
      </c>
      <c r="T11" t="s">
        <v>194</v>
      </c>
      <c r="U11" t="s">
        <v>194</v>
      </c>
      <c r="V11">
        <f>IFERROR(VLOOKUP(U11,'EU+'!$B$2:$D$30,3,FALSE),0)</f>
        <v>0</v>
      </c>
      <c r="W11">
        <f t="shared" si="5"/>
        <v>7.5207994738431573E-5</v>
      </c>
      <c r="X11">
        <f t="shared" si="6"/>
        <v>2.0998371179382593E-4</v>
      </c>
      <c r="Y11">
        <f t="shared" si="7"/>
        <v>9.7067129802641587E-5</v>
      </c>
      <c r="Z11">
        <f t="shared" si="8"/>
        <v>1.317573785710899E-4</v>
      </c>
      <c r="AA11">
        <f t="shared" si="9"/>
        <v>6.9341404881411478E-5</v>
      </c>
      <c r="AB11">
        <f t="shared" si="10"/>
        <v>9.3654460762305949E-5</v>
      </c>
      <c r="AC11">
        <f t="shared" si="11"/>
        <v>1.6270658441090537E-4</v>
      </c>
      <c r="AD11">
        <f t="shared" si="12"/>
        <v>1.0092471143279215E-4</v>
      </c>
      <c r="AE11">
        <f t="shared" si="13"/>
        <v>5.6746057321021141E-5</v>
      </c>
      <c r="AF11">
        <f t="shared" si="14"/>
        <v>1.1082104819049168E-4</v>
      </c>
      <c r="AG11">
        <f t="shared" si="15"/>
        <v>4.9318387988819103E-5</v>
      </c>
      <c r="AH11">
        <f t="shared" si="16"/>
        <v>9.6674643761687204E-5</v>
      </c>
      <c r="AI11">
        <f t="shared" si="17"/>
        <v>4.1014630710566413E-5</v>
      </c>
      <c r="AJ11">
        <f t="shared" si="18"/>
        <v>1.6821999323241376E-9</v>
      </c>
    </row>
    <row r="12" spans="1:36" x14ac:dyDescent="0.25">
      <c r="A12" t="s">
        <v>195</v>
      </c>
      <c r="C12" t="s">
        <v>10</v>
      </c>
      <c r="D12" t="s">
        <v>10</v>
      </c>
      <c r="E12">
        <v>4.0490156502621201E-2</v>
      </c>
      <c r="F12">
        <v>0.113412869472549</v>
      </c>
      <c r="G12">
        <v>5.21751413393335E-2</v>
      </c>
      <c r="H12">
        <v>7.0659475329774804E-2</v>
      </c>
      <c r="I12">
        <v>3.6881627039443803E-2</v>
      </c>
      <c r="J12">
        <v>4.9581708090147399E-2</v>
      </c>
      <c r="K12">
        <v>8.5632661399982907E-2</v>
      </c>
      <c r="L12">
        <v>5.2933744771339199E-2</v>
      </c>
      <c r="M12">
        <v>3.0372578714108402E-2</v>
      </c>
      <c r="N12">
        <f t="shared" si="3"/>
        <v>5.9126662517700011E-2</v>
      </c>
      <c r="O12">
        <f t="shared" si="4"/>
        <v>2.6526652495283139E-2</v>
      </c>
      <c r="R12" t="s">
        <v>195</v>
      </c>
      <c r="T12" t="s">
        <v>10</v>
      </c>
      <c r="U12" t="s">
        <v>10</v>
      </c>
      <c r="V12">
        <f>IFERROR(VLOOKUP(U12,'EU+'!$B$2:$D$30,3,FALSE),0)</f>
        <v>0</v>
      </c>
      <c r="W12">
        <f t="shared" si="5"/>
        <v>4.7908251258321488E-2</v>
      </c>
      <c r="X12">
        <f t="shared" si="6"/>
        <v>0.13419094209394708</v>
      </c>
      <c r="Y12">
        <f t="shared" si="7"/>
        <v>6.1734011340791144E-2</v>
      </c>
      <c r="Z12">
        <f t="shared" si="8"/>
        <v>8.3604811398070911E-2</v>
      </c>
      <c r="AA12">
        <f t="shared" si="9"/>
        <v>4.3638612631862556E-2</v>
      </c>
      <c r="AB12">
        <f t="shared" si="10"/>
        <v>5.8665442027761951E-2</v>
      </c>
      <c r="AC12">
        <f t="shared" si="11"/>
        <v>0.10132119538741634</v>
      </c>
      <c r="AD12">
        <f t="shared" si="12"/>
        <v>6.2631596506301707E-2</v>
      </c>
      <c r="AE12">
        <f t="shared" si="13"/>
        <v>3.593705873437298E-2</v>
      </c>
      <c r="AF12">
        <f t="shared" si="14"/>
        <v>6.9959102375427337E-2</v>
      </c>
      <c r="AG12">
        <f t="shared" si="15"/>
        <v>3.1386530518940692E-2</v>
      </c>
      <c r="AH12">
        <f t="shared" si="16"/>
        <v>6.0438781057543113E-2</v>
      </c>
      <c r="AI12">
        <f t="shared" si="17"/>
        <v>2.5307632387677272E-2</v>
      </c>
      <c r="AJ12">
        <f t="shared" si="18"/>
        <v>6.4047625706981168E-4</v>
      </c>
    </row>
    <row r="13" spans="1:36" x14ac:dyDescent="0.25">
      <c r="A13" t="s">
        <v>196</v>
      </c>
      <c r="C13" t="s">
        <v>11</v>
      </c>
      <c r="D13" t="s">
        <v>11</v>
      </c>
      <c r="E13">
        <v>6.9171867985854396E-3</v>
      </c>
      <c r="F13">
        <v>1.96381035951541E-2</v>
      </c>
      <c r="G13">
        <v>8.9264859418568994E-3</v>
      </c>
      <c r="H13">
        <v>1.21318209478865E-2</v>
      </c>
      <c r="I13">
        <v>6.2355461870452402E-3</v>
      </c>
      <c r="J13">
        <v>8.4349058017706598E-3</v>
      </c>
      <c r="K13">
        <v>1.48306022848798E-2</v>
      </c>
      <c r="L13">
        <v>8.9887066645855905E-3</v>
      </c>
      <c r="M13">
        <v>5.1470270580240701E-3</v>
      </c>
      <c r="N13">
        <f t="shared" si="3"/>
        <v>1.0138931697754256E-2</v>
      </c>
      <c r="O13">
        <f t="shared" si="4"/>
        <v>4.6428650147637782E-3</v>
      </c>
      <c r="R13" t="s">
        <v>196</v>
      </c>
      <c r="T13" t="s">
        <v>11</v>
      </c>
      <c r="U13" t="s">
        <v>11</v>
      </c>
      <c r="V13">
        <f>IFERROR(VLOOKUP(U13,'EU+'!$B$2:$D$30,3,FALSE),0)</f>
        <v>0</v>
      </c>
      <c r="W13">
        <f t="shared" si="5"/>
        <v>8.1844663437130091E-3</v>
      </c>
      <c r="X13">
        <f t="shared" si="6"/>
        <v>2.3235948747510598E-2</v>
      </c>
      <c r="Y13">
        <f t="shared" si="7"/>
        <v>1.0561883882288034E-2</v>
      </c>
      <c r="Z13">
        <f t="shared" si="8"/>
        <v>1.4354459858773044E-2</v>
      </c>
      <c r="AA13">
        <f t="shared" si="9"/>
        <v>7.3779441539696894E-3</v>
      </c>
      <c r="AB13">
        <f t="shared" si="10"/>
        <v>9.9802426415749271E-3</v>
      </c>
      <c r="AC13">
        <f t="shared" si="11"/>
        <v>1.7547677804857637E-2</v>
      </c>
      <c r="AD13">
        <f t="shared" si="12"/>
        <v>1.0635503899483261E-2</v>
      </c>
      <c r="AE13">
        <f t="shared" si="13"/>
        <v>6.09000030694456E-3</v>
      </c>
      <c r="AF13">
        <f t="shared" si="14"/>
        <v>1.1996458626568307E-2</v>
      </c>
      <c r="AG13">
        <f t="shared" si="15"/>
        <v>5.4934720657692218E-3</v>
      </c>
      <c r="AH13">
        <f t="shared" si="16"/>
        <v>1.0326273761366014E-2</v>
      </c>
      <c r="AI13">
        <f t="shared" si="17"/>
        <v>4.4441730791010686E-3</v>
      </c>
      <c r="AJ13">
        <f t="shared" si="18"/>
        <v>1.9750674357006673E-5</v>
      </c>
    </row>
    <row r="14" spans="1:36" x14ac:dyDescent="0.25">
      <c r="A14" t="s">
        <v>197</v>
      </c>
      <c r="C14" t="s">
        <v>198</v>
      </c>
      <c r="D14" t="s">
        <v>198</v>
      </c>
      <c r="E14" s="1">
        <v>5.4392473878992203E-5</v>
      </c>
      <c r="F14">
        <v>1.53091907947836E-4</v>
      </c>
      <c r="G14" s="1">
        <v>7.0690290954711701E-5</v>
      </c>
      <c r="H14" s="1">
        <v>9.7003326154981596E-5</v>
      </c>
      <c r="I14" s="1">
        <v>5.10778953233815E-5</v>
      </c>
      <c r="J14" s="1">
        <v>7.00321712166814E-5</v>
      </c>
      <c r="K14">
        <v>1.2663086071399701E-4</v>
      </c>
      <c r="L14" s="1">
        <v>7.6483897478773894E-5</v>
      </c>
      <c r="M14" s="1">
        <v>4.1280849159684501E-5</v>
      </c>
      <c r="N14">
        <f t="shared" si="3"/>
        <v>8.2298185869893306E-5</v>
      </c>
      <c r="O14">
        <f t="shared" si="4"/>
        <v>3.699364776374171E-5</v>
      </c>
      <c r="R14" t="s">
        <v>197</v>
      </c>
      <c r="T14" t="s">
        <v>198</v>
      </c>
      <c r="U14" t="s">
        <v>198</v>
      </c>
      <c r="V14">
        <f>IFERROR(VLOOKUP(U14,'EU+'!$B$2:$D$30,3,FALSE),0)</f>
        <v>0</v>
      </c>
      <c r="W14">
        <f t="shared" si="5"/>
        <v>6.4357575525492288E-5</v>
      </c>
      <c r="X14">
        <f t="shared" si="6"/>
        <v>1.8113947253095818E-4</v>
      </c>
      <c r="Y14">
        <f t="shared" si="7"/>
        <v>8.364127267235775E-5</v>
      </c>
      <c r="Z14">
        <f t="shared" si="8"/>
        <v>1.1477504963520993E-4</v>
      </c>
      <c r="AA14">
        <f t="shared" si="9"/>
        <v>6.0435741776903004E-5</v>
      </c>
      <c r="AB14">
        <f t="shared" si="10"/>
        <v>8.2862580553309616E-5</v>
      </c>
      <c r="AC14">
        <f t="shared" si="11"/>
        <v>1.4983056664033748E-4</v>
      </c>
      <c r="AD14">
        <f t="shared" si="12"/>
        <v>9.0496310563570976E-5</v>
      </c>
      <c r="AE14">
        <f t="shared" si="13"/>
        <v>4.8843804631157824E-5</v>
      </c>
      <c r="AF14">
        <f t="shared" si="14"/>
        <v>9.737581939214411E-5</v>
      </c>
      <c r="AG14">
        <f t="shared" si="15"/>
        <v>4.3771156377537037E-5</v>
      </c>
      <c r="AH14">
        <f t="shared" si="16"/>
        <v>8.6493800833055781E-5</v>
      </c>
      <c r="AI14">
        <f t="shared" si="17"/>
        <v>3.9170449332265236E-5</v>
      </c>
      <c r="AJ14">
        <f t="shared" si="18"/>
        <v>1.534324100891558E-9</v>
      </c>
    </row>
    <row r="15" spans="1:36" x14ac:dyDescent="0.25">
      <c r="A15" t="s">
        <v>199</v>
      </c>
      <c r="C15" t="s">
        <v>12</v>
      </c>
      <c r="D15" t="s">
        <v>12</v>
      </c>
      <c r="E15">
        <v>8.9564551697334707E-3</v>
      </c>
      <c r="F15">
        <v>2.65425740432969E-2</v>
      </c>
      <c r="G15">
        <v>1.18125207467838E-2</v>
      </c>
      <c r="H15">
        <v>1.65911436885267E-2</v>
      </c>
      <c r="I15">
        <v>8.5387399868244798E-3</v>
      </c>
      <c r="J15">
        <v>1.1961441915959801E-2</v>
      </c>
      <c r="K15">
        <v>2.27709153757891E-2</v>
      </c>
      <c r="L15">
        <v>1.3272040823623999E-2</v>
      </c>
      <c r="M15">
        <v>6.7823451377316902E-3</v>
      </c>
      <c r="N15">
        <f t="shared" si="3"/>
        <v>1.4136464098696662E-2</v>
      </c>
      <c r="O15">
        <f t="shared" si="4"/>
        <v>6.6859881461933408E-3</v>
      </c>
      <c r="R15" t="s">
        <v>199</v>
      </c>
      <c r="T15" t="s">
        <v>12</v>
      </c>
      <c r="U15" t="s">
        <v>12</v>
      </c>
      <c r="V15">
        <f>IFERROR(VLOOKUP(U15,'EU+'!$B$2:$D$30,3,FALSE),0)</f>
        <v>0</v>
      </c>
      <c r="W15">
        <f t="shared" si="5"/>
        <v>1.0597343693342004E-2</v>
      </c>
      <c r="X15">
        <f t="shared" si="6"/>
        <v>3.1405369011763391E-2</v>
      </c>
      <c r="Y15">
        <f t="shared" si="7"/>
        <v>1.3976661510172676E-2</v>
      </c>
      <c r="Z15">
        <f t="shared" si="8"/>
        <v>1.9630763354579667E-2</v>
      </c>
      <c r="AA15">
        <f t="shared" si="9"/>
        <v>1.0103100013747332E-2</v>
      </c>
      <c r="AB15">
        <f t="shared" si="10"/>
        <v>1.4152866133884244E-2</v>
      </c>
      <c r="AC15">
        <f t="shared" si="11"/>
        <v>2.6942714709800097E-2</v>
      </c>
      <c r="AD15">
        <f t="shared" si="12"/>
        <v>1.5703576409928581E-2</v>
      </c>
      <c r="AE15">
        <f t="shared" si="13"/>
        <v>8.0249206979002407E-3</v>
      </c>
      <c r="AF15">
        <f t="shared" si="14"/>
        <v>1.6726368392790916E-2</v>
      </c>
      <c r="AG15">
        <f t="shared" si="15"/>
        <v>7.9109103961416787E-3</v>
      </c>
      <c r="AH15">
        <f t="shared" si="16"/>
        <v>1.4985435593052102E-2</v>
      </c>
      <c r="AI15">
        <f t="shared" si="17"/>
        <v>7.3564833705989643E-3</v>
      </c>
      <c r="AJ15">
        <f t="shared" si="18"/>
        <v>5.4117847581899099E-5</v>
      </c>
    </row>
    <row r="16" spans="1:36" x14ac:dyDescent="0.25">
      <c r="A16" t="s">
        <v>200</v>
      </c>
      <c r="C16" t="s">
        <v>13</v>
      </c>
      <c r="D16" t="s">
        <v>13</v>
      </c>
      <c r="E16">
        <v>3.1024110614824201E-3</v>
      </c>
      <c r="F16">
        <v>9.3345181627402206E-3</v>
      </c>
      <c r="G16">
        <v>4.1065959809563702E-3</v>
      </c>
      <c r="H16">
        <v>5.8026136209022999E-3</v>
      </c>
      <c r="I16">
        <v>2.9656593289934699E-3</v>
      </c>
      <c r="J16">
        <v>4.1759480789273998E-3</v>
      </c>
      <c r="K16">
        <v>8.0520255988222704E-3</v>
      </c>
      <c r="L16">
        <v>4.6508343491353504E-3</v>
      </c>
      <c r="M16">
        <v>2.3466856718416902E-3</v>
      </c>
      <c r="N16">
        <f t="shared" si="3"/>
        <v>4.9485879837557209E-3</v>
      </c>
      <c r="O16">
        <f t="shared" si="4"/>
        <v>2.3743925395676669E-3</v>
      </c>
      <c r="R16" t="s">
        <v>200</v>
      </c>
      <c r="T16" t="s">
        <v>13</v>
      </c>
      <c r="U16" t="s">
        <v>13</v>
      </c>
      <c r="V16" t="str">
        <f>IFERROR(VLOOKUP(U16,'EU+'!$B$2:$D$30,3,FALSE),0)</f>
        <v>EU+</v>
      </c>
      <c r="W16">
        <f t="shared" si="5"/>
        <v>3.67079560758116E-3</v>
      </c>
      <c r="X16">
        <f t="shared" si="6"/>
        <v>1.1044670609928951E-2</v>
      </c>
      <c r="Y16">
        <f t="shared" si="7"/>
        <v>4.8589545970101318E-3</v>
      </c>
      <c r="Z16">
        <f t="shared" si="8"/>
        <v>6.8656951545037776E-3</v>
      </c>
      <c r="AA16">
        <f t="shared" si="9"/>
        <v>3.5089899509478679E-3</v>
      </c>
      <c r="AB16">
        <f t="shared" si="10"/>
        <v>4.9410125098925568E-3</v>
      </c>
      <c r="AC16">
        <f t="shared" si="11"/>
        <v>9.5272159667212225E-3</v>
      </c>
      <c r="AD16">
        <f t="shared" si="12"/>
        <v>5.5029014408670964E-3</v>
      </c>
      <c r="AE16">
        <f t="shared" si="13"/>
        <v>2.7766157629846798E-3</v>
      </c>
      <c r="AF16">
        <f t="shared" si="14"/>
        <v>5.8552057333819381E-3</v>
      </c>
      <c r="AG16">
        <f t="shared" si="15"/>
        <v>2.8093987328532016E-3</v>
      </c>
      <c r="AH16">
        <f t="shared" si="16"/>
        <v>5.2513471262826848E-3</v>
      </c>
      <c r="AI16">
        <f t="shared" si="17"/>
        <v>2.6269157454551504E-3</v>
      </c>
      <c r="AJ16">
        <f t="shared" si="18"/>
        <v>6.9006863337201882E-6</v>
      </c>
    </row>
    <row r="17" spans="1:36" x14ac:dyDescent="0.25">
      <c r="A17" t="s">
        <v>201</v>
      </c>
      <c r="C17" t="s">
        <v>14</v>
      </c>
      <c r="D17" t="s">
        <v>14</v>
      </c>
      <c r="E17">
        <v>1.6234420902159701E-2</v>
      </c>
      <c r="F17">
        <v>4.5854916807271801E-2</v>
      </c>
      <c r="G17">
        <v>2.09284423120587E-2</v>
      </c>
      <c r="H17">
        <v>2.8381233313379401E-2</v>
      </c>
      <c r="I17">
        <v>1.46491920136938E-2</v>
      </c>
      <c r="J17">
        <v>1.97657796576345E-2</v>
      </c>
      <c r="K17">
        <v>3.4618759758638401E-2</v>
      </c>
      <c r="L17">
        <v>2.1033128492127399E-2</v>
      </c>
      <c r="M17">
        <v>1.2100504150106E-2</v>
      </c>
      <c r="N17">
        <f t="shared" si="3"/>
        <v>2.3729597489674414E-2</v>
      </c>
      <c r="O17">
        <f t="shared" si="4"/>
        <v>1.0807623700644763E-2</v>
      </c>
      <c r="R17" t="s">
        <v>201</v>
      </c>
      <c r="T17" t="s">
        <v>14</v>
      </c>
      <c r="U17" t="s">
        <v>14</v>
      </c>
      <c r="V17">
        <f>IFERROR(VLOOKUP(U17,'EU+'!$B$2:$D$30,3,FALSE),0)</f>
        <v>0</v>
      </c>
      <c r="W17">
        <f t="shared" si="5"/>
        <v>1.9208686327593309E-2</v>
      </c>
      <c r="X17">
        <f t="shared" si="6"/>
        <v>5.4255875145604607E-2</v>
      </c>
      <c r="Y17">
        <f t="shared" si="7"/>
        <v>2.476268701669471E-2</v>
      </c>
      <c r="Z17">
        <f t="shared" si="8"/>
        <v>3.3580884196147825E-2</v>
      </c>
      <c r="AA17">
        <f t="shared" si="9"/>
        <v>1.7333031836466371E-2</v>
      </c>
      <c r="AB17">
        <f t="shared" si="10"/>
        <v>2.3387016004575611E-2</v>
      </c>
      <c r="AC17">
        <f t="shared" si="11"/>
        <v>4.0961171406214497E-2</v>
      </c>
      <c r="AD17">
        <f t="shared" si="12"/>
        <v>2.4886552475641019E-2</v>
      </c>
      <c r="AE17">
        <f t="shared" si="13"/>
        <v>1.4317405593088072E-2</v>
      </c>
      <c r="AF17">
        <f t="shared" si="14"/>
        <v>2.8077034444669559E-2</v>
      </c>
      <c r="AG17">
        <f t="shared" si="15"/>
        <v>1.2787659927230971E-2</v>
      </c>
      <c r="AH17">
        <f t="shared" si="16"/>
        <v>2.4177035463197112E-2</v>
      </c>
      <c r="AI17">
        <f t="shared" si="17"/>
        <v>1.0330627416908012E-2</v>
      </c>
      <c r="AJ17">
        <f t="shared" si="18"/>
        <v>1.067218628269715E-4</v>
      </c>
    </row>
    <row r="18" spans="1:36" x14ac:dyDescent="0.25">
      <c r="A18" t="s">
        <v>202</v>
      </c>
      <c r="C18" t="s">
        <v>21</v>
      </c>
      <c r="D18" t="s">
        <v>21</v>
      </c>
      <c r="E18">
        <v>1.9945258315817E-4</v>
      </c>
      <c r="F18">
        <v>5.5951930661474398E-4</v>
      </c>
      <c r="G18">
        <v>2.5914328213276798E-4</v>
      </c>
      <c r="H18">
        <v>3.5538062736426002E-4</v>
      </c>
      <c r="I18">
        <v>1.87462512103524E-4</v>
      </c>
      <c r="J18">
        <v>2.5696344839456998E-4</v>
      </c>
      <c r="K18">
        <v>4.6412345751584697E-4</v>
      </c>
      <c r="L18">
        <v>2.80621750423839E-4</v>
      </c>
      <c r="M18">
        <v>1.5148227985357099E-4</v>
      </c>
      <c r="N18">
        <f t="shared" si="3"/>
        <v>3.0157213861792145E-4</v>
      </c>
      <c r="O18">
        <f t="shared" si="4"/>
        <v>1.351205314988342E-4</v>
      </c>
      <c r="R18" t="s">
        <v>202</v>
      </c>
      <c r="T18" t="s">
        <v>21</v>
      </c>
      <c r="U18" t="s">
        <v>21</v>
      </c>
      <c r="V18">
        <f>IFERROR(VLOOKUP(U18,'EU+'!$B$2:$D$30,3,FALSE),0)</f>
        <v>0</v>
      </c>
      <c r="W18">
        <f t="shared" si="5"/>
        <v>2.3599376474240801E-4</v>
      </c>
      <c r="X18">
        <f t="shared" si="6"/>
        <v>6.6202736271087689E-4</v>
      </c>
      <c r="Y18">
        <f t="shared" si="7"/>
        <v>3.0662023920601612E-4</v>
      </c>
      <c r="Z18">
        <f t="shared" si="8"/>
        <v>4.2048897457347943E-4</v>
      </c>
      <c r="AA18">
        <f t="shared" si="9"/>
        <v>2.2180702440086544E-4</v>
      </c>
      <c r="AB18">
        <f t="shared" si="10"/>
        <v>3.0404104387926563E-4</v>
      </c>
      <c r="AC18">
        <f t="shared" si="11"/>
        <v>5.4915429176250906E-4</v>
      </c>
      <c r="AD18">
        <f t="shared" si="12"/>
        <v>3.320337210103136E-4</v>
      </c>
      <c r="AE18">
        <f t="shared" si="13"/>
        <v>1.7923494871990527E-4</v>
      </c>
      <c r="AF18">
        <f t="shared" si="14"/>
        <v>3.5682237455618215E-4</v>
      </c>
      <c r="AG18">
        <f t="shared" si="15"/>
        <v>1.5987560761305096E-4</v>
      </c>
      <c r="AH18">
        <f t="shared" si="16"/>
        <v>3.1725420595457175E-4</v>
      </c>
      <c r="AI18">
        <f t="shared" si="17"/>
        <v>1.4346615572077888E-4</v>
      </c>
      <c r="AJ18">
        <f t="shared" si="18"/>
        <v>2.0582537837298776E-8</v>
      </c>
    </row>
    <row r="19" spans="1:36" x14ac:dyDescent="0.25">
      <c r="A19" t="s">
        <v>203</v>
      </c>
      <c r="C19" t="s">
        <v>204</v>
      </c>
      <c r="D19" t="s">
        <v>204</v>
      </c>
      <c r="E19">
        <v>8.5611389425895902E-4</v>
      </c>
      <c r="F19">
        <v>2.3636695017773498E-3</v>
      </c>
      <c r="G19">
        <v>1.1058049251685899E-3</v>
      </c>
      <c r="H19">
        <v>1.50132732485846E-3</v>
      </c>
      <c r="I19">
        <v>7.9777411420399902E-4</v>
      </c>
      <c r="J19">
        <v>1.0820059916667199E-3</v>
      </c>
      <c r="K19">
        <v>1.9026319820027E-3</v>
      </c>
      <c r="L19">
        <v>1.17259851741221E-3</v>
      </c>
      <c r="M19">
        <v>6.4965139472199099E-4</v>
      </c>
      <c r="N19">
        <f t="shared" si="3"/>
        <v>1.2701752940078865E-3</v>
      </c>
      <c r="O19">
        <f t="shared" si="4"/>
        <v>5.5910290475400502E-4</v>
      </c>
      <c r="R19" t="s">
        <v>203</v>
      </c>
      <c r="T19" t="s">
        <v>204</v>
      </c>
      <c r="U19" t="s">
        <v>204</v>
      </c>
      <c r="V19">
        <f>IFERROR(VLOOKUP(U19,'EU+'!$B$2:$D$30,3,FALSE),0)</f>
        <v>0</v>
      </c>
      <c r="W19">
        <f t="shared" si="5"/>
        <v>1.0129602623107448E-3</v>
      </c>
      <c r="X19">
        <f t="shared" si="6"/>
        <v>2.7967111555977833E-3</v>
      </c>
      <c r="Y19">
        <f t="shared" si="7"/>
        <v>1.3083965282830316E-3</v>
      </c>
      <c r="Z19">
        <f t="shared" si="8"/>
        <v>1.776381543391824E-3</v>
      </c>
      <c r="AA19">
        <f t="shared" si="9"/>
        <v>9.4393220505818026E-4</v>
      </c>
      <c r="AB19">
        <f t="shared" si="10"/>
        <v>1.2802374549582874E-3</v>
      </c>
      <c r="AC19">
        <f t="shared" si="11"/>
        <v>2.251208168089019E-3</v>
      </c>
      <c r="AD19">
        <f t="shared" si="12"/>
        <v>1.3874271983533256E-3</v>
      </c>
      <c r="AE19">
        <f t="shared" si="13"/>
        <v>7.6867231290265049E-4</v>
      </c>
      <c r="AF19">
        <f t="shared" si="14"/>
        <v>1.5028807587716497E-3</v>
      </c>
      <c r="AG19">
        <f t="shared" si="15"/>
        <v>6.6153467296374232E-4</v>
      </c>
      <c r="AH19">
        <f t="shared" si="16"/>
        <v>1.3262954678722925E-3</v>
      </c>
      <c r="AI19">
        <f t="shared" si="17"/>
        <v>5.7412263057545908E-4</v>
      </c>
      <c r="AJ19">
        <f t="shared" si="18"/>
        <v>3.2961679493888507E-7</v>
      </c>
    </row>
    <row r="20" spans="1:36" x14ac:dyDescent="0.25">
      <c r="A20" t="s">
        <v>205</v>
      </c>
      <c r="C20" t="s">
        <v>19</v>
      </c>
      <c r="D20" t="s">
        <v>19</v>
      </c>
      <c r="E20">
        <v>0.91743526476047998</v>
      </c>
      <c r="F20">
        <v>2.5916914701661602</v>
      </c>
      <c r="G20">
        <v>1.1833592447562999</v>
      </c>
      <c r="H20">
        <v>1.6056553944101399</v>
      </c>
      <c r="I20">
        <v>0.82702656204952096</v>
      </c>
      <c r="J20">
        <v>1.11776447588704</v>
      </c>
      <c r="K20">
        <v>1.9562689354356</v>
      </c>
      <c r="L20">
        <v>1.1901707523015801</v>
      </c>
      <c r="M20">
        <v>0.68255573077326104</v>
      </c>
      <c r="N20">
        <f t="shared" si="3"/>
        <v>1.3413253145044535</v>
      </c>
      <c r="O20">
        <f t="shared" si="4"/>
        <v>0.61108360170876552</v>
      </c>
      <c r="R20" t="s">
        <v>205</v>
      </c>
      <c r="T20" t="s">
        <v>19</v>
      </c>
      <c r="U20" t="s">
        <v>19</v>
      </c>
      <c r="V20">
        <f>IFERROR(VLOOKUP(U20,'EU+'!$B$2:$D$30,3,FALSE),0)</f>
        <v>0</v>
      </c>
      <c r="W20">
        <f t="shared" si="5"/>
        <v>1.0855161593298464</v>
      </c>
      <c r="X20">
        <f t="shared" si="6"/>
        <v>3.0665084272699978</v>
      </c>
      <c r="Y20">
        <f t="shared" si="7"/>
        <v>1.4001593701662347</v>
      </c>
      <c r="Z20">
        <f t="shared" si="8"/>
        <v>1.8998232833380244</v>
      </c>
      <c r="AA20">
        <f t="shared" si="9"/>
        <v>0.97854391670255203</v>
      </c>
      <c r="AB20">
        <f t="shared" si="10"/>
        <v>1.3225471567380995</v>
      </c>
      <c r="AC20">
        <f t="shared" si="11"/>
        <v>2.3146718062606304</v>
      </c>
      <c r="AD20">
        <f t="shared" si="12"/>
        <v>1.408218796039437</v>
      </c>
      <c r="AE20">
        <f t="shared" si="13"/>
        <v>0.80760496555689354</v>
      </c>
      <c r="AF20">
        <f t="shared" si="14"/>
        <v>1.5870659868224126</v>
      </c>
      <c r="AG20">
        <f t="shared" si="15"/>
        <v>0.72303861627722688</v>
      </c>
      <c r="AH20">
        <f t="shared" si="16"/>
        <v>1.3663173282595225</v>
      </c>
      <c r="AI20">
        <f t="shared" si="17"/>
        <v>0.58428920489111513</v>
      </c>
      <c r="AJ20">
        <f t="shared" si="18"/>
        <v>0.34139387495229151</v>
      </c>
    </row>
    <row r="21" spans="1:36" x14ac:dyDescent="0.25">
      <c r="A21" t="s">
        <v>206</v>
      </c>
      <c r="C21" t="s">
        <v>207</v>
      </c>
      <c r="D21" t="s">
        <v>207</v>
      </c>
      <c r="E21">
        <v>1.7421856252179701E-4</v>
      </c>
      <c r="F21">
        <v>4.8804484931432197E-4</v>
      </c>
      <c r="G21">
        <v>2.2541556551583801E-4</v>
      </c>
      <c r="H21">
        <v>3.0709803307593501E-4</v>
      </c>
      <c r="I21">
        <v>1.61829914678232E-4</v>
      </c>
      <c r="J21">
        <v>2.19833968121849E-4</v>
      </c>
      <c r="K21">
        <v>3.8819930971815302E-4</v>
      </c>
      <c r="L21">
        <v>2.3826219849316899E-4</v>
      </c>
      <c r="M21">
        <v>1.3179740742502201E-4</v>
      </c>
      <c r="N21">
        <f t="shared" si="3"/>
        <v>2.5941108987381301E-4</v>
      </c>
      <c r="O21">
        <f t="shared" si="4"/>
        <v>1.1584918555228726E-4</v>
      </c>
      <c r="R21" t="s">
        <v>206</v>
      </c>
      <c r="T21" t="s">
        <v>207</v>
      </c>
      <c r="U21" t="s">
        <v>207</v>
      </c>
      <c r="V21">
        <f>IFERROR(VLOOKUP(U21,'EU+'!$B$2:$D$30,3,FALSE),0)</f>
        <v>0</v>
      </c>
      <c r="W21">
        <f t="shared" si="5"/>
        <v>2.0613668575515426E-4</v>
      </c>
      <c r="X21">
        <f t="shared" si="6"/>
        <v>5.7745825864532162E-4</v>
      </c>
      <c r="Y21">
        <f t="shared" si="7"/>
        <v>2.6671335660484013E-4</v>
      </c>
      <c r="Z21">
        <f t="shared" si="8"/>
        <v>3.6336065355997764E-4</v>
      </c>
      <c r="AA21">
        <f t="shared" si="9"/>
        <v>1.9147834642268088E-4</v>
      </c>
      <c r="AB21">
        <f t="shared" si="10"/>
        <v>2.601091694771192E-4</v>
      </c>
      <c r="AC21">
        <f t="shared" si="11"/>
        <v>4.5932028114241213E-4</v>
      </c>
      <c r="AD21">
        <f t="shared" si="12"/>
        <v>2.8191358731922549E-4</v>
      </c>
      <c r="AE21">
        <f t="shared" si="13"/>
        <v>1.5594366274441446E-4</v>
      </c>
      <c r="AF21">
        <f t="shared" si="14"/>
        <v>3.0693711129679401E-4</v>
      </c>
      <c r="AG21">
        <f t="shared" si="15"/>
        <v>1.3707360921540494E-4</v>
      </c>
      <c r="AH21">
        <f t="shared" si="16"/>
        <v>2.6975300942117046E-4</v>
      </c>
      <c r="AI21">
        <f t="shared" si="17"/>
        <v>1.1753310604892707E-4</v>
      </c>
      <c r="AJ21">
        <f t="shared" si="18"/>
        <v>1.3814031017508339E-8</v>
      </c>
    </row>
    <row r="22" spans="1:36" x14ac:dyDescent="0.25">
      <c r="A22" t="s">
        <v>208</v>
      </c>
      <c r="C22" t="s">
        <v>23</v>
      </c>
      <c r="D22" t="s">
        <v>23</v>
      </c>
      <c r="E22">
        <v>1.2348034987544301E-2</v>
      </c>
      <c r="F22">
        <v>3.4989223117412503E-2</v>
      </c>
      <c r="G22">
        <v>1.5929323517458498E-2</v>
      </c>
      <c r="H22">
        <v>2.1621634713840099E-2</v>
      </c>
      <c r="I22">
        <v>1.11720473575326E-2</v>
      </c>
      <c r="J22">
        <v>1.5066304721666399E-2</v>
      </c>
      <c r="K22">
        <v>2.6429513025653599E-2</v>
      </c>
      <c r="L22">
        <v>1.6040510735480001E-2</v>
      </c>
      <c r="M22">
        <v>9.2178758656811608E-3</v>
      </c>
      <c r="N22">
        <f t="shared" si="3"/>
        <v>1.8090496449141017E-2</v>
      </c>
      <c r="O22">
        <f t="shared" si="4"/>
        <v>8.2549844100188747E-3</v>
      </c>
      <c r="R22" t="s">
        <v>208</v>
      </c>
      <c r="T22" t="s">
        <v>23</v>
      </c>
      <c r="U22" t="s">
        <v>23</v>
      </c>
      <c r="V22">
        <f>IFERROR(VLOOKUP(U22,'EU+'!$B$2:$D$30,3,FALSE),0)</f>
        <v>0</v>
      </c>
      <c r="W22">
        <f t="shared" si="5"/>
        <v>1.4610285902241955E-2</v>
      </c>
      <c r="X22">
        <f t="shared" si="6"/>
        <v>4.1399506379629636E-2</v>
      </c>
      <c r="Y22">
        <f t="shared" si="7"/>
        <v>1.8847692855918884E-2</v>
      </c>
      <c r="Z22">
        <f t="shared" si="8"/>
        <v>2.5582877369694522E-2</v>
      </c>
      <c r="AA22">
        <f t="shared" si="9"/>
        <v>1.3218848680910611E-2</v>
      </c>
      <c r="AB22">
        <f t="shared" si="10"/>
        <v>1.7826562663280945E-2</v>
      </c>
      <c r="AC22">
        <f t="shared" si="11"/>
        <v>3.1271594383344113E-2</v>
      </c>
      <c r="AD22">
        <f t="shared" si="12"/>
        <v>1.8979250390830933E-2</v>
      </c>
      <c r="AE22">
        <f t="shared" si="13"/>
        <v>1.0906658585339925E-2</v>
      </c>
      <c r="AF22">
        <f t="shared" si="14"/>
        <v>2.140480857902128E-2</v>
      </c>
      <c r="AG22">
        <f t="shared" si="15"/>
        <v>9.7673583262912009E-3</v>
      </c>
      <c r="AH22">
        <f t="shared" si="16"/>
        <v>1.8440582940741308E-2</v>
      </c>
      <c r="AI22">
        <f t="shared" si="17"/>
        <v>7.8950706620701319E-3</v>
      </c>
      <c r="AJ22">
        <f t="shared" si="18"/>
        <v>6.2332140759080511E-5</v>
      </c>
    </row>
    <row r="23" spans="1:36" x14ac:dyDescent="0.25">
      <c r="A23" t="s">
        <v>209</v>
      </c>
      <c r="C23" t="s">
        <v>16</v>
      </c>
      <c r="D23" t="s">
        <v>16</v>
      </c>
      <c r="E23">
        <v>4.1422207244458699E-3</v>
      </c>
      <c r="F23">
        <v>1.2388031718777E-2</v>
      </c>
      <c r="G23">
        <v>5.4741777295962404E-3</v>
      </c>
      <c r="H23">
        <v>7.7156238868223998E-3</v>
      </c>
      <c r="I23">
        <v>3.9536838210768198E-3</v>
      </c>
      <c r="J23">
        <v>5.5548514781397001E-3</v>
      </c>
      <c r="K23">
        <v>1.0654153488163599E-2</v>
      </c>
      <c r="L23">
        <v>6.1761448025339999E-3</v>
      </c>
      <c r="M23">
        <v>3.1342190462500998E-3</v>
      </c>
      <c r="N23">
        <f t="shared" si="3"/>
        <v>6.577011855089525E-3</v>
      </c>
      <c r="O23">
        <f t="shared" si="4"/>
        <v>3.1379153629041878E-3</v>
      </c>
      <c r="R23" t="s">
        <v>209</v>
      </c>
      <c r="T23" t="s">
        <v>16</v>
      </c>
      <c r="U23" t="s">
        <v>16</v>
      </c>
      <c r="V23" t="str">
        <f>IFERROR(VLOOKUP(U23,'EU+'!$B$2:$D$30,3,FALSE),0)</f>
        <v>EU+</v>
      </c>
      <c r="W23">
        <f t="shared" si="5"/>
        <v>4.9011060557726518E-3</v>
      </c>
      <c r="X23">
        <f t="shared" si="6"/>
        <v>1.465761032908836E-2</v>
      </c>
      <c r="Y23">
        <f t="shared" si="7"/>
        <v>6.4770873899987714E-3</v>
      </c>
      <c r="Z23">
        <f t="shared" si="8"/>
        <v>9.1291829845277367E-3</v>
      </c>
      <c r="AA23">
        <f t="shared" si="9"/>
        <v>4.6780278037168565E-3</v>
      </c>
      <c r="AB23">
        <f t="shared" si="10"/>
        <v>6.5725411631873372E-3</v>
      </c>
      <c r="AC23">
        <f t="shared" si="11"/>
        <v>1.2606072841991138E-2</v>
      </c>
      <c r="AD23">
        <f t="shared" si="12"/>
        <v>7.3076599985090291E-3</v>
      </c>
      <c r="AE23">
        <f t="shared" si="13"/>
        <v>3.7084310493254321E-3</v>
      </c>
      <c r="AF23">
        <f t="shared" si="14"/>
        <v>7.7819688462352566E-3</v>
      </c>
      <c r="AG23">
        <f t="shared" si="15"/>
        <v>3.7128045584024572E-3</v>
      </c>
      <c r="AH23">
        <f t="shared" si="16"/>
        <v>6.9745465713459591E-3</v>
      </c>
      <c r="AI23">
        <f t="shared" si="17"/>
        <v>3.4615087062496324E-3</v>
      </c>
      <c r="AJ23">
        <f t="shared" si="18"/>
        <v>1.1982042523442004E-5</v>
      </c>
    </row>
    <row r="24" spans="1:36" x14ac:dyDescent="0.25">
      <c r="A24" t="s">
        <v>210</v>
      </c>
      <c r="C24" t="s">
        <v>24</v>
      </c>
      <c r="D24" t="s">
        <v>24</v>
      </c>
      <c r="E24">
        <v>4.7623533375969798E-4</v>
      </c>
      <c r="F24">
        <v>1.33788532264558E-3</v>
      </c>
      <c r="G24">
        <v>6.1340712656453202E-4</v>
      </c>
      <c r="H24">
        <v>8.3019805862305398E-4</v>
      </c>
      <c r="I24">
        <v>4.3042917636709798E-4</v>
      </c>
      <c r="J24">
        <v>5.7936256802182601E-4</v>
      </c>
      <c r="K24">
        <v>1.0097652799107601E-3</v>
      </c>
      <c r="L24">
        <v>6.1587850471062501E-4</v>
      </c>
      <c r="M24">
        <v>3.5562367550296802E-4</v>
      </c>
      <c r="N24">
        <f t="shared" si="3"/>
        <v>6.94309449567349E-4</v>
      </c>
      <c r="O24">
        <f t="shared" si="4"/>
        <v>3.1424006667985551E-4</v>
      </c>
      <c r="R24" t="s">
        <v>210</v>
      </c>
      <c r="T24" t="s">
        <v>24</v>
      </c>
      <c r="U24" t="s">
        <v>24</v>
      </c>
      <c r="V24">
        <f>IFERROR(VLOOKUP(U24,'EU+'!$B$2:$D$30,3,FALSE),0)</f>
        <v>0</v>
      </c>
      <c r="W24">
        <f t="shared" si="5"/>
        <v>5.6348515290063634E-4</v>
      </c>
      <c r="X24">
        <f t="shared" si="6"/>
        <v>1.5829957631301229E-3</v>
      </c>
      <c r="Y24">
        <f t="shared" si="7"/>
        <v>7.2578782799212385E-4</v>
      </c>
      <c r="Z24">
        <f t="shared" si="8"/>
        <v>9.82296454796592E-4</v>
      </c>
      <c r="AA24">
        <f t="shared" si="9"/>
        <v>5.0928697025343333E-4</v>
      </c>
      <c r="AB24">
        <f t="shared" si="10"/>
        <v>6.8550605569181152E-4</v>
      </c>
      <c r="AC24">
        <f t="shared" si="11"/>
        <v>1.1947617129798526E-3</v>
      </c>
      <c r="AD24">
        <f t="shared" si="12"/>
        <v>7.2871198080861591E-4</v>
      </c>
      <c r="AE24">
        <f t="shared" si="13"/>
        <v>4.2077655092049448E-4</v>
      </c>
      <c r="AF24">
        <f t="shared" si="14"/>
        <v>8.2151205216374255E-4</v>
      </c>
      <c r="AG24">
        <f t="shared" si="15"/>
        <v>3.7181116029906243E-4</v>
      </c>
      <c r="AH24">
        <f t="shared" si="16"/>
        <v>7.078086541308416E-4</v>
      </c>
      <c r="AI24">
        <f t="shared" si="17"/>
        <v>2.9993996221269672E-4</v>
      </c>
      <c r="AJ24">
        <f t="shared" si="18"/>
        <v>8.9963980932153939E-8</v>
      </c>
    </row>
    <row r="25" spans="1:36" x14ac:dyDescent="0.25">
      <c r="A25" t="s">
        <v>211</v>
      </c>
      <c r="C25" t="s">
        <v>17</v>
      </c>
      <c r="D25" t="s">
        <v>17</v>
      </c>
      <c r="E25">
        <v>5.85093878091228E-2</v>
      </c>
      <c r="F25">
        <v>0.16488866177186201</v>
      </c>
      <c r="G25">
        <v>7.5436827635172801E-2</v>
      </c>
      <c r="H25">
        <v>0.10227505968638401</v>
      </c>
      <c r="I25">
        <v>5.2743446892306499E-2</v>
      </c>
      <c r="J25">
        <v>7.1238383553256804E-2</v>
      </c>
      <c r="K25">
        <v>0.12444089599713</v>
      </c>
      <c r="L25">
        <v>7.5825307382955995E-2</v>
      </c>
      <c r="M25">
        <v>4.3542707902966001E-2</v>
      </c>
      <c r="N25">
        <f t="shared" si="3"/>
        <v>8.5433408736795224E-2</v>
      </c>
      <c r="O25">
        <f t="shared" si="4"/>
        <v>3.8827303238032379E-2</v>
      </c>
      <c r="R25" t="s">
        <v>211</v>
      </c>
      <c r="T25" t="s">
        <v>17</v>
      </c>
      <c r="U25" t="s">
        <v>17</v>
      </c>
      <c r="V25">
        <f>IFERROR(VLOOKUP(U25,'EU+'!$B$2:$D$30,3,FALSE),0)</f>
        <v>0</v>
      </c>
      <c r="W25">
        <f t="shared" si="5"/>
        <v>6.9228738395925069E-2</v>
      </c>
      <c r="X25">
        <f t="shared" si="6"/>
        <v>0.19509747850204937</v>
      </c>
      <c r="Y25">
        <f t="shared" si="7"/>
        <v>8.9257409816200312E-2</v>
      </c>
      <c r="Z25">
        <f t="shared" si="8"/>
        <v>0.12101260355953214</v>
      </c>
      <c r="AA25">
        <f t="shared" si="9"/>
        <v>6.2406434654876566E-2</v>
      </c>
      <c r="AB25">
        <f t="shared" si="10"/>
        <v>8.4289779869958351E-2</v>
      </c>
      <c r="AC25">
        <f t="shared" si="11"/>
        <v>0.1472393842650426</v>
      </c>
      <c r="AD25">
        <f t="shared" si="12"/>
        <v>8.9717061913725832E-2</v>
      </c>
      <c r="AE25">
        <f t="shared" si="13"/>
        <v>5.1520052547782851E-2</v>
      </c>
      <c r="AF25">
        <f t="shared" si="14"/>
        <v>0.1010854381694548</v>
      </c>
      <c r="AG25">
        <f t="shared" si="15"/>
        <v>4.5940751033903132E-2</v>
      </c>
      <c r="AH25">
        <f t="shared" si="16"/>
        <v>8.7034542650277241E-2</v>
      </c>
      <c r="AI25">
        <f t="shared" si="17"/>
        <v>3.7105172472484439E-2</v>
      </c>
      <c r="AJ25">
        <f t="shared" si="18"/>
        <v>1.376793824212817E-3</v>
      </c>
    </row>
    <row r="26" spans="1:36" x14ac:dyDescent="0.25">
      <c r="A26" t="s">
        <v>212</v>
      </c>
      <c r="C26" t="s">
        <v>213</v>
      </c>
      <c r="D26" t="s">
        <v>213</v>
      </c>
      <c r="E26" s="1">
        <v>1.7830405887839401E-5</v>
      </c>
      <c r="F26" s="1">
        <v>5.7587019347284702E-5</v>
      </c>
      <c r="G26" s="1">
        <v>2.4059112329468401E-5</v>
      </c>
      <c r="H26" s="1">
        <v>3.5027165123801102E-5</v>
      </c>
      <c r="I26" s="1">
        <v>1.73754671296935E-5</v>
      </c>
      <c r="J26" s="1">
        <v>2.5109802862940999E-5</v>
      </c>
      <c r="K26" s="1">
        <v>5.1497720379063298E-5</v>
      </c>
      <c r="L26" s="1">
        <v>2.85445934939152E-5</v>
      </c>
      <c r="M26" s="1">
        <v>1.3446195538136299E-5</v>
      </c>
      <c r="N26">
        <f t="shared" si="3"/>
        <v>3.0053053565793658E-5</v>
      </c>
      <c r="O26">
        <f t="shared" si="4"/>
        <v>1.5375611169475327E-5</v>
      </c>
      <c r="R26" t="s">
        <v>212</v>
      </c>
      <c r="T26" t="s">
        <v>213</v>
      </c>
      <c r="U26" t="s">
        <v>213</v>
      </c>
      <c r="V26">
        <f>IFERROR(VLOOKUP(U26,'EU+'!$B$2:$D$30,3,FALSE),0)</f>
        <v>0</v>
      </c>
      <c r="W26">
        <f t="shared" si="5"/>
        <v>2.1097067512128908E-5</v>
      </c>
      <c r="X26">
        <f t="shared" si="6"/>
        <v>6.8137385241495282E-5</v>
      </c>
      <c r="Y26">
        <f t="shared" si="7"/>
        <v>2.846691882896859E-5</v>
      </c>
      <c r="Z26">
        <f t="shared" si="8"/>
        <v>4.1444399640913825E-5</v>
      </c>
      <c r="AA26">
        <f t="shared" si="9"/>
        <v>2.0558780624277745E-5</v>
      </c>
      <c r="AB26">
        <f t="shared" si="10"/>
        <v>2.971010360325037E-5</v>
      </c>
      <c r="AC26">
        <f t="shared" si="11"/>
        <v>6.0932481873495132E-5</v>
      </c>
      <c r="AD26">
        <f t="shared" si="12"/>
        <v>3.3774173164398841E-5</v>
      </c>
      <c r="AE26">
        <f t="shared" si="13"/>
        <v>1.5909637550248854E-5</v>
      </c>
      <c r="AF26">
        <f t="shared" si="14"/>
        <v>3.5558994226575289E-5</v>
      </c>
      <c r="AG26">
        <f t="shared" si="15"/>
        <v>1.8192536329411124E-5</v>
      </c>
      <c r="AH26">
        <f t="shared" si="16"/>
        <v>3.2177035363134188E-5</v>
      </c>
      <c r="AI26">
        <f t="shared" si="17"/>
        <v>1.7572168194719227E-5</v>
      </c>
      <c r="AJ26">
        <f t="shared" si="18"/>
        <v>3.0878109506350199E-10</v>
      </c>
    </row>
    <row r="27" spans="1:36" x14ac:dyDescent="0.25">
      <c r="A27" t="s">
        <v>214</v>
      </c>
      <c r="C27" t="s">
        <v>28</v>
      </c>
      <c r="D27" t="s">
        <v>28</v>
      </c>
      <c r="E27">
        <v>1.9306427389650599E-3</v>
      </c>
      <c r="F27">
        <v>5.4480809828268903E-3</v>
      </c>
      <c r="G27">
        <v>2.4890092395002199E-3</v>
      </c>
      <c r="H27">
        <v>3.3760578444214E-3</v>
      </c>
      <c r="I27">
        <v>1.74019946372543E-3</v>
      </c>
      <c r="J27">
        <v>2.3505419464538301E-3</v>
      </c>
      <c r="K27">
        <v>4.1122001406815401E-3</v>
      </c>
      <c r="L27">
        <v>2.5025514052002202E-3</v>
      </c>
      <c r="M27">
        <v>1.43731738625509E-3</v>
      </c>
      <c r="N27">
        <f t="shared" si="3"/>
        <v>2.8207334608921866E-3</v>
      </c>
      <c r="O27">
        <f t="shared" si="4"/>
        <v>1.2838050107344577E-3</v>
      </c>
      <c r="R27" t="s">
        <v>214</v>
      </c>
      <c r="T27" t="s">
        <v>28</v>
      </c>
      <c r="U27" t="s">
        <v>28</v>
      </c>
      <c r="V27">
        <f>IFERROR(VLOOKUP(U27,'EU+'!$B$2:$D$30,3,FALSE),0)</f>
        <v>0</v>
      </c>
      <c r="W27">
        <f t="shared" si="5"/>
        <v>2.2843507019392312E-3</v>
      </c>
      <c r="X27">
        <f t="shared" si="6"/>
        <v>6.4462095270996769E-3</v>
      </c>
      <c r="Y27">
        <f t="shared" si="7"/>
        <v>2.945014056009903E-3</v>
      </c>
      <c r="Z27">
        <f t="shared" si="8"/>
        <v>3.9945764957143859E-3</v>
      </c>
      <c r="AA27">
        <f t="shared" si="9"/>
        <v>2.0590168166516498E-3</v>
      </c>
      <c r="AB27">
        <f t="shared" si="10"/>
        <v>2.7811785354952658E-3</v>
      </c>
      <c r="AC27">
        <f t="shared" si="11"/>
        <v>4.8655854800542077E-3</v>
      </c>
      <c r="AD27">
        <f t="shared" si="12"/>
        <v>2.9610372461621919E-3</v>
      </c>
      <c r="AE27">
        <f t="shared" si="13"/>
        <v>1.7006445128016493E-3</v>
      </c>
      <c r="AF27">
        <f t="shared" si="14"/>
        <v>3.3375125968809066E-3</v>
      </c>
      <c r="AG27">
        <f t="shared" si="15"/>
        <v>1.519007539943119E-3</v>
      </c>
      <c r="AH27">
        <f t="shared" si="16"/>
        <v>2.873492518232993E-3</v>
      </c>
      <c r="AI27">
        <f t="shared" si="17"/>
        <v>1.2271474475022777E-3</v>
      </c>
      <c r="AJ27">
        <f t="shared" si="18"/>
        <v>1.5058908579113554E-6</v>
      </c>
    </row>
    <row r="28" spans="1:36" x14ac:dyDescent="0.25">
      <c r="A28" t="s">
        <v>215</v>
      </c>
      <c r="C28" t="s">
        <v>25</v>
      </c>
      <c r="D28" t="s">
        <v>25</v>
      </c>
      <c r="E28">
        <v>3.6277197121800199E-2</v>
      </c>
      <c r="F28">
        <v>0.102460321378188</v>
      </c>
      <c r="G28">
        <v>4.6785038873443603E-2</v>
      </c>
      <c r="H28">
        <v>6.3479252500746805E-2</v>
      </c>
      <c r="I28">
        <v>3.26982946189587E-2</v>
      </c>
      <c r="J28">
        <v>4.4190929829644197E-2</v>
      </c>
      <c r="K28">
        <v>7.7339241253268007E-2</v>
      </c>
      <c r="L28">
        <v>4.7053279737758101E-2</v>
      </c>
      <c r="M28">
        <v>2.6994686873181701E-2</v>
      </c>
      <c r="N28">
        <f t="shared" si="3"/>
        <v>5.3030915798554359E-2</v>
      </c>
      <c r="O28">
        <f t="shared" si="4"/>
        <v>2.4156274588001073E-2</v>
      </c>
      <c r="R28" t="s">
        <v>215</v>
      </c>
      <c r="T28" t="s">
        <v>25</v>
      </c>
      <c r="U28" t="s">
        <v>25</v>
      </c>
      <c r="V28">
        <f>IFERROR(VLOOKUP(U28,'EU+'!$B$2:$D$30,3,FALSE),0)</f>
        <v>0</v>
      </c>
      <c r="W28">
        <f t="shared" si="5"/>
        <v>4.2923446703554975E-2</v>
      </c>
      <c r="X28">
        <f t="shared" si="6"/>
        <v>0.12123180655715239</v>
      </c>
      <c r="Y28">
        <f t="shared" si="7"/>
        <v>5.5356402421763276E-2</v>
      </c>
      <c r="Z28">
        <f t="shared" si="8"/>
        <v>7.5109118886693721E-2</v>
      </c>
      <c r="AA28">
        <f t="shared" si="9"/>
        <v>3.8688862914676152E-2</v>
      </c>
      <c r="AB28">
        <f t="shared" si="10"/>
        <v>5.2287033503572486E-2</v>
      </c>
      <c r="AC28">
        <f t="shared" si="11"/>
        <v>9.1508359614506415E-2</v>
      </c>
      <c r="AD28">
        <f t="shared" si="12"/>
        <v>5.5673786987182186E-2</v>
      </c>
      <c r="AE28">
        <f t="shared" si="13"/>
        <v>3.1940312240491826E-2</v>
      </c>
      <c r="AF28">
        <f t="shared" si="14"/>
        <v>6.2746569981065925E-2</v>
      </c>
      <c r="AG28">
        <f t="shared" si="15"/>
        <v>2.8581881928563129E-2</v>
      </c>
      <c r="AH28">
        <f t="shared" si="16"/>
        <v>5.4019671052085806E-2</v>
      </c>
      <c r="AI28">
        <f t="shared" si="17"/>
        <v>2.3095841975389258E-2</v>
      </c>
      <c r="AJ28">
        <f t="shared" si="18"/>
        <v>5.3341791655215232E-4</v>
      </c>
    </row>
    <row r="29" spans="1:36" x14ac:dyDescent="0.25">
      <c r="A29" t="s">
        <v>216</v>
      </c>
      <c r="C29" t="s">
        <v>22</v>
      </c>
      <c r="D29" t="s">
        <v>22</v>
      </c>
      <c r="E29">
        <v>6.1782714291208803E-3</v>
      </c>
      <c r="F29">
        <v>1.7546416193977201E-2</v>
      </c>
      <c r="G29">
        <v>7.9719668834147793E-3</v>
      </c>
      <c r="H29">
        <v>1.0829871922251001E-2</v>
      </c>
      <c r="I29">
        <v>5.5771347311902803E-3</v>
      </c>
      <c r="J29">
        <v>7.5342207343143102E-3</v>
      </c>
      <c r="K29">
        <v>1.32542292813655E-2</v>
      </c>
      <c r="L29">
        <v>8.0232284967498707E-3</v>
      </c>
      <c r="M29">
        <v>4.6036513882935998E-3</v>
      </c>
      <c r="N29">
        <f t="shared" si="3"/>
        <v>9.0576656734086044E-3</v>
      </c>
      <c r="O29">
        <f t="shared" si="4"/>
        <v>4.1476451636410852E-3</v>
      </c>
      <c r="R29" t="s">
        <v>216</v>
      </c>
      <c r="T29" t="s">
        <v>22</v>
      </c>
      <c r="U29" t="s">
        <v>22</v>
      </c>
      <c r="V29">
        <f>IFERROR(VLOOKUP(U29,'EU+'!$B$2:$D$30,3,FALSE),0)</f>
        <v>0</v>
      </c>
      <c r="W29">
        <f t="shared" si="5"/>
        <v>7.3101762387426349E-3</v>
      </c>
      <c r="X29">
        <f t="shared" si="6"/>
        <v>2.0761048815647869E-2</v>
      </c>
      <c r="Y29">
        <f t="shared" si="7"/>
        <v>9.432489905266947E-3</v>
      </c>
      <c r="Z29">
        <f t="shared" si="8"/>
        <v>1.2813984186824619E-2</v>
      </c>
      <c r="AA29">
        <f t="shared" si="9"/>
        <v>6.5989068722438291E-3</v>
      </c>
      <c r="AB29">
        <f t="shared" si="10"/>
        <v>8.9145454390085789E-3</v>
      </c>
      <c r="AC29">
        <f t="shared" si="11"/>
        <v>1.5682501662001559E-2</v>
      </c>
      <c r="AD29">
        <f t="shared" si="12"/>
        <v>9.493143023547819E-3</v>
      </c>
      <c r="AE29">
        <f t="shared" si="13"/>
        <v>5.4470742142429711E-3</v>
      </c>
      <c r="AF29">
        <f t="shared" si="14"/>
        <v>1.0717096706391873E-2</v>
      </c>
      <c r="AG29">
        <f t="shared" si="15"/>
        <v>4.9075242921626013E-3</v>
      </c>
      <c r="AH29">
        <f t="shared" si="16"/>
        <v>9.2272342422089516E-3</v>
      </c>
      <c r="AI29">
        <f t="shared" si="17"/>
        <v>3.9697819155910625E-3</v>
      </c>
      <c r="AJ29">
        <f t="shared" si="18"/>
        <v>1.5759168457353846E-5</v>
      </c>
    </row>
    <row r="30" spans="1:36" x14ac:dyDescent="0.25">
      <c r="A30" t="s">
        <v>217</v>
      </c>
      <c r="C30" t="s">
        <v>29</v>
      </c>
      <c r="D30" t="s">
        <v>29</v>
      </c>
      <c r="E30">
        <v>2.3584027080662999E-3</v>
      </c>
      <c r="F30">
        <v>6.5870782026834704E-3</v>
      </c>
      <c r="G30">
        <v>3.03616136845173E-3</v>
      </c>
      <c r="H30">
        <v>4.10429549430522E-3</v>
      </c>
      <c r="I30">
        <v>2.1412460899495698E-3</v>
      </c>
      <c r="J30">
        <v>2.87524289355518E-3</v>
      </c>
      <c r="K30">
        <v>4.9688678815816003E-3</v>
      </c>
      <c r="L30">
        <v>3.0606452861052899E-3</v>
      </c>
      <c r="M30">
        <v>1.76695745436397E-3</v>
      </c>
      <c r="N30">
        <f t="shared" si="3"/>
        <v>3.4332108198958143E-3</v>
      </c>
      <c r="O30">
        <f t="shared" si="4"/>
        <v>1.5396445973444566E-3</v>
      </c>
      <c r="R30" t="s">
        <v>217</v>
      </c>
      <c r="T30" t="s">
        <v>29</v>
      </c>
      <c r="U30" t="s">
        <v>29</v>
      </c>
      <c r="V30">
        <f>IFERROR(VLOOKUP(U30,'EU+'!$B$2:$D$30,3,FALSE),0)</f>
        <v>0</v>
      </c>
      <c r="W30">
        <f t="shared" si="5"/>
        <v>2.7904794465052687E-3</v>
      </c>
      <c r="X30">
        <f t="shared" si="6"/>
        <v>7.7938794228158415E-3</v>
      </c>
      <c r="Y30">
        <f t="shared" si="7"/>
        <v>3.5924084830637358E-3</v>
      </c>
      <c r="Z30">
        <f t="shared" si="8"/>
        <v>4.8562326442685424E-3</v>
      </c>
      <c r="AA30">
        <f t="shared" si="9"/>
        <v>2.5335381372645848E-3</v>
      </c>
      <c r="AB30">
        <f t="shared" si="10"/>
        <v>3.4020085589006681E-3</v>
      </c>
      <c r="AC30">
        <f t="shared" si="11"/>
        <v>5.8792010577880666E-3</v>
      </c>
      <c r="AD30">
        <f t="shared" si="12"/>
        <v>3.6213780346795428E-3</v>
      </c>
      <c r="AE30">
        <f t="shared" si="13"/>
        <v>2.0906770681647802E-3</v>
      </c>
      <c r="AF30">
        <f t="shared" si="14"/>
        <v>4.0622003170501146E-3</v>
      </c>
      <c r="AG30">
        <f t="shared" si="15"/>
        <v>1.8217188222851238E-3</v>
      </c>
      <c r="AH30">
        <f t="shared" si="16"/>
        <v>3.5053605713595282E-3</v>
      </c>
      <c r="AI30">
        <f t="shared" si="17"/>
        <v>1.4667164520539894E-3</v>
      </c>
      <c r="AJ30">
        <f t="shared" si="18"/>
        <v>2.1512571507258423E-6</v>
      </c>
    </row>
    <row r="31" spans="1:36" x14ac:dyDescent="0.25">
      <c r="A31" t="s">
        <v>218</v>
      </c>
      <c r="C31" t="s">
        <v>26</v>
      </c>
      <c r="D31" t="s">
        <v>26</v>
      </c>
      <c r="E31">
        <v>0.23941105587244299</v>
      </c>
      <c r="F31">
        <v>0.67154268748063595</v>
      </c>
      <c r="G31">
        <v>0.30839624197972099</v>
      </c>
      <c r="H31">
        <v>0.41735482805478802</v>
      </c>
      <c r="I31">
        <v>0.21711096030473701</v>
      </c>
      <c r="J31">
        <v>0.29187283444777701</v>
      </c>
      <c r="K31">
        <v>0.50675875223446498</v>
      </c>
      <c r="L31">
        <v>0.31063566157906303</v>
      </c>
      <c r="M31">
        <v>0.17917336570419801</v>
      </c>
      <c r="N31">
        <f t="shared" si="3"/>
        <v>0.34913959862864757</v>
      </c>
      <c r="O31">
        <f t="shared" si="4"/>
        <v>0.15741003705968859</v>
      </c>
      <c r="R31" t="s">
        <v>218</v>
      </c>
      <c r="T31" t="s">
        <v>26</v>
      </c>
      <c r="U31" t="s">
        <v>26</v>
      </c>
      <c r="V31">
        <f>IFERROR(VLOOKUP(U31,'EU+'!$B$2:$D$30,3,FALSE),0)</f>
        <v>0</v>
      </c>
      <c r="W31">
        <f t="shared" si="5"/>
        <v>0.28327292382815383</v>
      </c>
      <c r="X31">
        <f t="shared" si="6"/>
        <v>0.79457425165615325</v>
      </c>
      <c r="Y31">
        <f t="shared" si="7"/>
        <v>0.36489670389221929</v>
      </c>
      <c r="Z31">
        <f t="shared" si="8"/>
        <v>0.4938173050782837</v>
      </c>
      <c r="AA31">
        <f t="shared" si="9"/>
        <v>0.25688728658140531</v>
      </c>
      <c r="AB31">
        <f t="shared" si="10"/>
        <v>0.345346086456775</v>
      </c>
      <c r="AC31">
        <f t="shared" si="11"/>
        <v>0.59960068635028763</v>
      </c>
      <c r="AD31">
        <f t="shared" si="12"/>
        <v>0.36754640164854047</v>
      </c>
      <c r="AE31">
        <f t="shared" si="13"/>
        <v>0.21199924535732895</v>
      </c>
      <c r="AF31">
        <f t="shared" si="14"/>
        <v>0.41310454342768305</v>
      </c>
      <c r="AG31">
        <f t="shared" si="15"/>
        <v>0.18624871468573015</v>
      </c>
      <c r="AH31">
        <f t="shared" si="16"/>
        <v>0.35627594127886747</v>
      </c>
      <c r="AI31">
        <f t="shared" si="17"/>
        <v>0.15012268835527118</v>
      </c>
      <c r="AJ31">
        <f t="shared" si="18"/>
        <v>2.2536821559013872E-2</v>
      </c>
    </row>
    <row r="32" spans="1:36" x14ac:dyDescent="0.25">
      <c r="A32" t="s">
        <v>219</v>
      </c>
      <c r="C32" t="s">
        <v>27</v>
      </c>
      <c r="D32" t="s">
        <v>27</v>
      </c>
      <c r="E32">
        <v>2.13025083351724E-4</v>
      </c>
      <c r="F32">
        <v>6.01130795609057E-4</v>
      </c>
      <c r="G32">
        <v>2.7747998192502601E-4</v>
      </c>
      <c r="H32">
        <v>3.8209272825558702E-4</v>
      </c>
      <c r="I32">
        <v>2.01022695069067E-4</v>
      </c>
      <c r="J32">
        <v>2.7669203635782001E-4</v>
      </c>
      <c r="K32">
        <v>5.0472167626733604E-4</v>
      </c>
      <c r="L32">
        <v>3.0313776227811398E-4</v>
      </c>
      <c r="M32">
        <v>1.6185846084979799E-4</v>
      </c>
      <c r="N32">
        <f t="shared" si="3"/>
        <v>3.2457346888483654E-4</v>
      </c>
      <c r="O32">
        <f t="shared" si="4"/>
        <v>1.4637269394618123E-4</v>
      </c>
      <c r="R32" t="s">
        <v>219</v>
      </c>
      <c r="T32" t="s">
        <v>27</v>
      </c>
      <c r="U32" t="s">
        <v>27</v>
      </c>
      <c r="V32">
        <f>IFERROR(VLOOKUP(U32,'EU+'!$B$2:$D$30,3,FALSE),0)</f>
        <v>0</v>
      </c>
      <c r="W32">
        <f t="shared" si="5"/>
        <v>2.5205284689078911E-4</v>
      </c>
      <c r="X32">
        <f t="shared" si="6"/>
        <v>7.1126238282850397E-4</v>
      </c>
      <c r="Y32">
        <f t="shared" si="7"/>
        <v>3.2831635739313743E-4</v>
      </c>
      <c r="Z32">
        <f t="shared" si="8"/>
        <v>4.5209492899987149E-4</v>
      </c>
      <c r="AA32">
        <f t="shared" si="9"/>
        <v>2.3785153271438576E-4</v>
      </c>
      <c r="AB32">
        <f t="shared" si="10"/>
        <v>3.273840543972441E-4</v>
      </c>
      <c r="AC32">
        <f t="shared" si="11"/>
        <v>5.9719040306923429E-4</v>
      </c>
      <c r="AD32">
        <f t="shared" si="12"/>
        <v>3.5867483199688438E-4</v>
      </c>
      <c r="AE32">
        <f t="shared" si="13"/>
        <v>1.9151212246303176E-4</v>
      </c>
      <c r="AF32">
        <f t="shared" si="14"/>
        <v>3.8403771786145355E-4</v>
      </c>
      <c r="AG32">
        <f t="shared" si="15"/>
        <v>1.7318924905802916E-4</v>
      </c>
      <c r="AH32">
        <f t="shared" si="16"/>
        <v>3.4252258892815602E-4</v>
      </c>
      <c r="AI32">
        <f t="shared" si="17"/>
        <v>1.5740549286334511E-4</v>
      </c>
      <c r="AJ32">
        <f t="shared" si="18"/>
        <v>2.4776489183552589E-8</v>
      </c>
    </row>
    <row r="33" spans="1:36" x14ac:dyDescent="0.25">
      <c r="A33" t="s">
        <v>220</v>
      </c>
      <c r="C33" t="s">
        <v>20</v>
      </c>
      <c r="D33" t="s">
        <v>20</v>
      </c>
      <c r="E33">
        <v>9.8267496992558798E-3</v>
      </c>
      <c r="F33">
        <v>2.790148874728E-2</v>
      </c>
      <c r="G33">
        <v>1.2680759895703801E-2</v>
      </c>
      <c r="H33">
        <v>1.72234814247453E-2</v>
      </c>
      <c r="I33">
        <v>8.8885849048389396E-3</v>
      </c>
      <c r="J33">
        <v>1.1994531711459901E-2</v>
      </c>
      <c r="K33">
        <v>2.1080068018596399E-2</v>
      </c>
      <c r="L33">
        <v>1.2773066884068301E-2</v>
      </c>
      <c r="M33">
        <v>7.3329699955639299E-3</v>
      </c>
      <c r="N33">
        <f t="shared" si="3"/>
        <v>1.4411300142390273E-2</v>
      </c>
      <c r="O33">
        <f t="shared" si="4"/>
        <v>6.5907758323475773E-3</v>
      </c>
      <c r="R33" t="s">
        <v>220</v>
      </c>
      <c r="T33" t="s">
        <v>20</v>
      </c>
      <c r="U33" t="s">
        <v>20</v>
      </c>
      <c r="V33" t="str">
        <f>IFERROR(VLOOKUP(U33,'EU+'!$B$2:$D$30,3,FALSE),0)</f>
        <v>EU+</v>
      </c>
      <c r="W33">
        <f t="shared" si="5"/>
        <v>1.162708258769286E-2</v>
      </c>
      <c r="X33">
        <f t="shared" si="6"/>
        <v>3.3013246893708242E-2</v>
      </c>
      <c r="Y33">
        <f t="shared" si="7"/>
        <v>1.5003968463063259E-2</v>
      </c>
      <c r="Z33">
        <f t="shared" si="8"/>
        <v>2.037895001927971E-2</v>
      </c>
      <c r="AA33">
        <f t="shared" si="9"/>
        <v>1.0517039096264797E-2</v>
      </c>
      <c r="AB33">
        <f t="shared" si="10"/>
        <v>1.4192018223523676E-2</v>
      </c>
      <c r="AC33">
        <f t="shared" si="11"/>
        <v>2.4942091668923166E-2</v>
      </c>
      <c r="AD33">
        <f t="shared" si="12"/>
        <v>1.511318677125081E-2</v>
      </c>
      <c r="AE33">
        <f t="shared" si="13"/>
        <v>8.6764240833316283E-3</v>
      </c>
      <c r="AF33">
        <f t="shared" si="14"/>
        <v>1.7051556423004242E-2</v>
      </c>
      <c r="AG33">
        <f t="shared" si="15"/>
        <v>7.7982544854559863E-3</v>
      </c>
      <c r="AH33">
        <f t="shared" si="16"/>
        <v>1.4688151968658813E-2</v>
      </c>
      <c r="AI33">
        <f t="shared" si="17"/>
        <v>6.3069235252737419E-3</v>
      </c>
      <c r="AJ33">
        <f t="shared" si="18"/>
        <v>3.9777284353651366E-5</v>
      </c>
    </row>
    <row r="34" spans="1:36" x14ac:dyDescent="0.25">
      <c r="A34" t="s">
        <v>221</v>
      </c>
      <c r="C34" t="s">
        <v>18</v>
      </c>
      <c r="D34" t="s">
        <v>18</v>
      </c>
      <c r="E34">
        <v>0.10610493708070901</v>
      </c>
      <c r="F34">
        <v>0.29959323181762099</v>
      </c>
      <c r="G34">
        <v>0.136848575291622</v>
      </c>
      <c r="H34">
        <v>0.18565424668722899</v>
      </c>
      <c r="I34">
        <v>9.5648861503321803E-2</v>
      </c>
      <c r="J34">
        <v>0.129256583319729</v>
      </c>
      <c r="K34">
        <v>0.226131839136616</v>
      </c>
      <c r="L34">
        <v>0.13761922807670701</v>
      </c>
      <c r="M34">
        <v>7.8944474589546093E-2</v>
      </c>
      <c r="N34">
        <f t="shared" si="3"/>
        <v>0.15508910861145564</v>
      </c>
      <c r="O34">
        <f t="shared" si="4"/>
        <v>7.0620968310979124E-2</v>
      </c>
      <c r="R34" t="s">
        <v>221</v>
      </c>
      <c r="T34" t="s">
        <v>18</v>
      </c>
      <c r="U34" t="s">
        <v>18</v>
      </c>
      <c r="V34">
        <f>IFERROR(VLOOKUP(U34,'EU+'!$B$2:$D$30,3,FALSE),0)</f>
        <v>0</v>
      </c>
      <c r="W34">
        <f t="shared" si="5"/>
        <v>0.12554414268766589</v>
      </c>
      <c r="X34">
        <f t="shared" si="6"/>
        <v>0.35448091746155574</v>
      </c>
      <c r="Y34">
        <f t="shared" si="7"/>
        <v>0.16192024175036041</v>
      </c>
      <c r="Z34">
        <f t="shared" si="8"/>
        <v>0.21966747144803883</v>
      </c>
      <c r="AA34">
        <f t="shared" si="9"/>
        <v>0.11317243708793485</v>
      </c>
      <c r="AB34">
        <f t="shared" si="10"/>
        <v>0.15293734095774275</v>
      </c>
      <c r="AC34">
        <f t="shared" si="11"/>
        <v>0.26756085682607833</v>
      </c>
      <c r="AD34">
        <f t="shared" si="12"/>
        <v>0.16283208379914055</v>
      </c>
      <c r="AE34">
        <f t="shared" si="13"/>
        <v>9.3407683515555437E-2</v>
      </c>
      <c r="AF34">
        <f t="shared" si="14"/>
        <v>0.18350257505934139</v>
      </c>
      <c r="AG34">
        <f t="shared" si="15"/>
        <v>8.3559249609947095E-2</v>
      </c>
      <c r="AH34">
        <f t="shared" si="16"/>
        <v>0.1579820804372904</v>
      </c>
      <c r="AI34">
        <f t="shared" si="17"/>
        <v>6.7517103460517064E-2</v>
      </c>
      <c r="AJ34">
        <f t="shared" si="18"/>
        <v>4.5585592596981651E-3</v>
      </c>
    </row>
    <row r="35" spans="1:36" x14ac:dyDescent="0.25">
      <c r="A35" t="s">
        <v>222</v>
      </c>
      <c r="C35" t="s">
        <v>15</v>
      </c>
      <c r="D35" t="s">
        <v>15</v>
      </c>
      <c r="E35">
        <v>0.13387171431615399</v>
      </c>
      <c r="F35">
        <v>0.37804132554701297</v>
      </c>
      <c r="G35">
        <v>0.17266447854059799</v>
      </c>
      <c r="H35">
        <v>0.23425330283064899</v>
      </c>
      <c r="I35">
        <v>0.120679406430968</v>
      </c>
      <c r="J35">
        <v>0.16308754770894399</v>
      </c>
      <c r="K35">
        <v>0.28534674206685601</v>
      </c>
      <c r="L35">
        <v>0.17364229689226199</v>
      </c>
      <c r="M35">
        <v>9.9601988816786904E-2</v>
      </c>
      <c r="N35">
        <f t="shared" si="3"/>
        <v>0.19568764479447009</v>
      </c>
      <c r="O35">
        <f t="shared" si="4"/>
        <v>8.9119061396741348E-2</v>
      </c>
      <c r="R35" t="s">
        <v>222</v>
      </c>
      <c r="T35" t="s">
        <v>15</v>
      </c>
      <c r="U35" t="s">
        <v>15</v>
      </c>
      <c r="V35">
        <f>IFERROR(VLOOKUP(U35,'EU+'!$B$2:$D$30,3,FALSE),0)</f>
        <v>0</v>
      </c>
      <c r="W35">
        <f t="shared" si="5"/>
        <v>0.15839799792883849</v>
      </c>
      <c r="X35">
        <f t="shared" si="6"/>
        <v>0.44730127948907139</v>
      </c>
      <c r="Y35">
        <f t="shared" si="7"/>
        <v>0.20429788214759115</v>
      </c>
      <c r="Z35">
        <f t="shared" si="8"/>
        <v>0.27717023245824907</v>
      </c>
      <c r="AA35">
        <f t="shared" si="9"/>
        <v>0.14278876211865554</v>
      </c>
      <c r="AB35">
        <f t="shared" si="10"/>
        <v>0.19296638708318595</v>
      </c>
      <c r="AC35">
        <f t="shared" si="11"/>
        <v>0.33762436590723993</v>
      </c>
      <c r="AD35">
        <f t="shared" si="12"/>
        <v>0.20545484401987937</v>
      </c>
      <c r="AE35">
        <f t="shared" si="13"/>
        <v>0.11784980642774857</v>
      </c>
      <c r="AF35">
        <f t="shared" si="14"/>
        <v>0.23153906195338439</v>
      </c>
      <c r="AG35">
        <f t="shared" si="15"/>
        <v>0.10544632953010363</v>
      </c>
      <c r="AH35">
        <f t="shared" si="16"/>
        <v>0.19933683311134184</v>
      </c>
      <c r="AI35">
        <f t="shared" si="17"/>
        <v>8.5204568858685367E-2</v>
      </c>
      <c r="AJ35">
        <f t="shared" si="18"/>
        <v>7.259818554394456E-3</v>
      </c>
    </row>
    <row r="36" spans="1:36" x14ac:dyDescent="0.25">
      <c r="A36" t="s">
        <v>223</v>
      </c>
      <c r="C36" t="s">
        <v>35</v>
      </c>
      <c r="D36" t="s">
        <v>35</v>
      </c>
      <c r="E36">
        <v>8.2424308505766999E-2</v>
      </c>
      <c r="F36">
        <v>0.23167303721599999</v>
      </c>
      <c r="G36">
        <v>0.106214784863688</v>
      </c>
      <c r="H36">
        <v>0.14387920325210901</v>
      </c>
      <c r="I36">
        <v>7.4297057142057296E-2</v>
      </c>
      <c r="J36">
        <v>0.10027891836703</v>
      </c>
      <c r="K36">
        <v>0.17481526915291001</v>
      </c>
      <c r="L36">
        <v>0.106694676797776</v>
      </c>
      <c r="M36">
        <v>6.1365447419063197E-2</v>
      </c>
      <c r="N36">
        <f t="shared" si="3"/>
        <v>0.12018252252404449</v>
      </c>
      <c r="O36">
        <f t="shared" si="4"/>
        <v>5.4474976671884286E-2</v>
      </c>
      <c r="R36" t="s">
        <v>223</v>
      </c>
      <c r="T36" t="s">
        <v>35</v>
      </c>
      <c r="U36" t="s">
        <v>35</v>
      </c>
      <c r="V36">
        <f>IFERROR(VLOOKUP(U36,'EU+'!$B$2:$D$30,3,FALSE),0)</f>
        <v>0</v>
      </c>
      <c r="W36">
        <f t="shared" si="5"/>
        <v>9.7525048623411908E-2</v>
      </c>
      <c r="X36">
        <f t="shared" si="6"/>
        <v>0.27411724318734298</v>
      </c>
      <c r="Y36">
        <f t="shared" si="7"/>
        <v>0.12567411539317488</v>
      </c>
      <c r="Z36">
        <f t="shared" si="8"/>
        <v>0.17023893251197766</v>
      </c>
      <c r="AA36">
        <f t="shared" si="9"/>
        <v>8.7908824977871433E-2</v>
      </c>
      <c r="AB36">
        <f t="shared" si="10"/>
        <v>0.1186507544550828</v>
      </c>
      <c r="AC36">
        <f t="shared" si="11"/>
        <v>0.20684271343398078</v>
      </c>
      <c r="AD36">
        <f t="shared" si="12"/>
        <v>0.12624192706250348</v>
      </c>
      <c r="AE36">
        <f t="shared" si="13"/>
        <v>7.2608049152427342E-2</v>
      </c>
      <c r="AF36">
        <f t="shared" si="14"/>
        <v>0.14220084542197478</v>
      </c>
      <c r="AG36">
        <f t="shared" si="15"/>
        <v>6.4455193437419386E-2</v>
      </c>
      <c r="AH36">
        <f t="shared" si="16"/>
        <v>0.12245045381637316</v>
      </c>
      <c r="AI36">
        <f t="shared" si="17"/>
        <v>5.2029452941289307E-2</v>
      </c>
      <c r="AJ36">
        <f t="shared" si="18"/>
        <v>2.7070639733698387E-3</v>
      </c>
    </row>
    <row r="37" spans="1:36" x14ac:dyDescent="0.25">
      <c r="A37" t="s">
        <v>224</v>
      </c>
      <c r="C37" t="s">
        <v>89</v>
      </c>
      <c r="D37" t="s">
        <v>89</v>
      </c>
      <c r="E37">
        <v>7.9529577322189904E-2</v>
      </c>
      <c r="F37">
        <v>0.224933548199832</v>
      </c>
      <c r="G37">
        <v>0.102602720841892</v>
      </c>
      <c r="H37">
        <v>0.13927360605562999</v>
      </c>
      <c r="I37">
        <v>7.1692352230614598E-2</v>
      </c>
      <c r="J37">
        <v>9.6927153238893296E-2</v>
      </c>
      <c r="K37">
        <v>0.169800546771158</v>
      </c>
      <c r="L37">
        <v>0.103224908458576</v>
      </c>
      <c r="M37">
        <v>5.9160629766079303E-2</v>
      </c>
      <c r="N37">
        <f t="shared" si="3"/>
        <v>0.11634944920942947</v>
      </c>
      <c r="O37">
        <f t="shared" si="4"/>
        <v>5.3070725673871985E-2</v>
      </c>
      <c r="R37" t="s">
        <v>224</v>
      </c>
      <c r="T37" t="s">
        <v>89</v>
      </c>
      <c r="U37" t="s">
        <v>89</v>
      </c>
      <c r="V37">
        <f>IFERROR(VLOOKUP(U37,'EU+'!$B$2:$D$30,3,FALSE),0)</f>
        <v>0</v>
      </c>
      <c r="W37">
        <f t="shared" si="5"/>
        <v>9.4099981376286487E-2</v>
      </c>
      <c r="X37">
        <f t="shared" si="6"/>
        <v>0.2661430301679793</v>
      </c>
      <c r="Y37">
        <f t="shared" si="7"/>
        <v>0.12140029465093734</v>
      </c>
      <c r="Z37">
        <f t="shared" si="8"/>
        <v>0.16478955600316486</v>
      </c>
      <c r="AA37">
        <f t="shared" si="9"/>
        <v>8.4826918951079397E-2</v>
      </c>
      <c r="AB37">
        <f t="shared" si="10"/>
        <v>0.11468492128011698</v>
      </c>
      <c r="AC37">
        <f t="shared" si="11"/>
        <v>0.20090925699401491</v>
      </c>
      <c r="AD37">
        <f t="shared" si="12"/>
        <v>0.12213647161947991</v>
      </c>
      <c r="AE37">
        <f t="shared" si="13"/>
        <v>6.9999292673773153E-2</v>
      </c>
      <c r="AF37">
        <f t="shared" si="14"/>
        <v>0.13766552485742584</v>
      </c>
      <c r="AG37">
        <f t="shared" si="15"/>
        <v>6.2793673318618001E-2</v>
      </c>
      <c r="AH37">
        <f t="shared" si="16"/>
        <v>0.11851137230369287</v>
      </c>
      <c r="AI37">
        <f t="shared" si="17"/>
        <v>5.0757410152629016E-2</v>
      </c>
      <c r="AJ37">
        <f t="shared" si="18"/>
        <v>2.5763146854022073E-3</v>
      </c>
    </row>
    <row r="38" spans="1:36" x14ac:dyDescent="0.25">
      <c r="A38" t="s">
        <v>225</v>
      </c>
      <c r="C38" t="s">
        <v>36</v>
      </c>
      <c r="D38" t="s">
        <v>36</v>
      </c>
      <c r="E38">
        <v>8.8424382481406799E-2</v>
      </c>
      <c r="F38">
        <v>0.24924641830420899</v>
      </c>
      <c r="G38">
        <v>0.114004878477484</v>
      </c>
      <c r="H38">
        <v>0.15457866339538401</v>
      </c>
      <c r="I38">
        <v>7.9705499751107703E-2</v>
      </c>
      <c r="J38">
        <v>0.10766274933719</v>
      </c>
      <c r="K38">
        <v>0.188108826493538</v>
      </c>
      <c r="L38">
        <v>0.114599744944374</v>
      </c>
      <c r="M38">
        <v>6.5808483180937793E-2</v>
      </c>
      <c r="N38">
        <f t="shared" si="3"/>
        <v>0.12912662737395905</v>
      </c>
      <c r="O38">
        <f t="shared" si="4"/>
        <v>5.8698566598542827E-2</v>
      </c>
      <c r="R38" t="s">
        <v>225</v>
      </c>
      <c r="T38" t="s">
        <v>36</v>
      </c>
      <c r="U38" t="s">
        <v>36</v>
      </c>
      <c r="V38">
        <f>IFERROR(VLOOKUP(U38,'EU+'!$B$2:$D$30,3,FALSE),0)</f>
        <v>0</v>
      </c>
      <c r="W38">
        <f t="shared" si="5"/>
        <v>0.10462438032332418</v>
      </c>
      <c r="X38">
        <f t="shared" si="6"/>
        <v>0.29491019706435873</v>
      </c>
      <c r="Y38">
        <f t="shared" si="7"/>
        <v>0.13489141150689635</v>
      </c>
      <c r="Z38">
        <f t="shared" si="8"/>
        <v>0.18289861252183962</v>
      </c>
      <c r="AA38">
        <f t="shared" si="9"/>
        <v>9.4308134089305093E-2</v>
      </c>
      <c r="AB38">
        <f t="shared" si="10"/>
        <v>0.12738735761798983</v>
      </c>
      <c r="AC38">
        <f t="shared" si="11"/>
        <v>0.22257174834523089</v>
      </c>
      <c r="AD38">
        <f t="shared" si="12"/>
        <v>0.13559526188986709</v>
      </c>
      <c r="AE38">
        <f t="shared" si="13"/>
        <v>7.7865081775055411E-2</v>
      </c>
      <c r="AF38">
        <f t="shared" si="14"/>
        <v>0.15278357612598525</v>
      </c>
      <c r="AG38">
        <f t="shared" si="15"/>
        <v>6.9452576132281882E-2</v>
      </c>
      <c r="AH38">
        <f t="shared" si="16"/>
        <v>0.13154551674348966</v>
      </c>
      <c r="AI38">
        <f t="shared" si="17"/>
        <v>5.6097409316322011E-2</v>
      </c>
      <c r="AJ38">
        <f t="shared" si="18"/>
        <v>3.1469193320029717E-3</v>
      </c>
    </row>
    <row r="39" spans="1:36" x14ac:dyDescent="0.25">
      <c r="A39" t="s">
        <v>226</v>
      </c>
      <c r="C39" t="s">
        <v>31</v>
      </c>
      <c r="D39" t="s">
        <v>31</v>
      </c>
      <c r="E39">
        <v>1.3651902253295E-2</v>
      </c>
      <c r="F39">
        <v>4.0543509568221898E-2</v>
      </c>
      <c r="G39">
        <v>1.8013984248184602E-2</v>
      </c>
      <c r="H39">
        <v>2.5322101407384799E-2</v>
      </c>
      <c r="I39">
        <v>1.30191229624535E-2</v>
      </c>
      <c r="J39">
        <v>1.8250509399948701E-2</v>
      </c>
      <c r="K39">
        <v>3.4804309028850802E-2</v>
      </c>
      <c r="L39">
        <v>2.0260077765079099E-2</v>
      </c>
      <c r="M39">
        <v>1.0336128167437701E-2</v>
      </c>
      <c r="N39">
        <f t="shared" si="3"/>
        <v>2.1577960533428461E-2</v>
      </c>
      <c r="O39">
        <f t="shared" si="4"/>
        <v>1.0226268283002693E-2</v>
      </c>
      <c r="R39" t="s">
        <v>226</v>
      </c>
      <c r="T39" t="s">
        <v>31</v>
      </c>
      <c r="U39" t="s">
        <v>31</v>
      </c>
      <c r="V39">
        <f>IFERROR(VLOOKUP(U39,'EU+'!$B$2:$D$30,3,FALSE),0)</f>
        <v>0</v>
      </c>
      <c r="W39">
        <f t="shared" si="5"/>
        <v>1.6153031250016575E-2</v>
      </c>
      <c r="X39">
        <f t="shared" si="6"/>
        <v>4.7971378998320081E-2</v>
      </c>
      <c r="Y39">
        <f t="shared" si="7"/>
        <v>2.1314278779574595E-2</v>
      </c>
      <c r="Z39">
        <f t="shared" si="8"/>
        <v>2.9961296803956598E-2</v>
      </c>
      <c r="AA39">
        <f t="shared" si="9"/>
        <v>1.5404322134636038E-2</v>
      </c>
      <c r="AB39">
        <f t="shared" si="10"/>
        <v>2.1594137080416024E-2</v>
      </c>
      <c r="AC39">
        <f t="shared" si="11"/>
        <v>4.1180714668724694E-2</v>
      </c>
      <c r="AD39">
        <f t="shared" si="12"/>
        <v>2.3971873164276528E-2</v>
      </c>
      <c r="AE39">
        <f t="shared" si="13"/>
        <v>1.2229782941238143E-2</v>
      </c>
      <c r="AF39">
        <f t="shared" si="14"/>
        <v>2.5531201757906592E-2</v>
      </c>
      <c r="AG39">
        <f t="shared" si="15"/>
        <v>1.2099795917197328E-2</v>
      </c>
      <c r="AH39">
        <f t="shared" si="16"/>
        <v>2.2876165997858286E-2</v>
      </c>
      <c r="AI39">
        <f t="shared" si="17"/>
        <v>1.1259158464206774E-2</v>
      </c>
      <c r="AJ39">
        <f t="shared" si="18"/>
        <v>1.2676864932211903E-4</v>
      </c>
    </row>
    <row r="40" spans="1:36" x14ac:dyDescent="0.25">
      <c r="A40" t="s">
        <v>227</v>
      </c>
      <c r="C40" t="s">
        <v>41</v>
      </c>
      <c r="D40" t="s">
        <v>41</v>
      </c>
      <c r="E40">
        <v>9.7734023637172898E-4</v>
      </c>
      <c r="F40">
        <v>2.7628896228433899E-3</v>
      </c>
      <c r="G40">
        <v>1.26015532865908E-3</v>
      </c>
      <c r="H40">
        <v>1.7097408360742499E-3</v>
      </c>
      <c r="I40">
        <v>8.8141301409514795E-4</v>
      </c>
      <c r="J40">
        <v>1.19015465895151E-3</v>
      </c>
      <c r="K40">
        <v>2.0858880371742001E-3</v>
      </c>
      <c r="L40">
        <v>1.26705811220064E-3</v>
      </c>
      <c r="M40">
        <v>7.2801248393519096E-4</v>
      </c>
      <c r="N40">
        <f t="shared" si="3"/>
        <v>1.4291835922561262E-3</v>
      </c>
      <c r="O40">
        <f t="shared" si="4"/>
        <v>6.5159332360118459E-4</v>
      </c>
      <c r="R40" t="s">
        <v>227</v>
      </c>
      <c r="T40" t="s">
        <v>41</v>
      </c>
      <c r="U40" t="s">
        <v>41</v>
      </c>
      <c r="V40">
        <f>IFERROR(VLOOKUP(U40,'EU+'!$B$2:$D$30,3,FALSE),0)</f>
        <v>0</v>
      </c>
      <c r="W40">
        <f t="shared" si="5"/>
        <v>1.1563961627545933E-3</v>
      </c>
      <c r="X40">
        <f t="shared" si="6"/>
        <v>3.2690713418611094E-3</v>
      </c>
      <c r="Y40">
        <f t="shared" si="7"/>
        <v>1.4910250620049745E-3</v>
      </c>
      <c r="Z40">
        <f t="shared" si="8"/>
        <v>2.0229779441814501E-3</v>
      </c>
      <c r="AA40">
        <f t="shared" si="9"/>
        <v>1.0428943671504745E-3</v>
      </c>
      <c r="AB40">
        <f t="shared" si="10"/>
        <v>1.4081997542691564E-3</v>
      </c>
      <c r="AC40">
        <f t="shared" si="11"/>
        <v>2.4680380816804052E-3</v>
      </c>
      <c r="AD40">
        <f t="shared" si="12"/>
        <v>1.4991924863089396E-3</v>
      </c>
      <c r="AE40">
        <f t="shared" si="13"/>
        <v>8.6138973054608939E-4</v>
      </c>
      <c r="AF40">
        <f t="shared" si="14"/>
        <v>1.69102054786191E-3</v>
      </c>
      <c r="AG40">
        <f t="shared" si="15"/>
        <v>7.7097001744879561E-4</v>
      </c>
      <c r="AH40">
        <f t="shared" si="16"/>
        <v>1.455942883991013E-3</v>
      </c>
      <c r="AI40">
        <f t="shared" si="17"/>
        <v>6.2301467744702813E-4</v>
      </c>
      <c r="AJ40">
        <f t="shared" si="18"/>
        <v>3.8814728831442451E-7</v>
      </c>
    </row>
    <row r="41" spans="1:36" x14ac:dyDescent="0.25">
      <c r="A41" t="s">
        <v>228</v>
      </c>
      <c r="C41" t="s">
        <v>30</v>
      </c>
      <c r="D41" t="s">
        <v>30</v>
      </c>
      <c r="E41">
        <v>3.0389758297716701E-2</v>
      </c>
      <c r="F41">
        <v>8.5881577123851596E-2</v>
      </c>
      <c r="G41">
        <v>3.9201056133854301E-2</v>
      </c>
      <c r="H41">
        <v>5.31971783634562E-2</v>
      </c>
      <c r="I41">
        <v>2.7395066587759899E-2</v>
      </c>
      <c r="J41">
        <v>3.70295197315973E-2</v>
      </c>
      <c r="K41">
        <v>6.4827243688565198E-2</v>
      </c>
      <c r="L41">
        <v>3.9430502440547299E-2</v>
      </c>
      <c r="M41">
        <v>2.26083120373551E-2</v>
      </c>
      <c r="N41">
        <f t="shared" si="3"/>
        <v>4.444002382274484E-2</v>
      </c>
      <c r="O41">
        <f t="shared" si="4"/>
        <v>2.0253859679302842E-2</v>
      </c>
      <c r="R41" t="s">
        <v>228</v>
      </c>
      <c r="T41" t="s">
        <v>30</v>
      </c>
      <c r="U41" t="s">
        <v>30</v>
      </c>
      <c r="V41">
        <f>IFERROR(VLOOKUP(U41,'EU+'!$B$2:$D$30,3,FALSE),0)</f>
        <v>0</v>
      </c>
      <c r="W41">
        <f t="shared" si="5"/>
        <v>3.5957385744172669E-2</v>
      </c>
      <c r="X41">
        <f t="shared" si="6"/>
        <v>0.10161571430439005</v>
      </c>
      <c r="Y41">
        <f t="shared" si="7"/>
        <v>4.6382978211770495E-2</v>
      </c>
      <c r="Z41">
        <f t="shared" si="8"/>
        <v>6.29432930718659E-2</v>
      </c>
      <c r="AA41">
        <f t="shared" si="9"/>
        <v>3.241404446633555E-2</v>
      </c>
      <c r="AB41">
        <f t="shared" si="10"/>
        <v>4.3813600353989554E-2</v>
      </c>
      <c r="AC41">
        <f t="shared" si="11"/>
        <v>7.6704071983894673E-2</v>
      </c>
      <c r="AD41">
        <f t="shared" si="12"/>
        <v>4.6654460771010056E-2</v>
      </c>
      <c r="AE41">
        <f t="shared" si="13"/>
        <v>2.6750321242695725E-2</v>
      </c>
      <c r="AF41">
        <f t="shared" si="14"/>
        <v>5.2581763350013848E-2</v>
      </c>
      <c r="AG41">
        <f t="shared" si="15"/>
        <v>2.3964515879409145E-2</v>
      </c>
      <c r="AH41">
        <f t="shared" si="16"/>
        <v>4.5267299763585109E-2</v>
      </c>
      <c r="AI41">
        <f t="shared" si="17"/>
        <v>1.9367451888057958E-2</v>
      </c>
      <c r="AJ41">
        <f t="shared" si="18"/>
        <v>3.7509819263623973E-4</v>
      </c>
    </row>
    <row r="42" spans="1:36" x14ac:dyDescent="0.25">
      <c r="A42" t="s">
        <v>229</v>
      </c>
      <c r="C42" t="s">
        <v>152</v>
      </c>
      <c r="D42" t="s">
        <v>152</v>
      </c>
      <c r="E42">
        <v>6.0173399101705501E-2</v>
      </c>
      <c r="F42">
        <v>0.16956091503680101</v>
      </c>
      <c r="G42">
        <v>7.7579877754884702E-2</v>
      </c>
      <c r="H42">
        <v>0.105177518974888</v>
      </c>
      <c r="I42">
        <v>5.4242637085442899E-2</v>
      </c>
      <c r="J42">
        <v>7.3261552865710705E-2</v>
      </c>
      <c r="K42">
        <v>0.12796630753312199</v>
      </c>
      <c r="L42">
        <v>7.7977733121834897E-2</v>
      </c>
      <c r="M42">
        <v>4.4782589387379897E-2</v>
      </c>
      <c r="N42">
        <f t="shared" si="3"/>
        <v>8.7858058984641066E-2</v>
      </c>
      <c r="O42">
        <f t="shared" si="4"/>
        <v>3.9925312907050065E-2</v>
      </c>
      <c r="R42" t="s">
        <v>229</v>
      </c>
      <c r="T42" t="s">
        <v>152</v>
      </c>
      <c r="U42" t="s">
        <v>152</v>
      </c>
      <c r="V42">
        <f>IFERROR(VLOOKUP(U42,'EU+'!$B$2:$D$30,3,FALSE),0)</f>
        <v>0</v>
      </c>
      <c r="W42">
        <f t="shared" si="5"/>
        <v>7.1197608807591059E-2</v>
      </c>
      <c r="X42">
        <f t="shared" si="6"/>
        <v>0.20062572296177922</v>
      </c>
      <c r="Y42">
        <f t="shared" si="7"/>
        <v>9.1793082494760772E-2</v>
      </c>
      <c r="Z42">
        <f t="shared" si="8"/>
        <v>0.12444681475730059</v>
      </c>
      <c r="AA42">
        <f t="shared" si="9"/>
        <v>6.4180287528281504E-2</v>
      </c>
      <c r="AB42">
        <f t="shared" si="10"/>
        <v>8.6683608694820821E-2</v>
      </c>
      <c r="AC42">
        <f t="shared" si="11"/>
        <v>0.15141067714815001</v>
      </c>
      <c r="AD42">
        <f t="shared" si="12"/>
        <v>9.2263827893907052E-2</v>
      </c>
      <c r="AE42">
        <f t="shared" si="13"/>
        <v>5.2987089448022946E-2</v>
      </c>
      <c r="AF42">
        <f t="shared" si="14"/>
        <v>0.10395430219273488</v>
      </c>
      <c r="AG42">
        <f t="shared" si="15"/>
        <v>4.7239924157720534E-2</v>
      </c>
      <c r="AH42">
        <f t="shared" si="16"/>
        <v>8.9505098142636463E-2</v>
      </c>
      <c r="AI42">
        <f t="shared" si="17"/>
        <v>3.8153581405371936E-2</v>
      </c>
      <c r="AJ42">
        <f t="shared" si="18"/>
        <v>1.4556957740563432E-3</v>
      </c>
    </row>
    <row r="43" spans="1:36" x14ac:dyDescent="0.25">
      <c r="A43" t="s">
        <v>230</v>
      </c>
      <c r="C43" t="s">
        <v>33</v>
      </c>
      <c r="D43" t="s">
        <v>33</v>
      </c>
      <c r="E43">
        <v>1.56186216172245E-2</v>
      </c>
      <c r="F43">
        <v>4.35833613416629E-2</v>
      </c>
      <c r="G43">
        <v>2.01235541052713E-2</v>
      </c>
      <c r="H43">
        <v>2.7247123261525199E-2</v>
      </c>
      <c r="I43">
        <v>1.42775902198677E-2</v>
      </c>
      <c r="J43">
        <v>1.9197665098675699E-2</v>
      </c>
      <c r="K43">
        <v>3.3025917198462103E-2</v>
      </c>
      <c r="L43">
        <v>2.05481627736868E-2</v>
      </c>
      <c r="M43">
        <v>1.1740152880701999E-2</v>
      </c>
      <c r="N43">
        <f t="shared" si="3"/>
        <v>2.2818016499675353E-2</v>
      </c>
      <c r="O43">
        <f t="shared" si="4"/>
        <v>1.0173656592301503E-2</v>
      </c>
      <c r="R43" t="s">
        <v>230</v>
      </c>
      <c r="T43" t="s">
        <v>33</v>
      </c>
      <c r="U43" t="s">
        <v>33</v>
      </c>
      <c r="V43">
        <f>IFERROR(VLOOKUP(U43,'EU+'!$B$2:$D$30,3,FALSE),0)</f>
        <v>0</v>
      </c>
      <c r="W43">
        <f t="shared" si="5"/>
        <v>1.8480068080206181E-2</v>
      </c>
      <c r="X43">
        <f t="shared" si="6"/>
        <v>5.1568153995735513E-2</v>
      </c>
      <c r="Y43">
        <f t="shared" si="7"/>
        <v>2.3810337364918624E-2</v>
      </c>
      <c r="Z43">
        <f t="shared" si="8"/>
        <v>3.2238996833590911E-2</v>
      </c>
      <c r="AA43">
        <f t="shared" si="9"/>
        <v>1.6893349858316663E-2</v>
      </c>
      <c r="AB43">
        <f t="shared" si="10"/>
        <v>2.2714818676013871E-2</v>
      </c>
      <c r="AC43">
        <f t="shared" si="11"/>
        <v>3.9076508362668738E-2</v>
      </c>
      <c r="AD43">
        <f t="shared" si="12"/>
        <v>2.4312737467313737E-2</v>
      </c>
      <c r="AE43">
        <f t="shared" si="13"/>
        <v>1.389103531825981E-2</v>
      </c>
      <c r="AF43">
        <f t="shared" si="14"/>
        <v>2.6998445106336002E-2</v>
      </c>
      <c r="AG43">
        <f t="shared" si="15"/>
        <v>1.2037545377437757E-2</v>
      </c>
      <c r="AH43">
        <f t="shared" si="16"/>
        <v>2.337768993651456E-2</v>
      </c>
      <c r="AI43">
        <f t="shared" si="17"/>
        <v>9.744355985209948E-3</v>
      </c>
      <c r="AJ43">
        <f t="shared" si="18"/>
        <v>9.4952473566496938E-5</v>
      </c>
    </row>
    <row r="44" spans="1:36" x14ac:dyDescent="0.25">
      <c r="A44" t="s">
        <v>231</v>
      </c>
      <c r="C44" t="s">
        <v>34</v>
      </c>
      <c r="D44" t="s">
        <v>34</v>
      </c>
      <c r="E44">
        <v>2.5024996981118099</v>
      </c>
      <c r="F44">
        <v>7.0809532621527902</v>
      </c>
      <c r="G44">
        <v>3.2270829136657699</v>
      </c>
      <c r="H44">
        <v>4.3793129129675403</v>
      </c>
      <c r="I44">
        <v>2.2574459843722301</v>
      </c>
      <c r="J44">
        <v>3.0481903282946599</v>
      </c>
      <c r="K44">
        <v>5.3464660747088297</v>
      </c>
      <c r="L44">
        <v>3.24509034998938</v>
      </c>
      <c r="M44">
        <v>1.86435467484599</v>
      </c>
      <c r="N44">
        <f t="shared" si="3"/>
        <v>3.6612662443454442</v>
      </c>
      <c r="O44">
        <f t="shared" si="4"/>
        <v>1.6706911303575593</v>
      </c>
      <c r="R44" t="s">
        <v>231</v>
      </c>
      <c r="T44" t="s">
        <v>34</v>
      </c>
      <c r="U44" t="s">
        <v>34</v>
      </c>
      <c r="V44">
        <f>IFERROR(VLOOKUP(U44,'EU+'!$B$2:$D$30,3,FALSE),0)</f>
        <v>0</v>
      </c>
      <c r="W44">
        <f t="shared" si="5"/>
        <v>2.9609760659545228</v>
      </c>
      <c r="X44">
        <f t="shared" si="6"/>
        <v>8.3782360290379714</v>
      </c>
      <c r="Y44">
        <f t="shared" si="7"/>
        <v>3.8183082609060142</v>
      </c>
      <c r="Z44">
        <f t="shared" si="8"/>
        <v>5.1816352786801056</v>
      </c>
      <c r="AA44">
        <f t="shared" si="9"/>
        <v>2.6710267077972984</v>
      </c>
      <c r="AB44">
        <f t="shared" si="10"/>
        <v>3.6066412369058711</v>
      </c>
      <c r="AC44">
        <f t="shared" si="11"/>
        <v>6.3259780197357545</v>
      </c>
      <c r="AD44">
        <f t="shared" si="12"/>
        <v>3.8396147921330268</v>
      </c>
      <c r="AE44">
        <f t="shared" si="13"/>
        <v>2.2059181764675517</v>
      </c>
      <c r="AF44">
        <f t="shared" si="14"/>
        <v>4.3320371741797903</v>
      </c>
      <c r="AG44">
        <f t="shared" si="15"/>
        <v>1.9767740448974942</v>
      </c>
      <c r="AH44">
        <f t="shared" si="16"/>
        <v>3.729835786607901</v>
      </c>
      <c r="AI44">
        <f t="shared" si="17"/>
        <v>1.5977002511131493</v>
      </c>
      <c r="AJ44">
        <f t="shared" si="18"/>
        <v>2.5526460924070205</v>
      </c>
    </row>
    <row r="45" spans="1:36" x14ac:dyDescent="0.25">
      <c r="A45" t="s">
        <v>232</v>
      </c>
      <c r="C45" t="s">
        <v>39</v>
      </c>
      <c r="D45" t="s">
        <v>39</v>
      </c>
      <c r="E45">
        <v>7.2915371744846705E-2</v>
      </c>
      <c r="F45">
        <v>0.20521262997539999</v>
      </c>
      <c r="G45">
        <v>9.3944321707572997E-2</v>
      </c>
      <c r="H45">
        <v>0.127223780110091</v>
      </c>
      <c r="I45">
        <v>6.5878806380343102E-2</v>
      </c>
      <c r="J45">
        <v>8.8731579333214503E-2</v>
      </c>
      <c r="K45">
        <v>0.15490146346922001</v>
      </c>
      <c r="L45">
        <v>9.4346615678804605E-2</v>
      </c>
      <c r="M45">
        <v>5.4424026089794901E-2</v>
      </c>
      <c r="N45">
        <f t="shared" si="3"/>
        <v>0.10639762160992089</v>
      </c>
      <c r="O45">
        <f t="shared" si="4"/>
        <v>4.825355942611044E-2</v>
      </c>
      <c r="R45" t="s">
        <v>232</v>
      </c>
      <c r="T45" t="s">
        <v>39</v>
      </c>
      <c r="U45" t="s">
        <v>39</v>
      </c>
      <c r="V45">
        <f>IFERROR(VLOOKUP(U45,'EU+'!$B$2:$D$30,3,FALSE),0)</f>
        <v>0</v>
      </c>
      <c r="W45">
        <f t="shared" si="5"/>
        <v>8.6274004644064289E-2</v>
      </c>
      <c r="X45">
        <f t="shared" si="6"/>
        <v>0.24280909454143421</v>
      </c>
      <c r="Y45">
        <f t="shared" si="7"/>
        <v>0.111155613052956</v>
      </c>
      <c r="Z45">
        <f t="shared" si="8"/>
        <v>0.15053211323480828</v>
      </c>
      <c r="AA45">
        <f t="shared" si="9"/>
        <v>7.7948288702304025E-2</v>
      </c>
      <c r="AB45">
        <f t="shared" si="10"/>
        <v>0.10498785789993507</v>
      </c>
      <c r="AC45">
        <f t="shared" si="11"/>
        <v>0.18328055194562373</v>
      </c>
      <c r="AD45">
        <f t="shared" si="12"/>
        <v>0.1116316102413646</v>
      </c>
      <c r="AE45">
        <f t="shared" si="13"/>
        <v>6.4394908333598219E-2</v>
      </c>
      <c r="AF45">
        <f t="shared" si="14"/>
        <v>0.12589044917734318</v>
      </c>
      <c r="AG45">
        <f t="shared" si="15"/>
        <v>5.7093966750777846E-2</v>
      </c>
      <c r="AH45">
        <f t="shared" si="16"/>
        <v>0.10844864342456513</v>
      </c>
      <c r="AI45">
        <f t="shared" si="17"/>
        <v>4.6078536382890008E-2</v>
      </c>
      <c r="AJ45">
        <f t="shared" si="18"/>
        <v>2.123231515189318E-3</v>
      </c>
    </row>
    <row r="46" spans="1:36" x14ac:dyDescent="0.25">
      <c r="A46" t="s">
        <v>233</v>
      </c>
      <c r="C46" t="s">
        <v>40</v>
      </c>
      <c r="D46" t="s">
        <v>40</v>
      </c>
      <c r="E46">
        <v>3.8981487919168799E-3</v>
      </c>
      <c r="F46">
        <v>1.09960344880998E-2</v>
      </c>
      <c r="G46">
        <v>5.0267566456651796E-3</v>
      </c>
      <c r="H46">
        <v>6.8173063603086601E-3</v>
      </c>
      <c r="I46">
        <v>3.5139859989314699E-3</v>
      </c>
      <c r="J46">
        <v>4.7474336926490203E-3</v>
      </c>
      <c r="K46">
        <v>8.2992019797181998E-3</v>
      </c>
      <c r="L46">
        <v>5.05384332532179E-3</v>
      </c>
      <c r="M46">
        <v>2.9006803387958001E-3</v>
      </c>
      <c r="N46">
        <f t="shared" si="3"/>
        <v>5.6948212912674226E-3</v>
      </c>
      <c r="O46">
        <f t="shared" si="4"/>
        <v>2.5906475433014947E-3</v>
      </c>
      <c r="R46" t="s">
        <v>233</v>
      </c>
      <c r="T46" t="s">
        <v>40</v>
      </c>
      <c r="U46" t="s">
        <v>40</v>
      </c>
      <c r="V46">
        <f>IFERROR(VLOOKUP(U46,'EU+'!$B$2:$D$30,3,FALSE),0)</f>
        <v>0</v>
      </c>
      <c r="W46">
        <f t="shared" si="5"/>
        <v>4.612318348371571E-3</v>
      </c>
      <c r="X46">
        <f t="shared" si="6"/>
        <v>1.3010588958008853E-2</v>
      </c>
      <c r="Y46">
        <f t="shared" si="7"/>
        <v>5.9476954696229597E-3</v>
      </c>
      <c r="Z46">
        <f t="shared" si="8"/>
        <v>8.0662870738342808E-3</v>
      </c>
      <c r="AA46">
        <f t="shared" si="9"/>
        <v>4.1577741035437668E-3</v>
      </c>
      <c r="AB46">
        <f t="shared" si="10"/>
        <v>5.6171984952670274E-3</v>
      </c>
      <c r="AC46">
        <f t="shared" si="11"/>
        <v>9.8196768802847004E-3</v>
      </c>
      <c r="AD46">
        <f t="shared" si="12"/>
        <v>5.9797446284020461E-3</v>
      </c>
      <c r="AE46">
        <f t="shared" si="13"/>
        <v>3.4321063313772584E-3</v>
      </c>
      <c r="AF46">
        <f t="shared" si="14"/>
        <v>6.7381544765236076E-3</v>
      </c>
      <c r="AG46">
        <f t="shared" si="15"/>
        <v>3.0652732453184421E-3</v>
      </c>
      <c r="AH46">
        <f t="shared" si="16"/>
        <v>5.8013000877749597E-3</v>
      </c>
      <c r="AI46">
        <f t="shared" si="17"/>
        <v>2.4762544605321469E-3</v>
      </c>
      <c r="AJ46">
        <f t="shared" si="18"/>
        <v>6.1318361533053542E-6</v>
      </c>
    </row>
    <row r="47" spans="1:36" x14ac:dyDescent="0.25">
      <c r="A47" t="s">
        <v>234</v>
      </c>
      <c r="B47" s="2" t="s">
        <v>235</v>
      </c>
      <c r="C47" t="s">
        <v>37</v>
      </c>
      <c r="D47" t="s">
        <v>37</v>
      </c>
      <c r="E47">
        <v>0.65272001868525298</v>
      </c>
      <c r="F47">
        <v>1.8389833061907599</v>
      </c>
      <c r="G47">
        <v>0.841521608799911</v>
      </c>
      <c r="H47">
        <v>1.14080918947821</v>
      </c>
      <c r="I47">
        <v>0.58839748480933296</v>
      </c>
      <c r="J47">
        <v>0.79466626423270403</v>
      </c>
      <c r="K47">
        <v>1.3878502049819801</v>
      </c>
      <c r="L47">
        <v>0.84579964566725496</v>
      </c>
      <c r="M47">
        <v>0.48576736037816698</v>
      </c>
      <c r="N47">
        <f t="shared" si="3"/>
        <v>0.95294612035817472</v>
      </c>
      <c r="O47">
        <f t="shared" si="4"/>
        <v>0.43297397518388525</v>
      </c>
      <c r="R47" t="s">
        <v>234</v>
      </c>
      <c r="S47" s="2" t="s">
        <v>235</v>
      </c>
      <c r="T47" t="s">
        <v>37</v>
      </c>
      <c r="U47" t="s">
        <v>37</v>
      </c>
      <c r="V47">
        <f>IFERROR(VLOOKUP(U47,'EU+'!$B$2:$D$30,3,FALSE),0)</f>
        <v>0</v>
      </c>
      <c r="W47">
        <f t="shared" si="5"/>
        <v>0.77230313136688011</v>
      </c>
      <c r="X47">
        <f t="shared" si="6"/>
        <v>2.1758985862932443</v>
      </c>
      <c r="Y47">
        <f t="shared" si="7"/>
        <v>0.99569456272867563</v>
      </c>
      <c r="Z47">
        <f t="shared" si="8"/>
        <v>1.349813831512013</v>
      </c>
      <c r="AA47">
        <f t="shared" si="9"/>
        <v>0.69619623574892964</v>
      </c>
      <c r="AB47">
        <f t="shared" si="10"/>
        <v>0.94025497409246817</v>
      </c>
      <c r="AC47">
        <f t="shared" si="11"/>
        <v>1.642114579746941</v>
      </c>
      <c r="AD47">
        <f t="shared" si="12"/>
        <v>1.0007563674445898</v>
      </c>
      <c r="AE47">
        <f t="shared" si="13"/>
        <v>0.57476351696942085</v>
      </c>
      <c r="AF47">
        <f t="shared" si="14"/>
        <v>1.1275328651003513</v>
      </c>
      <c r="AG47">
        <f t="shared" si="15"/>
        <v>0.51229799494800643</v>
      </c>
      <c r="AH47">
        <f t="shared" si="16"/>
        <v>0.97081713480046994</v>
      </c>
      <c r="AI47">
        <f t="shared" si="17"/>
        <v>0.41374683361418607</v>
      </c>
      <c r="AJ47">
        <f t="shared" si="18"/>
        <v>0.17118644232576496</v>
      </c>
    </row>
    <row r="48" spans="1:36" x14ac:dyDescent="0.25">
      <c r="A48" t="s">
        <v>236</v>
      </c>
      <c r="B48" t="s">
        <v>237</v>
      </c>
      <c r="C48" t="s">
        <v>38</v>
      </c>
      <c r="D48" t="s">
        <v>38</v>
      </c>
      <c r="E48">
        <v>1.08939827199968E-2</v>
      </c>
      <c r="F48">
        <v>3.0670019314227501E-2</v>
      </c>
      <c r="G48">
        <v>1.40384957092925E-2</v>
      </c>
      <c r="H48">
        <v>1.9026279851289699E-2</v>
      </c>
      <c r="I48">
        <v>9.8197170335479998E-3</v>
      </c>
      <c r="J48">
        <v>1.32541727117329E-2</v>
      </c>
      <c r="K48">
        <v>2.3146122362093499E-2</v>
      </c>
      <c r="L48">
        <v>1.41061726341551E-2</v>
      </c>
      <c r="M48">
        <v>8.1132829175261292E-3</v>
      </c>
      <c r="N48">
        <f t="shared" si="3"/>
        <v>1.5896471694873571E-2</v>
      </c>
      <c r="O48">
        <f t="shared" si="4"/>
        <v>7.2178572241148355E-3</v>
      </c>
      <c r="R48" t="s">
        <v>236</v>
      </c>
      <c r="S48" t="s">
        <v>237</v>
      </c>
      <c r="T48" t="s">
        <v>38</v>
      </c>
      <c r="U48" t="s">
        <v>38</v>
      </c>
      <c r="V48">
        <f>IFERROR(VLOOKUP(U48,'EU+'!$B$2:$D$30,3,FALSE),0)</f>
        <v>0</v>
      </c>
      <c r="W48">
        <f t="shared" si="5"/>
        <v>1.288984055469463E-2</v>
      </c>
      <c r="X48">
        <f t="shared" si="6"/>
        <v>3.6288992642161393E-2</v>
      </c>
      <c r="Y48">
        <f t="shared" si="7"/>
        <v>1.661045147321458E-2</v>
      </c>
      <c r="Z48">
        <f t="shared" si="8"/>
        <v>2.2512034389585971E-2</v>
      </c>
      <c r="AA48">
        <f t="shared" si="9"/>
        <v>1.1618761485853526E-2</v>
      </c>
      <c r="AB48">
        <f t="shared" si="10"/>
        <v>1.5682434728395808E-2</v>
      </c>
      <c r="AC48">
        <f t="shared" si="11"/>
        <v>2.7386662378231189E-2</v>
      </c>
      <c r="AD48">
        <f t="shared" si="12"/>
        <v>1.6690527308942656E-2</v>
      </c>
      <c r="AE48">
        <f t="shared" si="13"/>
        <v>9.5996960771817883E-3</v>
      </c>
      <c r="AF48">
        <f t="shared" si="14"/>
        <v>1.8808822337584616E-2</v>
      </c>
      <c r="AG48">
        <f t="shared" si="15"/>
        <v>8.5402218047045276E-3</v>
      </c>
      <c r="AH48">
        <f t="shared" si="16"/>
        <v>1.6195616395720994E-2</v>
      </c>
      <c r="AI48">
        <f t="shared" si="17"/>
        <v>6.8956792292865924E-3</v>
      </c>
      <c r="AJ48">
        <f t="shared" si="18"/>
        <v>4.755039203321453E-5</v>
      </c>
    </row>
    <row r="49" spans="1:36" x14ac:dyDescent="0.25">
      <c r="A49" t="s">
        <v>238</v>
      </c>
      <c r="C49" t="s">
        <v>42</v>
      </c>
      <c r="D49" t="s">
        <v>42</v>
      </c>
      <c r="E49">
        <v>6.0854146515879797E-3</v>
      </c>
      <c r="F49">
        <v>1.7041712507728801E-2</v>
      </c>
      <c r="G49">
        <v>7.8359723696327099E-3</v>
      </c>
      <c r="H49">
        <v>1.0597277036395901E-2</v>
      </c>
      <c r="I49">
        <v>5.5144884546538203E-3</v>
      </c>
      <c r="J49">
        <v>7.4108124701623198E-3</v>
      </c>
      <c r="K49">
        <v>1.28590248928519E-2</v>
      </c>
      <c r="L49">
        <v>7.8819378167709793E-3</v>
      </c>
      <c r="M49">
        <v>4.5532783074536797E-3</v>
      </c>
      <c r="N49">
        <f t="shared" si="3"/>
        <v>8.8644353896931219E-3</v>
      </c>
      <c r="O49">
        <f t="shared" si="4"/>
        <v>3.9920949999843374E-3</v>
      </c>
      <c r="R49" t="s">
        <v>238</v>
      </c>
      <c r="T49" t="s">
        <v>42</v>
      </c>
      <c r="U49" t="s">
        <v>42</v>
      </c>
      <c r="V49">
        <f>IFERROR(VLOOKUP(U49,'EU+'!$B$2:$D$30,3,FALSE),0)</f>
        <v>0</v>
      </c>
      <c r="W49">
        <f t="shared" si="5"/>
        <v>7.2003074159635409E-3</v>
      </c>
      <c r="X49">
        <f t="shared" si="6"/>
        <v>2.0163879698501481E-2</v>
      </c>
      <c r="Y49">
        <f t="shared" si="7"/>
        <v>9.2715801953822032E-3</v>
      </c>
      <c r="Z49">
        <f t="shared" si="8"/>
        <v>1.2538776205540936E-2</v>
      </c>
      <c r="AA49">
        <f t="shared" si="9"/>
        <v>6.524783336650364E-3</v>
      </c>
      <c r="AB49">
        <f t="shared" si="10"/>
        <v>8.7685278723448369E-3</v>
      </c>
      <c r="AC49">
        <f t="shared" si="11"/>
        <v>1.5214892920057696E-2</v>
      </c>
      <c r="AD49">
        <f t="shared" si="12"/>
        <v>9.3259668508291569E-3</v>
      </c>
      <c r="AE49">
        <f t="shared" si="13"/>
        <v>5.3874724141516721E-3</v>
      </c>
      <c r="AF49">
        <f t="shared" si="14"/>
        <v>1.0488465212157988E-2</v>
      </c>
      <c r="AG49">
        <f t="shared" si="15"/>
        <v>4.7234761933794295E-3</v>
      </c>
      <c r="AH49">
        <f t="shared" si="16"/>
        <v>9.044328678806746E-3</v>
      </c>
      <c r="AI49">
        <f t="shared" si="17"/>
        <v>3.8063090938505982E-3</v>
      </c>
      <c r="AJ49">
        <f t="shared" si="18"/>
        <v>1.4487988917929762E-5</v>
      </c>
    </row>
    <row r="50" spans="1:36" x14ac:dyDescent="0.25">
      <c r="A50" t="s">
        <v>239</v>
      </c>
      <c r="C50" t="s">
        <v>72</v>
      </c>
      <c r="D50" t="s">
        <v>72</v>
      </c>
      <c r="E50">
        <v>3.3119556472943298E-3</v>
      </c>
      <c r="F50">
        <v>9.2802253682919902E-3</v>
      </c>
      <c r="G50">
        <v>4.2745739968955802E-3</v>
      </c>
      <c r="H50">
        <v>5.80495856874626E-3</v>
      </c>
      <c r="I50">
        <v>3.0444137435507602E-3</v>
      </c>
      <c r="J50">
        <v>4.10871126175046E-3</v>
      </c>
      <c r="K50">
        <v>7.1255596322357204E-3</v>
      </c>
      <c r="L50">
        <v>4.4201538475524497E-3</v>
      </c>
      <c r="M50">
        <v>2.4945198963018298E-3</v>
      </c>
      <c r="N50">
        <f t="shared" si="3"/>
        <v>4.8738968847354871E-3</v>
      </c>
      <c r="O50">
        <f t="shared" si="4"/>
        <v>2.1780517453794698E-3</v>
      </c>
      <c r="R50" t="s">
        <v>239</v>
      </c>
      <c r="T50" t="s">
        <v>72</v>
      </c>
      <c r="U50" t="s">
        <v>72</v>
      </c>
      <c r="V50" t="str">
        <f>IFERROR(VLOOKUP(U50,'EU+'!$B$2:$D$30,3,FALSE),0)</f>
        <v>EU+</v>
      </c>
      <c r="W50">
        <f t="shared" si="5"/>
        <v>3.9187303041597716E-3</v>
      </c>
      <c r="X50">
        <f t="shared" si="6"/>
        <v>1.0980430975839766E-2</v>
      </c>
      <c r="Y50">
        <f t="shared" si="7"/>
        <v>5.0577074221064998E-3</v>
      </c>
      <c r="Z50">
        <f t="shared" si="8"/>
        <v>6.8684697140560195E-3</v>
      </c>
      <c r="AA50">
        <f t="shared" si="9"/>
        <v>3.6021727540340555E-3</v>
      </c>
      <c r="AB50">
        <f t="shared" si="10"/>
        <v>4.861457412818182E-3</v>
      </c>
      <c r="AC50">
        <f t="shared" si="11"/>
        <v>8.4310146145076606E-3</v>
      </c>
      <c r="AD50">
        <f t="shared" si="12"/>
        <v>5.2299585731477834E-3</v>
      </c>
      <c r="AE50">
        <f t="shared" si="13"/>
        <v>2.9515343057064636E-3</v>
      </c>
      <c r="AF50">
        <f t="shared" si="14"/>
        <v>5.7668306751529116E-3</v>
      </c>
      <c r="AG50">
        <f t="shared" si="15"/>
        <v>2.5770868597287402E-3</v>
      </c>
      <c r="AH50">
        <f t="shared" si="16"/>
        <v>5.0152275320428288E-3</v>
      </c>
      <c r="AI50">
        <f t="shared" si="17"/>
        <v>2.1209024966033921E-3</v>
      </c>
      <c r="AJ50">
        <f t="shared" si="18"/>
        <v>4.4982274000985013E-6</v>
      </c>
    </row>
    <row r="51" spans="1:36" x14ac:dyDescent="0.25">
      <c r="A51" t="s">
        <v>240</v>
      </c>
      <c r="C51" t="s">
        <v>43</v>
      </c>
      <c r="D51" t="s">
        <v>43</v>
      </c>
      <c r="E51">
        <v>1.4353374978080299E-2</v>
      </c>
      <c r="F51">
        <v>4.0521540870766599E-2</v>
      </c>
      <c r="G51">
        <v>1.8506294969572401E-2</v>
      </c>
      <c r="H51">
        <v>2.50909532211664E-2</v>
      </c>
      <c r="I51">
        <v>1.29964158570233E-2</v>
      </c>
      <c r="J51">
        <v>1.7505656391400299E-2</v>
      </c>
      <c r="K51">
        <v>3.0597588336128301E-2</v>
      </c>
      <c r="L51">
        <v>1.8632772835368398E-2</v>
      </c>
      <c r="M51">
        <v>1.0724450124276899E-2</v>
      </c>
      <c r="N51">
        <f t="shared" si="3"/>
        <v>2.0992116398198101E-2</v>
      </c>
      <c r="O51">
        <f t="shared" si="4"/>
        <v>9.5380440459697652E-3</v>
      </c>
      <c r="R51" t="s">
        <v>240</v>
      </c>
      <c r="T51" t="s">
        <v>43</v>
      </c>
      <c r="U51" t="s">
        <v>43</v>
      </c>
      <c r="V51">
        <f>IFERROR(VLOOKUP(U51,'EU+'!$B$2:$D$30,3,FALSE),0)</f>
        <v>0</v>
      </c>
      <c r="W51">
        <f t="shared" si="5"/>
        <v>1.6983018942153504E-2</v>
      </c>
      <c r="X51">
        <f t="shared" si="6"/>
        <v>4.7945385473759657E-2</v>
      </c>
      <c r="Y51">
        <f t="shared" si="7"/>
        <v>2.1896784449462171E-2</v>
      </c>
      <c r="Z51">
        <f t="shared" si="8"/>
        <v>2.9687800568333516E-2</v>
      </c>
      <c r="AA51">
        <f t="shared" si="9"/>
        <v>1.5377454920323622E-2</v>
      </c>
      <c r="AB51">
        <f t="shared" si="10"/>
        <v>2.0712821517169352E-2</v>
      </c>
      <c r="AC51">
        <f t="shared" si="11"/>
        <v>3.6203291775644915E-2</v>
      </c>
      <c r="AD51">
        <f t="shared" si="12"/>
        <v>2.2046433991389201E-2</v>
      </c>
      <c r="AE51">
        <f t="shared" si="13"/>
        <v>1.2689248339357091E-2</v>
      </c>
      <c r="AF51">
        <f t="shared" si="14"/>
        <v>2.4838026664177004E-2</v>
      </c>
      <c r="AG51">
        <f t="shared" si="15"/>
        <v>1.1285483933303029E-2</v>
      </c>
      <c r="AH51">
        <f t="shared" si="16"/>
        <v>2.1405850108776835E-2</v>
      </c>
      <c r="AI51">
        <f t="shared" si="17"/>
        <v>9.1128427394889938E-3</v>
      </c>
      <c r="AJ51">
        <f t="shared" si="18"/>
        <v>8.3043902794657266E-5</v>
      </c>
    </row>
    <row r="52" spans="1:36" x14ac:dyDescent="0.25">
      <c r="A52" t="s">
        <v>241</v>
      </c>
      <c r="C52" t="s">
        <v>44</v>
      </c>
      <c r="D52" t="s">
        <v>44</v>
      </c>
      <c r="E52">
        <v>6.4266768859262799E-4</v>
      </c>
      <c r="F52">
        <v>1.7989106280935599E-3</v>
      </c>
      <c r="G52">
        <v>8.3301537956203099E-4</v>
      </c>
      <c r="H52">
        <v>1.13785431562444E-3</v>
      </c>
      <c r="I52">
        <v>6.0053581911969798E-4</v>
      </c>
      <c r="J52">
        <v>8.1939095726647597E-4</v>
      </c>
      <c r="K52">
        <v>1.4631514893394201E-3</v>
      </c>
      <c r="L52">
        <v>8.9149412873621001E-4</v>
      </c>
      <c r="M52">
        <v>4.8723167084000602E-4</v>
      </c>
      <c r="N52">
        <f t="shared" si="3"/>
        <v>9.638057863527187E-4</v>
      </c>
      <c r="O52">
        <f t="shared" si="4"/>
        <v>4.3047176185419402E-4</v>
      </c>
      <c r="R52" t="s">
        <v>241</v>
      </c>
      <c r="T52" t="s">
        <v>44</v>
      </c>
      <c r="U52" t="s">
        <v>44</v>
      </c>
      <c r="V52" t="str">
        <f>IFERROR(VLOOKUP(U52,'EU+'!$B$2:$D$30,3,FALSE),0)</f>
        <v>EU+</v>
      </c>
      <c r="W52">
        <f t="shared" si="5"/>
        <v>7.6040914039705301E-4</v>
      </c>
      <c r="X52">
        <f t="shared" si="6"/>
        <v>2.1284842985576508E-3</v>
      </c>
      <c r="Y52">
        <f t="shared" si="7"/>
        <v>9.8562992967242023E-4</v>
      </c>
      <c r="Z52">
        <f t="shared" si="8"/>
        <v>1.3463176030147511E-3</v>
      </c>
      <c r="AA52">
        <f t="shared" si="9"/>
        <v>7.1055840226613796E-4</v>
      </c>
      <c r="AB52">
        <f t="shared" si="10"/>
        <v>9.6950941291070619E-4</v>
      </c>
      <c r="AC52">
        <f t="shared" si="11"/>
        <v>1.7312116137590721E-3</v>
      </c>
      <c r="AD52">
        <f t="shared" si="12"/>
        <v>1.0548224162099213E-3</v>
      </c>
      <c r="AE52">
        <f t="shared" si="13"/>
        <v>5.7649609988797367E-4</v>
      </c>
      <c r="AF52">
        <f t="shared" si="14"/>
        <v>1.140382101852854E-3</v>
      </c>
      <c r="AG52">
        <f t="shared" si="15"/>
        <v>5.0933735771527538E-4</v>
      </c>
      <c r="AH52">
        <f t="shared" si="16"/>
        <v>1.0085195890067622E-3</v>
      </c>
      <c r="AI52">
        <f t="shared" si="17"/>
        <v>4.4759766315322107E-4</v>
      </c>
      <c r="AJ52">
        <f t="shared" si="18"/>
        <v>2.0034366806022436E-7</v>
      </c>
    </row>
    <row r="53" spans="1:36" x14ac:dyDescent="0.25">
      <c r="A53" t="s">
        <v>242</v>
      </c>
      <c r="C53" t="s">
        <v>45</v>
      </c>
      <c r="D53" t="s">
        <v>45</v>
      </c>
      <c r="E53">
        <v>6.5577415448143201E-3</v>
      </c>
      <c r="F53">
        <v>1.8382518458481E-2</v>
      </c>
      <c r="G53">
        <v>8.4840985796718806E-3</v>
      </c>
      <c r="H53">
        <v>1.1557806036734401E-2</v>
      </c>
      <c r="I53">
        <v>6.0872307231630103E-3</v>
      </c>
      <c r="J53">
        <v>8.2668048108162501E-3</v>
      </c>
      <c r="K53">
        <v>1.45863863222914E-2</v>
      </c>
      <c r="L53">
        <v>8.9567478947462607E-3</v>
      </c>
      <c r="M53">
        <v>4.95939494628681E-3</v>
      </c>
      <c r="N53">
        <f t="shared" si="3"/>
        <v>9.7598588130005919E-3</v>
      </c>
      <c r="O53">
        <f t="shared" si="4"/>
        <v>4.3612814684100528E-3</v>
      </c>
      <c r="R53" t="s">
        <v>242</v>
      </c>
      <c r="T53" t="s">
        <v>45</v>
      </c>
      <c r="U53" t="s">
        <v>45</v>
      </c>
      <c r="V53" t="str">
        <f>IFERROR(VLOOKUP(U53,'EU+'!$B$2:$D$30,3,FALSE),0)</f>
        <v>EU+</v>
      </c>
      <c r="W53">
        <f t="shared" si="5"/>
        <v>7.7591680732515666E-3</v>
      </c>
      <c r="X53">
        <f t="shared" si="6"/>
        <v>2.1750331170308723E-2</v>
      </c>
      <c r="Y53">
        <f t="shared" si="7"/>
        <v>1.0038447898539887E-2</v>
      </c>
      <c r="Z53">
        <f t="shared" si="8"/>
        <v>1.3675281190058401E-2</v>
      </c>
      <c r="AA53">
        <f t="shared" si="9"/>
        <v>7.2024562052208519E-3</v>
      </c>
      <c r="AB53">
        <f t="shared" si="10"/>
        <v>9.7813443115352464E-3</v>
      </c>
      <c r="AC53">
        <f t="shared" si="11"/>
        <v>1.7258719680029927E-2</v>
      </c>
      <c r="AD53">
        <f t="shared" si="12"/>
        <v>1.059769004773215E-2</v>
      </c>
      <c r="AE53">
        <f t="shared" si="13"/>
        <v>5.8679926110084832E-3</v>
      </c>
      <c r="AF53">
        <f t="shared" si="14"/>
        <v>1.1547936798631692E-2</v>
      </c>
      <c r="AG53">
        <f t="shared" si="15"/>
        <v>5.1603003407340231E-3</v>
      </c>
      <c r="AH53">
        <f t="shared" si="16"/>
        <v>1.0141640571105332E-2</v>
      </c>
      <c r="AI53">
        <f t="shared" si="17"/>
        <v>4.4128641828743848E-3</v>
      </c>
      <c r="AJ53">
        <f t="shared" si="18"/>
        <v>1.9473370296495613E-5</v>
      </c>
    </row>
    <row r="54" spans="1:36" x14ac:dyDescent="0.25">
      <c r="A54" t="s">
        <v>243</v>
      </c>
      <c r="C54" t="s">
        <v>48</v>
      </c>
      <c r="D54" t="s">
        <v>48</v>
      </c>
      <c r="E54">
        <v>1.88882731417487E-3</v>
      </c>
      <c r="F54">
        <v>5.7894334390906103E-3</v>
      </c>
      <c r="G54">
        <v>2.5126332298950099E-3</v>
      </c>
      <c r="H54">
        <v>3.5779384704428302E-3</v>
      </c>
      <c r="I54">
        <v>1.8141822129064101E-3</v>
      </c>
      <c r="J54">
        <v>2.5720048704017001E-3</v>
      </c>
      <c r="K54">
        <v>5.0405327325259604E-3</v>
      </c>
      <c r="L54">
        <v>2.8795242208814699E-3</v>
      </c>
      <c r="M54">
        <v>1.4273969038994399E-3</v>
      </c>
      <c r="N54">
        <f t="shared" si="3"/>
        <v>3.0558303771353666E-3</v>
      </c>
      <c r="O54">
        <f t="shared" si="4"/>
        <v>1.4916367693258103E-3</v>
      </c>
      <c r="R54" t="s">
        <v>243</v>
      </c>
      <c r="T54" t="s">
        <v>48</v>
      </c>
      <c r="U54" t="s">
        <v>48</v>
      </c>
      <c r="V54" t="str">
        <f>IFERROR(VLOOKUP(U54,'EU+'!$B$2:$D$30,3,FALSE),0)</f>
        <v>EU+</v>
      </c>
      <c r="W54">
        <f t="shared" si="5"/>
        <v>2.234874383486568E-3</v>
      </c>
      <c r="X54">
        <f t="shared" si="6"/>
        <v>6.8501002663530269E-3</v>
      </c>
      <c r="Y54">
        <f t="shared" si="7"/>
        <v>2.9729661353624366E-3</v>
      </c>
      <c r="Z54">
        <f t="shared" si="8"/>
        <v>4.2334431386476089E-3</v>
      </c>
      <c r="AA54">
        <f t="shared" si="9"/>
        <v>2.1465537501360716E-3</v>
      </c>
      <c r="AB54">
        <f t="shared" si="10"/>
        <v>3.0432150974979404E-3</v>
      </c>
      <c r="AC54">
        <f t="shared" si="11"/>
        <v>5.9639954370147878E-3</v>
      </c>
      <c r="AD54">
        <f t="shared" si="12"/>
        <v>3.4070742569118312E-3</v>
      </c>
      <c r="AE54">
        <f t="shared" si="13"/>
        <v>1.6889065250448607E-3</v>
      </c>
      <c r="AF54">
        <f t="shared" si="14"/>
        <v>3.615680998939459E-3</v>
      </c>
      <c r="AG54">
        <f t="shared" si="15"/>
        <v>1.7649156067447071E-3</v>
      </c>
      <c r="AH54">
        <f t="shared" si="16"/>
        <v>3.2499490133210988E-3</v>
      </c>
      <c r="AI54">
        <f t="shared" si="17"/>
        <v>1.6649181662406378E-3</v>
      </c>
      <c r="AJ54">
        <f t="shared" si="18"/>
        <v>2.7719525002780881E-6</v>
      </c>
    </row>
    <row r="55" spans="1:36" x14ac:dyDescent="0.25">
      <c r="A55" t="s">
        <v>244</v>
      </c>
      <c r="C55" t="s">
        <v>47</v>
      </c>
      <c r="D55" t="s">
        <v>47</v>
      </c>
      <c r="E55">
        <v>3.5457404282550702E-3</v>
      </c>
      <c r="F55">
        <v>9.9087256061077197E-3</v>
      </c>
      <c r="G55">
        <v>4.5642650721180802E-3</v>
      </c>
      <c r="H55">
        <v>6.1709272564859597E-3</v>
      </c>
      <c r="I55">
        <v>3.19616197167993E-3</v>
      </c>
      <c r="J55">
        <v>4.3069907295917101E-3</v>
      </c>
      <c r="K55">
        <v>7.4748538817055801E-3</v>
      </c>
      <c r="L55">
        <v>4.5787143587774299E-3</v>
      </c>
      <c r="M55">
        <v>2.6419682317837898E-3</v>
      </c>
      <c r="N55">
        <f t="shared" si="3"/>
        <v>5.1542608373894745E-3</v>
      </c>
      <c r="O55">
        <f t="shared" si="4"/>
        <v>2.322552919751082E-3</v>
      </c>
      <c r="R55" t="s">
        <v>244</v>
      </c>
      <c r="T55" t="s">
        <v>47</v>
      </c>
      <c r="U55" t="s">
        <v>47</v>
      </c>
      <c r="V55">
        <f>IFERROR(VLOOKUP(U55,'EU+'!$B$2:$D$30,3,FALSE),0)</f>
        <v>0</v>
      </c>
      <c r="W55">
        <f t="shared" si="5"/>
        <v>4.1953461780923343E-3</v>
      </c>
      <c r="X55">
        <f t="shared" si="6"/>
        <v>1.1724077084178258E-2</v>
      </c>
      <c r="Y55">
        <f t="shared" si="7"/>
        <v>5.4004720349860365E-3</v>
      </c>
      <c r="Z55">
        <f t="shared" si="8"/>
        <v>7.301486559613944E-3</v>
      </c>
      <c r="AA55">
        <f t="shared" si="9"/>
        <v>3.7817223747115335E-3</v>
      </c>
      <c r="AB55">
        <f t="shared" si="10"/>
        <v>5.0960631388812542E-3</v>
      </c>
      <c r="AC55">
        <f t="shared" si="11"/>
        <v>8.8443021419491903E-3</v>
      </c>
      <c r="AD55">
        <f t="shared" si="12"/>
        <v>5.4175685373355599E-3</v>
      </c>
      <c r="AE55">
        <f t="shared" si="13"/>
        <v>3.1259962617483901E-3</v>
      </c>
      <c r="AF55">
        <f t="shared" si="14"/>
        <v>6.0985593679440562E-3</v>
      </c>
      <c r="AG55">
        <f t="shared" si="15"/>
        <v>2.7480617130482021E-3</v>
      </c>
      <c r="AH55">
        <f t="shared" si="16"/>
        <v>5.2531304909251859E-3</v>
      </c>
      <c r="AI55">
        <f t="shared" si="17"/>
        <v>2.2157372206953376E-3</v>
      </c>
      <c r="AJ55">
        <f t="shared" si="18"/>
        <v>4.909491431174699E-6</v>
      </c>
    </row>
    <row r="56" spans="1:36" x14ac:dyDescent="0.25">
      <c r="A56" t="s">
        <v>245</v>
      </c>
      <c r="C56" t="s">
        <v>246</v>
      </c>
      <c r="D56" t="s">
        <v>246</v>
      </c>
      <c r="E56" s="1">
        <v>7.4099922836324403E-5</v>
      </c>
      <c r="F56">
        <v>2.0892212438929799E-4</v>
      </c>
      <c r="G56" s="1">
        <v>9.5560378149820701E-5</v>
      </c>
      <c r="H56">
        <v>1.29611898182051E-4</v>
      </c>
      <c r="I56" s="1">
        <v>6.73459315602545E-5</v>
      </c>
      <c r="J56" s="1">
        <v>9.0659024463953094E-5</v>
      </c>
      <c r="K56">
        <v>1.5773332893037899E-4</v>
      </c>
      <c r="L56" s="1">
        <v>9.6704038656426599E-5</v>
      </c>
      <c r="M56" s="1">
        <v>5.5484465119907798E-5</v>
      </c>
      <c r="N56">
        <f t="shared" si="3"/>
        <v>1.0845790136537947E-4</v>
      </c>
      <c r="O56">
        <f t="shared" si="4"/>
        <v>4.9074902650152281E-5</v>
      </c>
      <c r="R56" t="s">
        <v>245</v>
      </c>
      <c r="T56" t="s">
        <v>246</v>
      </c>
      <c r="U56" t="s">
        <v>246</v>
      </c>
      <c r="V56">
        <f>IFERROR(VLOOKUP(U56,'EU+'!$B$2:$D$30,3,FALSE),0)</f>
        <v>0</v>
      </c>
      <c r="W56">
        <f t="shared" si="5"/>
        <v>8.7675574216045525E-5</v>
      </c>
      <c r="X56">
        <f t="shared" si="6"/>
        <v>2.4719819564087949E-4</v>
      </c>
      <c r="Y56">
        <f t="shared" si="7"/>
        <v>1.1306774293266689E-4</v>
      </c>
      <c r="Z56">
        <f t="shared" si="8"/>
        <v>1.5335775211863404E-4</v>
      </c>
      <c r="AA56">
        <f t="shared" si="9"/>
        <v>7.9684202016001764E-5</v>
      </c>
      <c r="AB56">
        <f t="shared" si="10"/>
        <v>1.0726842516828028E-4</v>
      </c>
      <c r="AC56">
        <f t="shared" si="11"/>
        <v>1.8663123600717296E-4</v>
      </c>
      <c r="AD56">
        <f t="shared" si="12"/>
        <v>1.1442093046359549E-4</v>
      </c>
      <c r="AE56">
        <f t="shared" si="13"/>
        <v>6.564962760087224E-5</v>
      </c>
      <c r="AF56">
        <f t="shared" si="14"/>
        <v>1.2832818735157209E-4</v>
      </c>
      <c r="AG56">
        <f t="shared" si="15"/>
        <v>5.8065786100109547E-5</v>
      </c>
      <c r="AH56">
        <f t="shared" si="16"/>
        <v>1.1073088425118454E-4</v>
      </c>
      <c r="AI56">
        <f t="shared" si="17"/>
        <v>4.6857989285758492E-5</v>
      </c>
      <c r="AJ56">
        <f t="shared" si="18"/>
        <v>2.1956711599042575E-9</v>
      </c>
    </row>
    <row r="57" spans="1:36" x14ac:dyDescent="0.25">
      <c r="A57" t="s">
        <v>247</v>
      </c>
      <c r="C57" t="s">
        <v>49</v>
      </c>
      <c r="D57" t="s">
        <v>49</v>
      </c>
      <c r="E57">
        <v>1.3883232015667799E-2</v>
      </c>
      <c r="F57">
        <v>3.8983863559840098E-2</v>
      </c>
      <c r="G57">
        <v>1.7882878315282201E-2</v>
      </c>
      <c r="H57">
        <v>2.4201292966734698E-2</v>
      </c>
      <c r="I57">
        <v>1.25646583622104E-2</v>
      </c>
      <c r="J57">
        <v>1.6901933687758101E-2</v>
      </c>
      <c r="K57">
        <v>2.9422761385853199E-2</v>
      </c>
      <c r="L57">
        <v>1.7972509031528701E-2</v>
      </c>
      <c r="M57">
        <v>1.03765535876977E-2</v>
      </c>
      <c r="N57">
        <f t="shared" si="3"/>
        <v>2.0243298101396991E-2</v>
      </c>
      <c r="O57">
        <f t="shared" si="4"/>
        <v>9.1500986341393562E-3</v>
      </c>
      <c r="R57" t="s">
        <v>247</v>
      </c>
      <c r="T57" t="s">
        <v>49</v>
      </c>
      <c r="U57" t="s">
        <v>49</v>
      </c>
      <c r="V57">
        <f>IFERROR(VLOOKUP(U57,'EU+'!$B$2:$D$30,3,FALSE),0)</f>
        <v>0</v>
      </c>
      <c r="W57">
        <f t="shared" si="5"/>
        <v>1.6426742327882288E-2</v>
      </c>
      <c r="X57">
        <f t="shared" si="6"/>
        <v>4.6125994359247219E-2</v>
      </c>
      <c r="Y57">
        <f t="shared" si="7"/>
        <v>2.1159153274575911E-2</v>
      </c>
      <c r="Z57">
        <f t="shared" si="8"/>
        <v>2.8635148005701487E-2</v>
      </c>
      <c r="AA57">
        <f t="shared" si="9"/>
        <v>1.486659627390617E-2</v>
      </c>
      <c r="AB57">
        <f t="shared" si="10"/>
        <v>1.9998492369674672E-2</v>
      </c>
      <c r="AC57">
        <f t="shared" si="11"/>
        <v>3.4813227879122714E-2</v>
      </c>
      <c r="AD57">
        <f t="shared" si="12"/>
        <v>2.1265204997891002E-2</v>
      </c>
      <c r="AE57">
        <f t="shared" si="13"/>
        <v>1.2277614596097611E-2</v>
      </c>
      <c r="AF57">
        <f t="shared" si="14"/>
        <v>2.3952019342677679E-2</v>
      </c>
      <c r="AG57">
        <f t="shared" si="15"/>
        <v>1.0826464066010568E-2</v>
      </c>
      <c r="AH57">
        <f t="shared" si="16"/>
        <v>2.0644227223338436E-2</v>
      </c>
      <c r="AI57">
        <f t="shared" si="17"/>
        <v>8.7313285461532546E-3</v>
      </c>
      <c r="AJ57">
        <f t="shared" si="18"/>
        <v>7.6236098180870707E-5</v>
      </c>
    </row>
    <row r="58" spans="1:36" x14ac:dyDescent="0.25">
      <c r="A58" t="s">
        <v>248</v>
      </c>
      <c r="C58" t="s">
        <v>51</v>
      </c>
      <c r="D58" t="s">
        <v>51</v>
      </c>
      <c r="E58">
        <v>2.72247717484916E-2</v>
      </c>
      <c r="F58">
        <v>7.6622797870898499E-2</v>
      </c>
      <c r="G58">
        <v>3.50747297216897E-2</v>
      </c>
      <c r="H58">
        <v>4.7506538868160801E-2</v>
      </c>
      <c r="I58">
        <v>2.45696672129962E-2</v>
      </c>
      <c r="J58">
        <v>3.3115520691953303E-2</v>
      </c>
      <c r="K58">
        <v>5.7832357758051497E-2</v>
      </c>
      <c r="L58">
        <v>3.5217212064269698E-2</v>
      </c>
      <c r="M58">
        <v>2.0303155730566201E-2</v>
      </c>
      <c r="N58">
        <f t="shared" si="3"/>
        <v>3.9718527963008607E-2</v>
      </c>
      <c r="O58">
        <f t="shared" si="4"/>
        <v>1.8023089698981334E-2</v>
      </c>
      <c r="R58" t="s">
        <v>248</v>
      </c>
      <c r="T58" t="s">
        <v>51</v>
      </c>
      <c r="U58" t="s">
        <v>51</v>
      </c>
      <c r="V58">
        <f>IFERROR(VLOOKUP(U58,'EU+'!$B$2:$D$30,3,FALSE),0)</f>
        <v>0</v>
      </c>
      <c r="W58">
        <f t="shared" si="5"/>
        <v>3.2212550358819987E-2</v>
      </c>
      <c r="X58">
        <f t="shared" si="6"/>
        <v>9.0660658530103383E-2</v>
      </c>
      <c r="Y58">
        <f t="shared" si="7"/>
        <v>4.1500678423301351E-2</v>
      </c>
      <c r="Z58">
        <f t="shared" si="8"/>
        <v>5.6210086527122352E-2</v>
      </c>
      <c r="AA58">
        <f t="shared" si="9"/>
        <v>2.9071011125811886E-2</v>
      </c>
      <c r="AB58">
        <f t="shared" si="10"/>
        <v>3.9182527875819342E-2</v>
      </c>
      <c r="AC58">
        <f t="shared" si="11"/>
        <v>6.8427671455271025E-2</v>
      </c>
      <c r="AD58">
        <f t="shared" si="12"/>
        <v>4.1669264579982546E-2</v>
      </c>
      <c r="AE58">
        <f t="shared" si="13"/>
        <v>2.4022843330176475E-2</v>
      </c>
      <c r="AF58">
        <f t="shared" si="14"/>
        <v>4.6995254689600925E-2</v>
      </c>
      <c r="AG58">
        <f t="shared" si="15"/>
        <v>2.1325052415990694E-2</v>
      </c>
      <c r="AH58">
        <f t="shared" si="16"/>
        <v>4.0474663673412251E-2</v>
      </c>
      <c r="AI58">
        <f t="shared" si="17"/>
        <v>1.7213170933405582E-2</v>
      </c>
      <c r="AJ58">
        <f t="shared" si="18"/>
        <v>2.9629325358263876E-4</v>
      </c>
    </row>
    <row r="59" spans="1:36" x14ac:dyDescent="0.25">
      <c r="A59" t="s">
        <v>249</v>
      </c>
      <c r="C59" t="s">
        <v>52</v>
      </c>
      <c r="D59" t="s">
        <v>52</v>
      </c>
      <c r="E59">
        <v>0.22947515493738099</v>
      </c>
      <c r="F59">
        <v>0.64843135278867503</v>
      </c>
      <c r="G59">
        <v>0.29593365663805099</v>
      </c>
      <c r="H59">
        <v>0.401594807895855</v>
      </c>
      <c r="I59">
        <v>0.20683115007550301</v>
      </c>
      <c r="J59">
        <v>0.27952345613402102</v>
      </c>
      <c r="K59">
        <v>0.48947617307553098</v>
      </c>
      <c r="L59">
        <v>0.29766058023349601</v>
      </c>
      <c r="M59">
        <v>0.17078290244455799</v>
      </c>
      <c r="N59">
        <f t="shared" si="3"/>
        <v>0.33552324824700785</v>
      </c>
      <c r="O59">
        <f t="shared" si="4"/>
        <v>0.15291442288769408</v>
      </c>
      <c r="R59" t="s">
        <v>249</v>
      </c>
      <c r="T59" t="s">
        <v>52</v>
      </c>
      <c r="U59" t="s">
        <v>52</v>
      </c>
      <c r="V59">
        <f>IFERROR(VLOOKUP(U59,'EU+'!$B$2:$D$30,3,FALSE),0)</f>
        <v>0</v>
      </c>
      <c r="W59">
        <f t="shared" si="5"/>
        <v>0.27151669269469486</v>
      </c>
      <c r="X59">
        <f t="shared" si="6"/>
        <v>0.76722875030532633</v>
      </c>
      <c r="Y59">
        <f t="shared" si="7"/>
        <v>0.35015088116766774</v>
      </c>
      <c r="Z59">
        <f t="shared" si="8"/>
        <v>0.47516993320256629</v>
      </c>
      <c r="AA59">
        <f t="shared" si="9"/>
        <v>0.24472413943925669</v>
      </c>
      <c r="AB59">
        <f t="shared" si="10"/>
        <v>0.33073421112106993</v>
      </c>
      <c r="AC59">
        <f t="shared" si="11"/>
        <v>0.57915181145684436</v>
      </c>
      <c r="AD59">
        <f t="shared" si="12"/>
        <v>0.3521941898792344</v>
      </c>
      <c r="AE59">
        <f t="shared" si="13"/>
        <v>0.20207158745878448</v>
      </c>
      <c r="AF59">
        <f t="shared" si="14"/>
        <v>0.39699357741393831</v>
      </c>
      <c r="AG59">
        <f t="shared" si="15"/>
        <v>0.18092947090117129</v>
      </c>
      <c r="AH59">
        <f t="shared" si="16"/>
        <v>0.34177518787103794</v>
      </c>
      <c r="AI59">
        <f t="shared" si="17"/>
        <v>0.14621398887015932</v>
      </c>
      <c r="AJ59">
        <f t="shared" si="18"/>
        <v>2.1378530541323073E-2</v>
      </c>
    </row>
    <row r="60" spans="1:36" x14ac:dyDescent="0.25">
      <c r="A60" t="s">
        <v>250</v>
      </c>
      <c r="C60" t="s">
        <v>142</v>
      </c>
      <c r="D60" t="s">
        <v>142</v>
      </c>
      <c r="E60">
        <v>1.1553530391530601E-2</v>
      </c>
      <c r="F60">
        <v>3.2654206010881003E-2</v>
      </c>
      <c r="G60">
        <v>1.48958242624942E-2</v>
      </c>
      <c r="H60">
        <v>2.0206031759958901E-2</v>
      </c>
      <c r="I60">
        <v>1.04230182444868E-2</v>
      </c>
      <c r="J60">
        <v>1.4068596664656799E-2</v>
      </c>
      <c r="K60">
        <v>2.4653385514930699E-2</v>
      </c>
      <c r="L60">
        <v>1.49738847091021E-2</v>
      </c>
      <c r="M60">
        <v>8.6091393845042791E-3</v>
      </c>
      <c r="N60">
        <f t="shared" si="3"/>
        <v>1.6893068549171709E-2</v>
      </c>
      <c r="O60">
        <f t="shared" si="4"/>
        <v>7.6994909945262268E-3</v>
      </c>
      <c r="R60" t="s">
        <v>250</v>
      </c>
      <c r="T60" t="s">
        <v>142</v>
      </c>
      <c r="U60" t="s">
        <v>142</v>
      </c>
      <c r="V60">
        <f>IFERROR(VLOOKUP(U60,'EU+'!$B$2:$D$30,3,FALSE),0)</f>
        <v>0</v>
      </c>
      <c r="W60">
        <f t="shared" si="5"/>
        <v>1.3670222215176399E-2</v>
      </c>
      <c r="X60">
        <f t="shared" si="6"/>
        <v>3.8636696949022768E-2</v>
      </c>
      <c r="Y60">
        <f t="shared" si="7"/>
        <v>1.7624848928928571E-2</v>
      </c>
      <c r="Z60">
        <f t="shared" si="8"/>
        <v>2.3907925533137107E-2</v>
      </c>
      <c r="AA60">
        <f t="shared" si="9"/>
        <v>1.2332591920078559E-2</v>
      </c>
      <c r="AB60">
        <f t="shared" si="10"/>
        <v>1.6646067145201796E-2</v>
      </c>
      <c r="AC60">
        <f t="shared" si="11"/>
        <v>2.9170067236986421E-2</v>
      </c>
      <c r="AD60">
        <f t="shared" si="12"/>
        <v>1.7717210624028118E-2</v>
      </c>
      <c r="AE60">
        <f t="shared" si="13"/>
        <v>1.0186397099355286E-2</v>
      </c>
      <c r="AF60">
        <f t="shared" si="14"/>
        <v>1.9988003072435003E-2</v>
      </c>
      <c r="AG60">
        <f t="shared" si="15"/>
        <v>9.1100944275941901E-3</v>
      </c>
      <c r="AH60">
        <f t="shared" si="16"/>
        <v>1.7210466805130036E-2</v>
      </c>
      <c r="AI60">
        <f t="shared" si="17"/>
        <v>7.3610223031447264E-3</v>
      </c>
      <c r="AJ60">
        <f t="shared" si="18"/>
        <v>5.4184649347394094E-5</v>
      </c>
    </row>
    <row r="61" spans="1:36" x14ac:dyDescent="0.25">
      <c r="A61" t="s">
        <v>251</v>
      </c>
      <c r="C61" t="s">
        <v>67</v>
      </c>
      <c r="D61" t="s">
        <v>67</v>
      </c>
      <c r="E61">
        <v>5.3661243010502604E-4</v>
      </c>
      <c r="F61">
        <v>1.49118760013747E-3</v>
      </c>
      <c r="G61">
        <v>6.9190040588154003E-4</v>
      </c>
      <c r="H61">
        <v>9.3758011961259395E-4</v>
      </c>
      <c r="I61">
        <v>4.9448365299233998E-4</v>
      </c>
      <c r="J61">
        <v>6.6681025762487401E-4</v>
      </c>
      <c r="K61">
        <v>1.15352864365763E-3</v>
      </c>
      <c r="L61">
        <v>7.1779307072311496E-4</v>
      </c>
      <c r="M61">
        <v>4.0501993837715301E-4</v>
      </c>
      <c r="N61">
        <f t="shared" si="3"/>
        <v>7.8832401323463807E-4</v>
      </c>
      <c r="O61">
        <f t="shared" si="4"/>
        <v>3.4916501114581303E-4</v>
      </c>
      <c r="R61" t="s">
        <v>251</v>
      </c>
      <c r="T61" t="s">
        <v>67</v>
      </c>
      <c r="U61" t="s">
        <v>67</v>
      </c>
      <c r="V61">
        <f>IFERROR(VLOOKUP(U61,'EU+'!$B$2:$D$30,3,FALSE),0)</f>
        <v>0</v>
      </c>
      <c r="W61">
        <f t="shared" si="5"/>
        <v>6.349237777864801E-4</v>
      </c>
      <c r="X61">
        <f t="shared" si="6"/>
        <v>1.7643841464543251E-3</v>
      </c>
      <c r="Y61">
        <f t="shared" si="7"/>
        <v>8.1866165393955836E-4</v>
      </c>
      <c r="Z61">
        <f t="shared" si="8"/>
        <v>1.1093516998952433E-3</v>
      </c>
      <c r="AA61">
        <f t="shared" si="9"/>
        <v>5.8507669855897132E-4</v>
      </c>
      <c r="AB61">
        <f t="shared" si="10"/>
        <v>7.8897480581114775E-4</v>
      </c>
      <c r="AC61">
        <f t="shared" si="11"/>
        <v>1.3648635833364326E-3</v>
      </c>
      <c r="AD61">
        <f t="shared" si="12"/>
        <v>8.4929804559927887E-4</v>
      </c>
      <c r="AE61">
        <f t="shared" si="13"/>
        <v>4.7922257280350083E-4</v>
      </c>
      <c r="AF61">
        <f t="shared" si="14"/>
        <v>9.327507760205488E-4</v>
      </c>
      <c r="AG61">
        <f t="shared" si="15"/>
        <v>4.131346117050776E-4</v>
      </c>
      <c r="AH61">
        <f t="shared" si="16"/>
        <v>8.1348714122186623E-4</v>
      </c>
      <c r="AI61">
        <f t="shared" si="17"/>
        <v>3.4271102564548063E-4</v>
      </c>
      <c r="AJ61">
        <f t="shared" si="18"/>
        <v>1.1745084709897728E-7</v>
      </c>
    </row>
    <row r="62" spans="1:36" x14ac:dyDescent="0.25">
      <c r="A62" t="s">
        <v>252</v>
      </c>
      <c r="C62" t="s">
        <v>53</v>
      </c>
      <c r="D62" t="s">
        <v>53</v>
      </c>
      <c r="E62">
        <v>7.4561615230039693E-2</v>
      </c>
      <c r="F62">
        <v>0.21007766279404499</v>
      </c>
      <c r="G62">
        <v>9.6129364407293902E-2</v>
      </c>
      <c r="H62">
        <v>0.13031919917745299</v>
      </c>
      <c r="I62">
        <v>6.7213911411814195E-2</v>
      </c>
      <c r="J62">
        <v>9.0777224032598497E-2</v>
      </c>
      <c r="K62">
        <v>0.158542453553426</v>
      </c>
      <c r="L62">
        <v>9.6618811333028298E-2</v>
      </c>
      <c r="M62">
        <v>5.5490035218325698E-2</v>
      </c>
      <c r="N62">
        <f t="shared" si="3"/>
        <v>0.10885891968422493</v>
      </c>
      <c r="O62">
        <f t="shared" si="4"/>
        <v>4.9461968058794319E-2</v>
      </c>
      <c r="R62" t="s">
        <v>252</v>
      </c>
      <c r="T62" t="s">
        <v>53</v>
      </c>
      <c r="U62" t="s">
        <v>53</v>
      </c>
      <c r="V62">
        <f>IFERROR(VLOOKUP(U62,'EU+'!$B$2:$D$30,3,FALSE),0)</f>
        <v>0</v>
      </c>
      <c r="W62">
        <f t="shared" si="5"/>
        <v>8.8221852055221983E-2</v>
      </c>
      <c r="X62">
        <f t="shared" si="6"/>
        <v>0.24856543718833252</v>
      </c>
      <c r="Y62">
        <f t="shared" si="7"/>
        <v>0.11374097166132822</v>
      </c>
      <c r="Z62">
        <f t="shared" si="8"/>
        <v>0.15419463586347179</v>
      </c>
      <c r="AA62">
        <f t="shared" si="9"/>
        <v>7.9527994804448277E-2</v>
      </c>
      <c r="AB62">
        <f t="shared" si="10"/>
        <v>0.10740827976807474</v>
      </c>
      <c r="AC62">
        <f t="shared" si="11"/>
        <v>0.18758859821785548</v>
      </c>
      <c r="AD62">
        <f t="shared" si="12"/>
        <v>0.11432008886711573</v>
      </c>
      <c r="AE62">
        <f t="shared" si="13"/>
        <v>6.5656218182326795E-2</v>
      </c>
      <c r="AF62">
        <f t="shared" si="14"/>
        <v>0.12880267517868618</v>
      </c>
      <c r="AG62">
        <f t="shared" si="15"/>
        <v>5.8523764741151042E-2</v>
      </c>
      <c r="AH62">
        <f t="shared" si="16"/>
        <v>0.11090023596796421</v>
      </c>
      <c r="AI62">
        <f t="shared" si="17"/>
        <v>4.7265824645120733E-2</v>
      </c>
      <c r="AJ62">
        <f t="shared" si="18"/>
        <v>2.2340581793833026E-3</v>
      </c>
    </row>
    <row r="63" spans="1:36" x14ac:dyDescent="0.25">
      <c r="A63" t="s">
        <v>253</v>
      </c>
      <c r="C63" t="s">
        <v>55</v>
      </c>
      <c r="D63" t="s">
        <v>55</v>
      </c>
      <c r="E63">
        <v>1.0088894959058099E-3</v>
      </c>
      <c r="F63">
        <v>2.8261871719200199E-3</v>
      </c>
      <c r="G63">
        <v>1.3020457763598301E-3</v>
      </c>
      <c r="H63">
        <v>1.76801691590901E-3</v>
      </c>
      <c r="I63">
        <v>9.27328261750241E-4</v>
      </c>
      <c r="J63">
        <v>1.25138204100655E-3</v>
      </c>
      <c r="K63">
        <v>2.1695894201275699E-3</v>
      </c>
      <c r="L63">
        <v>1.34611374084136E-3</v>
      </c>
      <c r="M63">
        <v>7.5987946188358095E-4</v>
      </c>
      <c r="N63">
        <f t="shared" si="3"/>
        <v>1.4843813650782189E-3</v>
      </c>
      <c r="O63">
        <f t="shared" si="4"/>
        <v>6.6317028364009506E-4</v>
      </c>
      <c r="R63" t="s">
        <v>253</v>
      </c>
      <c r="T63" t="s">
        <v>55</v>
      </c>
      <c r="U63" t="s">
        <v>55</v>
      </c>
      <c r="V63" t="str">
        <f>IFERROR(VLOOKUP(U63,'EU+'!$B$2:$D$30,3,FALSE),0)</f>
        <v>EU+</v>
      </c>
      <c r="W63">
        <f t="shared" si="5"/>
        <v>1.1937254788977627E-3</v>
      </c>
      <c r="X63">
        <f t="shared" si="6"/>
        <v>3.3439654679187059E-3</v>
      </c>
      <c r="Y63">
        <f t="shared" si="7"/>
        <v>1.5405901481177237E-3</v>
      </c>
      <c r="Z63">
        <f t="shared" si="8"/>
        <v>2.0919306308645196E-3</v>
      </c>
      <c r="AA63">
        <f t="shared" si="9"/>
        <v>1.0972216261993708E-3</v>
      </c>
      <c r="AB63">
        <f t="shared" si="10"/>
        <v>1.4806444434664484E-3</v>
      </c>
      <c r="AC63">
        <f t="shared" si="11"/>
        <v>2.567074174191913E-3</v>
      </c>
      <c r="AD63">
        <f t="shared" si="12"/>
        <v>1.5927316881161489E-3</v>
      </c>
      <c r="AE63">
        <f t="shared" si="13"/>
        <v>8.9909497345607966E-4</v>
      </c>
      <c r="AF63">
        <f t="shared" si="14"/>
        <v>1.7563309590254079E-3</v>
      </c>
      <c r="AG63">
        <f t="shared" si="15"/>
        <v>7.8466796179523857E-4</v>
      </c>
      <c r="AH63">
        <f t="shared" si="16"/>
        <v>1.5273533810859919E-3</v>
      </c>
      <c r="AI63">
        <f t="shared" si="17"/>
        <v>6.4559997847351235E-4</v>
      </c>
      <c r="AJ63">
        <f t="shared" si="18"/>
        <v>4.1679933220499959E-7</v>
      </c>
    </row>
    <row r="64" spans="1:36" x14ac:dyDescent="0.25">
      <c r="A64" t="s">
        <v>254</v>
      </c>
      <c r="C64" t="s">
        <v>56</v>
      </c>
      <c r="D64" t="s">
        <v>56</v>
      </c>
      <c r="E64">
        <v>0.95575414231278399</v>
      </c>
      <c r="F64">
        <v>2.6939002144920901</v>
      </c>
      <c r="G64">
        <v>1.23230184173339</v>
      </c>
      <c r="H64">
        <v>1.67080828172482</v>
      </c>
      <c r="I64">
        <v>0.86156873315730298</v>
      </c>
      <c r="J64">
        <v>1.1637359619598699</v>
      </c>
      <c r="K64">
        <v>2.03309848627346</v>
      </c>
      <c r="L64">
        <v>1.2386969041715301</v>
      </c>
      <c r="M64">
        <v>0.71125399873567496</v>
      </c>
      <c r="N64">
        <f t="shared" si="3"/>
        <v>1.395679840506769</v>
      </c>
      <c r="O64">
        <f t="shared" si="4"/>
        <v>0.63440487190331785</v>
      </c>
      <c r="R64" t="s">
        <v>254</v>
      </c>
      <c r="T64" t="s">
        <v>56</v>
      </c>
      <c r="U64" t="s">
        <v>56</v>
      </c>
      <c r="V64">
        <f>IFERROR(VLOOKUP(U64,'EU+'!$B$2:$D$30,3,FALSE),0)</f>
        <v>0</v>
      </c>
      <c r="W64">
        <f t="shared" si="5"/>
        <v>1.1308553373494175</v>
      </c>
      <c r="X64">
        <f t="shared" si="6"/>
        <v>3.1874425660068337</v>
      </c>
      <c r="Y64">
        <f t="shared" si="7"/>
        <v>1.4580686112199561</v>
      </c>
      <c r="Z64">
        <f t="shared" si="8"/>
        <v>1.9769126592576935</v>
      </c>
      <c r="AA64">
        <f t="shared" si="9"/>
        <v>1.0194144678532353</v>
      </c>
      <c r="AB64">
        <f t="shared" si="10"/>
        <v>1.3769409574968836</v>
      </c>
      <c r="AC64">
        <f t="shared" si="11"/>
        <v>2.4055770964233369</v>
      </c>
      <c r="AD64">
        <f t="shared" si="12"/>
        <v>1.4656352961765637</v>
      </c>
      <c r="AE64">
        <f t="shared" si="13"/>
        <v>0.84156096748375597</v>
      </c>
      <c r="AF64">
        <f t="shared" si="14"/>
        <v>1.6513786621408526</v>
      </c>
      <c r="AG64">
        <f t="shared" si="15"/>
        <v>0.75063251486024385</v>
      </c>
      <c r="AH64">
        <f t="shared" si="16"/>
        <v>1.421825757086755</v>
      </c>
      <c r="AI64">
        <f t="shared" si="17"/>
        <v>0.60628844009093641</v>
      </c>
      <c r="AJ64">
        <f t="shared" si="18"/>
        <v>0.36758567258790098</v>
      </c>
    </row>
    <row r="65" spans="1:36" x14ac:dyDescent="0.25">
      <c r="A65" t="s">
        <v>255</v>
      </c>
      <c r="B65" t="s">
        <v>256</v>
      </c>
      <c r="C65" t="s">
        <v>257</v>
      </c>
      <c r="D65" t="s">
        <v>257</v>
      </c>
      <c r="E65" s="1">
        <v>1.9069108833620301E-5</v>
      </c>
      <c r="F65" s="1">
        <v>5.6847336861229198E-5</v>
      </c>
      <c r="G65" s="1">
        <v>2.5180770398248301E-5</v>
      </c>
      <c r="H65" s="1">
        <v>3.5448644767774602E-5</v>
      </c>
      <c r="I65" s="1">
        <v>1.8194467773296801E-5</v>
      </c>
      <c r="J65" s="1">
        <v>2.5534044694569399E-5</v>
      </c>
      <c r="K65" s="1">
        <v>4.8859643063933599E-5</v>
      </c>
      <c r="L65" s="1">
        <v>2.83732506299674E-5</v>
      </c>
      <c r="M65" s="1">
        <v>1.44346992202659E-5</v>
      </c>
      <c r="N65">
        <f t="shared" si="3"/>
        <v>3.0215774026989501E-5</v>
      </c>
      <c r="O65">
        <f t="shared" si="4"/>
        <v>1.4373082230493154E-5</v>
      </c>
      <c r="R65" t="s">
        <v>255</v>
      </c>
      <c r="S65" t="s">
        <v>256</v>
      </c>
      <c r="T65" t="s">
        <v>257</v>
      </c>
      <c r="U65" t="s">
        <v>257</v>
      </c>
      <c r="V65">
        <f>IFERROR(VLOOKUP(U65,'EU+'!$B$2:$D$30,3,FALSE),0)</f>
        <v>0</v>
      </c>
      <c r="W65">
        <f t="shared" si="5"/>
        <v>2.2562709956782157E-5</v>
      </c>
      <c r="X65">
        <f t="shared" si="6"/>
        <v>6.7262187478527068E-5</v>
      </c>
      <c r="Y65">
        <f t="shared" si="7"/>
        <v>2.9794072913481757E-5</v>
      </c>
      <c r="Z65">
        <f t="shared" si="8"/>
        <v>4.1943097458553605E-5</v>
      </c>
      <c r="AA65">
        <f t="shared" si="9"/>
        <v>2.1527828215188731E-5</v>
      </c>
      <c r="AB65">
        <f t="shared" si="10"/>
        <v>3.0212069661658374E-5</v>
      </c>
      <c r="AC65">
        <f t="shared" si="11"/>
        <v>5.7811089372976392E-5</v>
      </c>
      <c r="AD65">
        <f t="shared" si="12"/>
        <v>3.357143902636704E-5</v>
      </c>
      <c r="AE65">
        <f t="shared" si="13"/>
        <v>1.7079242384208316E-5</v>
      </c>
      <c r="AF65">
        <f t="shared" si="14"/>
        <v>3.5751526274193716E-5</v>
      </c>
      <c r="AG65">
        <f t="shared" si="15"/>
        <v>1.7006336708291182E-5</v>
      </c>
      <c r="AH65">
        <f t="shared" si="16"/>
        <v>3.2040333732079771E-5</v>
      </c>
      <c r="AI65">
        <f t="shared" si="17"/>
        <v>1.5844286870968758E-5</v>
      </c>
      <c r="AJ65">
        <f t="shared" si="18"/>
        <v>2.5104142644955299E-10</v>
      </c>
    </row>
    <row r="66" spans="1:36" x14ac:dyDescent="0.25">
      <c r="A66" t="s">
        <v>258</v>
      </c>
      <c r="C66" t="s">
        <v>58</v>
      </c>
      <c r="D66" t="s">
        <v>58</v>
      </c>
      <c r="E66">
        <v>1.4148216295121301E-3</v>
      </c>
      <c r="F66">
        <v>3.9953748819100002E-3</v>
      </c>
      <c r="G66">
        <v>1.82384712458023E-3</v>
      </c>
      <c r="H66">
        <v>2.4728750323699399E-3</v>
      </c>
      <c r="I66">
        <v>1.2774183999258301E-3</v>
      </c>
      <c r="J66">
        <v>1.7227784269206201E-3</v>
      </c>
      <c r="K66">
        <v>3.0164958607858702E-3</v>
      </c>
      <c r="L66">
        <v>1.8328295676904101E-3</v>
      </c>
      <c r="M66">
        <v>1.0550863489081901E-3</v>
      </c>
      <c r="N66">
        <f t="shared" si="3"/>
        <v>2.0679474747336913E-3</v>
      </c>
      <c r="O66">
        <f t="shared" si="4"/>
        <v>9.4141456783773875E-4</v>
      </c>
      <c r="R66" t="s">
        <v>258</v>
      </c>
      <c r="T66" t="s">
        <v>58</v>
      </c>
      <c r="U66" t="s">
        <v>58</v>
      </c>
      <c r="V66">
        <f>IFERROR(VLOOKUP(U66,'EU+'!$B$2:$D$30,3,FALSE),0)</f>
        <v>0</v>
      </c>
      <c r="W66">
        <f t="shared" si="5"/>
        <v>1.6740273678119027E-3</v>
      </c>
      <c r="X66">
        <f t="shared" si="6"/>
        <v>4.7273569738200318E-3</v>
      </c>
      <c r="Y66">
        <f t="shared" si="7"/>
        <v>2.1579893447806336E-3</v>
      </c>
      <c r="Z66">
        <f t="shared" si="8"/>
        <v>2.9259239433549614E-3</v>
      </c>
      <c r="AA66">
        <f t="shared" si="9"/>
        <v>1.5114508550167706E-3</v>
      </c>
      <c r="AB66">
        <f t="shared" si="10"/>
        <v>2.0384041176522952E-3</v>
      </c>
      <c r="AC66">
        <f t="shared" si="11"/>
        <v>3.5691401096180201E-3</v>
      </c>
      <c r="AD66">
        <f t="shared" si="12"/>
        <v>2.1686174375964325E-3</v>
      </c>
      <c r="AE66">
        <f t="shared" si="13"/>
        <v>1.2483859354667189E-3</v>
      </c>
      <c r="AF66">
        <f t="shared" si="14"/>
        <v>2.4468106761241963E-3</v>
      </c>
      <c r="AG66">
        <f t="shared" si="15"/>
        <v>1.1138886472640528E-3</v>
      </c>
      <c r="AH66">
        <f t="shared" si="16"/>
        <v>2.1071996910700477E-3</v>
      </c>
      <c r="AI66">
        <f t="shared" si="17"/>
        <v>8.9975725898249999E-4</v>
      </c>
      <c r="AJ66">
        <f t="shared" si="18"/>
        <v>8.095631250917016E-7</v>
      </c>
    </row>
    <row r="67" spans="1:36" x14ac:dyDescent="0.25">
      <c r="A67" t="s">
        <v>259</v>
      </c>
      <c r="C67" t="s">
        <v>57</v>
      </c>
      <c r="D67" t="s">
        <v>57</v>
      </c>
      <c r="E67">
        <v>2.0071222766368801E-3</v>
      </c>
      <c r="F67">
        <v>6.0240910603783296E-3</v>
      </c>
      <c r="G67">
        <v>2.6550671185303801E-3</v>
      </c>
      <c r="H67">
        <v>3.7477777906527298E-3</v>
      </c>
      <c r="I67">
        <v>1.9175191778147401E-3</v>
      </c>
      <c r="J67">
        <v>2.6976384652749401E-3</v>
      </c>
      <c r="K67">
        <v>5.19034751503004E-3</v>
      </c>
      <c r="L67">
        <v>3.0023764914427599E-3</v>
      </c>
      <c r="M67">
        <v>1.51841267295667E-3</v>
      </c>
      <c r="N67">
        <f t="shared" si="3"/>
        <v>3.1955947298574964E-3</v>
      </c>
      <c r="O67">
        <f t="shared" si="4"/>
        <v>1.5297337867598258E-3</v>
      </c>
      <c r="R67" t="s">
        <v>259</v>
      </c>
      <c r="T67" t="s">
        <v>57</v>
      </c>
      <c r="U67" t="s">
        <v>57</v>
      </c>
      <c r="V67" t="str">
        <f>IFERROR(VLOOKUP(U67,'EU+'!$B$2:$D$30,3,FALSE),0)</f>
        <v>EU+</v>
      </c>
      <c r="W67">
        <f t="shared" si="5"/>
        <v>2.3748418539471182E-3</v>
      </c>
      <c r="X67">
        <f t="shared" si="6"/>
        <v>7.1277488913862328E-3</v>
      </c>
      <c r="Y67">
        <f t="shared" si="7"/>
        <v>3.1414949609796295E-3</v>
      </c>
      <c r="Z67">
        <f t="shared" si="8"/>
        <v>4.4343982726597888E-3</v>
      </c>
      <c r="AA67">
        <f t="shared" si="9"/>
        <v>2.2688228077718483E-3</v>
      </c>
      <c r="AB67">
        <f t="shared" si="10"/>
        <v>3.1918656918537244E-3</v>
      </c>
      <c r="AC67">
        <f t="shared" si="11"/>
        <v>6.1412573905948288E-3</v>
      </c>
      <c r="AD67">
        <f t="shared" si="12"/>
        <v>3.5524339678658888E-3</v>
      </c>
      <c r="AE67">
        <f t="shared" si="13"/>
        <v>1.7965970530422236E-3</v>
      </c>
      <c r="AF67">
        <f t="shared" si="14"/>
        <v>3.7810512100112533E-3</v>
      </c>
      <c r="AG67">
        <f t="shared" si="15"/>
        <v>1.8099922782390076E-3</v>
      </c>
      <c r="AH67">
        <f t="shared" si="16"/>
        <v>3.3901953822257024E-3</v>
      </c>
      <c r="AI67">
        <f t="shared" si="17"/>
        <v>1.6904903345005544E-3</v>
      </c>
      <c r="AJ67">
        <f t="shared" si="18"/>
        <v>2.8577575710397965E-6</v>
      </c>
    </row>
    <row r="68" spans="1:36" x14ac:dyDescent="0.25">
      <c r="A68" t="s">
        <v>260</v>
      </c>
      <c r="C68" t="s">
        <v>59</v>
      </c>
      <c r="D68" t="s">
        <v>59</v>
      </c>
      <c r="E68">
        <v>2.61155778272575E-2</v>
      </c>
      <c r="F68">
        <v>7.7285897147474594E-2</v>
      </c>
      <c r="G68">
        <v>3.4420604247436301E-2</v>
      </c>
      <c r="H68">
        <v>4.8306896521170803E-2</v>
      </c>
      <c r="I68">
        <v>2.48691834403208E-2</v>
      </c>
      <c r="J68">
        <v>3.48094603598533E-2</v>
      </c>
      <c r="K68">
        <v>6.6157716497880201E-2</v>
      </c>
      <c r="L68">
        <v>3.8594788805684399E-2</v>
      </c>
      <c r="M68">
        <v>1.97732883462899E-2</v>
      </c>
      <c r="N68">
        <f t="shared" si="3"/>
        <v>4.1148157021485304E-2</v>
      </c>
      <c r="O68">
        <f t="shared" si="4"/>
        <v>1.9437364268822959E-2</v>
      </c>
      <c r="R68" t="s">
        <v>260</v>
      </c>
      <c r="T68" t="s">
        <v>59</v>
      </c>
      <c r="U68" t="s">
        <v>59</v>
      </c>
      <c r="V68" t="str">
        <f>IFERROR(VLOOKUP(U68,'EU+'!$B$2:$D$30,3,FALSE),0)</f>
        <v>EU+</v>
      </c>
      <c r="W68">
        <f t="shared" si="5"/>
        <v>3.0900143945442798E-2</v>
      </c>
      <c r="X68">
        <f t="shared" si="6"/>
        <v>9.1445242475817756E-2</v>
      </c>
      <c r="Y68">
        <f t="shared" si="7"/>
        <v>4.0726712346559418E-2</v>
      </c>
      <c r="Z68">
        <f t="shared" si="8"/>
        <v>5.7157075594315543E-2</v>
      </c>
      <c r="AA68">
        <f t="shared" si="9"/>
        <v>2.94254009309904E-2</v>
      </c>
      <c r="AB68">
        <f t="shared" si="10"/>
        <v>4.1186809761490424E-2</v>
      </c>
      <c r="AC68">
        <f t="shared" si="11"/>
        <v>7.8278297206681877E-2</v>
      </c>
      <c r="AD68">
        <f t="shared" si="12"/>
        <v>4.5665638245801367E-2</v>
      </c>
      <c r="AE68">
        <f t="shared" si="13"/>
        <v>2.3395900340270882E-2</v>
      </c>
      <c r="AF68">
        <f t="shared" si="14"/>
        <v>4.868680231637449E-2</v>
      </c>
      <c r="AG68">
        <f t="shared" si="15"/>
        <v>2.2998432498773057E-2</v>
      </c>
      <c r="AH68">
        <f t="shared" si="16"/>
        <v>4.3590409297046988E-2</v>
      </c>
      <c r="AI68">
        <f t="shared" si="17"/>
        <v>2.1341269219309778E-2</v>
      </c>
      <c r="AJ68">
        <f t="shared" si="18"/>
        <v>4.5544977189105901E-4</v>
      </c>
    </row>
    <row r="69" spans="1:36" x14ac:dyDescent="0.25">
      <c r="A69" t="s">
        <v>261</v>
      </c>
      <c r="C69" t="s">
        <v>60</v>
      </c>
      <c r="D69" t="s">
        <v>60</v>
      </c>
      <c r="E69">
        <v>1.8198948860287101E-3</v>
      </c>
      <c r="F69">
        <v>5.0891392552693598E-3</v>
      </c>
      <c r="G69">
        <v>2.3434669482278901E-3</v>
      </c>
      <c r="H69">
        <v>3.1693581649694098E-3</v>
      </c>
      <c r="I69">
        <v>1.6527009014211699E-3</v>
      </c>
      <c r="J69">
        <v>2.21997117614581E-3</v>
      </c>
      <c r="K69">
        <v>3.83925262790506E-3</v>
      </c>
      <c r="L69">
        <v>2.3639180357692201E-3</v>
      </c>
      <c r="M69">
        <v>1.36347352039478E-3</v>
      </c>
      <c r="N69">
        <f t="shared" si="3"/>
        <v>2.6512417240146012E-3</v>
      </c>
      <c r="O69">
        <f t="shared" si="4"/>
        <v>1.1902206577255861E-3</v>
      </c>
      <c r="R69" t="s">
        <v>261</v>
      </c>
      <c r="T69" t="s">
        <v>60</v>
      </c>
      <c r="U69" t="s">
        <v>60</v>
      </c>
      <c r="V69">
        <f>IFERROR(VLOOKUP(U69,'EU+'!$B$2:$D$30,3,FALSE),0)</f>
        <v>0</v>
      </c>
      <c r="W69">
        <f t="shared" si="5"/>
        <v>2.1533130270304963E-3</v>
      </c>
      <c r="X69">
        <f t="shared" si="6"/>
        <v>6.0215070325610621E-3</v>
      </c>
      <c r="Y69">
        <f t="shared" si="7"/>
        <v>2.7728073455089153E-3</v>
      </c>
      <c r="Z69">
        <f t="shared" si="8"/>
        <v>3.7500079132847431E-3</v>
      </c>
      <c r="AA69">
        <f t="shared" si="9"/>
        <v>1.9554878735777198E-3</v>
      </c>
      <c r="AB69">
        <f t="shared" si="10"/>
        <v>2.6266862388180661E-3</v>
      </c>
      <c r="AC69">
        <f t="shared" si="11"/>
        <v>4.5426319735252076E-3</v>
      </c>
      <c r="AD69">
        <f t="shared" si="12"/>
        <v>2.7970052228466461E-3</v>
      </c>
      <c r="AE69">
        <f t="shared" si="13"/>
        <v>1.6132719070846896E-3</v>
      </c>
      <c r="AF69">
        <f t="shared" si="14"/>
        <v>3.1369687260263943E-3</v>
      </c>
      <c r="AG69">
        <f t="shared" si="15"/>
        <v>1.4082778445045196E-3</v>
      </c>
      <c r="AH69">
        <f t="shared" si="16"/>
        <v>2.7070166431704657E-3</v>
      </c>
      <c r="AI69">
        <f t="shared" si="17"/>
        <v>1.1341414813207649E-3</v>
      </c>
      <c r="AJ69">
        <f t="shared" si="18"/>
        <v>1.2862768996524589E-6</v>
      </c>
    </row>
    <row r="70" spans="1:36" x14ac:dyDescent="0.25">
      <c r="A70" t="s">
        <v>262</v>
      </c>
      <c r="C70" t="s">
        <v>65</v>
      </c>
      <c r="D70" t="s">
        <v>65</v>
      </c>
      <c r="E70">
        <v>1.1726644900331901E-2</v>
      </c>
      <c r="F70">
        <v>3.3006366164613103E-2</v>
      </c>
      <c r="G70">
        <v>1.51159865851838E-2</v>
      </c>
      <c r="H70">
        <v>2.0485252330461001E-2</v>
      </c>
      <c r="I70">
        <v>1.0571054114653901E-2</v>
      </c>
      <c r="J70">
        <v>1.4272997110144301E-2</v>
      </c>
      <c r="K70">
        <v>2.49078092569784E-2</v>
      </c>
      <c r="L70">
        <v>1.5189157710158101E-2</v>
      </c>
      <c r="M70">
        <v>8.7282908627234392E-3</v>
      </c>
      <c r="N70">
        <f t="shared" si="3"/>
        <v>1.7111506559471995E-2</v>
      </c>
      <c r="O70">
        <f t="shared" si="4"/>
        <v>7.7669031617735003E-3</v>
      </c>
      <c r="R70" t="s">
        <v>262</v>
      </c>
      <c r="T70" t="s">
        <v>65</v>
      </c>
      <c r="U70" t="s">
        <v>65</v>
      </c>
      <c r="V70">
        <f>IFERROR(VLOOKUP(U70,'EU+'!$B$2:$D$30,3,FALSE),0)</f>
        <v>0</v>
      </c>
      <c r="W70">
        <f t="shared" si="5"/>
        <v>1.3875052576441529E-2</v>
      </c>
      <c r="X70">
        <f t="shared" si="6"/>
        <v>3.9053375435485878E-2</v>
      </c>
      <c r="Y70">
        <f t="shared" si="7"/>
        <v>1.7885346609947568E-2</v>
      </c>
      <c r="Z70">
        <f t="shared" si="8"/>
        <v>2.4238301367748676E-2</v>
      </c>
      <c r="AA70">
        <f t="shared" si="9"/>
        <v>1.2507749051485315E-2</v>
      </c>
      <c r="AB70">
        <f t="shared" si="10"/>
        <v>1.6887915257077928E-2</v>
      </c>
      <c r="AC70">
        <f t="shared" si="11"/>
        <v>2.9471103281619011E-2</v>
      </c>
      <c r="AD70">
        <f t="shared" si="12"/>
        <v>1.7971923223695549E-2</v>
      </c>
      <c r="AE70">
        <f t="shared" si="13"/>
        <v>1.0327378005565279E-2</v>
      </c>
      <c r="AF70">
        <f t="shared" si="14"/>
        <v>2.024646053434075E-2</v>
      </c>
      <c r="AG70">
        <f t="shared" si="15"/>
        <v>9.1898570001626937E-3</v>
      </c>
      <c r="AH70">
        <f t="shared" si="16"/>
        <v>1.7433213763888615E-2</v>
      </c>
      <c r="AI70">
        <f t="shared" si="17"/>
        <v>7.4204354124622557E-3</v>
      </c>
      <c r="AJ70">
        <f t="shared" si="18"/>
        <v>5.5062861710523889E-5</v>
      </c>
    </row>
    <row r="71" spans="1:36" x14ac:dyDescent="0.25">
      <c r="A71" t="s">
        <v>263</v>
      </c>
      <c r="C71" t="s">
        <v>62</v>
      </c>
      <c r="D71" t="s">
        <v>62</v>
      </c>
      <c r="E71">
        <v>1.0649505789582899E-2</v>
      </c>
      <c r="F71">
        <v>3.0310546367821899E-2</v>
      </c>
      <c r="G71">
        <v>1.3749346386210301E-2</v>
      </c>
      <c r="H71">
        <v>1.87030263397387E-2</v>
      </c>
      <c r="I71">
        <v>9.5997829178477694E-3</v>
      </c>
      <c r="J71">
        <v>1.29962095604514E-2</v>
      </c>
      <c r="K71">
        <v>2.2895798422894399E-2</v>
      </c>
      <c r="L71">
        <v>1.3855390302366301E-2</v>
      </c>
      <c r="M71">
        <v>7.9211938978567195E-3</v>
      </c>
      <c r="N71">
        <f t="shared" ref="N71:N134" si="19">AVERAGE(E71:M71)</f>
        <v>1.5631199998307824E-2</v>
      </c>
      <c r="O71">
        <f t="shared" ref="O71:O134" si="20">_xlfn.STDEV.S(E71:M71)</f>
        <v>7.1760994639884423E-3</v>
      </c>
      <c r="R71" t="s">
        <v>263</v>
      </c>
      <c r="T71" t="s">
        <v>62</v>
      </c>
      <c r="U71" t="s">
        <v>62</v>
      </c>
      <c r="V71">
        <f>IFERROR(VLOOKUP(U71,'EU+'!$B$2:$D$30,3,FALSE),0)</f>
        <v>0</v>
      </c>
      <c r="W71">
        <f t="shared" ref="W71:W134" si="21">E71*$Q$3</f>
        <v>1.2600573650814569E-2</v>
      </c>
      <c r="X71">
        <f t="shared" ref="X71:X134" si="22">F71*$Q$3</f>
        <v>3.586366160557096E-2</v>
      </c>
      <c r="Y71">
        <f t="shared" ref="Y71:Y134" si="23">G71*$Q$3</f>
        <v>1.6268327865455769E-2</v>
      </c>
      <c r="Z71">
        <f t="shared" ref="Z71:Z134" si="24">H71*$Q$3</f>
        <v>2.2129558454959307E-2</v>
      </c>
      <c r="AA71">
        <f t="shared" ref="AA71:AA134" si="25">I71*$Q$3</f>
        <v>1.135853382102439E-2</v>
      </c>
      <c r="AB71">
        <f t="shared" ref="AB71:AB134" si="26">J71*$Q$3</f>
        <v>1.5377210828701015E-2</v>
      </c>
      <c r="AC71">
        <f t="shared" ref="AC71:AC134" si="27">K71*$Q$3</f>
        <v>2.7090477250511395E-2</v>
      </c>
      <c r="AD71">
        <f t="shared" ref="AD71:AD134" si="28">L71*$Q$3</f>
        <v>1.639379980773609E-2</v>
      </c>
      <c r="AE71">
        <f t="shared" ref="AE71:AE134" si="29">M71*$Q$3</f>
        <v>9.3724149349690873E-3</v>
      </c>
      <c r="AF71">
        <f t="shared" ref="AF71:AF134" si="30">N71*$Q$3</f>
        <v>1.8494950913304734E-2</v>
      </c>
      <c r="AG71">
        <f t="shared" ref="AG71:AG134" si="31">O71*$Q$3</f>
        <v>8.4908137155065896E-3</v>
      </c>
      <c r="AH71">
        <f t="shared" ref="AH71:AH134" si="32">AVERAGE(AA71:AE71)</f>
        <v>1.5918487328588395E-2</v>
      </c>
      <c r="AI71">
        <f t="shared" ref="AI71:AI134" si="33">_xlfn.STDEV.S(AA71:AE71)</f>
        <v>6.8734362001724334E-3</v>
      </c>
      <c r="AJ71">
        <f t="shared" ref="AJ71:AJ134" si="34">AI71^2</f>
        <v>4.7244125197840861E-5</v>
      </c>
    </row>
    <row r="72" spans="1:36" x14ac:dyDescent="0.25">
      <c r="A72" t="s">
        <v>264</v>
      </c>
      <c r="C72" t="s">
        <v>46</v>
      </c>
      <c r="D72" t="s">
        <v>46</v>
      </c>
      <c r="E72">
        <v>3.11680607161356E-2</v>
      </c>
      <c r="F72">
        <v>9.3112776403224295E-2</v>
      </c>
      <c r="G72">
        <v>4.1176767217728602E-2</v>
      </c>
      <c r="H72">
        <v>5.8009191185527997E-2</v>
      </c>
      <c r="I72">
        <v>2.9738170532169102E-2</v>
      </c>
      <c r="J72">
        <v>4.1763175006248397E-2</v>
      </c>
      <c r="K72">
        <v>8.0021041075413302E-2</v>
      </c>
      <c r="L72">
        <v>4.6418070622548102E-2</v>
      </c>
      <c r="M72">
        <v>2.3584086562628202E-2</v>
      </c>
      <c r="N72">
        <f t="shared" si="19"/>
        <v>4.9443482146847066E-2</v>
      </c>
      <c r="O72">
        <f t="shared" si="20"/>
        <v>2.3565979782524248E-2</v>
      </c>
      <c r="R72" t="s">
        <v>264</v>
      </c>
      <c r="T72" t="s">
        <v>46</v>
      </c>
      <c r="U72" t="s">
        <v>46</v>
      </c>
      <c r="V72" t="str">
        <f>IFERROR(VLOOKUP(U72,'EU+'!$B$2:$D$30,3,FALSE),0)</f>
        <v>EU+</v>
      </c>
      <c r="W72">
        <f t="shared" si="21"/>
        <v>3.6878278895429273E-2</v>
      </c>
      <c r="X72">
        <f t="shared" si="22"/>
        <v>0.11017172252709855</v>
      </c>
      <c r="Y72">
        <f t="shared" si="23"/>
        <v>4.8720654111194917E-2</v>
      </c>
      <c r="Z72">
        <f t="shared" si="24"/>
        <v>6.8636902068490949E-2</v>
      </c>
      <c r="AA72">
        <f t="shared" si="25"/>
        <v>3.5186422303053799E-2</v>
      </c>
      <c r="AB72">
        <f t="shared" si="26"/>
        <v>4.9414496123646123E-2</v>
      </c>
      <c r="AC72">
        <f t="shared" si="27"/>
        <v>9.4681484907206653E-2</v>
      </c>
      <c r="AD72">
        <f t="shared" si="28"/>
        <v>5.4922202885720722E-2</v>
      </c>
      <c r="AE72">
        <f t="shared" si="29"/>
        <v>2.7904864844551815E-2</v>
      </c>
      <c r="AF72">
        <f t="shared" si="30"/>
        <v>5.8501892074043646E-2</v>
      </c>
      <c r="AG72">
        <f t="shared" si="31"/>
        <v>2.7883440769032541E-2</v>
      </c>
      <c r="AH72">
        <f t="shared" si="32"/>
        <v>5.2421894212835815E-2</v>
      </c>
      <c r="AI72">
        <f t="shared" si="33"/>
        <v>2.5977467223444371E-2</v>
      </c>
      <c r="AJ72">
        <f t="shared" si="34"/>
        <v>6.7482880334512657E-4</v>
      </c>
    </row>
    <row r="73" spans="1:36" x14ac:dyDescent="0.25">
      <c r="A73" t="s">
        <v>265</v>
      </c>
      <c r="C73" t="s">
        <v>63</v>
      </c>
      <c r="D73" t="s">
        <v>63</v>
      </c>
      <c r="E73">
        <v>0.137863309701416</v>
      </c>
      <c r="F73">
        <v>0.388829819792956</v>
      </c>
      <c r="G73">
        <v>0.17777318811145401</v>
      </c>
      <c r="H73">
        <v>0.24108426946909201</v>
      </c>
      <c r="I73">
        <v>0.12427681734913799</v>
      </c>
      <c r="J73">
        <v>0.16789229064528699</v>
      </c>
      <c r="K73">
        <v>0.29346426014494198</v>
      </c>
      <c r="L73">
        <v>0.17872425127925801</v>
      </c>
      <c r="M73">
        <v>0.102588485109225</v>
      </c>
      <c r="N73">
        <f t="shared" si="19"/>
        <v>0.20138852128919646</v>
      </c>
      <c r="O73">
        <f t="shared" si="20"/>
        <v>9.1599945140999464E-2</v>
      </c>
      <c r="R73" t="s">
        <v>265</v>
      </c>
      <c r="T73" t="s">
        <v>63</v>
      </c>
      <c r="U73" t="s">
        <v>63</v>
      </c>
      <c r="V73">
        <f>IFERROR(VLOOKUP(U73,'EU+'!$B$2:$D$30,3,FALSE),0)</f>
        <v>0</v>
      </c>
      <c r="W73">
        <f t="shared" si="21"/>
        <v>0.16312088297440033</v>
      </c>
      <c r="X73">
        <f t="shared" si="22"/>
        <v>0.46006630530467019</v>
      </c>
      <c r="Y73">
        <f t="shared" si="23"/>
        <v>0.21034254492162902</v>
      </c>
      <c r="Z73">
        <f t="shared" si="24"/>
        <v>0.28525268247373753</v>
      </c>
      <c r="AA73">
        <f t="shared" si="25"/>
        <v>0.14704524520080811</v>
      </c>
      <c r="AB73">
        <f t="shared" si="26"/>
        <v>0.19865139429749654</v>
      </c>
      <c r="AC73">
        <f t="shared" si="27"/>
        <v>0.34722907305757494</v>
      </c>
      <c r="AD73">
        <f t="shared" si="28"/>
        <v>0.21146784986340517</v>
      </c>
      <c r="AE73">
        <f t="shared" si="29"/>
        <v>0.12138345082724374</v>
      </c>
      <c r="AF73">
        <f t="shared" si="30"/>
        <v>0.2382843809912184</v>
      </c>
      <c r="AG73">
        <f t="shared" si="31"/>
        <v>0.10838172944032401</v>
      </c>
      <c r="AH73">
        <f t="shared" si="32"/>
        <v>0.20515540264930571</v>
      </c>
      <c r="AI73">
        <f t="shared" si="33"/>
        <v>8.7552280450762354E-2</v>
      </c>
      <c r="AJ73">
        <f t="shared" si="34"/>
        <v>7.6654018121289436E-3</v>
      </c>
    </row>
    <row r="74" spans="1:36" x14ac:dyDescent="0.25">
      <c r="A74" t="s">
        <v>266</v>
      </c>
      <c r="C74" t="s">
        <v>68</v>
      </c>
      <c r="D74" t="s">
        <v>68</v>
      </c>
      <c r="E74">
        <v>5.6879786363782702E-3</v>
      </c>
      <c r="F74">
        <v>1.6119435386337401E-2</v>
      </c>
      <c r="G74">
        <v>7.40740491584857E-3</v>
      </c>
      <c r="H74">
        <v>1.02009305236166E-2</v>
      </c>
      <c r="I74">
        <v>5.3534365528968E-3</v>
      </c>
      <c r="J74">
        <v>7.3650975628212299E-3</v>
      </c>
      <c r="K74">
        <v>1.3429099502245899E-2</v>
      </c>
      <c r="L74">
        <v>8.0627039941207502E-3</v>
      </c>
      <c r="M74">
        <v>4.3159505541734899E-3</v>
      </c>
      <c r="N74">
        <f t="shared" si="19"/>
        <v>8.6602264031598892E-3</v>
      </c>
      <c r="O74">
        <f t="shared" si="20"/>
        <v>3.9211210203711575E-3</v>
      </c>
      <c r="R74" t="s">
        <v>266</v>
      </c>
      <c r="T74" t="s">
        <v>68</v>
      </c>
      <c r="U74" t="s">
        <v>68</v>
      </c>
      <c r="V74" t="str">
        <f>IFERROR(VLOOKUP(U74,'EU+'!$B$2:$D$30,3,FALSE),0)</f>
        <v>EU+</v>
      </c>
      <c r="W74">
        <f t="shared" si="21"/>
        <v>6.7300581968838319E-3</v>
      </c>
      <c r="X74">
        <f t="shared" si="22"/>
        <v>1.9072634618760673E-2</v>
      </c>
      <c r="Y74">
        <f t="shared" si="23"/>
        <v>8.764496028994739E-3</v>
      </c>
      <c r="Z74">
        <f t="shared" si="24"/>
        <v>1.2069816093757693E-2</v>
      </c>
      <c r="AA74">
        <f t="shared" si="25"/>
        <v>6.3342255408437133E-3</v>
      </c>
      <c r="AB74">
        <f t="shared" si="26"/>
        <v>8.7144376574303534E-3</v>
      </c>
      <c r="AC74">
        <f t="shared" si="27"/>
        <v>1.5889409394724056E-2</v>
      </c>
      <c r="AD74">
        <f t="shared" si="28"/>
        <v>9.5398507226516459E-3</v>
      </c>
      <c r="AE74">
        <f t="shared" si="29"/>
        <v>5.1066644692877349E-3</v>
      </c>
      <c r="AF74">
        <f t="shared" si="30"/>
        <v>1.0246843635926048E-2</v>
      </c>
      <c r="AG74">
        <f t="shared" si="31"/>
        <v>4.639499258197885E-3</v>
      </c>
      <c r="AH74">
        <f t="shared" si="32"/>
        <v>9.1169175569875017E-3</v>
      </c>
      <c r="AI74">
        <f t="shared" si="33"/>
        <v>4.1842864657098437E-3</v>
      </c>
      <c r="AJ74">
        <f t="shared" si="34"/>
        <v>1.7508253227122575E-5</v>
      </c>
    </row>
    <row r="75" spans="1:36" x14ac:dyDescent="0.25">
      <c r="A75" t="s">
        <v>267</v>
      </c>
      <c r="C75" t="s">
        <v>268</v>
      </c>
      <c r="D75" t="s">
        <v>268</v>
      </c>
      <c r="E75" s="1">
        <v>2.3987458294305201E-5</v>
      </c>
      <c r="F75" s="1">
        <v>7.0324572462605802E-5</v>
      </c>
      <c r="G75" s="1">
        <v>3.1540876986895098E-5</v>
      </c>
      <c r="H75" s="1">
        <v>4.4099338406839801E-5</v>
      </c>
      <c r="I75" s="1">
        <v>2.2800506580897E-5</v>
      </c>
      <c r="J75" s="1">
        <v>3.1807484794288402E-5</v>
      </c>
      <c r="K75" s="1">
        <v>5.9973425782535799E-5</v>
      </c>
      <c r="L75" s="1">
        <v>3.5183819415846298E-5</v>
      </c>
      <c r="M75" s="1">
        <v>1.8174876614628102E-5</v>
      </c>
      <c r="N75">
        <f t="shared" si="19"/>
        <v>3.7543595482093502E-5</v>
      </c>
      <c r="O75">
        <f t="shared" si="20"/>
        <v>1.757642753450872E-5</v>
      </c>
      <c r="R75" t="s">
        <v>267</v>
      </c>
      <c r="T75" t="s">
        <v>268</v>
      </c>
      <c r="U75" t="s">
        <v>268</v>
      </c>
      <c r="V75">
        <f>IFERROR(VLOOKUP(U75,'EU+'!$B$2:$D$30,3,FALSE),0)</f>
        <v>0</v>
      </c>
      <c r="W75">
        <f t="shared" si="21"/>
        <v>2.8382137247053763E-5</v>
      </c>
      <c r="X75">
        <f t="shared" si="22"/>
        <v>8.320855186011565E-5</v>
      </c>
      <c r="Y75">
        <f t="shared" si="23"/>
        <v>3.7319397851627436E-5</v>
      </c>
      <c r="Z75">
        <f t="shared" si="24"/>
        <v>5.2178661857823573E-5</v>
      </c>
      <c r="AA75">
        <f t="shared" si="25"/>
        <v>2.6977727241531209E-5</v>
      </c>
      <c r="AB75">
        <f t="shared" si="26"/>
        <v>3.7634850172074795E-5</v>
      </c>
      <c r="AC75">
        <f t="shared" si="27"/>
        <v>7.0960998904166195E-5</v>
      </c>
      <c r="AD75">
        <f t="shared" si="28"/>
        <v>4.1629754152534689E-5</v>
      </c>
      <c r="AE75">
        <f t="shared" si="29"/>
        <v>2.1504647812023808E-5</v>
      </c>
      <c r="AF75">
        <f t="shared" si="30"/>
        <v>4.4421858566550124E-5</v>
      </c>
      <c r="AG75">
        <f t="shared" si="31"/>
        <v>2.0796558454705204E-5</v>
      </c>
      <c r="AH75">
        <f t="shared" si="32"/>
        <v>3.9741595656466139E-5</v>
      </c>
      <c r="AI75">
        <f t="shared" si="33"/>
        <v>1.922340540707777E-5</v>
      </c>
      <c r="AJ75">
        <f t="shared" si="34"/>
        <v>3.6953931544486683E-10</v>
      </c>
    </row>
    <row r="76" spans="1:36" x14ac:dyDescent="0.25">
      <c r="A76" t="s">
        <v>269</v>
      </c>
      <c r="C76" t="s">
        <v>270</v>
      </c>
      <c r="D76" t="s">
        <v>270</v>
      </c>
      <c r="E76">
        <v>1.0887780544840199E-4</v>
      </c>
      <c r="F76">
        <v>3.0702991447657102E-4</v>
      </c>
      <c r="G76">
        <v>1.4041421034870601E-4</v>
      </c>
      <c r="H76">
        <v>1.9045875731487499E-4</v>
      </c>
      <c r="I76" s="1">
        <v>9.89528637956684E-5</v>
      </c>
      <c r="J76">
        <v>1.3321301372288001E-4</v>
      </c>
      <c r="K76">
        <v>2.3180714339181901E-4</v>
      </c>
      <c r="L76">
        <v>1.4209749137641299E-4</v>
      </c>
      <c r="M76" s="1">
        <v>8.1523529119527E-5</v>
      </c>
      <c r="N76">
        <f t="shared" si="19"/>
        <v>1.5937496988831793E-4</v>
      </c>
      <c r="O76">
        <f t="shared" si="20"/>
        <v>7.2127244530024195E-5</v>
      </c>
      <c r="R76" t="s">
        <v>269</v>
      </c>
      <c r="T76" t="s">
        <v>270</v>
      </c>
      <c r="U76" t="s">
        <v>270</v>
      </c>
      <c r="V76">
        <f>IFERROR(VLOOKUP(U76,'EU+'!$B$2:$D$30,3,FALSE),0)</f>
        <v>0</v>
      </c>
      <c r="W76">
        <f t="shared" si="21"/>
        <v>1.2882502095389557E-4</v>
      </c>
      <c r="X76">
        <f t="shared" si="22"/>
        <v>3.6328005513172791E-4</v>
      </c>
      <c r="Y76">
        <f t="shared" si="23"/>
        <v>1.6613912739974539E-4</v>
      </c>
      <c r="Z76">
        <f t="shared" si="24"/>
        <v>2.2535220379298887E-4</v>
      </c>
      <c r="AA76">
        <f t="shared" si="25"/>
        <v>1.1708175692396868E-4</v>
      </c>
      <c r="AB76">
        <f t="shared" si="26"/>
        <v>1.5761861853758985E-4</v>
      </c>
      <c r="AC76">
        <f t="shared" si="27"/>
        <v>2.7427591860184806E-4</v>
      </c>
      <c r="AD76">
        <f t="shared" si="28"/>
        <v>1.6813079790387226E-4</v>
      </c>
      <c r="AE76">
        <f t="shared" si="29"/>
        <v>9.6459239822166377E-5</v>
      </c>
      <c r="AF76">
        <f t="shared" si="30"/>
        <v>1.8857363767420032E-4</v>
      </c>
      <c r="AG76">
        <f t="shared" si="31"/>
        <v>8.5341486721373771E-5</v>
      </c>
      <c r="AH76">
        <f t="shared" si="32"/>
        <v>1.6271326635788905E-4</v>
      </c>
      <c r="AI76">
        <f t="shared" si="33"/>
        <v>6.8871912173224404E-5</v>
      </c>
      <c r="AJ76">
        <f t="shared" si="34"/>
        <v>4.7433402863963357E-9</v>
      </c>
    </row>
    <row r="77" spans="1:36" x14ac:dyDescent="0.25">
      <c r="A77" t="s">
        <v>271</v>
      </c>
      <c r="C77" t="s">
        <v>69</v>
      </c>
      <c r="D77" t="s">
        <v>69</v>
      </c>
      <c r="E77">
        <v>3.3243459660755502E-2</v>
      </c>
      <c r="F77">
        <v>9.3689434584761394E-2</v>
      </c>
      <c r="G77">
        <v>4.2843250949079197E-2</v>
      </c>
      <c r="H77">
        <v>5.8078826017133503E-2</v>
      </c>
      <c r="I77">
        <v>2.99708642410146E-2</v>
      </c>
      <c r="J77">
        <v>4.04513998975592E-2</v>
      </c>
      <c r="K77">
        <v>7.0712779563275305E-2</v>
      </c>
      <c r="L77">
        <v>4.3054458701231701E-2</v>
      </c>
      <c r="M77">
        <v>2.47623570884348E-2</v>
      </c>
      <c r="N77">
        <f t="shared" si="19"/>
        <v>4.8534092300360578E-2</v>
      </c>
      <c r="O77">
        <f t="shared" si="20"/>
        <v>2.2060245071408122E-2</v>
      </c>
      <c r="R77" t="s">
        <v>271</v>
      </c>
      <c r="T77" t="s">
        <v>69</v>
      </c>
      <c r="U77" t="s">
        <v>69</v>
      </c>
      <c r="V77">
        <f>IFERROR(VLOOKUP(U77,'EU+'!$B$2:$D$30,3,FALSE),0)</f>
        <v>0</v>
      </c>
      <c r="W77">
        <f t="shared" si="21"/>
        <v>3.9333906205579798E-2</v>
      </c>
      <c r="X77">
        <f t="shared" si="22"/>
        <v>0.11085402873279221</v>
      </c>
      <c r="Y77">
        <f t="shared" si="23"/>
        <v>5.0692449930612928E-2</v>
      </c>
      <c r="Z77">
        <f t="shared" si="24"/>
        <v>6.8719294513891138E-2</v>
      </c>
      <c r="AA77">
        <f t="shared" si="25"/>
        <v>3.5461747212427244E-2</v>
      </c>
      <c r="AB77">
        <f t="shared" si="26"/>
        <v>4.786239415788994E-2</v>
      </c>
      <c r="AC77">
        <f t="shared" si="27"/>
        <v>8.3667881359569055E-2</v>
      </c>
      <c r="AD77">
        <f t="shared" si="28"/>
        <v>5.0942352497849792E-2</v>
      </c>
      <c r="AE77">
        <f t="shared" si="29"/>
        <v>2.929900320499413E-2</v>
      </c>
      <c r="AF77">
        <f t="shared" si="30"/>
        <v>5.7425895312845136E-2</v>
      </c>
      <c r="AG77">
        <f t="shared" si="31"/>
        <v>2.6101844373773917E-2</v>
      </c>
      <c r="AH77">
        <f t="shared" si="32"/>
        <v>4.9446675686546024E-2</v>
      </c>
      <c r="AI77">
        <f t="shared" si="33"/>
        <v>2.1079283939755649E-2</v>
      </c>
      <c r="AJ77">
        <f t="shared" si="34"/>
        <v>4.4433621141284045E-4</v>
      </c>
    </row>
    <row r="78" spans="1:36" x14ac:dyDescent="0.25">
      <c r="A78" t="s">
        <v>272</v>
      </c>
      <c r="C78" t="s">
        <v>64</v>
      </c>
      <c r="D78" t="s">
        <v>64</v>
      </c>
      <c r="E78">
        <v>9.8440728043319395E-2</v>
      </c>
      <c r="F78">
        <v>0.278042870309677</v>
      </c>
      <c r="G78">
        <v>0.12697088065385501</v>
      </c>
      <c r="H78">
        <v>0.17227246171743499</v>
      </c>
      <c r="I78">
        <v>8.87399819440471E-2</v>
      </c>
      <c r="J78">
        <v>0.119930768840059</v>
      </c>
      <c r="K78">
        <v>0.20987066394398399</v>
      </c>
      <c r="L78">
        <v>0.12769638404269901</v>
      </c>
      <c r="M78">
        <v>7.3239205591590695E-2</v>
      </c>
      <c r="N78">
        <f t="shared" si="19"/>
        <v>0.14391154945407403</v>
      </c>
      <c r="O78">
        <f t="shared" si="20"/>
        <v>6.555267986421838E-2</v>
      </c>
      <c r="R78" t="s">
        <v>272</v>
      </c>
      <c r="T78" t="s">
        <v>64</v>
      </c>
      <c r="U78" t="s">
        <v>64</v>
      </c>
      <c r="V78">
        <f>IFERROR(VLOOKUP(U78,'EU+'!$B$2:$D$30,3,FALSE),0)</f>
        <v>0</v>
      </c>
      <c r="W78">
        <f t="shared" si="21"/>
        <v>0.11647579413149795</v>
      </c>
      <c r="X78">
        <f t="shared" si="22"/>
        <v>0.32898237107378364</v>
      </c>
      <c r="Y78">
        <f t="shared" si="23"/>
        <v>0.15023288073636973</v>
      </c>
      <c r="Z78">
        <f t="shared" si="24"/>
        <v>0.20383404495643664</v>
      </c>
      <c r="AA78">
        <f t="shared" si="25"/>
        <v>0.10499779993093136</v>
      </c>
      <c r="AB78">
        <f t="shared" si="26"/>
        <v>0.14190296860969812</v>
      </c>
      <c r="AC78">
        <f t="shared" si="27"/>
        <v>0.24832051462503582</v>
      </c>
      <c r="AD78">
        <f t="shared" si="28"/>
        <v>0.15109130168713222</v>
      </c>
      <c r="AE78">
        <f t="shared" si="29"/>
        <v>8.6657167235563659E-2</v>
      </c>
      <c r="AF78">
        <f t="shared" si="30"/>
        <v>0.17027720477627215</v>
      </c>
      <c r="AG78">
        <f t="shared" si="31"/>
        <v>7.7562413407514963E-2</v>
      </c>
      <c r="AH78">
        <f t="shared" si="32"/>
        <v>0.14659395041767223</v>
      </c>
      <c r="AI78">
        <f t="shared" si="33"/>
        <v>6.2676117975137155E-2</v>
      </c>
      <c r="AJ78">
        <f t="shared" si="34"/>
        <v>3.928295764433311E-3</v>
      </c>
    </row>
    <row r="79" spans="1:36" x14ac:dyDescent="0.25">
      <c r="A79" t="s">
        <v>273</v>
      </c>
      <c r="C79" t="s">
        <v>66</v>
      </c>
      <c r="D79" t="s">
        <v>66</v>
      </c>
      <c r="E79">
        <v>1.14069993448584E-2</v>
      </c>
      <c r="F79">
        <v>3.2259236935738997E-2</v>
      </c>
      <c r="G79">
        <v>1.47162092920696E-2</v>
      </c>
      <c r="H79">
        <v>1.99751833476829E-2</v>
      </c>
      <c r="I79">
        <v>1.02829464294908E-2</v>
      </c>
      <c r="J79">
        <v>1.3902019855144601E-2</v>
      </c>
      <c r="K79">
        <v>2.4352043854122499E-2</v>
      </c>
      <c r="L79">
        <v>1.48050533730228E-2</v>
      </c>
      <c r="M79">
        <v>8.4854630359018305E-3</v>
      </c>
      <c r="N79">
        <f t="shared" si="19"/>
        <v>1.6687239496448049E-2</v>
      </c>
      <c r="O79">
        <f t="shared" si="20"/>
        <v>7.6108227284766763E-3</v>
      </c>
      <c r="R79" t="s">
        <v>273</v>
      </c>
      <c r="T79" t="s">
        <v>66</v>
      </c>
      <c r="U79" t="s">
        <v>66</v>
      </c>
      <c r="V79">
        <f>IFERROR(VLOOKUP(U79,'EU+'!$B$2:$D$30,3,FALSE),0)</f>
        <v>0</v>
      </c>
      <c r="W79">
        <f t="shared" si="21"/>
        <v>1.3496845602007167E-2</v>
      </c>
      <c r="X79">
        <f t="shared" si="22"/>
        <v>3.8169366631592525E-2</v>
      </c>
      <c r="Y79">
        <f t="shared" si="23"/>
        <v>1.7412327173615013E-2</v>
      </c>
      <c r="Z79">
        <f t="shared" si="24"/>
        <v>2.3634783992249577E-2</v>
      </c>
      <c r="AA79">
        <f t="shared" si="25"/>
        <v>1.2166857917380815E-2</v>
      </c>
      <c r="AB79">
        <f t="shared" si="26"/>
        <v>1.6448972237865407E-2</v>
      </c>
      <c r="AC79">
        <f t="shared" si="27"/>
        <v>2.8813517565471455E-2</v>
      </c>
      <c r="AD79">
        <f t="shared" si="28"/>
        <v>1.7517448144259942E-2</v>
      </c>
      <c r="AE79">
        <f t="shared" si="29"/>
        <v>1.0040062333196152E-2</v>
      </c>
      <c r="AF79">
        <f t="shared" si="30"/>
        <v>1.9744464621959786E-2</v>
      </c>
      <c r="AG79">
        <f t="shared" si="31"/>
        <v>9.0051814824375926E-3</v>
      </c>
      <c r="AH79">
        <f t="shared" si="32"/>
        <v>1.6997371639634752E-2</v>
      </c>
      <c r="AI79">
        <f t="shared" si="33"/>
        <v>7.2789171863253859E-3</v>
      </c>
      <c r="AJ79">
        <f t="shared" si="34"/>
        <v>5.2982635405383069E-5</v>
      </c>
    </row>
    <row r="80" spans="1:36" x14ac:dyDescent="0.25">
      <c r="A80" t="s">
        <v>274</v>
      </c>
      <c r="C80" t="s">
        <v>70</v>
      </c>
      <c r="D80" t="s">
        <v>70</v>
      </c>
      <c r="E80">
        <v>2.60587173566634E-3</v>
      </c>
      <c r="F80">
        <v>7.4114178697052696E-3</v>
      </c>
      <c r="G80">
        <v>3.3647045339372799E-3</v>
      </c>
      <c r="H80">
        <v>4.5760324465689596E-3</v>
      </c>
      <c r="I80">
        <v>2.3489000771857601E-3</v>
      </c>
      <c r="J80">
        <v>3.1805065110635301E-3</v>
      </c>
      <c r="K80">
        <v>5.5976749398361503E-3</v>
      </c>
      <c r="L80">
        <v>3.3902306484958999E-3</v>
      </c>
      <c r="M80">
        <v>1.9375656171155701E-3</v>
      </c>
      <c r="N80">
        <f t="shared" si="19"/>
        <v>3.8236560421749726E-3</v>
      </c>
      <c r="O80">
        <f t="shared" si="20"/>
        <v>1.7540176908083928E-3</v>
      </c>
      <c r="R80" t="s">
        <v>274</v>
      </c>
      <c r="T80" t="s">
        <v>70</v>
      </c>
      <c r="U80" t="s">
        <v>70</v>
      </c>
      <c r="V80">
        <f>IFERROR(VLOOKUP(U80,'EU+'!$B$2:$D$30,3,FALSE),0)</f>
        <v>0</v>
      </c>
      <c r="W80">
        <f t="shared" si="21"/>
        <v>3.0832866218034848E-3</v>
      </c>
      <c r="X80">
        <f t="shared" si="22"/>
        <v>8.7692441855409444E-3</v>
      </c>
      <c r="Y80">
        <f t="shared" si="23"/>
        <v>3.9811431751676568E-3</v>
      </c>
      <c r="Z80">
        <f t="shared" si="24"/>
        <v>5.4143952790665327E-3</v>
      </c>
      <c r="AA80">
        <f t="shared" si="25"/>
        <v>2.7792358636900107E-3</v>
      </c>
      <c r="AB80">
        <f t="shared" si="26"/>
        <v>3.7631987184562981E-3</v>
      </c>
      <c r="AC80">
        <f t="shared" si="27"/>
        <v>6.6232101983285524E-3</v>
      </c>
      <c r="AD80">
        <f t="shared" si="28"/>
        <v>4.0113458618340784E-3</v>
      </c>
      <c r="AE80">
        <f t="shared" si="29"/>
        <v>2.2925419023324409E-3</v>
      </c>
      <c r="AF80">
        <f t="shared" si="30"/>
        <v>4.5241779784688883E-3</v>
      </c>
      <c r="AG80">
        <f t="shared" si="31"/>
        <v>2.0753666446645959E-3</v>
      </c>
      <c r="AH80">
        <f t="shared" si="32"/>
        <v>3.8939065089282758E-3</v>
      </c>
      <c r="AI80">
        <f t="shared" si="33"/>
        <v>1.6797942141590354E-3</v>
      </c>
      <c r="AJ80">
        <f t="shared" si="34"/>
        <v>2.8217086019221713E-6</v>
      </c>
    </row>
    <row r="81" spans="1:38" x14ac:dyDescent="0.25">
      <c r="A81" t="s">
        <v>275</v>
      </c>
      <c r="C81" t="s">
        <v>73</v>
      </c>
      <c r="D81" t="s">
        <v>73</v>
      </c>
      <c r="E81">
        <v>6.8268794364196805E-2</v>
      </c>
      <c r="F81">
        <v>0.19314287317734399</v>
      </c>
      <c r="G81">
        <v>8.80799350391991E-2</v>
      </c>
      <c r="H81">
        <v>0.11957217706758599</v>
      </c>
      <c r="I81">
        <v>6.1541644040572802E-2</v>
      </c>
      <c r="J81">
        <v>8.3210252258842002E-2</v>
      </c>
      <c r="K81">
        <v>0.145805428927992</v>
      </c>
      <c r="L81">
        <v>8.8620835773661893E-2</v>
      </c>
      <c r="M81">
        <v>5.07815757187981E-2</v>
      </c>
      <c r="N81">
        <f t="shared" si="19"/>
        <v>9.9891501818688055E-2</v>
      </c>
      <c r="O81">
        <f t="shared" si="20"/>
        <v>4.557758921714488E-2</v>
      </c>
      <c r="R81" t="s">
        <v>275</v>
      </c>
      <c r="T81" t="s">
        <v>73</v>
      </c>
      <c r="U81" t="s">
        <v>73</v>
      </c>
      <c r="V81">
        <f>IFERROR(VLOOKUP(U81,'EU+'!$B$2:$D$30,3,FALSE),0)</f>
        <v>0</v>
      </c>
      <c r="W81">
        <f t="shared" si="21"/>
        <v>8.0776140079648548E-2</v>
      </c>
      <c r="X81">
        <f t="shared" si="22"/>
        <v>0.22852806944165058</v>
      </c>
      <c r="Y81">
        <f t="shared" si="23"/>
        <v>0.10421682757391693</v>
      </c>
      <c r="Z81">
        <f t="shared" si="24"/>
        <v>0.14147868018459184</v>
      </c>
      <c r="AA81">
        <f t="shared" si="25"/>
        <v>7.2816526292139139E-2</v>
      </c>
      <c r="AB81">
        <f t="shared" si="26"/>
        <v>9.8454983058088336E-2</v>
      </c>
      <c r="AC81">
        <f t="shared" si="27"/>
        <v>0.17251805691236022</v>
      </c>
      <c r="AD81">
        <f t="shared" si="28"/>
        <v>0.10485682530498958</v>
      </c>
      <c r="AE81">
        <f t="shared" si="29"/>
        <v>6.008513423928509E-2</v>
      </c>
      <c r="AF81">
        <f t="shared" si="30"/>
        <v>0.11819236034296333</v>
      </c>
      <c r="AG81">
        <f t="shared" si="31"/>
        <v>5.3927739099308883E-2</v>
      </c>
      <c r="AH81">
        <f t="shared" si="32"/>
        <v>0.10174630516137248</v>
      </c>
      <c r="AI81">
        <f t="shared" si="33"/>
        <v>4.3593962456620498E-2</v>
      </c>
      <c r="AJ81">
        <f t="shared" si="34"/>
        <v>1.9004335626692376E-3</v>
      </c>
    </row>
    <row r="82" spans="1:38" x14ac:dyDescent="0.25">
      <c r="A82" t="s">
        <v>276</v>
      </c>
      <c r="C82" t="s">
        <v>71</v>
      </c>
      <c r="D82" t="s">
        <v>71</v>
      </c>
      <c r="E82">
        <v>2.34785691111184E-2</v>
      </c>
      <c r="F82">
        <v>6.6160061618578694E-2</v>
      </c>
      <c r="G82">
        <v>3.0263906855109799E-2</v>
      </c>
      <c r="H82">
        <v>4.1031350350243599E-2</v>
      </c>
      <c r="I82">
        <v>2.11616647510991E-2</v>
      </c>
      <c r="J82">
        <v>2.8578026736293598E-2</v>
      </c>
      <c r="K82">
        <v>4.9931687790982698E-2</v>
      </c>
      <c r="L82">
        <v>3.04193400292498E-2</v>
      </c>
      <c r="M82">
        <v>1.7478902632953701E-2</v>
      </c>
      <c r="N82">
        <f t="shared" si="19"/>
        <v>3.4278167763958818E-2</v>
      </c>
      <c r="O82">
        <f t="shared" si="20"/>
        <v>1.5578346595490037E-2</v>
      </c>
      <c r="R82" t="s">
        <v>276</v>
      </c>
      <c r="T82" t="s">
        <v>71</v>
      </c>
      <c r="U82" t="s">
        <v>71</v>
      </c>
      <c r="V82">
        <f>IFERROR(VLOOKUP(U82,'EU+'!$B$2:$D$30,3,FALSE),0)</f>
        <v>0</v>
      </c>
      <c r="W82">
        <f t="shared" si="21"/>
        <v>2.7780015819116655E-2</v>
      </c>
      <c r="X82">
        <f t="shared" si="22"/>
        <v>7.8281071970756885E-2</v>
      </c>
      <c r="Y82">
        <f t="shared" si="23"/>
        <v>3.5808477390774647E-2</v>
      </c>
      <c r="Z82">
        <f t="shared" si="24"/>
        <v>4.8548595803042452E-2</v>
      </c>
      <c r="AA82">
        <f t="shared" si="25"/>
        <v>2.5038637523527221E-2</v>
      </c>
      <c r="AB82">
        <f t="shared" si="26"/>
        <v>3.3813731622913096E-2</v>
      </c>
      <c r="AC82">
        <f t="shared" si="27"/>
        <v>5.9079540586305296E-2</v>
      </c>
      <c r="AD82">
        <f t="shared" si="28"/>
        <v>3.599238706670034E-2</v>
      </c>
      <c r="AE82">
        <f t="shared" si="29"/>
        <v>2.0681166273216884E-2</v>
      </c>
      <c r="AF82">
        <f t="shared" si="30"/>
        <v>4.0558180450705937E-2</v>
      </c>
      <c r="AG82">
        <f t="shared" si="31"/>
        <v>1.8432414377989346E-2</v>
      </c>
      <c r="AH82">
        <f t="shared" si="32"/>
        <v>3.4921092614532571E-2</v>
      </c>
      <c r="AI82">
        <f t="shared" si="33"/>
        <v>1.4886595895349004E-2</v>
      </c>
      <c r="AJ82">
        <f t="shared" si="34"/>
        <v>2.2161073735142182E-4</v>
      </c>
    </row>
    <row r="83" spans="1:38" x14ac:dyDescent="0.25">
      <c r="A83" t="s">
        <v>277</v>
      </c>
      <c r="B83" t="s">
        <v>278</v>
      </c>
      <c r="C83" t="s">
        <v>453</v>
      </c>
      <c r="D83" t="s">
        <v>34</v>
      </c>
      <c r="E83">
        <v>3.0736550517946699E-3</v>
      </c>
      <c r="F83">
        <v>8.9690448878310194E-3</v>
      </c>
      <c r="G83">
        <v>4.03735956174098E-3</v>
      </c>
      <c r="H83">
        <v>5.6346483337959699E-3</v>
      </c>
      <c r="I83">
        <v>2.9195663292517601E-3</v>
      </c>
      <c r="J83">
        <v>4.0667607082973496E-3</v>
      </c>
      <c r="K83">
        <v>7.6372302919355496E-3</v>
      </c>
      <c r="L83">
        <v>4.4933613951828096E-3</v>
      </c>
      <c r="M83">
        <v>2.3296539530359402E-3</v>
      </c>
      <c r="N83">
        <f t="shared" si="19"/>
        <v>4.7956978347628949E-3</v>
      </c>
      <c r="O83">
        <f t="shared" si="20"/>
        <v>2.2349350399581223E-3</v>
      </c>
      <c r="R83" t="s">
        <v>277</v>
      </c>
      <c r="S83" t="s">
        <v>278</v>
      </c>
      <c r="T83" t="s">
        <v>453</v>
      </c>
      <c r="U83" t="s">
        <v>34</v>
      </c>
      <c r="V83">
        <f>IFERROR(VLOOKUP(U83,'EU+'!$B$2:$D$30,3,FALSE),0)</f>
        <v>0</v>
      </c>
      <c r="W83">
        <f t="shared" si="21"/>
        <v>3.6367712852197914E-3</v>
      </c>
      <c r="X83">
        <f t="shared" si="22"/>
        <v>1.0612239940479251E-2</v>
      </c>
      <c r="Y83">
        <f t="shared" si="23"/>
        <v>4.7770335560829956E-3</v>
      </c>
      <c r="Z83">
        <f t="shared" si="24"/>
        <v>6.6669573902561827E-3</v>
      </c>
      <c r="AA83">
        <f t="shared" si="25"/>
        <v>3.4544523743214937E-3</v>
      </c>
      <c r="AB83">
        <f t="shared" si="26"/>
        <v>4.811821209136747E-3</v>
      </c>
      <c r="AC83">
        <f t="shared" si="27"/>
        <v>9.0364271059319313E-3</v>
      </c>
      <c r="AD83">
        <f t="shared" si="28"/>
        <v>5.3165782824505558E-3</v>
      </c>
      <c r="AE83">
        <f t="shared" si="29"/>
        <v>2.7564637079079322E-3</v>
      </c>
      <c r="AF83">
        <f t="shared" si="30"/>
        <v>5.6743049835318764E-3</v>
      </c>
      <c r="AG83">
        <f t="shared" si="31"/>
        <v>2.6443915926432394E-3</v>
      </c>
      <c r="AH83">
        <f t="shared" si="32"/>
        <v>5.0751485359497323E-3</v>
      </c>
      <c r="AI83">
        <f t="shared" si="33"/>
        <v>2.440405339930739E-3</v>
      </c>
      <c r="AJ83">
        <f t="shared" si="34"/>
        <v>5.9555782231624657E-6</v>
      </c>
    </row>
    <row r="84" spans="1:38" x14ac:dyDescent="0.25">
      <c r="A84" t="s">
        <v>279</v>
      </c>
      <c r="C84" t="s">
        <v>74</v>
      </c>
      <c r="D84" t="s">
        <v>74</v>
      </c>
      <c r="E84">
        <v>7.2235843598494002E-3</v>
      </c>
      <c r="F84">
        <v>2.0248675294062699E-2</v>
      </c>
      <c r="G84">
        <v>9.3264579384024007E-3</v>
      </c>
      <c r="H84">
        <v>1.2671943315994E-2</v>
      </c>
      <c r="I84">
        <v>6.6502273000861199E-3</v>
      </c>
      <c r="J84">
        <v>8.9835919795973607E-3</v>
      </c>
      <c r="K84">
        <v>1.5617256138213499E-2</v>
      </c>
      <c r="L84">
        <v>9.6762181081414093E-3</v>
      </c>
      <c r="M84">
        <v>5.4441696205665699E-3</v>
      </c>
      <c r="N84">
        <f t="shared" si="19"/>
        <v>1.0649124894990383E-2</v>
      </c>
      <c r="O84">
        <f t="shared" si="20"/>
        <v>4.7593664889083722E-3</v>
      </c>
      <c r="R84" t="s">
        <v>279</v>
      </c>
      <c r="T84" t="s">
        <v>74</v>
      </c>
      <c r="U84" t="s">
        <v>74</v>
      </c>
      <c r="V84" t="str">
        <f>IFERROR(VLOOKUP(U84,'EU+'!$B$2:$D$30,3,FALSE),0)</f>
        <v>EU+</v>
      </c>
      <c r="W84">
        <f t="shared" si="21"/>
        <v>8.5469981938682566E-3</v>
      </c>
      <c r="X84">
        <f t="shared" si="22"/>
        <v>2.3958381676626089E-2</v>
      </c>
      <c r="Y84">
        <f t="shared" si="23"/>
        <v>1.1035133693153889E-2</v>
      </c>
      <c r="Z84">
        <f t="shared" si="24"/>
        <v>1.4993536621043859E-2</v>
      </c>
      <c r="AA84">
        <f t="shared" si="25"/>
        <v>7.8685978997598983E-3</v>
      </c>
      <c r="AB84">
        <f t="shared" si="26"/>
        <v>1.0629452166551397E-2</v>
      </c>
      <c r="AC84">
        <f t="shared" si="27"/>
        <v>1.8478452435387847E-2</v>
      </c>
      <c r="AD84">
        <f t="shared" si="28"/>
        <v>1.1448972500887932E-2</v>
      </c>
      <c r="AE84">
        <f t="shared" si="29"/>
        <v>6.4415815744782142E-3</v>
      </c>
      <c r="AF84">
        <f t="shared" si="30"/>
        <v>1.2600122973528596E-2</v>
      </c>
      <c r="AG84">
        <f t="shared" si="31"/>
        <v>5.6313174676491263E-3</v>
      </c>
      <c r="AH84">
        <f t="shared" si="32"/>
        <v>1.0973411315413057E-2</v>
      </c>
      <c r="AI84">
        <f t="shared" si="33"/>
        <v>4.6595991162483551E-3</v>
      </c>
      <c r="AJ84">
        <f t="shared" si="34"/>
        <v>2.1711863924142453E-5</v>
      </c>
    </row>
    <row r="85" spans="1:38" x14ac:dyDescent="0.25">
      <c r="A85" t="s">
        <v>280</v>
      </c>
      <c r="C85" t="s">
        <v>80</v>
      </c>
      <c r="D85" t="s">
        <v>80</v>
      </c>
      <c r="E85">
        <v>1.0703836619867401E-4</v>
      </c>
      <c r="F85">
        <v>3.3010378816066498E-4</v>
      </c>
      <c r="G85">
        <v>1.4266394294316399E-4</v>
      </c>
      <c r="H85">
        <v>2.03715734352063E-4</v>
      </c>
      <c r="I85">
        <v>1.0305444438935599E-4</v>
      </c>
      <c r="J85">
        <v>1.46471200248396E-4</v>
      </c>
      <c r="K85">
        <v>2.8870092532740701E-4</v>
      </c>
      <c r="L85">
        <v>1.6432876477233101E-4</v>
      </c>
      <c r="M85" s="1">
        <v>8.0884840957704196E-5</v>
      </c>
      <c r="N85">
        <f t="shared" si="19"/>
        <v>1.7410688970552891E-4</v>
      </c>
      <c r="O85">
        <f t="shared" si="20"/>
        <v>8.5460881528227013E-5</v>
      </c>
      <c r="R85" t="s">
        <v>280</v>
      </c>
      <c r="T85" t="s">
        <v>80</v>
      </c>
      <c r="U85" t="s">
        <v>80</v>
      </c>
      <c r="V85" t="str">
        <f>IFERROR(VLOOKUP(U85,'EU+'!$B$2:$D$30,3,FALSE),0)</f>
        <v>EU+</v>
      </c>
      <c r="W85">
        <f t="shared" si="21"/>
        <v>1.2664858289185247E-4</v>
      </c>
      <c r="X85">
        <f t="shared" si="22"/>
        <v>3.9058123234226265E-4</v>
      </c>
      <c r="Y85">
        <f t="shared" si="23"/>
        <v>1.6880102756781096E-4</v>
      </c>
      <c r="Z85">
        <f t="shared" si="24"/>
        <v>2.4103795661990833E-4</v>
      </c>
      <c r="AA85">
        <f t="shared" si="25"/>
        <v>1.2193477727783963E-4</v>
      </c>
      <c r="AB85">
        <f t="shared" si="26"/>
        <v>1.733058024400031E-4</v>
      </c>
      <c r="AC85">
        <f t="shared" si="27"/>
        <v>3.4159306023428041E-4</v>
      </c>
      <c r="AD85">
        <f t="shared" si="28"/>
        <v>1.9443500425029943E-4</v>
      </c>
      <c r="AE85">
        <f t="shared" si="29"/>
        <v>9.5703539287140255E-5</v>
      </c>
      <c r="AF85">
        <f t="shared" si="30"/>
        <v>2.0600455365682191E-4</v>
      </c>
      <c r="AG85">
        <f t="shared" si="31"/>
        <v>1.0111794417852879E-4</v>
      </c>
      <c r="AH85">
        <f t="shared" si="32"/>
        <v>1.8539443669791255E-4</v>
      </c>
      <c r="AI85">
        <f t="shared" si="33"/>
        <v>9.5782908687573373E-5</v>
      </c>
      <c r="AJ85">
        <f t="shared" si="34"/>
        <v>9.1743655966520186E-9</v>
      </c>
    </row>
    <row r="86" spans="1:38" x14ac:dyDescent="0.25">
      <c r="A86" t="s">
        <v>281</v>
      </c>
      <c r="C86" t="s">
        <v>76</v>
      </c>
      <c r="D86" t="s">
        <v>76</v>
      </c>
      <c r="E86">
        <v>4.6770364522508396</v>
      </c>
      <c r="F86">
        <v>13.2211012167751</v>
      </c>
      <c r="G86">
        <v>6.0329282423475696</v>
      </c>
      <c r="H86">
        <v>8.1879272557704201</v>
      </c>
      <c r="I86">
        <v>4.2157769478484504</v>
      </c>
      <c r="J86">
        <v>5.6989420105881399</v>
      </c>
      <c r="K86">
        <v>9.9801703866039606</v>
      </c>
      <c r="L86">
        <v>6.0688212624175604</v>
      </c>
      <c r="M86">
        <v>3.4797255054376799</v>
      </c>
      <c r="N86">
        <f t="shared" si="19"/>
        <v>6.8402699200044133</v>
      </c>
      <c r="O86">
        <f t="shared" si="20"/>
        <v>3.118503796783243</v>
      </c>
      <c r="R86" t="s">
        <v>281</v>
      </c>
      <c r="T86" t="s">
        <v>76</v>
      </c>
      <c r="U86" t="s">
        <v>76</v>
      </c>
      <c r="V86">
        <f>IFERROR(VLOOKUP(U86,'EU+'!$B$2:$D$30,3,FALSE),0)</f>
        <v>0</v>
      </c>
      <c r="W86">
        <f t="shared" si="21"/>
        <v>5.5339039621705659</v>
      </c>
      <c r="X86">
        <f t="shared" si="22"/>
        <v>15.643304292092751</v>
      </c>
      <c r="Y86">
        <f t="shared" si="23"/>
        <v>7.1382051101506736</v>
      </c>
      <c r="Z86">
        <f t="shared" si="24"/>
        <v>9.6880158077164698</v>
      </c>
      <c r="AA86">
        <f t="shared" si="25"/>
        <v>4.9881383208160317</v>
      </c>
      <c r="AB86">
        <f t="shared" si="26"/>
        <v>6.7430301419601975</v>
      </c>
      <c r="AC86">
        <f t="shared" si="27"/>
        <v>11.808611074430628</v>
      </c>
      <c r="AD86">
        <f t="shared" si="28"/>
        <v>7.180673995738255</v>
      </c>
      <c r="AE86">
        <f t="shared" si="29"/>
        <v>4.1172368354196403</v>
      </c>
      <c r="AF86">
        <f t="shared" si="30"/>
        <v>8.0934577267216898</v>
      </c>
      <c r="AG86">
        <f t="shared" si="31"/>
        <v>3.6898366504621767</v>
      </c>
      <c r="AH86">
        <f t="shared" si="32"/>
        <v>6.9675380736729497</v>
      </c>
      <c r="AI86">
        <f t="shared" si="33"/>
        <v>2.9821996521753849</v>
      </c>
      <c r="AJ86">
        <f t="shared" si="34"/>
        <v>8.8935147654349862</v>
      </c>
      <c r="AL86">
        <f>AH86/AH4</f>
        <v>0.23889270155409717</v>
      </c>
    </row>
    <row r="87" spans="1:38" x14ac:dyDescent="0.25">
      <c r="A87" t="s">
        <v>282</v>
      </c>
      <c r="C87" t="s">
        <v>75</v>
      </c>
      <c r="D87" t="s">
        <v>75</v>
      </c>
      <c r="E87">
        <v>0.696226357760801</v>
      </c>
      <c r="F87">
        <v>1.96849282337765</v>
      </c>
      <c r="G87">
        <v>0.89794649673425297</v>
      </c>
      <c r="H87">
        <v>1.21879064158845</v>
      </c>
      <c r="I87">
        <v>0.62752668966347003</v>
      </c>
      <c r="J87">
        <v>0.84820052091811704</v>
      </c>
      <c r="K87">
        <v>1.48601015943714</v>
      </c>
      <c r="L87">
        <v>0.903320223442029</v>
      </c>
      <c r="M87">
        <v>0.51812549893150905</v>
      </c>
      <c r="N87">
        <f t="shared" si="19"/>
        <v>1.0182932679837131</v>
      </c>
      <c r="O87">
        <f t="shared" si="20"/>
        <v>0.46436308288357014</v>
      </c>
      <c r="R87" t="s">
        <v>282</v>
      </c>
      <c r="T87" t="s">
        <v>75</v>
      </c>
      <c r="U87" t="s">
        <v>75</v>
      </c>
      <c r="V87">
        <f>IFERROR(VLOOKUP(U87,'EU+'!$B$2:$D$30,3,FALSE),0)</f>
        <v>0</v>
      </c>
      <c r="W87">
        <f t="shared" si="21"/>
        <v>0.8237801520503184</v>
      </c>
      <c r="X87">
        <f t="shared" si="22"/>
        <v>2.3291352004646853</v>
      </c>
      <c r="Y87">
        <f t="shared" si="23"/>
        <v>1.0624569055268835</v>
      </c>
      <c r="Z87">
        <f t="shared" si="24"/>
        <v>1.4420820597403796</v>
      </c>
      <c r="AA87">
        <f t="shared" si="25"/>
        <v>0.74249419899757685</v>
      </c>
      <c r="AB87">
        <f t="shared" si="26"/>
        <v>1.0035971007164097</v>
      </c>
      <c r="AC87">
        <f t="shared" si="27"/>
        <v>1.7582581605019019</v>
      </c>
      <c r="AD87">
        <f t="shared" si="28"/>
        <v>1.0688151385283544</v>
      </c>
      <c r="AE87">
        <f t="shared" si="29"/>
        <v>0.61304990472306498</v>
      </c>
      <c r="AF87">
        <f t="shared" si="30"/>
        <v>1.2048520912499527</v>
      </c>
      <c r="AG87">
        <f t="shared" si="31"/>
        <v>0.54943781826169669</v>
      </c>
      <c r="AH87">
        <f t="shared" si="32"/>
        <v>1.0372429006934616</v>
      </c>
      <c r="AI87">
        <f t="shared" si="33"/>
        <v>0.44407441547458659</v>
      </c>
      <c r="AJ87">
        <f t="shared" si="34"/>
        <v>0.19720208647909576</v>
      </c>
    </row>
    <row r="88" spans="1:38" x14ac:dyDescent="0.25">
      <c r="A88" t="s">
        <v>283</v>
      </c>
      <c r="C88" t="s">
        <v>78</v>
      </c>
      <c r="D88" t="s">
        <v>78</v>
      </c>
      <c r="E88">
        <v>0.134807617554242</v>
      </c>
      <c r="F88">
        <v>0.37939523234045203</v>
      </c>
      <c r="G88">
        <v>0.17367691325220699</v>
      </c>
      <c r="H88">
        <v>0.23523060670252599</v>
      </c>
      <c r="I88">
        <v>0.121662596535796</v>
      </c>
      <c r="J88">
        <v>0.16397568889343</v>
      </c>
      <c r="K88">
        <v>0.286354692473414</v>
      </c>
      <c r="L88">
        <v>0.174380245116487</v>
      </c>
      <c r="M88">
        <v>0.100536142038884</v>
      </c>
      <c r="N88">
        <f t="shared" si="19"/>
        <v>0.19666885943415979</v>
      </c>
      <c r="O88">
        <f t="shared" si="20"/>
        <v>8.9238438850621479E-2</v>
      </c>
      <c r="R88" t="s">
        <v>283</v>
      </c>
      <c r="T88" t="s">
        <v>78</v>
      </c>
      <c r="U88" t="s">
        <v>78</v>
      </c>
      <c r="V88">
        <f>IFERROR(VLOOKUP(U88,'EU+'!$B$2:$D$30,3,FALSE),0)</f>
        <v>0</v>
      </c>
      <c r="W88">
        <f t="shared" si="21"/>
        <v>0.15950536553016881</v>
      </c>
      <c r="X88">
        <f t="shared" si="22"/>
        <v>0.4489032319743928</v>
      </c>
      <c r="Y88">
        <f t="shared" si="23"/>
        <v>0.20549580235180845</v>
      </c>
      <c r="Z88">
        <f t="shared" si="24"/>
        <v>0.27832658559426582</v>
      </c>
      <c r="AA88">
        <f t="shared" si="25"/>
        <v>0.14395207988883374</v>
      </c>
      <c r="AB88">
        <f t="shared" si="26"/>
        <v>0.194017242271075</v>
      </c>
      <c r="AC88">
        <f t="shared" si="27"/>
        <v>0.33881698024870788</v>
      </c>
      <c r="AD88">
        <f t="shared" si="28"/>
        <v>0.20632798979148231</v>
      </c>
      <c r="AE88">
        <f t="shared" si="29"/>
        <v>0.11895510339727501</v>
      </c>
      <c r="AF88">
        <f t="shared" si="30"/>
        <v>0.23270004233866776</v>
      </c>
      <c r="AG88">
        <f t="shared" si="31"/>
        <v>0.10558757781237929</v>
      </c>
      <c r="AH88">
        <f t="shared" si="32"/>
        <v>0.20041387911947481</v>
      </c>
      <c r="AI88">
        <f t="shared" si="33"/>
        <v>8.5227312207884126E-2</v>
      </c>
      <c r="AJ88">
        <f t="shared" si="34"/>
        <v>7.2636947461801544E-3</v>
      </c>
    </row>
    <row r="89" spans="1:38" x14ac:dyDescent="0.25">
      <c r="A89" t="s">
        <v>284</v>
      </c>
      <c r="C89" t="s">
        <v>79</v>
      </c>
      <c r="D89" t="s">
        <v>79</v>
      </c>
      <c r="E89">
        <v>7.5428704296649093E-2</v>
      </c>
      <c r="F89">
        <v>0.21222897275063801</v>
      </c>
      <c r="G89">
        <v>9.7184495078534494E-2</v>
      </c>
      <c r="H89">
        <v>0.131676789977442</v>
      </c>
      <c r="I89">
        <v>6.79990252459787E-2</v>
      </c>
      <c r="J89">
        <v>9.1745353288524401E-2</v>
      </c>
      <c r="K89">
        <v>0.16016231721367599</v>
      </c>
      <c r="L89">
        <v>9.7628407963692404E-2</v>
      </c>
      <c r="M89">
        <v>5.6191556049670403E-2</v>
      </c>
      <c r="N89">
        <f t="shared" si="19"/>
        <v>0.11002729131831174</v>
      </c>
      <c r="O89">
        <f t="shared" si="20"/>
        <v>4.9927482472076068E-2</v>
      </c>
      <c r="R89" t="s">
        <v>284</v>
      </c>
      <c r="T89" t="s">
        <v>79</v>
      </c>
      <c r="U89" t="s">
        <v>79</v>
      </c>
      <c r="V89">
        <f>IFERROR(VLOOKUP(U89,'EU+'!$B$2:$D$30,3,FALSE),0)</f>
        <v>0</v>
      </c>
      <c r="W89">
        <f t="shared" si="21"/>
        <v>8.924779822225587E-2</v>
      </c>
      <c r="X89">
        <f t="shared" si="22"/>
        <v>0.25111088296669876</v>
      </c>
      <c r="Y89">
        <f t="shared" si="23"/>
        <v>0.11498941003930493</v>
      </c>
      <c r="Z89">
        <f t="shared" si="24"/>
        <v>0.15580094729246438</v>
      </c>
      <c r="AA89">
        <f t="shared" si="25"/>
        <v>8.045694727296003E-2</v>
      </c>
      <c r="AB89">
        <f t="shared" si="26"/>
        <v>0.10855377743095553</v>
      </c>
      <c r="AC89">
        <f t="shared" si="27"/>
        <v>0.18950523282593504</v>
      </c>
      <c r="AD89">
        <f t="shared" si="28"/>
        <v>0.11551465103306535</v>
      </c>
      <c r="AE89">
        <f t="shared" si="29"/>
        <v>6.6486262794498971E-2</v>
      </c>
      <c r="AF89">
        <f t="shared" si="30"/>
        <v>0.130185101097571</v>
      </c>
      <c r="AG89">
        <f t="shared" si="31"/>
        <v>5.907456482201584E-2</v>
      </c>
      <c r="AH89">
        <f t="shared" si="32"/>
        <v>0.11210337427148298</v>
      </c>
      <c r="AI89">
        <f t="shared" si="33"/>
        <v>4.7690935605820897E-2</v>
      </c>
      <c r="AJ89">
        <f t="shared" si="34"/>
        <v>2.2744253389585553E-3</v>
      </c>
    </row>
    <row r="90" spans="1:38" x14ac:dyDescent="0.25">
      <c r="A90" t="s">
        <v>285</v>
      </c>
      <c r="C90" t="s">
        <v>77</v>
      </c>
      <c r="D90" t="s">
        <v>77</v>
      </c>
      <c r="E90">
        <v>1.57926183044297E-3</v>
      </c>
      <c r="F90">
        <v>4.8129182246498198E-3</v>
      </c>
      <c r="G90">
        <v>2.0980074781521501E-3</v>
      </c>
      <c r="H90">
        <v>2.9807715052843401E-3</v>
      </c>
      <c r="I90">
        <v>1.5153886803379801E-3</v>
      </c>
      <c r="J90">
        <v>2.1442905856895399E-3</v>
      </c>
      <c r="K90">
        <v>4.1823493589480702E-3</v>
      </c>
      <c r="L90">
        <v>2.3973270068901398E-3</v>
      </c>
      <c r="M90">
        <v>1.1939665033349901E-3</v>
      </c>
      <c r="N90">
        <f t="shared" si="19"/>
        <v>2.544920130414444E-3</v>
      </c>
      <c r="O90">
        <f t="shared" si="20"/>
        <v>1.2356416145760693E-3</v>
      </c>
      <c r="R90" t="s">
        <v>285</v>
      </c>
      <c r="T90" t="s">
        <v>77</v>
      </c>
      <c r="U90" t="s">
        <v>77</v>
      </c>
      <c r="V90" t="str">
        <f>IFERROR(VLOOKUP(U90,'EU+'!$B$2:$D$30,3,FALSE),0)</f>
        <v>EU+</v>
      </c>
      <c r="W90">
        <f t="shared" si="21"/>
        <v>1.8685942241453315E-3</v>
      </c>
      <c r="X90">
        <f t="shared" si="22"/>
        <v>5.694680275620847E-3</v>
      </c>
      <c r="Y90">
        <f t="shared" si="23"/>
        <v>2.4823778934676089E-3</v>
      </c>
      <c r="Z90">
        <f t="shared" si="24"/>
        <v>3.5268707891895324E-3</v>
      </c>
      <c r="AA90">
        <f t="shared" si="25"/>
        <v>1.7930190427134631E-3</v>
      </c>
      <c r="AB90">
        <f t="shared" si="26"/>
        <v>2.5371404070373862E-3</v>
      </c>
      <c r="AC90">
        <f t="shared" si="27"/>
        <v>4.948586551538587E-3</v>
      </c>
      <c r="AD90">
        <f t="shared" si="28"/>
        <v>2.836534963430371E-3</v>
      </c>
      <c r="AE90">
        <f t="shared" si="29"/>
        <v>1.4127099566061012E-3</v>
      </c>
      <c r="AF90">
        <f t="shared" si="30"/>
        <v>3.0111682337499138E-3</v>
      </c>
      <c r="AG90">
        <f t="shared" si="31"/>
        <v>1.4620202550344828E-3</v>
      </c>
      <c r="AH90">
        <f t="shared" si="32"/>
        <v>2.7055981842651817E-3</v>
      </c>
      <c r="AI90">
        <f t="shared" si="33"/>
        <v>1.3766698893875402E-3</v>
      </c>
      <c r="AJ90">
        <f t="shared" si="34"/>
        <v>1.8952199843463024E-6</v>
      </c>
    </row>
    <row r="91" spans="1:38" x14ac:dyDescent="0.25">
      <c r="A91" t="s">
        <v>286</v>
      </c>
      <c r="C91" t="s">
        <v>287</v>
      </c>
      <c r="D91" t="s">
        <v>287</v>
      </c>
      <c r="E91" s="1">
        <v>3.0733066484927703E-5</v>
      </c>
      <c r="F91" s="1">
        <v>9.2754144852882795E-5</v>
      </c>
      <c r="G91" s="1">
        <v>4.0721185358454197E-5</v>
      </c>
      <c r="H91" s="1">
        <v>5.7625660819503797E-5</v>
      </c>
      <c r="I91" s="1">
        <v>2.9424667824024401E-5</v>
      </c>
      <c r="J91" s="1">
        <v>4.1486772547893003E-5</v>
      </c>
      <c r="K91" s="1">
        <v>8.0264994992164496E-5</v>
      </c>
      <c r="L91" s="1">
        <v>4.62665446862078E-5</v>
      </c>
      <c r="M91" s="1">
        <v>2.32514698003592E-5</v>
      </c>
      <c r="N91">
        <f t="shared" si="19"/>
        <v>4.9169834151824155E-5</v>
      </c>
      <c r="O91">
        <f t="shared" si="20"/>
        <v>2.3660061203805161E-5</v>
      </c>
      <c r="R91" t="s">
        <v>286</v>
      </c>
      <c r="T91" t="s">
        <v>287</v>
      </c>
      <c r="U91" t="s">
        <v>287</v>
      </c>
      <c r="V91">
        <f>IFERROR(VLOOKUP(U91,'EU+'!$B$2:$D$30,3,FALSE),0)</f>
        <v>0</v>
      </c>
      <c r="W91">
        <f t="shared" si="21"/>
        <v>3.6363590518680738E-5</v>
      </c>
      <c r="X91">
        <f t="shared" si="22"/>
        <v>1.0974738703652542E-4</v>
      </c>
      <c r="Y91">
        <f t="shared" si="23"/>
        <v>4.8181606301354064E-5</v>
      </c>
      <c r="Z91">
        <f t="shared" si="24"/>
        <v>6.8183106115899509E-5</v>
      </c>
      <c r="AA91">
        <f t="shared" si="25"/>
        <v>3.4815483590801888E-5</v>
      </c>
      <c r="AB91">
        <f t="shared" si="26"/>
        <v>4.9087454700073193E-5</v>
      </c>
      <c r="AC91">
        <f t="shared" si="27"/>
        <v>9.4970132977470636E-5</v>
      </c>
      <c r="AD91">
        <f t="shared" si="28"/>
        <v>5.4742916282324319E-5</v>
      </c>
      <c r="AE91">
        <f t="shared" si="29"/>
        <v>2.7511310242744307E-5</v>
      </c>
      <c r="AF91">
        <f t="shared" si="30"/>
        <v>5.8178109751763786E-5</v>
      </c>
      <c r="AG91">
        <f t="shared" si="31"/>
        <v>2.7994758599309986E-5</v>
      </c>
      <c r="AH91">
        <f t="shared" si="32"/>
        <v>5.2225459558682865E-5</v>
      </c>
      <c r="AI91">
        <f t="shared" si="33"/>
        <v>2.6254467277682415E-5</v>
      </c>
      <c r="AJ91">
        <f t="shared" si="34"/>
        <v>6.8929705203489665E-10</v>
      </c>
    </row>
    <row r="92" spans="1:38" x14ac:dyDescent="0.25">
      <c r="A92" t="s">
        <v>288</v>
      </c>
      <c r="C92" t="s">
        <v>81</v>
      </c>
      <c r="D92" t="s">
        <v>81</v>
      </c>
      <c r="E92">
        <v>4.1378344528813296E-3</v>
      </c>
      <c r="F92">
        <v>1.1631035330413901E-2</v>
      </c>
      <c r="G92">
        <v>5.3808373556486801E-3</v>
      </c>
      <c r="H92">
        <v>7.3907392857889397E-3</v>
      </c>
      <c r="I92">
        <v>3.8950755296187599E-3</v>
      </c>
      <c r="J92">
        <v>5.3474737195348997E-3</v>
      </c>
      <c r="K92">
        <v>9.6952329476571297E-3</v>
      </c>
      <c r="L92">
        <v>5.8468580076118104E-3</v>
      </c>
      <c r="M92">
        <v>3.1433334159860298E-3</v>
      </c>
      <c r="N92">
        <f t="shared" si="19"/>
        <v>6.2742688939046087E-3</v>
      </c>
      <c r="O92">
        <f t="shared" si="20"/>
        <v>2.8176223858774573E-3</v>
      </c>
      <c r="R92" t="s">
        <v>288</v>
      </c>
      <c r="T92" t="s">
        <v>81</v>
      </c>
      <c r="U92" t="s">
        <v>81</v>
      </c>
      <c r="V92">
        <f>IFERROR(VLOOKUP(U92,'EU+'!$B$2:$D$30,3,FALSE),0)</f>
        <v>0</v>
      </c>
      <c r="W92">
        <f t="shared" si="21"/>
        <v>4.8959161869662022E-3</v>
      </c>
      <c r="X92">
        <f t="shared" si="22"/>
        <v>1.3761926629446608E-2</v>
      </c>
      <c r="Y92">
        <f t="shared" si="23"/>
        <v>6.3666463723816647E-3</v>
      </c>
      <c r="Z92">
        <f t="shared" si="24"/>
        <v>8.7447771328175092E-3</v>
      </c>
      <c r="AA92">
        <f t="shared" si="25"/>
        <v>4.6086820417953903E-3</v>
      </c>
      <c r="AB92">
        <f t="shared" si="26"/>
        <v>6.3271702725121387E-3</v>
      </c>
      <c r="AC92">
        <f t="shared" si="27"/>
        <v>1.1471470998988251E-2</v>
      </c>
      <c r="AD92">
        <f t="shared" si="28"/>
        <v>6.9180454385811526E-3</v>
      </c>
      <c r="AE92">
        <f t="shared" si="29"/>
        <v>3.7192152386960491E-3</v>
      </c>
      <c r="AF92">
        <f t="shared" si="30"/>
        <v>7.4237611457983292E-3</v>
      </c>
      <c r="AG92">
        <f t="shared" si="31"/>
        <v>3.333831550020061E-3</v>
      </c>
      <c r="AH92">
        <f t="shared" si="32"/>
        <v>6.6089167981145964E-3</v>
      </c>
      <c r="AI92">
        <f t="shared" si="33"/>
        <v>3.0071036380699104E-3</v>
      </c>
      <c r="AJ92">
        <f t="shared" si="34"/>
        <v>9.0426722900932913E-6</v>
      </c>
    </row>
    <row r="93" spans="1:38" x14ac:dyDescent="0.25">
      <c r="A93" t="s">
        <v>289</v>
      </c>
      <c r="C93" t="s">
        <v>82</v>
      </c>
      <c r="D93" t="s">
        <v>82</v>
      </c>
      <c r="E93">
        <v>2.5753815371283999E-2</v>
      </c>
      <c r="F93">
        <v>7.51732924626584E-2</v>
      </c>
      <c r="G93">
        <v>3.3816834130411297E-2</v>
      </c>
      <c r="H93">
        <v>4.71871135192573E-2</v>
      </c>
      <c r="I93">
        <v>2.4436599057649101E-2</v>
      </c>
      <c r="J93">
        <v>3.4027034051848898E-2</v>
      </c>
      <c r="K93">
        <v>6.3880401649865901E-2</v>
      </c>
      <c r="L93">
        <v>3.7580514485623599E-2</v>
      </c>
      <c r="M93">
        <v>1.9513556417817299E-2</v>
      </c>
      <c r="N93">
        <f t="shared" si="19"/>
        <v>4.0152129016268426E-2</v>
      </c>
      <c r="O93">
        <f t="shared" si="20"/>
        <v>1.8720008566303046E-2</v>
      </c>
      <c r="R93" t="s">
        <v>289</v>
      </c>
      <c r="T93" t="s">
        <v>82</v>
      </c>
      <c r="U93" t="s">
        <v>82</v>
      </c>
      <c r="V93" t="str">
        <f>IFERROR(VLOOKUP(U93,'EU+'!$B$2:$D$30,3,FALSE),0)</f>
        <v>EU+</v>
      </c>
      <c r="W93">
        <f t="shared" si="21"/>
        <v>3.0472103944276491E-2</v>
      </c>
      <c r="X93">
        <f t="shared" si="22"/>
        <v>8.8945593059962094E-2</v>
      </c>
      <c r="Y93">
        <f t="shared" si="23"/>
        <v>4.0012327099201155E-2</v>
      </c>
      <c r="Z93">
        <f t="shared" si="24"/>
        <v>5.5832140102722749E-2</v>
      </c>
      <c r="AA93">
        <f t="shared" si="25"/>
        <v>2.8913563904770952E-2</v>
      </c>
      <c r="AB93">
        <f t="shared" si="26"/>
        <v>4.0261037193716598E-2</v>
      </c>
      <c r="AC93">
        <f t="shared" si="27"/>
        <v>7.558376151315073E-2</v>
      </c>
      <c r="AD93">
        <f t="shared" si="28"/>
        <v>4.4465541403320895E-2</v>
      </c>
      <c r="AE93">
        <f t="shared" si="29"/>
        <v>2.3088583610382022E-2</v>
      </c>
      <c r="AF93">
        <f t="shared" si="30"/>
        <v>4.7508294647944857E-2</v>
      </c>
      <c r="AG93">
        <f t="shared" si="31"/>
        <v>2.2149651950451668E-2</v>
      </c>
      <c r="AH93">
        <f t="shared" si="32"/>
        <v>4.2462497525068241E-2</v>
      </c>
      <c r="AI93">
        <f t="shared" si="33"/>
        <v>2.0400973525532211E-2</v>
      </c>
      <c r="AJ93">
        <f t="shared" si="34"/>
        <v>4.1619972078946616E-4</v>
      </c>
    </row>
    <row r="94" spans="1:38" x14ac:dyDescent="0.25">
      <c r="A94" t="s">
        <v>290</v>
      </c>
      <c r="C94" t="s">
        <v>83</v>
      </c>
      <c r="D94" t="s">
        <v>83</v>
      </c>
      <c r="E94">
        <v>3.7130214962123498E-3</v>
      </c>
      <c r="F94">
        <v>1.04755420302704E-2</v>
      </c>
      <c r="G94">
        <v>4.78523460131388E-3</v>
      </c>
      <c r="H94">
        <v>6.48530548298187E-3</v>
      </c>
      <c r="I94">
        <v>3.3574818930434398E-3</v>
      </c>
      <c r="J94">
        <v>4.5220733351522598E-3</v>
      </c>
      <c r="K94">
        <v>7.9077862643289198E-3</v>
      </c>
      <c r="L94">
        <v>4.8109210216505296E-3</v>
      </c>
      <c r="M94">
        <v>2.7728178552785701E-3</v>
      </c>
      <c r="N94">
        <f t="shared" si="19"/>
        <v>5.4255759978035795E-3</v>
      </c>
      <c r="O94">
        <f t="shared" si="20"/>
        <v>2.4657070013753587E-3</v>
      </c>
      <c r="R94" t="s">
        <v>290</v>
      </c>
      <c r="T94" t="s">
        <v>83</v>
      </c>
      <c r="U94" t="s">
        <v>83</v>
      </c>
      <c r="V94">
        <f>IFERROR(VLOOKUP(U94,'EU+'!$B$2:$D$30,3,FALSE),0)</f>
        <v>0</v>
      </c>
      <c r="W94">
        <f t="shared" si="21"/>
        <v>4.3932743692056209E-3</v>
      </c>
      <c r="X94">
        <f t="shared" si="22"/>
        <v>1.2394738450092492E-2</v>
      </c>
      <c r="Y94">
        <f t="shared" si="23"/>
        <v>5.6619248086857395E-3</v>
      </c>
      <c r="Z94">
        <f t="shared" si="24"/>
        <v>7.6734611916244814E-3</v>
      </c>
      <c r="AA94">
        <f t="shared" si="25"/>
        <v>3.9725972932897159E-3</v>
      </c>
      <c r="AB94">
        <f t="shared" si="26"/>
        <v>5.3505504611967951E-3</v>
      </c>
      <c r="AC94">
        <f t="shared" si="27"/>
        <v>9.3565509242733592E-3</v>
      </c>
      <c r="AD94">
        <f t="shared" si="28"/>
        <v>5.6923171703288818E-3</v>
      </c>
      <c r="AE94">
        <f t="shared" si="29"/>
        <v>3.2808184995690537E-3</v>
      </c>
      <c r="AF94">
        <f t="shared" si="30"/>
        <v>6.4195814631406818E-3</v>
      </c>
      <c r="AG94">
        <f t="shared" si="31"/>
        <v>2.9174426763118569E-3</v>
      </c>
      <c r="AH94">
        <f t="shared" si="32"/>
        <v>5.5305668697315609E-3</v>
      </c>
      <c r="AI94">
        <f t="shared" si="33"/>
        <v>2.3550668771215619E-3</v>
      </c>
      <c r="AJ94">
        <f t="shared" si="34"/>
        <v>5.546339995715106E-6</v>
      </c>
    </row>
    <row r="95" spans="1:38" x14ac:dyDescent="0.25">
      <c r="A95" t="s">
        <v>291</v>
      </c>
      <c r="C95" t="s">
        <v>85</v>
      </c>
      <c r="D95" t="s">
        <v>85</v>
      </c>
      <c r="E95">
        <v>4.9287325830475799E-2</v>
      </c>
      <c r="F95">
        <v>0.14703906798835401</v>
      </c>
      <c r="G95">
        <v>6.50997318580607E-2</v>
      </c>
      <c r="H95">
        <v>9.1667787632083497E-2</v>
      </c>
      <c r="I95">
        <v>4.7027407355876599E-2</v>
      </c>
      <c r="J95">
        <v>6.6019308635902996E-2</v>
      </c>
      <c r="K95">
        <v>0.12636603260476201</v>
      </c>
      <c r="L95">
        <v>7.3361435913428405E-2</v>
      </c>
      <c r="M95">
        <v>3.7300911652298901E-2</v>
      </c>
      <c r="N95">
        <f t="shared" si="19"/>
        <v>7.8129889941249198E-2</v>
      </c>
      <c r="O95">
        <f t="shared" si="20"/>
        <v>3.7188586455874861E-2</v>
      </c>
      <c r="R95" t="s">
        <v>291</v>
      </c>
      <c r="T95" t="s">
        <v>85</v>
      </c>
      <c r="U95" t="s">
        <v>85</v>
      </c>
      <c r="V95">
        <f>IFERROR(VLOOKUP(U95,'EU+'!$B$2:$D$30,3,FALSE),0)</f>
        <v>0</v>
      </c>
      <c r="W95">
        <f t="shared" si="21"/>
        <v>5.8317126770906218E-2</v>
      </c>
      <c r="X95">
        <f t="shared" si="22"/>
        <v>0.17397770773050603</v>
      </c>
      <c r="Y95">
        <f t="shared" si="23"/>
        <v>7.7026481992071974E-2</v>
      </c>
      <c r="Z95">
        <f t="shared" si="24"/>
        <v>0.10846200117522417</v>
      </c>
      <c r="AA95">
        <f t="shared" si="25"/>
        <v>5.564317459447015E-2</v>
      </c>
      <c r="AB95">
        <f t="shared" si="26"/>
        <v>7.8114532005445825E-2</v>
      </c>
      <c r="AC95">
        <f t="shared" si="27"/>
        <v>0.149517220071853</v>
      </c>
      <c r="AD95">
        <f t="shared" si="28"/>
        <v>8.6801791052209254E-2</v>
      </c>
      <c r="AE95">
        <f t="shared" si="29"/>
        <v>4.4134713272523447E-2</v>
      </c>
      <c r="AF95">
        <f t="shared" si="30"/>
        <v>9.2443860962801105E-2</v>
      </c>
      <c r="AG95">
        <f t="shared" si="31"/>
        <v>4.4001809273187836E-2</v>
      </c>
      <c r="AH95">
        <f t="shared" si="32"/>
        <v>8.2842286199300341E-2</v>
      </c>
      <c r="AI95">
        <f t="shared" si="33"/>
        <v>4.0992816502653066E-2</v>
      </c>
      <c r="AJ95">
        <f t="shared" si="34"/>
        <v>1.6804110048201856E-3</v>
      </c>
    </row>
    <row r="96" spans="1:38" x14ac:dyDescent="0.25">
      <c r="A96" t="s">
        <v>292</v>
      </c>
      <c r="C96" t="s">
        <v>84</v>
      </c>
      <c r="D96" t="s">
        <v>84</v>
      </c>
      <c r="E96">
        <v>1.3042494162016E-2</v>
      </c>
      <c r="F96">
        <v>3.6487655626504897E-2</v>
      </c>
      <c r="G96">
        <v>1.67856724284988E-2</v>
      </c>
      <c r="H96">
        <v>2.2693517557830299E-2</v>
      </c>
      <c r="I96">
        <v>1.17641210374542E-2</v>
      </c>
      <c r="J96">
        <v>1.58376252551512E-2</v>
      </c>
      <c r="K96">
        <v>2.7528618658142E-2</v>
      </c>
      <c r="L96">
        <v>1.68327187966185E-2</v>
      </c>
      <c r="M96">
        <v>9.7289732723709506E-3</v>
      </c>
      <c r="N96">
        <f t="shared" si="19"/>
        <v>1.8966821866065204E-2</v>
      </c>
      <c r="O96">
        <f t="shared" si="20"/>
        <v>8.5556291817875073E-3</v>
      </c>
      <c r="R96" t="s">
        <v>292</v>
      </c>
      <c r="T96" t="s">
        <v>84</v>
      </c>
      <c r="U96" t="s">
        <v>84</v>
      </c>
      <c r="V96">
        <f>IFERROR(VLOOKUP(U96,'EU+'!$B$2:$D$30,3,FALSE),0)</f>
        <v>0</v>
      </c>
      <c r="W96">
        <f t="shared" si="21"/>
        <v>1.5431975110014784E-2</v>
      </c>
      <c r="X96">
        <f t="shared" si="22"/>
        <v>4.3172462755695709E-2</v>
      </c>
      <c r="Y96">
        <f t="shared" si="23"/>
        <v>1.9860931191815482E-2</v>
      </c>
      <c r="Z96">
        <f t="shared" si="24"/>
        <v>2.6851137041796369E-2</v>
      </c>
      <c r="AA96">
        <f t="shared" si="25"/>
        <v>1.391939461778015E-2</v>
      </c>
      <c r="AB96">
        <f t="shared" si="26"/>
        <v>1.8739194796883595E-2</v>
      </c>
      <c r="AC96">
        <f t="shared" si="27"/>
        <v>3.257206425920843E-2</v>
      </c>
      <c r="AD96">
        <f t="shared" si="28"/>
        <v>1.9916596800925297E-2</v>
      </c>
      <c r="AE96">
        <f t="shared" si="29"/>
        <v>1.1511392799582488E-2</v>
      </c>
      <c r="AF96">
        <f t="shared" si="30"/>
        <v>2.24416832637447E-2</v>
      </c>
      <c r="AG96">
        <f t="shared" si="31"/>
        <v>1.0123083433564124E-2</v>
      </c>
      <c r="AH96">
        <f t="shared" si="32"/>
        <v>1.9331728654875993E-2</v>
      </c>
      <c r="AI96">
        <f t="shared" si="33"/>
        <v>8.1616583280479729E-3</v>
      </c>
      <c r="AJ96">
        <f t="shared" si="34"/>
        <v>6.6612666663794839E-5</v>
      </c>
    </row>
    <row r="97" spans="1:36" x14ac:dyDescent="0.25">
      <c r="A97" t="s">
        <v>293</v>
      </c>
      <c r="C97" t="s">
        <v>86</v>
      </c>
      <c r="D97" t="s">
        <v>86</v>
      </c>
      <c r="E97">
        <v>2.1366620176615399E-2</v>
      </c>
      <c r="F97">
        <v>6.0330831185216198E-2</v>
      </c>
      <c r="G97">
        <v>2.7548302184321399E-2</v>
      </c>
      <c r="H97">
        <v>3.73503050645708E-2</v>
      </c>
      <c r="I97">
        <v>1.9338467609475999E-2</v>
      </c>
      <c r="J97">
        <v>2.60521007233308E-2</v>
      </c>
      <c r="K97">
        <v>4.5555909296416099E-2</v>
      </c>
      <c r="L97">
        <v>2.7725352351343699E-2</v>
      </c>
      <c r="M97">
        <v>1.59600905191443E-2</v>
      </c>
      <c r="N97">
        <f t="shared" si="19"/>
        <v>3.1247553234492749E-2</v>
      </c>
      <c r="O97">
        <f t="shared" si="20"/>
        <v>1.4204129894303292E-2</v>
      </c>
      <c r="R97" t="s">
        <v>293</v>
      </c>
      <c r="T97" t="s">
        <v>86</v>
      </c>
      <c r="U97" t="s">
        <v>86</v>
      </c>
      <c r="V97">
        <f>IFERROR(VLOOKUP(U97,'EU+'!$B$2:$D$30,3,FALSE),0)</f>
        <v>0</v>
      </c>
      <c r="W97">
        <f t="shared" si="21"/>
        <v>2.5281142291859134E-2</v>
      </c>
      <c r="X97">
        <f t="shared" si="22"/>
        <v>7.1383883607799931E-2</v>
      </c>
      <c r="Y97">
        <f t="shared" si="23"/>
        <v>3.2595353952292017E-2</v>
      </c>
      <c r="Z97">
        <f t="shared" si="24"/>
        <v>4.4193155921552846E-2</v>
      </c>
      <c r="AA97">
        <f t="shared" si="25"/>
        <v>2.2881417243366571E-2</v>
      </c>
      <c r="AB97">
        <f t="shared" si="26"/>
        <v>3.0825037368764734E-2</v>
      </c>
      <c r="AC97">
        <f t="shared" si="27"/>
        <v>5.3902087257497212E-2</v>
      </c>
      <c r="AD97">
        <f t="shared" si="28"/>
        <v>3.2804841013338151E-2</v>
      </c>
      <c r="AE97">
        <f t="shared" si="29"/>
        <v>1.8884096598817065E-2</v>
      </c>
      <c r="AF97">
        <f t="shared" si="30"/>
        <v>3.6972335028365298E-2</v>
      </c>
      <c r="AG97">
        <f t="shared" si="31"/>
        <v>1.6806431060301396E-2</v>
      </c>
      <c r="AH97">
        <f t="shared" si="32"/>
        <v>3.1859495896356747E-2</v>
      </c>
      <c r="AI97">
        <f t="shared" si="33"/>
        <v>1.357208991809665E-2</v>
      </c>
      <c r="AJ97">
        <f t="shared" si="34"/>
        <v>1.8420162474490072E-4</v>
      </c>
    </row>
    <row r="98" spans="1:36" x14ac:dyDescent="0.25">
      <c r="A98" t="s">
        <v>294</v>
      </c>
      <c r="C98" t="s">
        <v>87</v>
      </c>
      <c r="D98" t="s">
        <v>87</v>
      </c>
      <c r="E98">
        <v>0.250494125299843</v>
      </c>
      <c r="F98">
        <v>0.70433206389070402</v>
      </c>
      <c r="G98">
        <v>0.32283477650652098</v>
      </c>
      <c r="H98">
        <v>0.43735790700879001</v>
      </c>
      <c r="I98">
        <v>0.22580942302247001</v>
      </c>
      <c r="J98">
        <v>0.30480169027856102</v>
      </c>
      <c r="K98">
        <v>0.53148227097167899</v>
      </c>
      <c r="L98">
        <v>0.32431700472327801</v>
      </c>
      <c r="M98">
        <v>0.18647145626519501</v>
      </c>
      <c r="N98">
        <f t="shared" si="19"/>
        <v>0.36532230199633786</v>
      </c>
      <c r="O98">
        <f t="shared" si="20"/>
        <v>0.16564730211741624</v>
      </c>
      <c r="R98" t="s">
        <v>294</v>
      </c>
      <c r="T98" t="s">
        <v>87</v>
      </c>
      <c r="U98" t="s">
        <v>87</v>
      </c>
      <c r="V98">
        <f>IFERROR(VLOOKUP(U98,'EU+'!$B$2:$D$30,3,FALSE),0)</f>
        <v>0</v>
      </c>
      <c r="W98">
        <f t="shared" si="21"/>
        <v>0.29638649316708504</v>
      </c>
      <c r="X98">
        <f t="shared" si="22"/>
        <v>0.83337088321660491</v>
      </c>
      <c r="Y98">
        <f t="shared" si="23"/>
        <v>0.38198048423935388</v>
      </c>
      <c r="Z98">
        <f t="shared" si="24"/>
        <v>0.5174850953572947</v>
      </c>
      <c r="AA98">
        <f t="shared" si="25"/>
        <v>0.26717937170622608</v>
      </c>
      <c r="AB98">
        <f t="shared" si="26"/>
        <v>0.36064360385668226</v>
      </c>
      <c r="AC98">
        <f t="shared" si="27"/>
        <v>0.62885373573219328</v>
      </c>
      <c r="AD98">
        <f t="shared" si="28"/>
        <v>0.3837342675774344</v>
      </c>
      <c r="AE98">
        <f t="shared" si="29"/>
        <v>0.22063439983690214</v>
      </c>
      <c r="AF98">
        <f t="shared" si="30"/>
        <v>0.43225203718775296</v>
      </c>
      <c r="AG98">
        <f t="shared" si="31"/>
        <v>0.19599510734394232</v>
      </c>
      <c r="AH98">
        <f t="shared" si="32"/>
        <v>0.37220907574188766</v>
      </c>
      <c r="AI98">
        <f t="shared" si="33"/>
        <v>0.15822388630816239</v>
      </c>
      <c r="AJ98">
        <f t="shared" si="34"/>
        <v>2.5034798198458299E-2</v>
      </c>
    </row>
    <row r="99" spans="1:36" x14ac:dyDescent="0.25">
      <c r="A99" t="s">
        <v>295</v>
      </c>
      <c r="C99" t="s">
        <v>296</v>
      </c>
      <c r="D99" t="s">
        <v>296</v>
      </c>
      <c r="E99" s="1">
        <v>3.4997924320832798E-4</v>
      </c>
      <c r="F99" s="1">
        <v>9.9057027229986893E-4</v>
      </c>
      <c r="G99" s="1">
        <v>4.5152446226134701E-4</v>
      </c>
      <c r="H99" s="1">
        <v>6.1307570020559504E-4</v>
      </c>
      <c r="I99" s="1">
        <v>3.1545730485750198E-4</v>
      </c>
      <c r="J99" s="1">
        <v>4.2658231994754199E-4</v>
      </c>
      <c r="K99" s="1">
        <v>7.4782573552196997E-4</v>
      </c>
      <c r="L99" s="1">
        <v>4.5436064770346601E-4</v>
      </c>
      <c r="M99" s="1">
        <v>2.6035790913210398E-4</v>
      </c>
      <c r="N99">
        <f t="shared" si="19"/>
        <v>5.1219262168196921E-4</v>
      </c>
      <c r="O99">
        <f t="shared" si="20"/>
        <v>2.3381042280894089E-4</v>
      </c>
      <c r="R99" t="s">
        <v>295</v>
      </c>
      <c r="T99" t="s">
        <v>296</v>
      </c>
      <c r="U99" t="s">
        <v>296</v>
      </c>
      <c r="V99">
        <f>IFERROR(VLOOKUP(U99,'EU+'!$B$2:$D$30,3,FALSE),0)</f>
        <v>0</v>
      </c>
      <c r="W99">
        <f t="shared" si="21"/>
        <v>4.1409801707573905E-4</v>
      </c>
      <c r="X99">
        <f t="shared" si="22"/>
        <v>1.1720500386629496E-3</v>
      </c>
      <c r="Y99">
        <f t="shared" si="23"/>
        <v>5.3424706782486113E-4</v>
      </c>
      <c r="Z99">
        <f t="shared" si="24"/>
        <v>7.2539568188430238E-4</v>
      </c>
      <c r="AA99">
        <f t="shared" si="25"/>
        <v>3.7325140547203757E-4</v>
      </c>
      <c r="AB99">
        <f t="shared" si="26"/>
        <v>5.0473534141764836E-4</v>
      </c>
      <c r="AC99">
        <f t="shared" si="27"/>
        <v>8.8483291568671222E-4</v>
      </c>
      <c r="AD99">
        <f t="shared" si="28"/>
        <v>5.3760286331968547E-4</v>
      </c>
      <c r="AE99">
        <f t="shared" si="29"/>
        <v>3.0805739481359109E-4</v>
      </c>
      <c r="AF99">
        <f t="shared" si="30"/>
        <v>6.0603008068416966E-4</v>
      </c>
      <c r="AG99">
        <f t="shared" si="31"/>
        <v>2.7664621355612631E-4</v>
      </c>
      <c r="AH99">
        <f t="shared" si="32"/>
        <v>5.2169598414193491E-4</v>
      </c>
      <c r="AI99">
        <f t="shared" si="33"/>
        <v>2.2365507094924139E-4</v>
      </c>
      <c r="AJ99">
        <f t="shared" si="34"/>
        <v>5.00215907613102E-8</v>
      </c>
    </row>
    <row r="100" spans="1:36" x14ac:dyDescent="0.25">
      <c r="A100" t="s">
        <v>297</v>
      </c>
      <c r="C100" t="s">
        <v>298</v>
      </c>
      <c r="D100" t="s">
        <v>298</v>
      </c>
      <c r="E100">
        <v>3.4470097054747199E-3</v>
      </c>
      <c r="F100">
        <v>9.7622697508842199E-3</v>
      </c>
      <c r="G100">
        <v>4.4458437453291097E-3</v>
      </c>
      <c r="H100">
        <v>6.0355334916986801E-3</v>
      </c>
      <c r="I100">
        <v>3.1088792672016598E-3</v>
      </c>
      <c r="J100">
        <v>4.1996949382134196E-3</v>
      </c>
      <c r="K100">
        <v>7.3713887443185404E-3</v>
      </c>
      <c r="L100">
        <v>4.47219633079867E-3</v>
      </c>
      <c r="M100">
        <v>2.5672571575568598E-3</v>
      </c>
      <c r="N100">
        <f t="shared" si="19"/>
        <v>5.0455636812750983E-3</v>
      </c>
      <c r="O100">
        <f t="shared" si="20"/>
        <v>2.3045837803694976E-3</v>
      </c>
      <c r="R100" t="s">
        <v>297</v>
      </c>
      <c r="T100" t="s">
        <v>298</v>
      </c>
      <c r="U100" t="s">
        <v>298</v>
      </c>
      <c r="V100">
        <f>IFERROR(VLOOKUP(U100,'EU+'!$B$2:$D$30,3,FALSE),0)</f>
        <v>0</v>
      </c>
      <c r="W100">
        <f t="shared" si="21"/>
        <v>4.0785272600530696E-3</v>
      </c>
      <c r="X100">
        <f t="shared" si="22"/>
        <v>1.155078943808468E-2</v>
      </c>
      <c r="Y100">
        <f t="shared" si="23"/>
        <v>5.2603550493235457E-3</v>
      </c>
      <c r="Z100">
        <f t="shared" si="24"/>
        <v>7.1412876603624892E-3</v>
      </c>
      <c r="AA100">
        <f t="shared" si="25"/>
        <v>3.6784488362064383E-3</v>
      </c>
      <c r="AB100">
        <f t="shared" si="26"/>
        <v>4.9691099686217412E-3</v>
      </c>
      <c r="AC100">
        <f t="shared" si="27"/>
        <v>8.7218814296930111E-3</v>
      </c>
      <c r="AD100">
        <f t="shared" si="28"/>
        <v>5.2915356224561873E-3</v>
      </c>
      <c r="AE100">
        <f t="shared" si="29"/>
        <v>3.0375975687077453E-3</v>
      </c>
      <c r="AF100">
        <f t="shared" si="30"/>
        <v>5.9699480926121012E-3</v>
      </c>
      <c r="AG100">
        <f t="shared" si="31"/>
        <v>2.7268004950449323E-3</v>
      </c>
      <c r="AH100">
        <f t="shared" si="32"/>
        <v>5.1397146851370245E-3</v>
      </c>
      <c r="AI100">
        <f t="shared" si="33"/>
        <v>2.2044425828621813E-3</v>
      </c>
      <c r="AJ100">
        <f t="shared" si="34"/>
        <v>4.8595671011360852E-6</v>
      </c>
    </row>
    <row r="101" spans="1:36" x14ac:dyDescent="0.25">
      <c r="A101" t="s">
        <v>299</v>
      </c>
      <c r="C101" t="s">
        <v>91</v>
      </c>
      <c r="D101" t="s">
        <v>91</v>
      </c>
      <c r="E101">
        <v>1.59761184154858E-3</v>
      </c>
      <c r="F101">
        <v>4.5322029221739396E-3</v>
      </c>
      <c r="G101">
        <v>2.0849393147702902E-3</v>
      </c>
      <c r="H101">
        <v>2.8784996606291899E-3</v>
      </c>
      <c r="I101">
        <v>1.51186799009201E-3</v>
      </c>
      <c r="J101">
        <v>2.0862832184422001E-3</v>
      </c>
      <c r="K101">
        <v>3.8278193841746202E-3</v>
      </c>
      <c r="L101">
        <v>2.29067289098752E-3</v>
      </c>
      <c r="M101">
        <v>1.2141647277318099E-3</v>
      </c>
      <c r="N101">
        <f t="shared" si="19"/>
        <v>2.4471179945055733E-3</v>
      </c>
      <c r="O101">
        <f t="shared" si="20"/>
        <v>1.1091879270266349E-3</v>
      </c>
      <c r="R101" t="s">
        <v>299</v>
      </c>
      <c r="T101" t="s">
        <v>91</v>
      </c>
      <c r="U101" t="s">
        <v>91</v>
      </c>
      <c r="V101">
        <f>IFERROR(VLOOKUP(U101,'EU+'!$B$2:$D$30,3,FALSE),0)</f>
        <v>0</v>
      </c>
      <c r="W101">
        <f t="shared" si="21"/>
        <v>1.8903060923764075E-3</v>
      </c>
      <c r="X101">
        <f t="shared" si="22"/>
        <v>5.3625358631338377E-3</v>
      </c>
      <c r="Y101">
        <f t="shared" si="23"/>
        <v>2.4669155463477011E-3</v>
      </c>
      <c r="Z101">
        <f t="shared" si="24"/>
        <v>3.4058619896786251E-3</v>
      </c>
      <c r="AA101">
        <f t="shared" si="25"/>
        <v>1.7888533360954674E-3</v>
      </c>
      <c r="AB101">
        <f t="shared" si="26"/>
        <v>2.4685056630659868E-3</v>
      </c>
      <c r="AC101">
        <f t="shared" si="27"/>
        <v>4.5291040753729717E-3</v>
      </c>
      <c r="AD101">
        <f t="shared" si="28"/>
        <v>2.7103410283176215E-3</v>
      </c>
      <c r="AE101">
        <f t="shared" si="29"/>
        <v>1.4366086444096951E-3</v>
      </c>
      <c r="AF101">
        <f t="shared" si="30"/>
        <v>2.895448026533146E-3</v>
      </c>
      <c r="AG101">
        <f t="shared" si="31"/>
        <v>1.3123993209867865E-3</v>
      </c>
      <c r="AH101">
        <f t="shared" si="32"/>
        <v>2.5866825494523481E-3</v>
      </c>
      <c r="AI101">
        <f t="shared" si="33"/>
        <v>1.2001520758821325E-3</v>
      </c>
      <c r="AJ101">
        <f t="shared" si="34"/>
        <v>1.440365005244192E-6</v>
      </c>
    </row>
    <row r="102" spans="1:36" x14ac:dyDescent="0.25">
      <c r="A102" t="s">
        <v>300</v>
      </c>
      <c r="C102" t="s">
        <v>88</v>
      </c>
      <c r="D102" t="s">
        <v>88</v>
      </c>
      <c r="E102">
        <v>3.1587715174671398E-2</v>
      </c>
      <c r="F102">
        <v>8.9382651863895102E-2</v>
      </c>
      <c r="G102">
        <v>4.0755455612917803E-2</v>
      </c>
      <c r="H102">
        <v>5.533063164799E-2</v>
      </c>
      <c r="I102">
        <v>2.84750431718441E-2</v>
      </c>
      <c r="J102">
        <v>3.8502935884403101E-2</v>
      </c>
      <c r="K102">
        <v>6.7476817665630795E-2</v>
      </c>
      <c r="L102">
        <v>4.1007680900623199E-2</v>
      </c>
      <c r="M102">
        <v>2.3496108927055701E-2</v>
      </c>
      <c r="N102">
        <f t="shared" si="19"/>
        <v>4.622389342767013E-2</v>
      </c>
      <c r="O102">
        <f t="shared" si="20"/>
        <v>2.1094476047190881E-2</v>
      </c>
      <c r="R102" t="s">
        <v>300</v>
      </c>
      <c r="T102" t="s">
        <v>88</v>
      </c>
      <c r="U102" t="s">
        <v>88</v>
      </c>
      <c r="V102">
        <f>IFERROR(VLOOKUP(U102,'EU+'!$B$2:$D$30,3,FALSE),0)</f>
        <v>0</v>
      </c>
      <c r="W102">
        <f t="shared" si="21"/>
        <v>3.7374817140222338E-2</v>
      </c>
      <c r="X102">
        <f t="shared" si="22"/>
        <v>0.10575821171136621</v>
      </c>
      <c r="Y102">
        <f t="shared" si="23"/>
        <v>4.8222155118729536E-2</v>
      </c>
      <c r="Z102">
        <f t="shared" si="24"/>
        <v>6.5467610704392706E-2</v>
      </c>
      <c r="AA102">
        <f t="shared" si="25"/>
        <v>3.3691880711301907E-2</v>
      </c>
      <c r="AB102">
        <f t="shared" si="26"/>
        <v>4.5556957193129459E-2</v>
      </c>
      <c r="AC102">
        <f t="shared" si="27"/>
        <v>7.9839067419453222E-2</v>
      </c>
      <c r="AD102">
        <f t="shared" si="28"/>
        <v>4.852058993599951E-2</v>
      </c>
      <c r="AE102">
        <f t="shared" si="29"/>
        <v>2.7800769058460014E-2</v>
      </c>
      <c r="AF102">
        <f t="shared" si="30"/>
        <v>5.4692450999228315E-2</v>
      </c>
      <c r="AG102">
        <f t="shared" si="31"/>
        <v>2.4959139354426601E-2</v>
      </c>
      <c r="AH102">
        <f t="shared" si="32"/>
        <v>4.7081852863668824E-2</v>
      </c>
      <c r="AI102">
        <f t="shared" si="33"/>
        <v>2.0177226788930074E-2</v>
      </c>
      <c r="AJ102">
        <f t="shared" si="34"/>
        <v>4.071204808919174E-4</v>
      </c>
    </row>
    <row r="103" spans="1:36" x14ac:dyDescent="0.25">
      <c r="A103" t="s">
        <v>301</v>
      </c>
      <c r="C103" t="s">
        <v>92</v>
      </c>
      <c r="D103" t="s">
        <v>92</v>
      </c>
      <c r="E103">
        <v>3.4950975846634598E-2</v>
      </c>
      <c r="F103">
        <v>9.8737624324746004E-2</v>
      </c>
      <c r="G103">
        <v>4.5081801049587401E-2</v>
      </c>
      <c r="H103">
        <v>6.1170633442209202E-2</v>
      </c>
      <c r="I103">
        <v>3.1506563224747902E-2</v>
      </c>
      <c r="J103">
        <v>4.2583048910443601E-2</v>
      </c>
      <c r="K103">
        <v>7.4529680096069195E-2</v>
      </c>
      <c r="L103">
        <v>4.5341769530146701E-2</v>
      </c>
      <c r="M103">
        <v>2.6003033582104599E-2</v>
      </c>
      <c r="N103">
        <f t="shared" si="19"/>
        <v>5.1100570000743237E-2</v>
      </c>
      <c r="O103">
        <f t="shared" si="20"/>
        <v>2.3281367758033342E-2</v>
      </c>
      <c r="R103" t="s">
        <v>301</v>
      </c>
      <c r="T103" t="s">
        <v>92</v>
      </c>
      <c r="U103" t="s">
        <v>92</v>
      </c>
      <c r="V103">
        <f>IFERROR(VLOOKUP(U103,'EU+'!$B$2:$D$30,3,FALSE),0)</f>
        <v>0</v>
      </c>
      <c r="W103">
        <f t="shared" si="21"/>
        <v>4.1354251927272698E-2</v>
      </c>
      <c r="X103">
        <f t="shared" si="22"/>
        <v>0.11682708399740217</v>
      </c>
      <c r="Y103">
        <f t="shared" si="23"/>
        <v>5.3341118889512734E-2</v>
      </c>
      <c r="Z103">
        <f t="shared" si="24"/>
        <v>7.2377543820812976E-2</v>
      </c>
      <c r="AA103">
        <f t="shared" si="25"/>
        <v>3.7278797555640439E-2</v>
      </c>
      <c r="AB103">
        <f t="shared" si="26"/>
        <v>5.0384576962918308E-2</v>
      </c>
      <c r="AC103">
        <f t="shared" si="27"/>
        <v>8.8184066169604877E-2</v>
      </c>
      <c r="AD103">
        <f t="shared" si="28"/>
        <v>5.3648715509572051E-2</v>
      </c>
      <c r="AE103">
        <f t="shared" si="29"/>
        <v>3.0766980766038583E-2</v>
      </c>
      <c r="AF103">
        <f t="shared" si="30"/>
        <v>6.0462570622086084E-2</v>
      </c>
      <c r="AG103">
        <f t="shared" si="31"/>
        <v>2.754668572637008E-2</v>
      </c>
      <c r="AH103">
        <f t="shared" si="32"/>
        <v>5.2052627392754847E-2</v>
      </c>
      <c r="AI103">
        <f t="shared" si="33"/>
        <v>2.2260702807704872E-2</v>
      </c>
      <c r="AJ103">
        <f t="shared" si="34"/>
        <v>4.9553888949295955E-4</v>
      </c>
    </row>
    <row r="104" spans="1:36" x14ac:dyDescent="0.25">
      <c r="A104" t="s">
        <v>302</v>
      </c>
      <c r="C104" t="s">
        <v>100</v>
      </c>
      <c r="D104" t="s">
        <v>100</v>
      </c>
      <c r="E104">
        <v>2.1765338444873499E-3</v>
      </c>
      <c r="F104">
        <v>6.13389850955202E-3</v>
      </c>
      <c r="G104">
        <v>2.8072792067585402E-3</v>
      </c>
      <c r="H104">
        <v>3.80875689299428E-3</v>
      </c>
      <c r="I104">
        <v>1.9813320463216298E-3</v>
      </c>
      <c r="J104">
        <v>2.6674664165903801E-3</v>
      </c>
      <c r="K104">
        <v>4.6324526099762097E-3</v>
      </c>
      <c r="L104">
        <v>2.8487694266932399E-3</v>
      </c>
      <c r="M104">
        <v>1.63108957783891E-3</v>
      </c>
      <c r="N104">
        <f t="shared" si="19"/>
        <v>3.1875087256902847E-3</v>
      </c>
      <c r="O104">
        <f t="shared" si="20"/>
        <v>1.4397986244454113E-3</v>
      </c>
      <c r="R104" t="s">
        <v>302</v>
      </c>
      <c r="T104" t="s">
        <v>100</v>
      </c>
      <c r="U104" t="s">
        <v>100</v>
      </c>
      <c r="V104" t="str">
        <f>IFERROR(VLOOKUP(U104,'EU+'!$B$2:$D$30,3,FALSE),0)</f>
        <v>EU+</v>
      </c>
      <c r="W104">
        <f t="shared" si="21"/>
        <v>2.5752908682185514E-3</v>
      </c>
      <c r="X104">
        <f t="shared" si="22"/>
        <v>7.2576738736398324E-3</v>
      </c>
      <c r="Y104">
        <f t="shared" si="23"/>
        <v>3.3215934243411237E-3</v>
      </c>
      <c r="Z104">
        <f t="shared" si="24"/>
        <v>4.5065491954722698E-3</v>
      </c>
      <c r="AA104">
        <f t="shared" si="25"/>
        <v>2.3443266635730579E-3</v>
      </c>
      <c r="AB104">
        <f t="shared" si="26"/>
        <v>3.1561659017265947E-3</v>
      </c>
      <c r="AC104">
        <f t="shared" si="27"/>
        <v>5.4811520317695041E-3</v>
      </c>
      <c r="AD104">
        <f t="shared" si="28"/>
        <v>3.370684958014646E-3</v>
      </c>
      <c r="AE104">
        <f t="shared" si="29"/>
        <v>1.9299171964148206E-3</v>
      </c>
      <c r="AF104">
        <f t="shared" si="30"/>
        <v>3.7714837903522671E-3</v>
      </c>
      <c r="AG104">
        <f t="shared" si="31"/>
        <v>1.7035803320950612E-3</v>
      </c>
      <c r="AH104">
        <f t="shared" si="32"/>
        <v>3.2564493502997248E-3</v>
      </c>
      <c r="AI104">
        <f t="shared" si="33"/>
        <v>1.3751421668320824E-3</v>
      </c>
      <c r="AJ104">
        <f t="shared" si="34"/>
        <v>1.8910159789996347E-6</v>
      </c>
    </row>
    <row r="105" spans="1:36" x14ac:dyDescent="0.25">
      <c r="A105" t="s">
        <v>303</v>
      </c>
      <c r="C105" t="s">
        <v>93</v>
      </c>
      <c r="D105" t="s">
        <v>93</v>
      </c>
      <c r="E105">
        <v>4.5018531138424E-3</v>
      </c>
      <c r="F105">
        <v>1.2598944179668401E-2</v>
      </c>
      <c r="G105">
        <v>5.7996459453771099E-3</v>
      </c>
      <c r="H105">
        <v>7.8508491451670208E-3</v>
      </c>
      <c r="I105">
        <v>4.0980928831696696E-3</v>
      </c>
      <c r="J105">
        <v>5.5073698995226602E-3</v>
      </c>
      <c r="K105">
        <v>9.50971570641484E-3</v>
      </c>
      <c r="L105">
        <v>5.8760828524783999E-3</v>
      </c>
      <c r="M105">
        <v>3.3763177797531199E-3</v>
      </c>
      <c r="N105">
        <f t="shared" si="19"/>
        <v>6.5687635005992912E-3</v>
      </c>
      <c r="O105">
        <f t="shared" si="20"/>
        <v>2.9458014337531624E-3</v>
      </c>
      <c r="R105" t="s">
        <v>303</v>
      </c>
      <c r="T105" t="s">
        <v>93</v>
      </c>
      <c r="U105" t="s">
        <v>93</v>
      </c>
      <c r="V105">
        <f>IFERROR(VLOOKUP(U105,'EU+'!$B$2:$D$30,3,FALSE),0)</f>
        <v>0</v>
      </c>
      <c r="W105">
        <f t="shared" si="21"/>
        <v>5.3266257464837539E-3</v>
      </c>
      <c r="X105">
        <f t="shared" si="22"/>
        <v>1.4907163505531182E-2</v>
      </c>
      <c r="Y105">
        <f t="shared" si="23"/>
        <v>6.8621837789746469E-3</v>
      </c>
      <c r="Z105">
        <f t="shared" si="24"/>
        <v>9.2891825057157106E-3</v>
      </c>
      <c r="AA105">
        <f t="shared" si="25"/>
        <v>4.8488936691099653E-3</v>
      </c>
      <c r="AB105">
        <f t="shared" si="26"/>
        <v>6.5163606098130955E-3</v>
      </c>
      <c r="AC105">
        <f t="shared" si="27"/>
        <v>1.1251965633391283E-2</v>
      </c>
      <c r="AD105">
        <f t="shared" si="28"/>
        <v>6.9526244901776408E-3</v>
      </c>
      <c r="AE105">
        <f t="shared" si="29"/>
        <v>3.9948840531124951E-3</v>
      </c>
      <c r="AF105">
        <f t="shared" si="30"/>
        <v>7.7722093324788634E-3</v>
      </c>
      <c r="AG105">
        <f t="shared" si="31"/>
        <v>3.4854939431077279E-3</v>
      </c>
      <c r="AH105">
        <f t="shared" si="32"/>
        <v>6.7129456911208963E-3</v>
      </c>
      <c r="AI105">
        <f t="shared" si="33"/>
        <v>2.808974130621989E-3</v>
      </c>
      <c r="AJ105">
        <f t="shared" si="34"/>
        <v>7.8903356665035586E-6</v>
      </c>
    </row>
    <row r="106" spans="1:36" x14ac:dyDescent="0.25">
      <c r="A106" t="s">
        <v>304</v>
      </c>
      <c r="C106" t="s">
        <v>97</v>
      </c>
      <c r="D106" t="s">
        <v>97</v>
      </c>
      <c r="E106">
        <v>8.5825596250659504E-3</v>
      </c>
      <c r="F106">
        <v>2.4298092364252798E-2</v>
      </c>
      <c r="G106">
        <v>1.1074031646262901E-2</v>
      </c>
      <c r="H106">
        <v>1.5037181368115901E-2</v>
      </c>
      <c r="I106">
        <v>7.7364915963817902E-3</v>
      </c>
      <c r="J106">
        <v>1.0462582714083599E-2</v>
      </c>
      <c r="K106">
        <v>1.8343958190828201E-2</v>
      </c>
      <c r="L106">
        <v>1.11441701257304E-2</v>
      </c>
      <c r="M106">
        <v>6.3840014081222802E-3</v>
      </c>
      <c r="N106">
        <f t="shared" si="19"/>
        <v>1.2562563226538204E-2</v>
      </c>
      <c r="O106">
        <f t="shared" si="20"/>
        <v>5.7360092008686275E-3</v>
      </c>
      <c r="R106" t="s">
        <v>304</v>
      </c>
      <c r="T106" t="s">
        <v>97</v>
      </c>
      <c r="U106" t="s">
        <v>97</v>
      </c>
      <c r="V106">
        <f>IFERROR(VLOOKUP(U106,'EU+'!$B$2:$D$30,3,FALSE),0)</f>
        <v>0</v>
      </c>
      <c r="W106">
        <f t="shared" si="21"/>
        <v>1.0154947732310366E-2</v>
      </c>
      <c r="X106">
        <f t="shared" si="22"/>
        <v>2.8749681765472237E-2</v>
      </c>
      <c r="Y106">
        <f t="shared" si="23"/>
        <v>1.310287576975459E-2</v>
      </c>
      <c r="Z106">
        <f t="shared" si="24"/>
        <v>1.7792103696956822E-2</v>
      </c>
      <c r="AA106">
        <f t="shared" si="25"/>
        <v>9.1538738121043663E-3</v>
      </c>
      <c r="AB106">
        <f t="shared" si="26"/>
        <v>1.2379404891775098E-2</v>
      </c>
      <c r="AC106">
        <f t="shared" si="27"/>
        <v>2.1704706377745155E-2</v>
      </c>
      <c r="AD106">
        <f t="shared" si="28"/>
        <v>1.3185864135012899E-2</v>
      </c>
      <c r="AE106">
        <f t="shared" si="29"/>
        <v>7.5535974644603031E-3</v>
      </c>
      <c r="AF106">
        <f t="shared" si="30"/>
        <v>1.486411729395465E-2</v>
      </c>
      <c r="AG106">
        <f t="shared" si="31"/>
        <v>6.7868883143849604E-3</v>
      </c>
      <c r="AH106">
        <f t="shared" si="32"/>
        <v>1.2795489336219563E-2</v>
      </c>
      <c r="AI106">
        <f t="shared" si="33"/>
        <v>5.4872229101373413E-3</v>
      </c>
      <c r="AJ106">
        <f t="shared" si="34"/>
        <v>3.0109615265536113E-5</v>
      </c>
    </row>
    <row r="107" spans="1:36" x14ac:dyDescent="0.25">
      <c r="A107" t="s">
        <v>305</v>
      </c>
      <c r="C107" t="s">
        <v>94</v>
      </c>
      <c r="D107" t="s">
        <v>94</v>
      </c>
      <c r="E107">
        <v>4.2044996468587399E-2</v>
      </c>
      <c r="F107">
        <v>0.118599819247679</v>
      </c>
      <c r="G107">
        <v>5.4218079678278103E-2</v>
      </c>
      <c r="H107">
        <v>7.3530190574924797E-2</v>
      </c>
      <c r="I107">
        <v>3.7901646017205498E-2</v>
      </c>
      <c r="J107">
        <v>5.12052136698226E-2</v>
      </c>
      <c r="K107">
        <v>8.9512475861618895E-2</v>
      </c>
      <c r="L107">
        <v>5.4509915707895699E-2</v>
      </c>
      <c r="M107">
        <v>3.1286123931862801E-2</v>
      </c>
      <c r="N107">
        <f t="shared" si="19"/>
        <v>6.1423162350874971E-2</v>
      </c>
      <c r="O107">
        <f t="shared" si="20"/>
        <v>2.7941654744300333E-2</v>
      </c>
      <c r="R107" t="s">
        <v>305</v>
      </c>
      <c r="T107" t="s">
        <v>94</v>
      </c>
      <c r="U107" t="s">
        <v>94</v>
      </c>
      <c r="V107">
        <f>IFERROR(VLOOKUP(U107,'EU+'!$B$2:$D$30,3,FALSE),0)</f>
        <v>0</v>
      </c>
      <c r="W107">
        <f t="shared" si="21"/>
        <v>4.9747949352626615E-2</v>
      </c>
      <c r="X107">
        <f t="shared" si="22"/>
        <v>0.14032817925367835</v>
      </c>
      <c r="Y107">
        <f t="shared" si="23"/>
        <v>6.4151231023334976E-2</v>
      </c>
      <c r="Z107">
        <f t="shared" si="24"/>
        <v>8.7001462810046476E-2</v>
      </c>
      <c r="AA107">
        <f t="shared" si="25"/>
        <v>4.4845506595626319E-2</v>
      </c>
      <c r="AB107">
        <f t="shared" si="26"/>
        <v>6.0586385781716851E-2</v>
      </c>
      <c r="AC107">
        <f t="shared" si="27"/>
        <v>0.10591182042122409</v>
      </c>
      <c r="AD107">
        <f t="shared" si="28"/>
        <v>6.4496533562045724E-2</v>
      </c>
      <c r="AE107">
        <f t="shared" si="29"/>
        <v>3.7017972161447102E-2</v>
      </c>
      <c r="AF107">
        <f t="shared" si="30"/>
        <v>7.2676337884638495E-2</v>
      </c>
      <c r="AG107">
        <f t="shared" si="31"/>
        <v>3.3060771597080686E-2</v>
      </c>
      <c r="AH107">
        <f t="shared" si="32"/>
        <v>6.2571643704412011E-2</v>
      </c>
      <c r="AI107">
        <f t="shared" si="33"/>
        <v>2.6707786476762481E-2</v>
      </c>
      <c r="AJ107">
        <f t="shared" si="34"/>
        <v>7.1330585848833686E-4</v>
      </c>
    </row>
    <row r="108" spans="1:36" x14ac:dyDescent="0.25">
      <c r="A108" t="s">
        <v>306</v>
      </c>
      <c r="C108" t="s">
        <v>95</v>
      </c>
      <c r="D108" t="s">
        <v>95</v>
      </c>
      <c r="E108">
        <v>5.7031932362838003E-3</v>
      </c>
      <c r="F108">
        <v>1.5809604008714201E-2</v>
      </c>
      <c r="G108">
        <v>7.3406224535408201E-3</v>
      </c>
      <c r="H108">
        <v>9.9201911891674006E-3</v>
      </c>
      <c r="I108">
        <v>5.2179384021132499E-3</v>
      </c>
      <c r="J108">
        <v>7.0063098300783199E-3</v>
      </c>
      <c r="K108">
        <v>1.19977896030569E-2</v>
      </c>
      <c r="L108">
        <v>7.4975382699941102E-3</v>
      </c>
      <c r="M108">
        <v>4.2921745971397198E-3</v>
      </c>
      <c r="N108">
        <f t="shared" si="19"/>
        <v>8.309484621120947E-3</v>
      </c>
      <c r="O108">
        <f t="shared" si="20"/>
        <v>3.6782327289215278E-3</v>
      </c>
      <c r="R108" t="s">
        <v>306</v>
      </c>
      <c r="T108" t="s">
        <v>95</v>
      </c>
      <c r="U108" t="s">
        <v>95</v>
      </c>
      <c r="V108">
        <f>IFERROR(VLOOKUP(U108,'EU+'!$B$2:$D$30,3,FALSE),0)</f>
        <v>0</v>
      </c>
      <c r="W108">
        <f t="shared" si="21"/>
        <v>6.7480602235003946E-3</v>
      </c>
      <c r="X108">
        <f t="shared" si="22"/>
        <v>1.8706039851809766E-2</v>
      </c>
      <c r="Y108">
        <f t="shared" si="23"/>
        <v>8.6854785279465042E-3</v>
      </c>
      <c r="Z108">
        <f t="shared" si="24"/>
        <v>1.1737643246462931E-2</v>
      </c>
      <c r="AA108">
        <f t="shared" si="25"/>
        <v>6.1739031313129914E-3</v>
      </c>
      <c r="AB108">
        <f t="shared" si="26"/>
        <v>8.2899173706900923E-3</v>
      </c>
      <c r="AC108">
        <f t="shared" si="27"/>
        <v>1.4195872984845512E-2</v>
      </c>
      <c r="AD108">
        <f t="shared" si="28"/>
        <v>8.8711424771723418E-3</v>
      </c>
      <c r="AE108">
        <f t="shared" si="29"/>
        <v>5.0785325818891967E-3</v>
      </c>
      <c r="AF108">
        <f t="shared" si="30"/>
        <v>9.8318433772921921E-3</v>
      </c>
      <c r="AG108">
        <f t="shared" si="31"/>
        <v>4.3521120436357487E-3</v>
      </c>
      <c r="AH108">
        <f t="shared" si="32"/>
        <v>8.5218737091820266E-3</v>
      </c>
      <c r="AI108">
        <f t="shared" si="33"/>
        <v>3.5263162134490569E-3</v>
      </c>
      <c r="AJ108">
        <f t="shared" si="34"/>
        <v>1.2434906037233695E-5</v>
      </c>
    </row>
    <row r="109" spans="1:36" x14ac:dyDescent="0.25">
      <c r="A109" t="s">
        <v>307</v>
      </c>
      <c r="C109" t="s">
        <v>308</v>
      </c>
      <c r="D109" t="s">
        <v>308</v>
      </c>
      <c r="E109" s="1">
        <v>8.4350446305894206E-6</v>
      </c>
      <c r="F109" s="1">
        <v>2.83972472434735E-5</v>
      </c>
      <c r="G109" s="1">
        <v>1.1514474798638901E-5</v>
      </c>
      <c r="H109" s="1">
        <v>1.7067947938228199E-5</v>
      </c>
      <c r="I109" s="1">
        <v>8.3267810294722397E-6</v>
      </c>
      <c r="J109" s="1">
        <v>1.22166068151258E-5</v>
      </c>
      <c r="K109" s="1">
        <v>2.5969248967641901E-5</v>
      </c>
      <c r="L109" s="1">
        <v>1.40667478766073E-5</v>
      </c>
      <c r="M109" s="1">
        <v>6.3550633456330604E-6</v>
      </c>
      <c r="N109">
        <f t="shared" si="19"/>
        <v>1.4705462516156704E-5</v>
      </c>
      <c r="O109">
        <f t="shared" si="20"/>
        <v>7.7977467706488839E-6</v>
      </c>
      <c r="R109" t="s">
        <v>307</v>
      </c>
      <c r="T109" t="s">
        <v>308</v>
      </c>
      <c r="U109" t="s">
        <v>308</v>
      </c>
      <c r="V109">
        <f>IFERROR(VLOOKUP(U109,'EU+'!$B$2:$D$30,3,FALSE),0)</f>
        <v>0</v>
      </c>
      <c r="W109">
        <f t="shared" si="21"/>
        <v>9.9804069048553278E-6</v>
      </c>
      <c r="X109">
        <f t="shared" si="22"/>
        <v>3.3599831996128088E-5</v>
      </c>
      <c r="Y109">
        <f t="shared" si="23"/>
        <v>1.3624011350143631E-5</v>
      </c>
      <c r="Z109">
        <f t="shared" si="24"/>
        <v>2.0194921653010943E-5</v>
      </c>
      <c r="AA109">
        <f t="shared" si="25"/>
        <v>9.8523086149878435E-6</v>
      </c>
      <c r="AB109">
        <f t="shared" si="26"/>
        <v>1.4454779121075528E-5</v>
      </c>
      <c r="AC109">
        <f t="shared" si="27"/>
        <v>3.0727006561487416E-5</v>
      </c>
      <c r="AD109">
        <f t="shared" si="28"/>
        <v>1.6643879645571037E-5</v>
      </c>
      <c r="AE109">
        <f t="shared" si="29"/>
        <v>7.5193577358839814E-6</v>
      </c>
      <c r="AF109">
        <f t="shared" si="30"/>
        <v>1.7399611509238202E-5</v>
      </c>
      <c r="AG109">
        <f t="shared" si="31"/>
        <v>9.2263513852515633E-6</v>
      </c>
      <c r="AH109">
        <f t="shared" si="32"/>
        <v>1.5839466335801164E-5</v>
      </c>
      <c r="AI109">
        <f t="shared" si="33"/>
        <v>9.0729482269449807E-6</v>
      </c>
      <c r="AJ109">
        <f t="shared" si="34"/>
        <v>8.2318389528824062E-11</v>
      </c>
    </row>
    <row r="110" spans="1:36" x14ac:dyDescent="0.25">
      <c r="A110" t="s">
        <v>309</v>
      </c>
      <c r="C110" t="s">
        <v>98</v>
      </c>
      <c r="D110" t="s">
        <v>98</v>
      </c>
      <c r="E110">
        <v>2.8697407168088401E-3</v>
      </c>
      <c r="F110">
        <v>8.0556063139451198E-3</v>
      </c>
      <c r="G110">
        <v>3.7009109258721098E-3</v>
      </c>
      <c r="H110">
        <v>5.0201735523927203E-3</v>
      </c>
      <c r="I110">
        <v>2.6222774419784999E-3</v>
      </c>
      <c r="J110">
        <v>3.5307372733027402E-3</v>
      </c>
      <c r="K110">
        <v>6.1012777326869203E-3</v>
      </c>
      <c r="L110">
        <v>3.7808496888534801E-3</v>
      </c>
      <c r="M110">
        <v>2.15526612773449E-3</v>
      </c>
      <c r="N110">
        <f t="shared" si="19"/>
        <v>4.2040933081749915E-3</v>
      </c>
      <c r="O110">
        <f t="shared" si="20"/>
        <v>1.8863163589398627E-3</v>
      </c>
      <c r="R110" t="s">
        <v>309</v>
      </c>
      <c r="T110" t="s">
        <v>98</v>
      </c>
      <c r="U110" t="s">
        <v>98</v>
      </c>
      <c r="V110" t="str">
        <f>IFERROR(VLOOKUP(U110,'EU+'!$B$2:$D$30,3,FALSE),0)</f>
        <v>EU+</v>
      </c>
      <c r="W110">
        <f t="shared" si="21"/>
        <v>3.3954983428679322E-3</v>
      </c>
      <c r="X110">
        <f t="shared" si="22"/>
        <v>9.5314526952154401E-3</v>
      </c>
      <c r="Y110">
        <f t="shared" si="23"/>
        <v>4.3789450532222603E-3</v>
      </c>
      <c r="Z110">
        <f t="shared" si="24"/>
        <v>5.9399063051989217E-3</v>
      </c>
      <c r="AA110">
        <f t="shared" si="25"/>
        <v>3.1026979742891764E-3</v>
      </c>
      <c r="AB110">
        <f t="shared" si="26"/>
        <v>4.177594334701034E-3</v>
      </c>
      <c r="AC110">
        <f t="shared" si="27"/>
        <v>7.2190767303022003E-3</v>
      </c>
      <c r="AD110">
        <f t="shared" si="28"/>
        <v>4.4735291860828726E-3</v>
      </c>
      <c r="AE110">
        <f t="shared" si="29"/>
        <v>2.5501267491857969E-3</v>
      </c>
      <c r="AF110">
        <f t="shared" si="30"/>
        <v>4.9743141523406267E-3</v>
      </c>
      <c r="AG110">
        <f t="shared" si="31"/>
        <v>2.23190340276711E-3</v>
      </c>
      <c r="AH110">
        <f t="shared" si="32"/>
        <v>4.304604994912216E-3</v>
      </c>
      <c r="AI110">
        <f t="shared" si="33"/>
        <v>1.807040881351834E-3</v>
      </c>
      <c r="AJ110">
        <f t="shared" si="34"/>
        <v>3.2653967468768129E-6</v>
      </c>
    </row>
    <row r="111" spans="1:36" x14ac:dyDescent="0.25">
      <c r="A111" t="s">
        <v>310</v>
      </c>
      <c r="C111" t="s">
        <v>99</v>
      </c>
      <c r="D111" t="s">
        <v>99</v>
      </c>
      <c r="E111">
        <v>1.3684682293941999E-4</v>
      </c>
      <c r="F111">
        <v>4.4384957012216401E-4</v>
      </c>
      <c r="G111">
        <v>1.84876692585476E-4</v>
      </c>
      <c r="H111">
        <v>2.69656754600938E-4</v>
      </c>
      <c r="I111">
        <v>1.33541088286199E-4</v>
      </c>
      <c r="J111">
        <v>1.93290958386481E-4</v>
      </c>
      <c r="K111">
        <v>3.9789730425229499E-4</v>
      </c>
      <c r="L111">
        <v>2.2002513469590501E-4</v>
      </c>
      <c r="M111">
        <v>1.03189608694625E-4</v>
      </c>
      <c r="N111">
        <f t="shared" si="19"/>
        <v>2.3146377050705587E-4</v>
      </c>
      <c r="O111">
        <f t="shared" si="20"/>
        <v>1.188593674893683E-4</v>
      </c>
      <c r="R111" t="s">
        <v>310</v>
      </c>
      <c r="T111" t="s">
        <v>99</v>
      </c>
      <c r="U111" t="s">
        <v>99</v>
      </c>
      <c r="V111" t="str">
        <f>IFERROR(VLOOKUP(U111,'EU+'!$B$2:$D$30,3,FALSE),0)</f>
        <v>EU+</v>
      </c>
      <c r="W111">
        <f t="shared" si="21"/>
        <v>1.6191816835433434E-4</v>
      </c>
      <c r="X111">
        <f t="shared" si="22"/>
        <v>5.2516607894400333E-4</v>
      </c>
      <c r="Y111">
        <f t="shared" si="23"/>
        <v>2.1874746371057036E-4</v>
      </c>
      <c r="Z111">
        <f t="shared" si="24"/>
        <v>3.190598572294715E-4</v>
      </c>
      <c r="AA111">
        <f t="shared" si="25"/>
        <v>1.5800679877616048E-4</v>
      </c>
      <c r="AB111">
        <f t="shared" si="26"/>
        <v>2.2870328495128977E-4</v>
      </c>
      <c r="AC111">
        <f t="shared" si="27"/>
        <v>4.7079501967085976E-4</v>
      </c>
      <c r="AD111">
        <f t="shared" si="28"/>
        <v>2.6033535917489116E-4</v>
      </c>
      <c r="AE111">
        <f t="shared" si="29"/>
        <v>1.2209470467889979E-4</v>
      </c>
      <c r="AF111">
        <f t="shared" si="30"/>
        <v>2.7386963727672005E-4</v>
      </c>
      <c r="AG111">
        <f t="shared" si="31"/>
        <v>1.4063527864401293E-4</v>
      </c>
      <c r="AH111">
        <f t="shared" si="32"/>
        <v>2.4798703345042019E-4</v>
      </c>
      <c r="AI111">
        <f t="shared" si="33"/>
        <v>1.3611857322159819E-4</v>
      </c>
      <c r="AJ111">
        <f t="shared" si="34"/>
        <v>1.8528265975883587E-8</v>
      </c>
    </row>
    <row r="112" spans="1:36" x14ac:dyDescent="0.25">
      <c r="A112" t="s">
        <v>311</v>
      </c>
      <c r="C112" t="s">
        <v>312</v>
      </c>
      <c r="D112" t="s">
        <v>34</v>
      </c>
      <c r="E112">
        <v>2.1770262033341101E-4</v>
      </c>
      <c r="F112">
        <v>6.4673993519051998E-4</v>
      </c>
      <c r="G112">
        <v>2.8738106043008099E-4</v>
      </c>
      <c r="H112">
        <v>4.0412236252727603E-4</v>
      </c>
      <c r="I112">
        <v>2.07824026347496E-4</v>
      </c>
      <c r="J112">
        <v>2.91464691838333E-4</v>
      </c>
      <c r="K112">
        <v>5.5626945261581004E-4</v>
      </c>
      <c r="L112">
        <v>3.2372540510773102E-4</v>
      </c>
      <c r="M112">
        <v>1.64872236411966E-4</v>
      </c>
      <c r="N112">
        <f t="shared" si="19"/>
        <v>3.4445575453362489E-4</v>
      </c>
      <c r="O112">
        <f t="shared" si="20"/>
        <v>1.6327929279982828E-4</v>
      </c>
      <c r="R112" t="s">
        <v>311</v>
      </c>
      <c r="T112" t="s">
        <v>312</v>
      </c>
      <c r="U112" t="s">
        <v>34</v>
      </c>
      <c r="V112">
        <f>IFERROR(VLOOKUP(U112,'EU+'!$B$2:$D$30,3,FALSE),0)</f>
        <v>0</v>
      </c>
      <c r="W112">
        <f t="shared" si="21"/>
        <v>2.5758734308307338E-4</v>
      </c>
      <c r="X112">
        <f t="shared" si="22"/>
        <v>7.6522745255114461E-4</v>
      </c>
      <c r="Y112">
        <f t="shared" si="23"/>
        <v>3.4003138637105291E-4</v>
      </c>
      <c r="Z112">
        <f t="shared" si="24"/>
        <v>4.7816055445006414E-4</v>
      </c>
      <c r="AA112">
        <f t="shared" si="25"/>
        <v>2.4589891795373308E-4</v>
      </c>
      <c r="AB112">
        <f t="shared" si="26"/>
        <v>3.4486316911657642E-4</v>
      </c>
      <c r="AC112">
        <f t="shared" si="27"/>
        <v>6.581821115342431E-4</v>
      </c>
      <c r="AD112">
        <f t="shared" si="28"/>
        <v>3.830342825570229E-4</v>
      </c>
      <c r="AE112">
        <f t="shared" si="29"/>
        <v>1.9507804389529859E-4</v>
      </c>
      <c r="AF112">
        <f t="shared" si="30"/>
        <v>4.0756258461246769E-4</v>
      </c>
      <c r="AG112">
        <f t="shared" si="31"/>
        <v>1.9319326128632814E-4</v>
      </c>
      <c r="AH112">
        <f t="shared" si="32"/>
        <v>3.6541130501137483E-4</v>
      </c>
      <c r="AI112">
        <f t="shared" si="33"/>
        <v>1.8010009083911456E-4</v>
      </c>
      <c r="AJ112">
        <f t="shared" si="34"/>
        <v>3.2436042720257321E-8</v>
      </c>
    </row>
    <row r="113" spans="1:36" x14ac:dyDescent="0.25">
      <c r="A113" t="s">
        <v>313</v>
      </c>
      <c r="C113" t="s">
        <v>105</v>
      </c>
      <c r="D113" t="s">
        <v>105</v>
      </c>
      <c r="E113">
        <v>3.4093647905739902E-3</v>
      </c>
      <c r="F113">
        <v>9.6622123015735108E-3</v>
      </c>
      <c r="G113">
        <v>4.3976476049941704E-3</v>
      </c>
      <c r="H113">
        <v>5.9698376129225803E-3</v>
      </c>
      <c r="I113">
        <v>3.0778275560076301E-3</v>
      </c>
      <c r="J113">
        <v>4.1552914485177301E-3</v>
      </c>
      <c r="K113">
        <v>7.2971705391112604E-3</v>
      </c>
      <c r="L113">
        <v>4.4233812302894504E-3</v>
      </c>
      <c r="M113">
        <v>2.5411669245569402E-3</v>
      </c>
      <c r="N113">
        <f t="shared" si="19"/>
        <v>4.992655556505252E-3</v>
      </c>
      <c r="O113">
        <f t="shared" si="20"/>
        <v>2.281252207549407E-3</v>
      </c>
      <c r="R113" t="s">
        <v>313</v>
      </c>
      <c r="T113" t="s">
        <v>105</v>
      </c>
      <c r="U113" t="s">
        <v>105</v>
      </c>
      <c r="V113">
        <f>IFERROR(VLOOKUP(U113,'EU+'!$B$2:$D$30,3,FALSE),0)</f>
        <v>0</v>
      </c>
      <c r="W113">
        <f t="shared" si="21"/>
        <v>4.0339855196044857E-3</v>
      </c>
      <c r="X113">
        <f t="shared" si="22"/>
        <v>1.1432400727447469E-2</v>
      </c>
      <c r="Y113">
        <f t="shared" si="23"/>
        <v>5.203329021264155E-3</v>
      </c>
      <c r="Z113">
        <f t="shared" si="24"/>
        <v>7.06355581294822E-3</v>
      </c>
      <c r="AA113">
        <f t="shared" si="25"/>
        <v>3.6417082229221178E-3</v>
      </c>
      <c r="AB113">
        <f t="shared" si="26"/>
        <v>4.9165714327198198E-3</v>
      </c>
      <c r="AC113">
        <f t="shared" si="27"/>
        <v>8.634065902904867E-3</v>
      </c>
      <c r="AD113">
        <f t="shared" si="28"/>
        <v>5.2337772361618663E-3</v>
      </c>
      <c r="AE113">
        <f t="shared" si="29"/>
        <v>3.0067274129485949E-3</v>
      </c>
      <c r="AF113">
        <f t="shared" si="30"/>
        <v>5.9073468098801785E-3</v>
      </c>
      <c r="AG113">
        <f t="shared" si="31"/>
        <v>2.6991944063195317E-3</v>
      </c>
      <c r="AH113">
        <f t="shared" si="32"/>
        <v>5.0865700415314531E-3</v>
      </c>
      <c r="AI113">
        <f t="shared" si="33"/>
        <v>2.1822389538130259E-3</v>
      </c>
      <c r="AJ113">
        <f t="shared" si="34"/>
        <v>4.7621668515389696E-6</v>
      </c>
    </row>
    <row r="114" spans="1:36" x14ac:dyDescent="0.25">
      <c r="A114" t="s">
        <v>314</v>
      </c>
      <c r="C114" t="s">
        <v>103</v>
      </c>
      <c r="D114" t="s">
        <v>103</v>
      </c>
      <c r="E114">
        <v>0.20977300442840999</v>
      </c>
      <c r="F114">
        <v>0.59090838114789102</v>
      </c>
      <c r="G114">
        <v>0.27044175344544602</v>
      </c>
      <c r="H114">
        <v>0.366601797276771</v>
      </c>
      <c r="I114">
        <v>0.189100885621171</v>
      </c>
      <c r="J114">
        <v>0.25537919576623203</v>
      </c>
      <c r="K114">
        <v>0.44594343084728499</v>
      </c>
      <c r="L114">
        <v>0.271804177235694</v>
      </c>
      <c r="M114">
        <v>0.15612088132049301</v>
      </c>
      <c r="N114">
        <f t="shared" si="19"/>
        <v>0.30623038967659927</v>
      </c>
      <c r="O114">
        <f t="shared" si="20"/>
        <v>0.1391105884060585</v>
      </c>
      <c r="R114" t="s">
        <v>314</v>
      </c>
      <c r="T114" t="s">
        <v>103</v>
      </c>
      <c r="U114" t="s">
        <v>103</v>
      </c>
      <c r="V114">
        <f>IFERROR(VLOOKUP(U114,'EU+'!$B$2:$D$30,3,FALSE),0)</f>
        <v>0</v>
      </c>
      <c r="W114">
        <f t="shared" si="21"/>
        <v>0.24820496316724922</v>
      </c>
      <c r="X114">
        <f t="shared" si="22"/>
        <v>0.69916714678167535</v>
      </c>
      <c r="Y114">
        <f t="shared" si="23"/>
        <v>0.31998867364137512</v>
      </c>
      <c r="Z114">
        <f t="shared" si="24"/>
        <v>0.43376594542307573</v>
      </c>
      <c r="AA114">
        <f t="shared" si="25"/>
        <v>0.22374556000848481</v>
      </c>
      <c r="AB114">
        <f t="shared" si="26"/>
        <v>0.3021665445063092</v>
      </c>
      <c r="AC114">
        <f t="shared" si="27"/>
        <v>0.52764355036875643</v>
      </c>
      <c r="AD114">
        <f t="shared" si="28"/>
        <v>0.32160070350002212</v>
      </c>
      <c r="AE114">
        <f t="shared" si="29"/>
        <v>0.18472337612448031</v>
      </c>
      <c r="AF114">
        <f t="shared" si="30"/>
        <v>0.36233405150238096</v>
      </c>
      <c r="AG114">
        <f t="shared" si="31"/>
        <v>0.1645966723200725</v>
      </c>
      <c r="AH114">
        <f t="shared" si="32"/>
        <v>0.31197594690161051</v>
      </c>
      <c r="AI114">
        <f t="shared" si="33"/>
        <v>0.13292779378378036</v>
      </c>
      <c r="AJ114">
        <f t="shared" si="34"/>
        <v>1.7669798360223237E-2</v>
      </c>
    </row>
    <row r="115" spans="1:36" x14ac:dyDescent="0.25">
      <c r="A115" t="s">
        <v>315</v>
      </c>
      <c r="C115" t="s">
        <v>113</v>
      </c>
      <c r="D115" t="s">
        <v>113</v>
      </c>
      <c r="E115">
        <v>0.174125212465608</v>
      </c>
      <c r="F115">
        <v>0.49035594647340103</v>
      </c>
      <c r="G115">
        <v>0.22447316894879599</v>
      </c>
      <c r="H115">
        <v>0.30425999096901601</v>
      </c>
      <c r="I115">
        <v>0.15696607314658101</v>
      </c>
      <c r="J115">
        <v>0.21196523024066399</v>
      </c>
      <c r="K115">
        <v>0.37005251760515701</v>
      </c>
      <c r="L115">
        <v>0.22558855075409801</v>
      </c>
      <c r="M115">
        <v>0.12959496864470699</v>
      </c>
      <c r="N115">
        <f t="shared" si="19"/>
        <v>0.25415351769422534</v>
      </c>
      <c r="O115">
        <f t="shared" si="20"/>
        <v>0.11542114050216577</v>
      </c>
      <c r="R115" t="s">
        <v>315</v>
      </c>
      <c r="T115" t="s">
        <v>113</v>
      </c>
      <c r="U115" t="s">
        <v>113</v>
      </c>
      <c r="V115">
        <f>IFERROR(VLOOKUP(U115,'EU+'!$B$2:$D$30,3,FALSE),0)</f>
        <v>0</v>
      </c>
      <c r="W115">
        <f t="shared" si="21"/>
        <v>0.20602623328143779</v>
      </c>
      <c r="X115">
        <f t="shared" si="22"/>
        <v>0.58019276581800661</v>
      </c>
      <c r="Y115">
        <f t="shared" si="23"/>
        <v>0.26559830604888823</v>
      </c>
      <c r="Z115">
        <f t="shared" si="24"/>
        <v>0.3600026612456933</v>
      </c>
      <c r="AA115">
        <f t="shared" si="25"/>
        <v>0.18572341331532402</v>
      </c>
      <c r="AB115">
        <f t="shared" si="26"/>
        <v>0.25079882088725197</v>
      </c>
      <c r="AC115">
        <f t="shared" si="27"/>
        <v>0.43784886311947468</v>
      </c>
      <c r="AD115">
        <f t="shared" si="28"/>
        <v>0.26691803401224912</v>
      </c>
      <c r="AE115">
        <f t="shared" si="29"/>
        <v>0.15333772096541509</v>
      </c>
      <c r="AF115">
        <f t="shared" si="30"/>
        <v>0.30071631318819342</v>
      </c>
      <c r="AG115">
        <f t="shared" si="31"/>
        <v>0.13656714316087701</v>
      </c>
      <c r="AH115">
        <f t="shared" si="32"/>
        <v>0.25892537045994296</v>
      </c>
      <c r="AI115">
        <f t="shared" si="33"/>
        <v>0.11028465210500188</v>
      </c>
      <c r="AJ115">
        <f t="shared" si="34"/>
        <v>1.2162704489921296E-2</v>
      </c>
    </row>
    <row r="116" spans="1:36" x14ac:dyDescent="0.25">
      <c r="A116" t="s">
        <v>316</v>
      </c>
      <c r="C116" t="s">
        <v>114</v>
      </c>
      <c r="D116" t="s">
        <v>114</v>
      </c>
      <c r="E116">
        <v>3.2957375701167302E-2</v>
      </c>
      <c r="F116">
        <v>9.2073939658151693E-2</v>
      </c>
      <c r="G116">
        <v>4.2433394325525897E-2</v>
      </c>
      <c r="H116">
        <v>5.73738364606379E-2</v>
      </c>
      <c r="I116">
        <v>2.9937447783370399E-2</v>
      </c>
      <c r="J116">
        <v>4.0202934961294998E-2</v>
      </c>
      <c r="K116">
        <v>6.9457006591777407E-2</v>
      </c>
      <c r="L116">
        <v>4.2812053268501397E-2</v>
      </c>
      <c r="M116">
        <v>2.4697874321975299E-2</v>
      </c>
      <c r="N116">
        <f t="shared" si="19"/>
        <v>4.799398478582248E-2</v>
      </c>
      <c r="O116">
        <f t="shared" si="20"/>
        <v>2.1520354568251354E-2</v>
      </c>
      <c r="R116" t="s">
        <v>316</v>
      </c>
      <c r="T116" t="s">
        <v>114</v>
      </c>
      <c r="U116" t="s">
        <v>114</v>
      </c>
      <c r="V116">
        <f>IFERROR(VLOOKUP(U116,'EU+'!$B$2:$D$30,3,FALSE),0)</f>
        <v>0</v>
      </c>
      <c r="W116">
        <f t="shared" si="21"/>
        <v>3.8995409558473984E-2</v>
      </c>
      <c r="X116">
        <f t="shared" si="22"/>
        <v>0.10894256324251803</v>
      </c>
      <c r="Y116">
        <f t="shared" si="23"/>
        <v>5.0207504556301824E-2</v>
      </c>
      <c r="Z116">
        <f t="shared" si="24"/>
        <v>6.7885145680584028E-2</v>
      </c>
      <c r="AA116">
        <f t="shared" si="25"/>
        <v>3.5422208613734053E-2</v>
      </c>
      <c r="AB116">
        <f t="shared" si="26"/>
        <v>4.7568408616128509E-2</v>
      </c>
      <c r="AC116">
        <f t="shared" si="27"/>
        <v>8.2182041534819658E-2</v>
      </c>
      <c r="AD116">
        <f t="shared" si="28"/>
        <v>5.0655536605279119E-2</v>
      </c>
      <c r="AE116">
        <f t="shared" si="29"/>
        <v>2.9222706721003671E-2</v>
      </c>
      <c r="AF116">
        <f t="shared" si="30"/>
        <v>5.6786836125426988E-2</v>
      </c>
      <c r="AG116">
        <f t="shared" si="31"/>
        <v>2.5463041955819773E-2</v>
      </c>
      <c r="AH116">
        <f t="shared" si="32"/>
        <v>4.9010180418193001E-2</v>
      </c>
      <c r="AI116">
        <f t="shared" si="33"/>
        <v>2.0502044812213915E-2</v>
      </c>
      <c r="AJ116">
        <f t="shared" si="34"/>
        <v>4.2033384148202751E-4</v>
      </c>
    </row>
    <row r="117" spans="1:36" x14ac:dyDescent="0.25">
      <c r="A117" t="s">
        <v>317</v>
      </c>
      <c r="C117" t="s">
        <v>318</v>
      </c>
      <c r="D117" t="s">
        <v>318</v>
      </c>
      <c r="E117">
        <v>4.6712471009301702E-4</v>
      </c>
      <c r="F117">
        <v>1.30997500709167E-3</v>
      </c>
      <c r="G117">
        <v>6.0154796863805E-4</v>
      </c>
      <c r="H117">
        <v>8.1371543954313205E-4</v>
      </c>
      <c r="I117">
        <v>4.2263964299478197E-4</v>
      </c>
      <c r="J117">
        <v>5.6838541270150798E-4</v>
      </c>
      <c r="K117">
        <v>9.885998208240519E-4</v>
      </c>
      <c r="L117">
        <v>6.0421217217570395E-4</v>
      </c>
      <c r="M117">
        <v>3.4913008003424498E-4</v>
      </c>
      <c r="N117">
        <f t="shared" si="19"/>
        <v>6.805922504551289E-4</v>
      </c>
      <c r="O117">
        <f t="shared" si="20"/>
        <v>3.0727847699959393E-4</v>
      </c>
      <c r="R117" t="s">
        <v>317</v>
      </c>
      <c r="T117" t="s">
        <v>318</v>
      </c>
      <c r="U117" t="s">
        <v>318</v>
      </c>
      <c r="V117">
        <f>IFERROR(VLOOKUP(U117,'EU+'!$B$2:$D$30,3,FALSE),0)</f>
        <v>0</v>
      </c>
      <c r="W117">
        <f t="shared" si="21"/>
        <v>5.527053959067333E-4</v>
      </c>
      <c r="X117">
        <f t="shared" si="22"/>
        <v>1.549972072293828E-3</v>
      </c>
      <c r="Y117">
        <f t="shared" si="23"/>
        <v>7.11755985027594E-4</v>
      </c>
      <c r="Z117">
        <f t="shared" si="24"/>
        <v>9.6279409855786066E-4</v>
      </c>
      <c r="AA117">
        <f t="shared" si="25"/>
        <v>5.0007033702155544E-4</v>
      </c>
      <c r="AB117">
        <f t="shared" si="26"/>
        <v>6.7251780470410855E-4</v>
      </c>
      <c r="AC117">
        <f t="shared" si="27"/>
        <v>1.169718585970499E-3</v>
      </c>
      <c r="AD117">
        <f t="shared" si="28"/>
        <v>7.1490829026694199E-4</v>
      </c>
      <c r="AE117">
        <f t="shared" si="29"/>
        <v>4.1309328095671098E-4</v>
      </c>
      <c r="AF117">
        <f t="shared" si="30"/>
        <v>8.0528176118953689E-4</v>
      </c>
      <c r="AG117">
        <f t="shared" si="31"/>
        <v>3.6357415613886071E-4</v>
      </c>
      <c r="AH117">
        <f t="shared" si="32"/>
        <v>6.9406165978396319E-4</v>
      </c>
      <c r="AI117">
        <f t="shared" si="33"/>
        <v>2.9313993856660946E-4</v>
      </c>
      <c r="AJ117">
        <f t="shared" si="34"/>
        <v>8.593102358283557E-8</v>
      </c>
    </row>
    <row r="118" spans="1:36" x14ac:dyDescent="0.25">
      <c r="A118" t="s">
        <v>319</v>
      </c>
      <c r="C118" t="s">
        <v>106</v>
      </c>
      <c r="D118" t="s">
        <v>106</v>
      </c>
      <c r="E118">
        <v>8.8419881422454105E-2</v>
      </c>
      <c r="F118">
        <v>0.25006101416535897</v>
      </c>
      <c r="G118">
        <v>0.114071361023505</v>
      </c>
      <c r="H118">
        <v>0.15483744812894901</v>
      </c>
      <c r="I118">
        <v>7.9706901539076294E-2</v>
      </c>
      <c r="J118">
        <v>0.10776059199020099</v>
      </c>
      <c r="K118">
        <v>0.188768000839559</v>
      </c>
      <c r="L118">
        <v>0.11476095291269101</v>
      </c>
      <c r="M118">
        <v>6.5773908901335304E-2</v>
      </c>
      <c r="N118">
        <f t="shared" si="19"/>
        <v>0.12935111788034778</v>
      </c>
      <c r="O118">
        <f t="shared" si="20"/>
        <v>5.8997106495297984E-2</v>
      </c>
      <c r="R118" t="s">
        <v>319</v>
      </c>
      <c r="T118" t="s">
        <v>106</v>
      </c>
      <c r="U118" t="s">
        <v>106</v>
      </c>
      <c r="V118">
        <f>IFERROR(VLOOKUP(U118,'EU+'!$B$2:$D$30,3,FALSE),0)</f>
        <v>0</v>
      </c>
      <c r="W118">
        <f t="shared" si="21"/>
        <v>0.104619054637235</v>
      </c>
      <c r="X118">
        <f t="shared" si="22"/>
        <v>0.29587403288424341</v>
      </c>
      <c r="Y118">
        <f t="shared" si="23"/>
        <v>0.13497007414478612</v>
      </c>
      <c r="Z118">
        <f t="shared" si="24"/>
        <v>0.18320480852374063</v>
      </c>
      <c r="AA118">
        <f t="shared" si="25"/>
        <v>9.4309792695149344E-2</v>
      </c>
      <c r="AB118">
        <f t="shared" si="26"/>
        <v>0.12750312576534012</v>
      </c>
      <c r="AC118">
        <f t="shared" si="27"/>
        <v>0.22335168828421753</v>
      </c>
      <c r="AD118">
        <f t="shared" si="28"/>
        <v>0.13578600434477647</v>
      </c>
      <c r="AE118">
        <f t="shared" si="29"/>
        <v>7.7824173232897406E-2</v>
      </c>
      <c r="AF118">
        <f t="shared" si="30"/>
        <v>0.15304919494582073</v>
      </c>
      <c r="AG118">
        <f t="shared" si="31"/>
        <v>6.9805810735942983E-2</v>
      </c>
      <c r="AH118">
        <f t="shared" si="32"/>
        <v>0.13175495686447616</v>
      </c>
      <c r="AI118">
        <f t="shared" si="33"/>
        <v>5.6424636376870639E-2</v>
      </c>
      <c r="AJ118">
        <f t="shared" si="34"/>
        <v>3.1837395902620733E-3</v>
      </c>
    </row>
    <row r="119" spans="1:36" x14ac:dyDescent="0.25">
      <c r="A119" t="s">
        <v>320</v>
      </c>
      <c r="C119" t="s">
        <v>321</v>
      </c>
      <c r="D119" t="s">
        <v>321</v>
      </c>
      <c r="E119">
        <v>2.4377434037377399E-4</v>
      </c>
      <c r="F119">
        <v>6.8364641591716702E-4</v>
      </c>
      <c r="G119">
        <v>3.1582165232942099E-4</v>
      </c>
      <c r="H119">
        <v>4.3113771133740798E-4</v>
      </c>
      <c r="I119">
        <v>2.2724788749890699E-4</v>
      </c>
      <c r="J119">
        <v>3.09624003771031E-4</v>
      </c>
      <c r="K119">
        <v>5.5108961229529405E-4</v>
      </c>
      <c r="L119">
        <v>3.3645200780641301E-4</v>
      </c>
      <c r="M119">
        <v>1.84618532216326E-4</v>
      </c>
      <c r="N119">
        <f t="shared" si="19"/>
        <v>3.6482357372730456E-4</v>
      </c>
      <c r="O119">
        <f t="shared" si="20"/>
        <v>1.631899110592917E-4</v>
      </c>
      <c r="R119" t="s">
        <v>320</v>
      </c>
      <c r="T119" t="s">
        <v>321</v>
      </c>
      <c r="U119" t="s">
        <v>321</v>
      </c>
      <c r="V119" t="str">
        <f>IFERROR(VLOOKUP(U119,'EU+'!$B$2:$D$30,3,FALSE),0)</f>
        <v>EU+</v>
      </c>
      <c r="W119">
        <f t="shared" si="21"/>
        <v>2.8843559417218603E-4</v>
      </c>
      <c r="X119">
        <f t="shared" si="22"/>
        <v>8.0889547224867638E-4</v>
      </c>
      <c r="Y119">
        <f t="shared" si="23"/>
        <v>3.7368250408310123E-4</v>
      </c>
      <c r="Z119">
        <f t="shared" si="24"/>
        <v>5.1012531404646662E-4</v>
      </c>
      <c r="AA119">
        <f t="shared" si="25"/>
        <v>2.6888137346457573E-4</v>
      </c>
      <c r="AB119">
        <f t="shared" si="26"/>
        <v>3.6634940068235494E-4</v>
      </c>
      <c r="AC119">
        <f t="shared" si="27"/>
        <v>6.5205328633355017E-4</v>
      </c>
      <c r="AD119">
        <f t="shared" si="28"/>
        <v>3.9809249256206005E-4</v>
      </c>
      <c r="AE119">
        <f t="shared" si="29"/>
        <v>2.1844200646124165E-4</v>
      </c>
      <c r="AF119">
        <f t="shared" si="30"/>
        <v>4.3166193822824587E-4</v>
      </c>
      <c r="AG119">
        <f t="shared" si="31"/>
        <v>1.9308750415290596E-4</v>
      </c>
      <c r="AH119">
        <f t="shared" si="32"/>
        <v>3.807637119007565E-4</v>
      </c>
      <c r="AI119">
        <f t="shared" si="33"/>
        <v>1.680566020079065E-4</v>
      </c>
      <c r="AJ119">
        <f t="shared" si="34"/>
        <v>2.8243021478443884E-8</v>
      </c>
    </row>
    <row r="120" spans="1:36" x14ac:dyDescent="0.25">
      <c r="A120" t="s">
        <v>322</v>
      </c>
      <c r="B120" t="s">
        <v>323</v>
      </c>
      <c r="C120" t="s">
        <v>324</v>
      </c>
      <c r="D120" t="s">
        <v>324</v>
      </c>
      <c r="E120" s="1">
        <v>1.0558919682881E-4</v>
      </c>
      <c r="F120" s="1">
        <v>2.97250340942107E-4</v>
      </c>
      <c r="G120" s="1">
        <v>1.36043298429238E-4</v>
      </c>
      <c r="H120" s="1">
        <v>1.84308518518312E-4</v>
      </c>
      <c r="I120" s="1">
        <v>9.5239131776621801E-5</v>
      </c>
      <c r="J120" s="1">
        <v>1.2843372820167201E-4</v>
      </c>
      <c r="K120" s="1">
        <v>2.2434672074060001E-4</v>
      </c>
      <c r="L120" s="1">
        <v>1.36629654499477E-4</v>
      </c>
      <c r="M120" s="1">
        <v>7.8702861630417995E-5</v>
      </c>
      <c r="N120">
        <f t="shared" si="19"/>
        <v>1.5406038350747287E-4</v>
      </c>
      <c r="O120">
        <f t="shared" si="20"/>
        <v>6.9939085648438356E-5</v>
      </c>
      <c r="R120" t="s">
        <v>322</v>
      </c>
      <c r="S120" t="s">
        <v>323</v>
      </c>
      <c r="T120" t="s">
        <v>324</v>
      </c>
      <c r="U120" t="s">
        <v>324</v>
      </c>
      <c r="V120">
        <f>IFERROR(VLOOKUP(U120,'EU+'!$B$2:$D$30,3,FALSE),0)</f>
        <v>0</v>
      </c>
      <c r="W120">
        <f t="shared" si="21"/>
        <v>1.2493391502479165E-4</v>
      </c>
      <c r="X120">
        <f t="shared" si="22"/>
        <v>3.5170879172952293E-4</v>
      </c>
      <c r="Y120">
        <f t="shared" si="23"/>
        <v>1.6096743223842117E-4</v>
      </c>
      <c r="Z120">
        <f t="shared" si="24"/>
        <v>2.1807519597146212E-4</v>
      </c>
      <c r="AA120">
        <f t="shared" si="25"/>
        <v>1.1268764185891477E-4</v>
      </c>
      <c r="AB120">
        <f t="shared" si="26"/>
        <v>1.5196373272428191E-4</v>
      </c>
      <c r="AC120">
        <f t="shared" si="27"/>
        <v>2.6544869159805188E-4</v>
      </c>
      <c r="AD120">
        <f t="shared" si="28"/>
        <v>1.6166121305742181E-4</v>
      </c>
      <c r="AE120">
        <f t="shared" si="29"/>
        <v>9.3121805283585005E-5</v>
      </c>
      <c r="AF120">
        <f t="shared" si="30"/>
        <v>1.8228537994293925E-4</v>
      </c>
      <c r="AG120">
        <f t="shared" si="31"/>
        <v>8.2752441023677955E-5</v>
      </c>
      <c r="AH120">
        <f t="shared" si="32"/>
        <v>1.5697661690445105E-4</v>
      </c>
      <c r="AI120">
        <f t="shared" si="33"/>
        <v>6.6806092003227448E-5</v>
      </c>
      <c r="AJ120">
        <f t="shared" si="34"/>
        <v>4.4630539287436906E-9</v>
      </c>
    </row>
    <row r="121" spans="1:36" x14ac:dyDescent="0.25">
      <c r="A121" t="s">
        <v>325</v>
      </c>
      <c r="C121" t="s">
        <v>111</v>
      </c>
      <c r="D121" t="s">
        <v>111</v>
      </c>
      <c r="E121">
        <v>1.7647998792211302E-2</v>
      </c>
      <c r="F121">
        <v>4.9700881371554102E-2</v>
      </c>
      <c r="G121">
        <v>2.2750538619973299E-2</v>
      </c>
      <c r="H121">
        <v>3.08377317415678E-2</v>
      </c>
      <c r="I121">
        <v>1.5908437617312102E-2</v>
      </c>
      <c r="J121">
        <v>2.1482994991160902E-2</v>
      </c>
      <c r="K121">
        <v>3.7507486805995797E-2</v>
      </c>
      <c r="L121">
        <v>2.28639835067917E-2</v>
      </c>
      <c r="M121">
        <v>1.31351979630446E-2</v>
      </c>
      <c r="N121">
        <f t="shared" si="19"/>
        <v>2.5759472378845735E-2</v>
      </c>
      <c r="O121">
        <f t="shared" si="20"/>
        <v>1.169899897885312E-2</v>
      </c>
      <c r="R121" t="s">
        <v>325</v>
      </c>
      <c r="T121" t="s">
        <v>111</v>
      </c>
      <c r="U121" t="s">
        <v>111</v>
      </c>
      <c r="V121">
        <f>IFERROR(VLOOKUP(U121,'EU+'!$B$2:$D$30,3,FALSE),0)</f>
        <v>0</v>
      </c>
      <c r="W121">
        <f t="shared" si="21"/>
        <v>2.0881242093719228E-2</v>
      </c>
      <c r="X121">
        <f t="shared" si="22"/>
        <v>5.8806448731663963E-2</v>
      </c>
      <c r="Y121">
        <f t="shared" si="23"/>
        <v>2.6918604782307235E-2</v>
      </c>
      <c r="Z121">
        <f t="shared" si="24"/>
        <v>3.6487431220872293E-2</v>
      </c>
      <c r="AA121">
        <f t="shared" si="25"/>
        <v>1.882298050510579E-2</v>
      </c>
      <c r="AB121">
        <f t="shared" si="26"/>
        <v>2.5418837829168938E-2</v>
      </c>
      <c r="AC121">
        <f t="shared" si="27"/>
        <v>4.4379134515162913E-2</v>
      </c>
      <c r="AD121">
        <f t="shared" si="28"/>
        <v>2.70528336075605E-2</v>
      </c>
      <c r="AE121">
        <f t="shared" si="29"/>
        <v>1.5541662929867793E-2</v>
      </c>
      <c r="AF121">
        <f t="shared" si="30"/>
        <v>3.0478797357269851E-2</v>
      </c>
      <c r="AG121">
        <f t="shared" si="31"/>
        <v>1.384234171862137E-2</v>
      </c>
      <c r="AH121">
        <f t="shared" si="32"/>
        <v>2.6243089877373189E-2</v>
      </c>
      <c r="AI121">
        <f t="shared" si="33"/>
        <v>1.117843630903549E-2</v>
      </c>
      <c r="AJ121">
        <f t="shared" si="34"/>
        <v>1.2495743831516298E-4</v>
      </c>
    </row>
    <row r="122" spans="1:36" x14ac:dyDescent="0.25">
      <c r="A122" t="s">
        <v>326</v>
      </c>
      <c r="C122" t="s">
        <v>112</v>
      </c>
      <c r="D122" t="s">
        <v>112</v>
      </c>
      <c r="E122">
        <v>1.44053432530618E-3</v>
      </c>
      <c r="F122">
        <v>4.0469826777925801E-3</v>
      </c>
      <c r="G122">
        <v>1.85640980532872E-3</v>
      </c>
      <c r="H122">
        <v>2.51437529131637E-3</v>
      </c>
      <c r="I122">
        <v>1.3080747101089599E-3</v>
      </c>
      <c r="J122">
        <v>1.7591654178323801E-3</v>
      </c>
      <c r="K122">
        <v>3.0541881144637499E-3</v>
      </c>
      <c r="L122">
        <v>1.8743143851511399E-3</v>
      </c>
      <c r="M122">
        <v>1.0786117508453999E-3</v>
      </c>
      <c r="N122">
        <f t="shared" si="19"/>
        <v>2.1036284975717197E-3</v>
      </c>
      <c r="O122">
        <f t="shared" si="20"/>
        <v>9.4898089298340758E-4</v>
      </c>
      <c r="R122" t="s">
        <v>326</v>
      </c>
      <c r="T122" t="s">
        <v>112</v>
      </c>
      <c r="U122" t="s">
        <v>112</v>
      </c>
      <c r="V122">
        <f>IFERROR(VLOOKUP(U122,'EU+'!$B$2:$D$30,3,FALSE),0)</f>
        <v>0</v>
      </c>
      <c r="W122">
        <f t="shared" si="21"/>
        <v>1.7044508187696776E-3</v>
      </c>
      <c r="X122">
        <f t="shared" si="22"/>
        <v>4.7884196978396519E-3</v>
      </c>
      <c r="Y122">
        <f t="shared" si="23"/>
        <v>2.1965177483653955E-3</v>
      </c>
      <c r="Z122">
        <f t="shared" si="24"/>
        <v>2.9750273552610691E-3</v>
      </c>
      <c r="AA122">
        <f t="shared" si="25"/>
        <v>1.547723626914092E-3</v>
      </c>
      <c r="AB122">
        <f t="shared" si="26"/>
        <v>2.0814574731764213E-3</v>
      </c>
      <c r="AC122">
        <f t="shared" si="27"/>
        <v>3.6137378616562309E-3</v>
      </c>
      <c r="AD122">
        <f t="shared" si="28"/>
        <v>2.2177025790229808E-3</v>
      </c>
      <c r="AE122">
        <f t="shared" si="29"/>
        <v>1.2762213642304454E-3</v>
      </c>
      <c r="AF122">
        <f t="shared" si="30"/>
        <v>2.4890287250262182E-3</v>
      </c>
      <c r="AG122">
        <f t="shared" si="31"/>
        <v>1.1228411788789256E-3</v>
      </c>
      <c r="AH122">
        <f t="shared" si="32"/>
        <v>2.1473685810000339E-3</v>
      </c>
      <c r="AI122">
        <f t="shared" si="33"/>
        <v>9.0526260788109604E-4</v>
      </c>
      <c r="AJ122">
        <f t="shared" si="34"/>
        <v>8.1950038922768307E-7</v>
      </c>
    </row>
    <row r="123" spans="1:36" x14ac:dyDescent="0.25">
      <c r="A123" t="s">
        <v>327</v>
      </c>
      <c r="C123" t="s">
        <v>104</v>
      </c>
      <c r="D123" t="s">
        <v>104</v>
      </c>
      <c r="E123">
        <v>0.115634926327459</v>
      </c>
      <c r="F123">
        <v>0.32212929694630399</v>
      </c>
      <c r="G123">
        <v>0.14890407952866</v>
      </c>
      <c r="H123">
        <v>0.20140601266560801</v>
      </c>
      <c r="I123">
        <v>0.105529785945952</v>
      </c>
      <c r="J123">
        <v>0.14174360132708599</v>
      </c>
      <c r="K123">
        <v>0.24352840650430899</v>
      </c>
      <c r="L123">
        <v>0.151459924766978</v>
      </c>
      <c r="M123">
        <v>8.6873032562887906E-2</v>
      </c>
      <c r="N123">
        <f t="shared" si="19"/>
        <v>0.16857878517502711</v>
      </c>
      <c r="O123">
        <f t="shared" si="20"/>
        <v>7.510589797646687E-2</v>
      </c>
      <c r="R123" t="s">
        <v>327</v>
      </c>
      <c r="T123" t="s">
        <v>104</v>
      </c>
      <c r="U123" t="s">
        <v>104</v>
      </c>
      <c r="V123">
        <f>IFERROR(VLOOKUP(U123,'EU+'!$B$2:$D$30,3,FALSE),0)</f>
        <v>0</v>
      </c>
      <c r="W123">
        <f t="shared" si="21"/>
        <v>0.13682009612323348</v>
      </c>
      <c r="X123">
        <f t="shared" si="22"/>
        <v>0.38114575563003628</v>
      </c>
      <c r="Y123">
        <f t="shared" si="23"/>
        <v>0.17618440311502162</v>
      </c>
      <c r="Z123">
        <f t="shared" si="24"/>
        <v>0.23830507691655831</v>
      </c>
      <c r="AA123">
        <f t="shared" si="25"/>
        <v>0.12486361963081717</v>
      </c>
      <c r="AB123">
        <f t="shared" si="26"/>
        <v>0.16771207259220594</v>
      </c>
      <c r="AC123">
        <f t="shared" si="27"/>
        <v>0.28814460340729486</v>
      </c>
      <c r="AD123">
        <f t="shared" si="28"/>
        <v>0.17920849801687258</v>
      </c>
      <c r="AE123">
        <f t="shared" si="29"/>
        <v>0.10278881167885207</v>
      </c>
      <c r="AF123">
        <f t="shared" si="30"/>
        <v>0.19946365967898805</v>
      </c>
      <c r="AG123">
        <f t="shared" si="31"/>
        <v>8.8865851407748914E-2</v>
      </c>
      <c r="AH123">
        <f t="shared" si="32"/>
        <v>0.17254352106520851</v>
      </c>
      <c r="AI123">
        <f t="shared" si="33"/>
        <v>7.171204141067189E-2</v>
      </c>
      <c r="AJ123">
        <f t="shared" si="34"/>
        <v>5.1426168832859201E-3</v>
      </c>
    </row>
    <row r="124" spans="1:36" x14ac:dyDescent="0.25">
      <c r="A124" t="s">
        <v>328</v>
      </c>
      <c r="C124" t="s">
        <v>329</v>
      </c>
      <c r="D124" t="s">
        <v>329</v>
      </c>
      <c r="E124" s="1">
        <v>2.23541071025681E-4</v>
      </c>
      <c r="F124">
        <v>6.3215156280908001E-4</v>
      </c>
      <c r="G124">
        <v>2.8825705293814599E-4</v>
      </c>
      <c r="H124">
        <v>3.9119181139653198E-4</v>
      </c>
      <c r="I124">
        <v>2.01553357118194E-4</v>
      </c>
      <c r="J124">
        <v>2.7225491578846799E-4</v>
      </c>
      <c r="K124">
        <v>4.7725069498745802E-4</v>
      </c>
      <c r="L124">
        <v>2.8991184328771099E-4</v>
      </c>
      <c r="M124" s="1">
        <v>1.66462945670904E-4</v>
      </c>
      <c r="N124">
        <f t="shared" si="19"/>
        <v>3.2695280611357485E-4</v>
      </c>
      <c r="O124">
        <f t="shared" si="20"/>
        <v>1.491222836308394E-4</v>
      </c>
      <c r="R124" t="s">
        <v>328</v>
      </c>
      <c r="T124" t="s">
        <v>329</v>
      </c>
      <c r="U124" t="s">
        <v>329</v>
      </c>
      <c r="V124">
        <f>IFERROR(VLOOKUP(U124,'EU+'!$B$2:$D$30,3,FALSE),0)</f>
        <v>0</v>
      </c>
      <c r="W124">
        <f t="shared" si="21"/>
        <v>2.6449544092424829E-4</v>
      </c>
      <c r="X124">
        <f t="shared" si="22"/>
        <v>7.4796638295130898E-4</v>
      </c>
      <c r="Y124">
        <f t="shared" si="23"/>
        <v>3.410678671555633E-4</v>
      </c>
      <c r="Z124">
        <f t="shared" si="24"/>
        <v>4.6286103115876357E-4</v>
      </c>
      <c r="AA124">
        <f t="shared" si="25"/>
        <v>2.3847941595759293E-4</v>
      </c>
      <c r="AB124">
        <f t="shared" si="26"/>
        <v>3.2213402067395578E-4</v>
      </c>
      <c r="AC124">
        <f t="shared" si="27"/>
        <v>5.6468653578030826E-4</v>
      </c>
      <c r="AD124">
        <f t="shared" si="28"/>
        <v>3.4302582727956712E-4</v>
      </c>
      <c r="AE124">
        <f t="shared" si="29"/>
        <v>1.9696018280111405E-4</v>
      </c>
      <c r="AF124">
        <f t="shared" si="30"/>
        <v>3.8685296718693577E-4</v>
      </c>
      <c r="AG124">
        <f t="shared" si="31"/>
        <v>1.7644258381511674E-4</v>
      </c>
      <c r="AH124">
        <f t="shared" si="32"/>
        <v>3.3305719649850762E-4</v>
      </c>
      <c r="AI124">
        <f t="shared" si="33"/>
        <v>1.4259925832140627E-4</v>
      </c>
      <c r="AJ124">
        <f t="shared" si="34"/>
        <v>2.0334548473815154E-8</v>
      </c>
    </row>
    <row r="125" spans="1:36" x14ac:dyDescent="0.25">
      <c r="A125" t="s">
        <v>330</v>
      </c>
      <c r="C125" t="s">
        <v>102</v>
      </c>
      <c r="D125" t="s">
        <v>102</v>
      </c>
      <c r="E125">
        <v>1.32795731531982E-2</v>
      </c>
      <c r="F125">
        <v>3.7772556381933498E-2</v>
      </c>
      <c r="G125">
        <v>1.7147838339104299E-2</v>
      </c>
      <c r="H125">
        <v>2.3321678544661498E-2</v>
      </c>
      <c r="I125">
        <v>1.1970583129045999E-2</v>
      </c>
      <c r="J125">
        <v>1.6209328280408299E-2</v>
      </c>
      <c r="K125">
        <v>2.85288085193624E-2</v>
      </c>
      <c r="L125">
        <v>1.7278235974078598E-2</v>
      </c>
      <c r="M125">
        <v>9.8730269337721707E-3</v>
      </c>
      <c r="N125">
        <f t="shared" si="19"/>
        <v>1.9486847695062773E-2</v>
      </c>
      <c r="O125">
        <f t="shared" si="20"/>
        <v>8.9398771613745584E-3</v>
      </c>
      <c r="R125" t="s">
        <v>330</v>
      </c>
      <c r="T125" t="s">
        <v>102</v>
      </c>
      <c r="U125" t="s">
        <v>102</v>
      </c>
      <c r="V125">
        <f>IFERROR(VLOOKUP(U125,'EU+'!$B$2:$D$30,3,FALSE),0)</f>
        <v>0</v>
      </c>
      <c r="W125">
        <f t="shared" si="21"/>
        <v>1.5712488717733019E-2</v>
      </c>
      <c r="X125">
        <f t="shared" si="22"/>
        <v>4.4692766788827699E-2</v>
      </c>
      <c r="Y125">
        <f t="shared" si="23"/>
        <v>2.0289448563472562E-2</v>
      </c>
      <c r="Z125">
        <f t="shared" si="24"/>
        <v>2.7594381745872434E-2</v>
      </c>
      <c r="AA125">
        <f t="shared" si="25"/>
        <v>1.4163682084504517E-2</v>
      </c>
      <c r="AB125">
        <f t="shared" si="26"/>
        <v>1.9178996552807717E-2</v>
      </c>
      <c r="AC125">
        <f t="shared" si="27"/>
        <v>3.3755496266300589E-2</v>
      </c>
      <c r="AD125">
        <f t="shared" si="28"/>
        <v>2.0443736005148299E-2</v>
      </c>
      <c r="AE125">
        <f t="shared" si="29"/>
        <v>1.1681838152260836E-2</v>
      </c>
      <c r="AF125">
        <f t="shared" si="30"/>
        <v>2.3056981652991963E-2</v>
      </c>
      <c r="AG125">
        <f t="shared" si="31"/>
        <v>1.0577728471806125E-2</v>
      </c>
      <c r="AH125">
        <f t="shared" si="32"/>
        <v>1.9844749812204392E-2</v>
      </c>
      <c r="AI125">
        <f t="shared" si="33"/>
        <v>8.5618125427189759E-3</v>
      </c>
      <c r="AJ125">
        <f t="shared" si="34"/>
        <v>7.3304634016659975E-5</v>
      </c>
    </row>
    <row r="126" spans="1:36" x14ac:dyDescent="0.25">
      <c r="A126" t="s">
        <v>331</v>
      </c>
      <c r="C126" t="s">
        <v>332</v>
      </c>
      <c r="D126" t="s">
        <v>332</v>
      </c>
      <c r="E126" s="1">
        <v>7.1862795856632701E-6</v>
      </c>
      <c r="F126" s="1">
        <v>2.5224415844884299E-5</v>
      </c>
      <c r="G126" s="1">
        <v>9.9210740820823405E-6</v>
      </c>
      <c r="H126" s="1">
        <v>1.4971927204314E-5</v>
      </c>
      <c r="I126" s="1">
        <v>7.1805607144339603E-6</v>
      </c>
      <c r="J126" s="1">
        <v>1.0689677040032601E-5</v>
      </c>
      <c r="K126" s="1">
        <v>2.35294368477429E-5</v>
      </c>
      <c r="L126" s="1">
        <v>1.2463026816324E-5</v>
      </c>
      <c r="M126" s="1">
        <v>5.4083974877188299E-6</v>
      </c>
      <c r="N126">
        <f t="shared" si="19"/>
        <v>1.2952755069244025E-5</v>
      </c>
      <c r="O126">
        <f t="shared" si="20"/>
        <v>7.1114094574611418E-6</v>
      </c>
      <c r="R126" t="s">
        <v>331</v>
      </c>
      <c r="T126" t="s">
        <v>332</v>
      </c>
      <c r="U126" t="s">
        <v>332</v>
      </c>
      <c r="V126">
        <f>IFERROR(VLOOKUP(U126,'EU+'!$B$2:$D$30,3,FALSE),0)</f>
        <v>0</v>
      </c>
      <c r="W126">
        <f t="shared" si="21"/>
        <v>8.5028589104172677E-6</v>
      </c>
      <c r="X126">
        <f t="shared" si="22"/>
        <v>2.9845714527254817E-5</v>
      </c>
      <c r="Y126">
        <f t="shared" si="23"/>
        <v>1.1738687891859655E-5</v>
      </c>
      <c r="Z126">
        <f t="shared" si="24"/>
        <v>1.7714894489951886E-5</v>
      </c>
      <c r="AA126">
        <f t="shared" si="25"/>
        <v>8.4960922998770001E-6</v>
      </c>
      <c r="AB126">
        <f t="shared" si="26"/>
        <v>1.2648104570083322E-5</v>
      </c>
      <c r="AC126">
        <f t="shared" si="27"/>
        <v>2.7840202899573876E-5</v>
      </c>
      <c r="AD126">
        <f t="shared" si="28"/>
        <v>1.4746345080612261E-5</v>
      </c>
      <c r="AE126">
        <f t="shared" si="29"/>
        <v>6.3992557235419591E-6</v>
      </c>
      <c r="AF126">
        <f t="shared" si="30"/>
        <v>1.5325795154796895E-5</v>
      </c>
      <c r="AG126">
        <f t="shared" si="31"/>
        <v>8.4142720235422306E-6</v>
      </c>
      <c r="AH126">
        <f t="shared" si="32"/>
        <v>1.4026000114737683E-5</v>
      </c>
      <c r="AI126">
        <f t="shared" si="33"/>
        <v>8.3963802026812116E-6</v>
      </c>
      <c r="AJ126">
        <f t="shared" si="34"/>
        <v>7.0499200507976984E-11</v>
      </c>
    </row>
    <row r="127" spans="1:36" x14ac:dyDescent="0.25">
      <c r="A127" t="s">
        <v>333</v>
      </c>
      <c r="C127" t="s">
        <v>109</v>
      </c>
      <c r="D127" t="s">
        <v>109</v>
      </c>
      <c r="E127">
        <v>9.1240190025257892E-3</v>
      </c>
      <c r="F127">
        <v>2.5783692159321601E-2</v>
      </c>
      <c r="G127">
        <v>1.1767602704245801E-2</v>
      </c>
      <c r="H127">
        <v>1.5969603728905799E-2</v>
      </c>
      <c r="I127">
        <v>8.2237776753098304E-3</v>
      </c>
      <c r="J127">
        <v>1.11156469527073E-2</v>
      </c>
      <c r="K127">
        <v>1.94629546904472E-2</v>
      </c>
      <c r="L127">
        <v>1.1836721106696899E-2</v>
      </c>
      <c r="M127">
        <v>6.7892628445205298E-3</v>
      </c>
      <c r="N127">
        <f t="shared" si="19"/>
        <v>1.3341475651631192E-2</v>
      </c>
      <c r="O127">
        <f t="shared" si="20"/>
        <v>6.0806378773429742E-3</v>
      </c>
      <c r="R127" t="s">
        <v>333</v>
      </c>
      <c r="T127" t="s">
        <v>109</v>
      </c>
      <c r="U127" t="s">
        <v>109</v>
      </c>
      <c r="V127">
        <f>IFERROR(VLOOKUP(U127,'EU+'!$B$2:$D$30,3,FALSE),0)</f>
        <v>0</v>
      </c>
      <c r="W127">
        <f t="shared" si="21"/>
        <v>1.0795606453889795E-2</v>
      </c>
      <c r="X127">
        <f t="shared" si="22"/>
        <v>3.050745437983246E-2</v>
      </c>
      <c r="Y127">
        <f t="shared" si="23"/>
        <v>1.3923514151559648E-2</v>
      </c>
      <c r="Z127">
        <f t="shared" si="24"/>
        <v>1.8895352698642155E-2</v>
      </c>
      <c r="AA127">
        <f t="shared" si="25"/>
        <v>9.7304342880426484E-3</v>
      </c>
      <c r="AB127">
        <f t="shared" si="26"/>
        <v>1.3152115306707263E-2</v>
      </c>
      <c r="AC127">
        <f t="shared" si="27"/>
        <v>2.3028711274032946E-2</v>
      </c>
      <c r="AD127">
        <f t="shared" si="28"/>
        <v>1.4005295554182447E-2</v>
      </c>
      <c r="AE127">
        <f t="shared" si="29"/>
        <v>8.0331057795002495E-3</v>
      </c>
      <c r="AF127">
        <f t="shared" si="30"/>
        <v>1.5785732209598842E-2</v>
      </c>
      <c r="AG127">
        <f t="shared" si="31"/>
        <v>7.1946555015107239E-3</v>
      </c>
      <c r="AH127">
        <f t="shared" si="32"/>
        <v>1.3589932440493113E-2</v>
      </c>
      <c r="AI127">
        <f t="shared" si="33"/>
        <v>5.8143960296065814E-3</v>
      </c>
      <c r="AJ127">
        <f t="shared" si="34"/>
        <v>3.3807201189104781E-5</v>
      </c>
    </row>
    <row r="128" spans="1:36" x14ac:dyDescent="0.25">
      <c r="A128" t="s">
        <v>334</v>
      </c>
      <c r="C128" t="s">
        <v>108</v>
      </c>
      <c r="D128" t="s">
        <v>108</v>
      </c>
      <c r="E128">
        <v>8.1902007072225602E-4</v>
      </c>
      <c r="F128">
        <v>2.3179749954369E-3</v>
      </c>
      <c r="G128">
        <v>1.05634479877173E-3</v>
      </c>
      <c r="H128">
        <v>1.43325197761749E-3</v>
      </c>
      <c r="I128">
        <v>7.4098062237797795E-4</v>
      </c>
      <c r="J128">
        <v>9.9896230393239894E-4</v>
      </c>
      <c r="K128">
        <v>1.7506840923376401E-3</v>
      </c>
      <c r="L128">
        <v>1.0633452205492601E-3</v>
      </c>
      <c r="M128">
        <v>6.1146398731621503E-4</v>
      </c>
      <c r="N128">
        <f t="shared" si="19"/>
        <v>1.1991142298957631E-3</v>
      </c>
      <c r="O128">
        <f t="shared" si="20"/>
        <v>5.4651934073024629E-4</v>
      </c>
      <c r="R128" t="s">
        <v>334</v>
      </c>
      <c r="T128" t="s">
        <v>108</v>
      </c>
      <c r="U128" t="s">
        <v>108</v>
      </c>
      <c r="V128">
        <f>IFERROR(VLOOKUP(U128,'EU+'!$B$2:$D$30,3,FALSE),0)</f>
        <v>0</v>
      </c>
      <c r="W128">
        <f t="shared" si="21"/>
        <v>9.6907057722115612E-4</v>
      </c>
      <c r="X128">
        <f t="shared" si="22"/>
        <v>2.7426450792974481E-3</v>
      </c>
      <c r="Y128">
        <f t="shared" si="23"/>
        <v>1.2498749426098396E-3</v>
      </c>
      <c r="Z128">
        <f t="shared" si="24"/>
        <v>1.6958342913725155E-3</v>
      </c>
      <c r="AA128">
        <f t="shared" si="25"/>
        <v>8.7673372742171313E-4</v>
      </c>
      <c r="AB128">
        <f t="shared" si="26"/>
        <v>1.1819795522718436E-3</v>
      </c>
      <c r="AC128">
        <f t="shared" si="27"/>
        <v>2.0714223064123879E-3</v>
      </c>
      <c r="AD128">
        <f t="shared" si="28"/>
        <v>1.2581578931934072E-3</v>
      </c>
      <c r="AE128">
        <f t="shared" si="29"/>
        <v>7.234886913283213E-4</v>
      </c>
      <c r="AF128">
        <f t="shared" si="30"/>
        <v>1.4188007845698479E-3</v>
      </c>
      <c r="AG128">
        <f t="shared" si="31"/>
        <v>6.4664570737191056E-4</v>
      </c>
      <c r="AH128">
        <f t="shared" si="32"/>
        <v>1.2223564341255347E-3</v>
      </c>
      <c r="AI128">
        <f t="shared" si="33"/>
        <v>5.2252965770727144E-4</v>
      </c>
      <c r="AJ128">
        <f t="shared" si="34"/>
        <v>2.7303724318367827E-7</v>
      </c>
    </row>
    <row r="129" spans="1:36" x14ac:dyDescent="0.25">
      <c r="A129" t="s">
        <v>335</v>
      </c>
      <c r="C129" t="s">
        <v>101</v>
      </c>
      <c r="D129" t="s">
        <v>101</v>
      </c>
      <c r="E129">
        <v>6.9201793515956803E-2</v>
      </c>
      <c r="F129">
        <v>0.19541680282197699</v>
      </c>
      <c r="G129">
        <v>8.9213973116979206E-2</v>
      </c>
      <c r="H129">
        <v>0.121013447355929</v>
      </c>
      <c r="I129">
        <v>6.2394877869249001E-2</v>
      </c>
      <c r="J129">
        <v>8.4249011801454707E-2</v>
      </c>
      <c r="K129">
        <v>0.14751556643052399</v>
      </c>
      <c r="L129">
        <v>8.9692711001372299E-2</v>
      </c>
      <c r="M129">
        <v>5.1540734065208003E-2</v>
      </c>
      <c r="N129">
        <f t="shared" si="19"/>
        <v>0.10113765755318332</v>
      </c>
      <c r="O129">
        <f t="shared" si="20"/>
        <v>4.6061995317563165E-2</v>
      </c>
      <c r="R129" t="s">
        <v>335</v>
      </c>
      <c r="T129" t="s">
        <v>101</v>
      </c>
      <c r="U129" t="s">
        <v>101</v>
      </c>
      <c r="V129">
        <f>IFERROR(VLOOKUP(U129,'EU+'!$B$2:$D$30,3,FALSE),0)</f>
        <v>0</v>
      </c>
      <c r="W129">
        <f t="shared" si="21"/>
        <v>8.1880071544655972E-2</v>
      </c>
      <c r="X129">
        <f t="shared" si="22"/>
        <v>0.23121859973761946</v>
      </c>
      <c r="Y129">
        <f t="shared" si="23"/>
        <v>0.10555862977621951</v>
      </c>
      <c r="Z129">
        <f t="shared" si="24"/>
        <v>0.14318400180024476</v>
      </c>
      <c r="AA129">
        <f t="shared" si="25"/>
        <v>7.3826078839649603E-2</v>
      </c>
      <c r="AB129">
        <f t="shared" si="26"/>
        <v>9.968405099614995E-2</v>
      </c>
      <c r="AC129">
        <f t="shared" si="27"/>
        <v>0.17454150419521469</v>
      </c>
      <c r="AD129">
        <f t="shared" si="28"/>
        <v>0.10612507596545311</v>
      </c>
      <c r="AE129">
        <f t="shared" si="29"/>
        <v>6.0983375983603934E-2</v>
      </c>
      <c r="AF129">
        <f t="shared" si="30"/>
        <v>0.1196668209820901</v>
      </c>
      <c r="AG129">
        <f t="shared" si="31"/>
        <v>5.4500891963472312E-2</v>
      </c>
      <c r="AH129">
        <f t="shared" si="32"/>
        <v>0.10303201719601426</v>
      </c>
      <c r="AI129">
        <f t="shared" si="33"/>
        <v>4.4032538208128628E-2</v>
      </c>
      <c r="AJ129">
        <f t="shared" si="34"/>
        <v>1.9388644210503075E-3</v>
      </c>
    </row>
    <row r="130" spans="1:36" x14ac:dyDescent="0.25">
      <c r="A130" t="s">
        <v>336</v>
      </c>
      <c r="C130" t="s">
        <v>110</v>
      </c>
      <c r="D130" t="s">
        <v>110</v>
      </c>
      <c r="E130">
        <v>0.18500605242868101</v>
      </c>
      <c r="F130">
        <v>0.52244868934636701</v>
      </c>
      <c r="G130">
        <v>0.238617001122571</v>
      </c>
      <c r="H130">
        <v>0.32373267641099102</v>
      </c>
      <c r="I130">
        <v>0.166774747254996</v>
      </c>
      <c r="J130">
        <v>0.225382354606112</v>
      </c>
      <c r="K130">
        <v>0.39434633955169102</v>
      </c>
      <c r="L130">
        <v>0.23996933222865999</v>
      </c>
      <c r="M130">
        <v>0.13764620815971601</v>
      </c>
      <c r="N130">
        <f t="shared" si="19"/>
        <v>0.2704359334566428</v>
      </c>
      <c r="O130">
        <f t="shared" si="20"/>
        <v>0.12316262680569895</v>
      </c>
      <c r="R130" t="s">
        <v>336</v>
      </c>
      <c r="T130" t="s">
        <v>110</v>
      </c>
      <c r="U130" t="s">
        <v>110</v>
      </c>
      <c r="V130">
        <f>IFERROR(VLOOKUP(U130,'EU+'!$B$2:$D$30,3,FALSE),0)</f>
        <v>0</v>
      </c>
      <c r="W130">
        <f t="shared" si="21"/>
        <v>0.21890052322938455</v>
      </c>
      <c r="X130">
        <f t="shared" si="22"/>
        <v>0.61816513544881369</v>
      </c>
      <c r="Y130">
        <f t="shared" si="23"/>
        <v>0.28233339240235489</v>
      </c>
      <c r="Z130">
        <f t="shared" si="24"/>
        <v>0.38304288601657072</v>
      </c>
      <c r="AA130">
        <f t="shared" si="25"/>
        <v>0.19732910873086329</v>
      </c>
      <c r="AB130">
        <f t="shared" si="26"/>
        <v>0.26667406121195703</v>
      </c>
      <c r="AC130">
        <f t="shared" si="27"/>
        <v>0.46659349209526363</v>
      </c>
      <c r="AD130">
        <f t="shared" si="28"/>
        <v>0.28393348052280359</v>
      </c>
      <c r="AE130">
        <f t="shared" si="29"/>
        <v>0.16286400683198141</v>
      </c>
      <c r="AF130">
        <f t="shared" si="30"/>
        <v>0.31998178738777699</v>
      </c>
      <c r="AG130">
        <f t="shared" si="31"/>
        <v>0.1457269267472534</v>
      </c>
      <c r="AH130">
        <f t="shared" si="32"/>
        <v>0.27547882987857375</v>
      </c>
      <c r="AI130">
        <f t="shared" si="33"/>
        <v>0.11775323399833698</v>
      </c>
      <c r="AJ130">
        <f t="shared" si="34"/>
        <v>1.3865824117067105E-2</v>
      </c>
    </row>
    <row r="131" spans="1:36" x14ac:dyDescent="0.25">
      <c r="A131" t="s">
        <v>337</v>
      </c>
      <c r="C131" t="s">
        <v>115</v>
      </c>
      <c r="D131" t="s">
        <v>115</v>
      </c>
      <c r="E131">
        <v>3.40574349099485E-3</v>
      </c>
      <c r="F131">
        <v>9.5630190255263006E-3</v>
      </c>
      <c r="G131">
        <v>4.3863138519973201E-3</v>
      </c>
      <c r="H131">
        <v>5.9355430173255799E-3</v>
      </c>
      <c r="I131">
        <v>3.0779153925875298E-3</v>
      </c>
      <c r="J131">
        <v>4.1425116265143801E-3</v>
      </c>
      <c r="K131">
        <v>7.2173900565511298E-3</v>
      </c>
      <c r="L131">
        <v>4.4032435046703301E-3</v>
      </c>
      <c r="M131">
        <v>2.5432226718066098E-3</v>
      </c>
      <c r="N131">
        <f t="shared" si="19"/>
        <v>4.9638780708860025E-3</v>
      </c>
      <c r="O131">
        <f t="shared" si="20"/>
        <v>2.2455871195558499E-3</v>
      </c>
      <c r="R131" t="s">
        <v>337</v>
      </c>
      <c r="T131" t="s">
        <v>115</v>
      </c>
      <c r="U131" t="s">
        <v>115</v>
      </c>
      <c r="V131">
        <f>IFERROR(VLOOKUP(U131,'EU+'!$B$2:$D$30,3,FALSE),0)</f>
        <v>0</v>
      </c>
      <c r="W131">
        <f t="shared" si="21"/>
        <v>4.0297007712828074E-3</v>
      </c>
      <c r="X131">
        <f t="shared" si="22"/>
        <v>1.1315034512977586E-2</v>
      </c>
      <c r="Y131">
        <f t="shared" si="23"/>
        <v>5.1899188412803431E-3</v>
      </c>
      <c r="Z131">
        <f t="shared" si="24"/>
        <v>7.0229781949645194E-3</v>
      </c>
      <c r="AA131">
        <f t="shared" si="25"/>
        <v>3.6418121518100991E-3</v>
      </c>
      <c r="AB131">
        <f t="shared" si="26"/>
        <v>4.9014502532417044E-3</v>
      </c>
      <c r="AC131">
        <f t="shared" si="27"/>
        <v>8.5396690486039106E-3</v>
      </c>
      <c r="AD131">
        <f t="shared" si="28"/>
        <v>5.209950130957432E-3</v>
      </c>
      <c r="AE131">
        <f t="shared" si="29"/>
        <v>3.0091597882286065E-3</v>
      </c>
      <c r="AF131">
        <f t="shared" si="30"/>
        <v>5.8732970770385556E-3</v>
      </c>
      <c r="AG131">
        <f t="shared" si="31"/>
        <v>2.6569952116427989E-3</v>
      </c>
      <c r="AH131">
        <f t="shared" si="32"/>
        <v>5.0604082745683496E-3</v>
      </c>
      <c r="AI131">
        <f t="shared" si="33"/>
        <v>2.1431822872375285E-3</v>
      </c>
      <c r="AJ131">
        <f t="shared" si="34"/>
        <v>4.5932303163286841E-6</v>
      </c>
    </row>
    <row r="132" spans="1:36" x14ac:dyDescent="0.25">
      <c r="A132" t="s">
        <v>338</v>
      </c>
      <c r="C132" t="s">
        <v>122</v>
      </c>
      <c r="D132" t="s">
        <v>122</v>
      </c>
      <c r="E132">
        <v>0.206175350812386</v>
      </c>
      <c r="F132">
        <v>0.582908873405935</v>
      </c>
      <c r="G132">
        <v>0.26597486899588302</v>
      </c>
      <c r="H132">
        <v>0.36099033187454699</v>
      </c>
      <c r="I132">
        <v>0.185858516833107</v>
      </c>
      <c r="J132">
        <v>0.251252496498716</v>
      </c>
      <c r="K132">
        <v>0.44002037620491202</v>
      </c>
      <c r="L132">
        <v>0.26756179406987102</v>
      </c>
      <c r="M132">
        <v>0.15337507526288999</v>
      </c>
      <c r="N132">
        <f t="shared" si="19"/>
        <v>0.30156863155091634</v>
      </c>
      <c r="O132">
        <f t="shared" si="20"/>
        <v>0.13750331310206929</v>
      </c>
      <c r="R132" t="s">
        <v>338</v>
      </c>
      <c r="T132" t="s">
        <v>122</v>
      </c>
      <c r="U132" t="s">
        <v>122</v>
      </c>
      <c r="V132">
        <f>IFERROR(VLOOKUP(U132,'EU+'!$B$2:$D$30,3,FALSE),0)</f>
        <v>0</v>
      </c>
      <c r="W132">
        <f t="shared" si="21"/>
        <v>0.24394819292320907</v>
      </c>
      <c r="X132">
        <f t="shared" si="22"/>
        <v>0.68970207032982933</v>
      </c>
      <c r="Y132">
        <f t="shared" si="23"/>
        <v>0.31470342307590254</v>
      </c>
      <c r="Z132">
        <f t="shared" si="24"/>
        <v>0.42712641824812586</v>
      </c>
      <c r="AA132">
        <f t="shared" si="25"/>
        <v>0.21990916538845776</v>
      </c>
      <c r="AB132">
        <f t="shared" si="26"/>
        <v>0.29728380355264333</v>
      </c>
      <c r="AC132">
        <f t="shared" si="27"/>
        <v>0.52063534851097404</v>
      </c>
      <c r="AD132">
        <f t="shared" si="28"/>
        <v>0.31658108450622635</v>
      </c>
      <c r="AE132">
        <f t="shared" si="29"/>
        <v>0.1814745181827791</v>
      </c>
      <c r="AF132">
        <f t="shared" si="30"/>
        <v>0.35681822496868304</v>
      </c>
      <c r="AG132">
        <f t="shared" si="31"/>
        <v>0.16269493234779492</v>
      </c>
      <c r="AH132">
        <f t="shared" si="32"/>
        <v>0.30717678402821608</v>
      </c>
      <c r="AI132">
        <f t="shared" si="33"/>
        <v>0.13149863837977743</v>
      </c>
      <c r="AJ132">
        <f t="shared" si="34"/>
        <v>1.7291891895735476E-2</v>
      </c>
    </row>
    <row r="133" spans="1:36" x14ac:dyDescent="0.25">
      <c r="A133" t="s">
        <v>339</v>
      </c>
      <c r="C133" t="s">
        <v>340</v>
      </c>
      <c r="D133" t="s">
        <v>340</v>
      </c>
      <c r="E133">
        <v>6.0960852292683103E-3</v>
      </c>
      <c r="F133">
        <v>1.8405180876649399E-2</v>
      </c>
      <c r="G133">
        <v>8.0777788015979901E-3</v>
      </c>
      <c r="H133">
        <v>1.14313766315266E-2</v>
      </c>
      <c r="I133">
        <v>5.8345769999525498E-3</v>
      </c>
      <c r="J133">
        <v>8.2272016321403105E-3</v>
      </c>
      <c r="K133">
        <v>1.5914473800106101E-2</v>
      </c>
      <c r="L133">
        <v>9.1731286104208606E-3</v>
      </c>
      <c r="M133">
        <v>4.61075667905E-3</v>
      </c>
      <c r="N133">
        <f t="shared" si="19"/>
        <v>9.7522843623013486E-3</v>
      </c>
      <c r="O133">
        <f t="shared" si="20"/>
        <v>4.6941632000630906E-3</v>
      </c>
      <c r="R133" t="s">
        <v>339</v>
      </c>
      <c r="T133" t="s">
        <v>340</v>
      </c>
      <c r="U133" t="s">
        <v>340</v>
      </c>
      <c r="V133">
        <f>IFERROR(VLOOKUP(U133,'EU+'!$B$2:$D$30,3,FALSE),0)</f>
        <v>0</v>
      </c>
      <c r="W133">
        <f t="shared" si="21"/>
        <v>7.2129329220306177E-3</v>
      </c>
      <c r="X133">
        <f t="shared" si="22"/>
        <v>2.1777145510323993E-2</v>
      </c>
      <c r="Y133">
        <f t="shared" si="23"/>
        <v>9.5576873458379178E-3</v>
      </c>
      <c r="Z133">
        <f t="shared" si="24"/>
        <v>1.3525688987056089E-2</v>
      </c>
      <c r="AA133">
        <f t="shared" si="25"/>
        <v>6.9035144599071839E-3</v>
      </c>
      <c r="AB133">
        <f t="shared" si="26"/>
        <v>9.7344855389712957E-3</v>
      </c>
      <c r="AC133">
        <f t="shared" si="27"/>
        <v>1.8830122561025418E-2</v>
      </c>
      <c r="AD133">
        <f t="shared" si="28"/>
        <v>1.085371330349119E-2</v>
      </c>
      <c r="AE133">
        <f t="shared" si="29"/>
        <v>5.4554812465743728E-3</v>
      </c>
      <c r="AF133">
        <f t="shared" si="30"/>
        <v>1.1538974652802011E-2</v>
      </c>
      <c r="AG133">
        <f t="shared" si="31"/>
        <v>5.5541684562673988E-3</v>
      </c>
      <c r="AH133">
        <f t="shared" si="32"/>
        <v>1.0355463421993892E-2</v>
      </c>
      <c r="AI133">
        <f t="shared" si="33"/>
        <v>5.2052735508008215E-3</v>
      </c>
      <c r="AJ133">
        <f t="shared" si="34"/>
        <v>2.7094872738666592E-5</v>
      </c>
    </row>
    <row r="134" spans="1:36" x14ac:dyDescent="0.25">
      <c r="A134" t="s">
        <v>341</v>
      </c>
      <c r="C134" t="s">
        <v>123</v>
      </c>
      <c r="D134" t="s">
        <v>123</v>
      </c>
      <c r="E134">
        <v>1.9945114080162402E-3</v>
      </c>
      <c r="F134">
        <v>5.7579825333139703E-3</v>
      </c>
      <c r="G134">
        <v>2.6120767213040101E-3</v>
      </c>
      <c r="H134">
        <v>3.6290434015179098E-3</v>
      </c>
      <c r="I134">
        <v>1.8889349157509899E-3</v>
      </c>
      <c r="J134">
        <v>2.6203473286165501E-3</v>
      </c>
      <c r="K134">
        <v>4.8733127610045097E-3</v>
      </c>
      <c r="L134">
        <v>2.8862565921987599E-3</v>
      </c>
      <c r="M134">
        <v>1.5125227293804101E-3</v>
      </c>
      <c r="N134">
        <f t="shared" si="19"/>
        <v>3.0861098212337052E-3</v>
      </c>
      <c r="O134">
        <f t="shared" si="20"/>
        <v>1.4234794338302767E-3</v>
      </c>
      <c r="R134" t="s">
        <v>341</v>
      </c>
      <c r="T134" t="s">
        <v>123</v>
      </c>
      <c r="U134" t="s">
        <v>123</v>
      </c>
      <c r="V134">
        <f>IFERROR(VLOOKUP(U134,'EU+'!$B$2:$D$30,3,FALSE),0)</f>
        <v>0</v>
      </c>
      <c r="W134">
        <f t="shared" si="21"/>
        <v>2.3599205813552432E-3</v>
      </c>
      <c r="X134">
        <f t="shared" si="22"/>
        <v>6.812887323099732E-3</v>
      </c>
      <c r="Y134">
        <f t="shared" si="23"/>
        <v>3.0906284064904505E-3</v>
      </c>
      <c r="Z134">
        <f t="shared" si="24"/>
        <v>4.2939108693249555E-3</v>
      </c>
      <c r="AA134">
        <f t="shared" si="25"/>
        <v>2.2350016984635851E-3</v>
      </c>
      <c r="AB134">
        <f t="shared" si="26"/>
        <v>3.1004142499500187E-3</v>
      </c>
      <c r="AC134">
        <f t="shared" si="27"/>
        <v>5.7661395356541599E-3</v>
      </c>
      <c r="AD134">
        <f t="shared" si="28"/>
        <v>3.4150400482174828E-3</v>
      </c>
      <c r="AE134">
        <f t="shared" si="29"/>
        <v>1.7896280284416266E-3</v>
      </c>
      <c r="AF134">
        <f t="shared" si="30"/>
        <v>3.6515078601108055E-3</v>
      </c>
      <c r="AG134">
        <f t="shared" si="31"/>
        <v>1.6842713456190097E-3</v>
      </c>
      <c r="AH134">
        <f t="shared" si="32"/>
        <v>3.2612447121453747E-3</v>
      </c>
      <c r="AI134">
        <f t="shared" si="33"/>
        <v>1.5445750149065691E-3</v>
      </c>
      <c r="AJ134">
        <f t="shared" si="34"/>
        <v>2.3857119766736281E-6</v>
      </c>
    </row>
    <row r="135" spans="1:36" x14ac:dyDescent="0.25">
      <c r="A135" t="s">
        <v>342</v>
      </c>
      <c r="C135" t="s">
        <v>119</v>
      </c>
      <c r="D135" t="s">
        <v>119</v>
      </c>
      <c r="E135">
        <v>2.0347403518871501E-2</v>
      </c>
      <c r="F135">
        <v>5.7424697543327699E-2</v>
      </c>
      <c r="G135">
        <v>2.6237181517612201E-2</v>
      </c>
      <c r="H135">
        <v>3.5590304954623397E-2</v>
      </c>
      <c r="I135">
        <v>1.8339852048164799E-2</v>
      </c>
      <c r="J135">
        <v>2.4780405651207201E-2</v>
      </c>
      <c r="K135">
        <v>4.33430631119388E-2</v>
      </c>
      <c r="L135">
        <v>2.6382507707024199E-2</v>
      </c>
      <c r="M135">
        <v>1.5142723528529699E-2</v>
      </c>
      <c r="N135">
        <f t="shared" ref="N135:N198" si="35">AVERAGE(E135:M135)</f>
        <v>2.9732015509033278E-2</v>
      </c>
      <c r="O135">
        <f t="shared" ref="O135:O198" si="36">_xlfn.STDEV.S(E135:M135)</f>
        <v>1.3532904754127327E-2</v>
      </c>
      <c r="R135" t="s">
        <v>342</v>
      </c>
      <c r="T135" t="s">
        <v>119</v>
      </c>
      <c r="U135" t="s">
        <v>119</v>
      </c>
      <c r="V135">
        <f>IFERROR(VLOOKUP(U135,'EU+'!$B$2:$D$30,3,FALSE),0)</f>
        <v>0</v>
      </c>
      <c r="W135">
        <f t="shared" ref="W135:W198" si="37">E135*$Q$3</f>
        <v>2.407519763904703E-2</v>
      </c>
      <c r="X135">
        <f t="shared" ref="X135:X198" si="38">F135*$Q$3</f>
        <v>6.7945324888056727E-2</v>
      </c>
      <c r="Y135">
        <f t="shared" ref="Y135:Y198" si="39">G135*$Q$3</f>
        <v>3.1044026327104499E-2</v>
      </c>
      <c r="Z135">
        <f t="shared" ref="Z135:Z198" si="40">H135*$Q$3</f>
        <v>4.211071083452101E-2</v>
      </c>
      <c r="AA135">
        <f t="shared" ref="AA135:AA198" si="41">I135*$Q$3</f>
        <v>2.1699847959516814E-2</v>
      </c>
      <c r="AB135">
        <f t="shared" ref="AB135:AB198" si="42">J135*$Q$3</f>
        <v>2.9320358397338122E-2</v>
      </c>
      <c r="AC135">
        <f t="shared" ref="AC135:AC198" si="43">K135*$Q$3</f>
        <v>5.128383136127479E-2</v>
      </c>
      <c r="AD135">
        <f t="shared" ref="AD135:AD198" si="44">L135*$Q$3</f>
        <v>3.1215977344293423E-2</v>
      </c>
      <c r="AE135">
        <f t="shared" ref="AE135:AE198" si="45">M135*$Q$3</f>
        <v>1.7916981958149097E-2</v>
      </c>
      <c r="AF135">
        <f t="shared" ref="AF135:AF198" si="46">N135*$Q$3</f>
        <v>3.5179139634366835E-2</v>
      </c>
      <c r="AG135">
        <f t="shared" ref="AG135:AG198" si="47">O135*$Q$3</f>
        <v>1.601223253295388E-2</v>
      </c>
      <c r="AH135">
        <f t="shared" ref="AH135:AH198" si="48">AVERAGE(AA135:AE135)</f>
        <v>3.0287399404114446E-2</v>
      </c>
      <c r="AI135">
        <f t="shared" ref="AI135:AI198" si="49">_xlfn.STDEV.S(AA135:AE135)</f>
        <v>1.2936584246164961E-2</v>
      </c>
      <c r="AJ135">
        <f t="shared" ref="AJ135:AJ198" si="50">AI135^2</f>
        <v>1.6735521195812344E-4</v>
      </c>
    </row>
    <row r="136" spans="1:36" x14ac:dyDescent="0.25">
      <c r="A136" t="s">
        <v>343</v>
      </c>
      <c r="C136" t="s">
        <v>117</v>
      </c>
      <c r="D136" t="s">
        <v>117</v>
      </c>
      <c r="E136">
        <v>0.15993235585785401</v>
      </c>
      <c r="F136">
        <v>0.44982306331916599</v>
      </c>
      <c r="G136">
        <v>0.206130622424369</v>
      </c>
      <c r="H136">
        <v>0.279280567648788</v>
      </c>
      <c r="I136">
        <v>0.14417227726058801</v>
      </c>
      <c r="J136">
        <v>0.194621659227628</v>
      </c>
      <c r="K136">
        <v>0.33943788899691502</v>
      </c>
      <c r="L136">
        <v>0.20709138320392301</v>
      </c>
      <c r="M136">
        <v>0.11905059231071401</v>
      </c>
      <c r="N136">
        <f t="shared" si="35"/>
        <v>0.23328226780554942</v>
      </c>
      <c r="O136">
        <f t="shared" si="36"/>
        <v>0.10580776687194018</v>
      </c>
      <c r="R136" t="s">
        <v>343</v>
      </c>
      <c r="T136" t="s">
        <v>117</v>
      </c>
      <c r="U136" t="s">
        <v>117</v>
      </c>
      <c r="V136">
        <f>IFERROR(VLOOKUP(U136,'EU+'!$B$2:$D$30,3,FALSE),0)</f>
        <v>0</v>
      </c>
      <c r="W136">
        <f t="shared" si="37"/>
        <v>0.18923314085677431</v>
      </c>
      <c r="X136">
        <f t="shared" si="38"/>
        <v>0.53223396007094637</v>
      </c>
      <c r="Y136">
        <f t="shared" si="39"/>
        <v>0.24389526996522151</v>
      </c>
      <c r="Z136">
        <f t="shared" si="40"/>
        <v>0.33044682367722189</v>
      </c>
      <c r="AA136">
        <f t="shared" si="41"/>
        <v>0.1705856998363911</v>
      </c>
      <c r="AB136">
        <f t="shared" si="42"/>
        <v>0.23027777998301935</v>
      </c>
      <c r="AC136">
        <f t="shared" si="43"/>
        <v>0.4016254091684161</v>
      </c>
      <c r="AD136">
        <f t="shared" si="44"/>
        <v>0.24503204919261312</v>
      </c>
      <c r="AE136">
        <f t="shared" si="45"/>
        <v>0.1408615372604069</v>
      </c>
      <c r="AF136">
        <f t="shared" si="46"/>
        <v>0.27602129666789005</v>
      </c>
      <c r="AG136">
        <f t="shared" si="47"/>
        <v>0.12519252870891373</v>
      </c>
      <c r="AH136">
        <f t="shared" si="48"/>
        <v>0.23767649508816929</v>
      </c>
      <c r="AI136">
        <f t="shared" si="49"/>
        <v>0.10107225442250486</v>
      </c>
      <c r="AJ136">
        <f t="shared" si="50"/>
        <v>1.0215600614047554E-2</v>
      </c>
    </row>
    <row r="137" spans="1:36" x14ac:dyDescent="0.25">
      <c r="A137" t="s">
        <v>344</v>
      </c>
      <c r="C137" t="s">
        <v>118</v>
      </c>
      <c r="D137" t="s">
        <v>118</v>
      </c>
      <c r="E137">
        <v>0.64829353578056603</v>
      </c>
      <c r="F137">
        <v>1.82886594266085</v>
      </c>
      <c r="G137">
        <v>0.83594580451271705</v>
      </c>
      <c r="H137">
        <v>1.13377056494807</v>
      </c>
      <c r="I137">
        <v>0.58436033335658499</v>
      </c>
      <c r="J137">
        <v>0.78950541178727696</v>
      </c>
      <c r="K137">
        <v>1.38034247536698</v>
      </c>
      <c r="L137">
        <v>0.84048192188591997</v>
      </c>
      <c r="M137">
        <v>0.48244418930576299</v>
      </c>
      <c r="N137">
        <f t="shared" si="35"/>
        <v>0.94711224217830314</v>
      </c>
      <c r="O137">
        <f t="shared" si="36"/>
        <v>0.43089807869506608</v>
      </c>
      <c r="R137" t="s">
        <v>344</v>
      </c>
      <c r="T137" t="s">
        <v>118</v>
      </c>
      <c r="U137" t="s">
        <v>118</v>
      </c>
      <c r="V137">
        <f>IFERROR(VLOOKUP(U137,'EU+'!$B$2:$D$30,3,FALSE),0)</f>
        <v>0</v>
      </c>
      <c r="W137">
        <f t="shared" si="37"/>
        <v>0.76706568420673693</v>
      </c>
      <c r="X137">
        <f t="shared" si="38"/>
        <v>2.163927647281652</v>
      </c>
      <c r="Y137">
        <f t="shared" si="39"/>
        <v>0.98909723004756289</v>
      </c>
      <c r="Z137">
        <f t="shared" si="40"/>
        <v>1.3414856791503125</v>
      </c>
      <c r="AA137">
        <f t="shared" si="41"/>
        <v>0.69141944842893921</v>
      </c>
      <c r="AB137">
        <f t="shared" si="42"/>
        <v>0.93414861548536721</v>
      </c>
      <c r="AC137">
        <f t="shared" si="43"/>
        <v>1.6332313787953299</v>
      </c>
      <c r="AD137">
        <f t="shared" si="44"/>
        <v>0.994464397517972</v>
      </c>
      <c r="AE137">
        <f t="shared" si="45"/>
        <v>0.57083151649170449</v>
      </c>
      <c r="AF137">
        <f t="shared" si="46"/>
        <v>1.1206301774895087</v>
      </c>
      <c r="AG137">
        <f t="shared" si="47"/>
        <v>0.50984177893989646</v>
      </c>
      <c r="AH137">
        <f t="shared" si="48"/>
        <v>0.96481907134386247</v>
      </c>
      <c r="AI137">
        <f t="shared" si="49"/>
        <v>0.41187621992764317</v>
      </c>
      <c r="AJ137">
        <f t="shared" si="50"/>
        <v>0.16964202054188429</v>
      </c>
    </row>
    <row r="138" spans="1:36" x14ac:dyDescent="0.25">
      <c r="A138" t="s">
        <v>345</v>
      </c>
      <c r="C138" t="s">
        <v>121</v>
      </c>
      <c r="D138" t="s">
        <v>121</v>
      </c>
      <c r="E138">
        <v>1.43802891604881E-3</v>
      </c>
      <c r="F138">
        <v>4.56336072323308E-3</v>
      </c>
      <c r="G138">
        <v>1.93104904066834E-3</v>
      </c>
      <c r="H138">
        <v>2.7903705870565999E-3</v>
      </c>
      <c r="I138">
        <v>1.39432662004093E-3</v>
      </c>
      <c r="J138">
        <v>2.0020873957419501E-3</v>
      </c>
      <c r="K138">
        <v>4.0440803457987597E-3</v>
      </c>
      <c r="L138">
        <v>2.2641361515877401E-3</v>
      </c>
      <c r="M138">
        <v>1.08512476577616E-3</v>
      </c>
      <c r="N138">
        <f t="shared" si="35"/>
        <v>2.390284949550263E-3</v>
      </c>
      <c r="O138">
        <f t="shared" si="36"/>
        <v>1.2040059271523384E-3</v>
      </c>
      <c r="R138" t="s">
        <v>345</v>
      </c>
      <c r="T138" t="s">
        <v>121</v>
      </c>
      <c r="U138" t="s">
        <v>121</v>
      </c>
      <c r="V138" t="str">
        <f>IFERROR(VLOOKUP(U138,'EU+'!$B$2:$D$30,3,FALSE),0)</f>
        <v>EU+</v>
      </c>
      <c r="W138">
        <f t="shared" si="37"/>
        <v>1.701486400091789E-3</v>
      </c>
      <c r="X138">
        <f t="shared" si="38"/>
        <v>5.3994020027275796E-3</v>
      </c>
      <c r="Y138">
        <f t="shared" si="39"/>
        <v>2.2848314411057042E-3</v>
      </c>
      <c r="Z138">
        <f t="shared" si="40"/>
        <v>3.3015870210302469E-3</v>
      </c>
      <c r="AA138">
        <f t="shared" si="41"/>
        <v>1.6497775217234004E-3</v>
      </c>
      <c r="AB138">
        <f t="shared" si="42"/>
        <v>2.3688845458059555E-3</v>
      </c>
      <c r="AC138">
        <f t="shared" si="43"/>
        <v>4.78498563725789E-3</v>
      </c>
      <c r="AD138">
        <f t="shared" si="44"/>
        <v>2.6789425628990214E-3</v>
      </c>
      <c r="AE138">
        <f t="shared" si="45"/>
        <v>1.2839276114446753E-3</v>
      </c>
      <c r="AF138">
        <f t="shared" si="46"/>
        <v>2.8282027493429177E-3</v>
      </c>
      <c r="AG138">
        <f t="shared" si="47"/>
        <v>1.4245886767760064E-3</v>
      </c>
      <c r="AH138">
        <f t="shared" si="48"/>
        <v>2.5533035758261886E-3</v>
      </c>
      <c r="AI138">
        <f t="shared" si="49"/>
        <v>1.3654555124952251E-3</v>
      </c>
      <c r="AJ138">
        <f t="shared" si="50"/>
        <v>1.8644687566035979E-6</v>
      </c>
    </row>
    <row r="139" spans="1:36" x14ac:dyDescent="0.25">
      <c r="A139" t="s">
        <v>346</v>
      </c>
      <c r="C139" t="s">
        <v>124</v>
      </c>
      <c r="D139" t="s">
        <v>124</v>
      </c>
      <c r="E139">
        <v>1.96224255811133E-3</v>
      </c>
      <c r="F139">
        <v>5.4305014518814202E-3</v>
      </c>
      <c r="G139">
        <v>2.53317959908224E-3</v>
      </c>
      <c r="H139">
        <v>3.4367585657180499E-3</v>
      </c>
      <c r="I139">
        <v>1.8223989336349699E-3</v>
      </c>
      <c r="J139">
        <v>2.46721876945549E-3</v>
      </c>
      <c r="K139">
        <v>4.3172903098714797E-3</v>
      </c>
      <c r="L139">
        <v>2.6687591514949101E-3</v>
      </c>
      <c r="M139">
        <v>1.48668887369883E-3</v>
      </c>
      <c r="N139">
        <f t="shared" si="35"/>
        <v>2.9027820236609686E-3</v>
      </c>
      <c r="O139">
        <f t="shared" si="36"/>
        <v>1.2803114889175491E-3</v>
      </c>
      <c r="R139" t="s">
        <v>346</v>
      </c>
      <c r="T139" t="s">
        <v>124</v>
      </c>
      <c r="U139" t="s">
        <v>124</v>
      </c>
      <c r="V139">
        <f>IFERROR(VLOOKUP(U139,'EU+'!$B$2:$D$30,3,FALSE),0)</f>
        <v>0</v>
      </c>
      <c r="W139">
        <f t="shared" si="37"/>
        <v>2.3217398405877576E-3</v>
      </c>
      <c r="X139">
        <f t="shared" si="38"/>
        <v>6.4254092966662757E-3</v>
      </c>
      <c r="Y139">
        <f t="shared" si="39"/>
        <v>2.9972767506450506E-3</v>
      </c>
      <c r="Z139">
        <f t="shared" si="40"/>
        <v>4.0663980360251279E-3</v>
      </c>
      <c r="AA139">
        <f t="shared" si="41"/>
        <v>2.1562758345927669E-3</v>
      </c>
      <c r="AB139">
        <f t="shared" si="42"/>
        <v>2.9192314114337512E-3</v>
      </c>
      <c r="AC139">
        <f t="shared" si="43"/>
        <v>5.1082496780927413E-3</v>
      </c>
      <c r="AD139">
        <f t="shared" si="44"/>
        <v>3.1576954751826175E-3</v>
      </c>
      <c r="AE139">
        <f t="shared" si="45"/>
        <v>1.7590612202129589E-3</v>
      </c>
      <c r="AF139">
        <f t="shared" si="46"/>
        <v>3.4345930603821161E-3</v>
      </c>
      <c r="AG139">
        <f t="shared" si="47"/>
        <v>1.5148739792104E-3</v>
      </c>
      <c r="AH139">
        <f t="shared" si="48"/>
        <v>3.0201027239029669E-3</v>
      </c>
      <c r="AI139">
        <f t="shared" si="49"/>
        <v>1.2967157608647405E-3</v>
      </c>
      <c r="AJ139">
        <f t="shared" si="50"/>
        <v>1.6814717644750228E-6</v>
      </c>
    </row>
    <row r="140" spans="1:36" x14ac:dyDescent="0.25">
      <c r="A140" t="s">
        <v>347</v>
      </c>
      <c r="C140" t="s">
        <v>125</v>
      </c>
      <c r="D140" t="s">
        <v>125</v>
      </c>
      <c r="E140">
        <v>0.85854303660814102</v>
      </c>
      <c r="F140">
        <v>2.42036915093618</v>
      </c>
      <c r="G140">
        <v>1.10697997612034</v>
      </c>
      <c r="H140">
        <v>1.5010003097503399</v>
      </c>
      <c r="I140">
        <v>0.77391985443432099</v>
      </c>
      <c r="J140">
        <v>1.0454090893013801</v>
      </c>
      <c r="K140">
        <v>1.82668975952866</v>
      </c>
      <c r="L140">
        <v>1.1127845975191</v>
      </c>
      <c r="M140">
        <v>0.63891752853739303</v>
      </c>
      <c r="N140">
        <f t="shared" si="35"/>
        <v>1.253845922526206</v>
      </c>
      <c r="O140">
        <f t="shared" si="36"/>
        <v>0.57004999171016291</v>
      </c>
      <c r="R140" t="s">
        <v>347</v>
      </c>
      <c r="T140" t="s">
        <v>125</v>
      </c>
      <c r="U140" t="s">
        <v>125</v>
      </c>
      <c r="V140">
        <f>IFERROR(VLOOKUP(U140,'EU+'!$B$2:$D$30,3,FALSE),0)</f>
        <v>0</v>
      </c>
      <c r="W140">
        <f t="shared" si="37"/>
        <v>1.0158344414213962</v>
      </c>
      <c r="X140">
        <f t="shared" si="38"/>
        <v>2.8637985978995699</v>
      </c>
      <c r="Y140">
        <f t="shared" si="39"/>
        <v>1.3097868572197482</v>
      </c>
      <c r="Z140">
        <f t="shared" si="40"/>
        <v>1.7759946167084444</v>
      </c>
      <c r="AA140">
        <f t="shared" si="41"/>
        <v>0.9157076692860594</v>
      </c>
      <c r="AB140">
        <f t="shared" si="42"/>
        <v>1.2369357306569388</v>
      </c>
      <c r="AC140">
        <f t="shared" si="43"/>
        <v>2.1613527713788057</v>
      </c>
      <c r="AD140">
        <f t="shared" si="44"/>
        <v>1.3166549279917941</v>
      </c>
      <c r="AE140">
        <f t="shared" si="45"/>
        <v>0.75597192341140151</v>
      </c>
      <c r="AF140">
        <f t="shared" si="46"/>
        <v>1.4835597262193507</v>
      </c>
      <c r="AG140">
        <f t="shared" si="47"/>
        <v>0.67448734684161071</v>
      </c>
      <c r="AH140">
        <f t="shared" si="48"/>
        <v>1.277324604545</v>
      </c>
      <c r="AI140">
        <f t="shared" si="49"/>
        <v>0.54480715882392117</v>
      </c>
      <c r="AJ140">
        <f t="shared" si="50"/>
        <v>0.29681484030579325</v>
      </c>
    </row>
    <row r="141" spans="1:36" x14ac:dyDescent="0.25">
      <c r="A141" t="s">
        <v>348</v>
      </c>
      <c r="C141" t="s">
        <v>349</v>
      </c>
      <c r="D141" t="s">
        <v>349</v>
      </c>
      <c r="E141" s="1">
        <v>1.8303307945926701E-5</v>
      </c>
      <c r="F141" s="1">
        <v>5.1082956334842199E-5</v>
      </c>
      <c r="G141" s="1">
        <v>2.3584730628290199E-5</v>
      </c>
      <c r="H141" s="1">
        <v>3.1940821744673903E-5</v>
      </c>
      <c r="I141" s="1">
        <v>1.6740313879364901E-5</v>
      </c>
      <c r="J141" s="1">
        <v>2.25149159950953E-5</v>
      </c>
      <c r="K141" s="1">
        <v>3.8743560400470899E-5</v>
      </c>
      <c r="L141" s="1">
        <v>2.4109814638779701E-5</v>
      </c>
      <c r="M141" s="1">
        <v>1.3761175697315699E-5</v>
      </c>
      <c r="N141">
        <f t="shared" si="35"/>
        <v>2.6753510807195502E-5</v>
      </c>
      <c r="O141">
        <f t="shared" si="36"/>
        <v>1.1927165419997242E-5</v>
      </c>
      <c r="R141" t="s">
        <v>348</v>
      </c>
      <c r="T141" t="s">
        <v>349</v>
      </c>
      <c r="U141" t="s">
        <v>349</v>
      </c>
      <c r="V141">
        <f>IFERROR(VLOOKUP(U141,'EU+'!$B$2:$D$30,3,FALSE),0)</f>
        <v>0</v>
      </c>
      <c r="W141">
        <f t="shared" si="37"/>
        <v>2.1656608708714727E-5</v>
      </c>
      <c r="X141">
        <f t="shared" si="38"/>
        <v>6.0441730002921955E-5</v>
      </c>
      <c r="Y141">
        <f t="shared" si="39"/>
        <v>2.7905626907784638E-5</v>
      </c>
      <c r="Z141">
        <f t="shared" si="40"/>
        <v>3.779261543338401E-5</v>
      </c>
      <c r="AA141">
        <f t="shared" si="41"/>
        <v>1.9807262622555222E-5</v>
      </c>
      <c r="AB141">
        <f t="shared" si="42"/>
        <v>2.6639814357921751E-5</v>
      </c>
      <c r="AC141">
        <f t="shared" si="43"/>
        <v>4.584166589199413E-5</v>
      </c>
      <c r="AD141">
        <f t="shared" si="44"/>
        <v>2.8526910174610974E-5</v>
      </c>
      <c r="AE141">
        <f t="shared" si="45"/>
        <v>1.6282324393441865E-5</v>
      </c>
      <c r="AF141">
        <f t="shared" si="46"/>
        <v>3.165495094370325E-5</v>
      </c>
      <c r="AG141">
        <f t="shared" si="47"/>
        <v>1.4112309931521263E-5</v>
      </c>
      <c r="AH141">
        <f t="shared" si="48"/>
        <v>2.741959548810479E-5</v>
      </c>
      <c r="AI141">
        <f t="shared" si="49"/>
        <v>1.1436709551743213E-5</v>
      </c>
      <c r="AJ141">
        <f t="shared" si="50"/>
        <v>1.3079832537093445E-10</v>
      </c>
    </row>
    <row r="142" spans="1:36" x14ac:dyDescent="0.25">
      <c r="A142" t="s">
        <v>350</v>
      </c>
      <c r="B142" t="s">
        <v>351</v>
      </c>
      <c r="C142" t="s">
        <v>352</v>
      </c>
      <c r="D142" t="s">
        <v>352</v>
      </c>
      <c r="E142">
        <v>1.3389050558968701E-2</v>
      </c>
      <c r="F142">
        <v>3.7698034810245598E-2</v>
      </c>
      <c r="G142">
        <v>1.72573324753077E-2</v>
      </c>
      <c r="H142">
        <v>2.3390880664251001E-2</v>
      </c>
      <c r="I142">
        <v>1.20679841257464E-2</v>
      </c>
      <c r="J142">
        <v>1.6295347981938001E-2</v>
      </c>
      <c r="K142">
        <v>2.8449284417704501E-2</v>
      </c>
      <c r="L142">
        <v>1.7342742404890799E-2</v>
      </c>
      <c r="M142">
        <v>9.9673029545241897E-3</v>
      </c>
      <c r="N142">
        <f t="shared" si="35"/>
        <v>1.9539773377064102E-2</v>
      </c>
      <c r="O142">
        <f t="shared" si="36"/>
        <v>8.8726184557834185E-3</v>
      </c>
      <c r="R142" t="s">
        <v>350</v>
      </c>
      <c r="S142" t="s">
        <v>351</v>
      </c>
      <c r="T142" t="s">
        <v>352</v>
      </c>
      <c r="U142" t="s">
        <v>352</v>
      </c>
      <c r="V142">
        <f>IFERROR(VLOOKUP(U142,'EU+'!$B$2:$D$30,3,FALSE),0)</f>
        <v>0</v>
      </c>
      <c r="W142">
        <f t="shared" si="37"/>
        <v>1.5842023190202219E-2</v>
      </c>
      <c r="X142">
        <f t="shared" si="38"/>
        <v>4.4604592316586339E-2</v>
      </c>
      <c r="Y142">
        <f t="shared" si="39"/>
        <v>2.0419002831513138E-2</v>
      </c>
      <c r="Z142">
        <f t="shared" si="40"/>
        <v>2.7676262203229707E-2</v>
      </c>
      <c r="AA142">
        <f t="shared" si="41"/>
        <v>1.4278927660856677E-2</v>
      </c>
      <c r="AB142">
        <f t="shared" si="42"/>
        <v>1.9280775696925968E-2</v>
      </c>
      <c r="AC142">
        <f t="shared" si="43"/>
        <v>3.3661402763770602E-2</v>
      </c>
      <c r="AD142">
        <f t="shared" si="44"/>
        <v>2.0520060488975089E-2</v>
      </c>
      <c r="AE142">
        <f t="shared" si="45"/>
        <v>1.1793386234065116E-2</v>
      </c>
      <c r="AF142">
        <f t="shared" si="46"/>
        <v>2.311960370956943E-2</v>
      </c>
      <c r="AG142">
        <f t="shared" si="47"/>
        <v>1.0498147476198929E-2</v>
      </c>
      <c r="AH142">
        <f t="shared" si="48"/>
        <v>1.990691056891869E-2</v>
      </c>
      <c r="AI142">
        <f t="shared" si="49"/>
        <v>8.4772861516279538E-3</v>
      </c>
      <c r="AJ142">
        <f t="shared" si="50"/>
        <v>7.1864380496583082E-5</v>
      </c>
    </row>
    <row r="143" spans="1:36" x14ac:dyDescent="0.25">
      <c r="A143" t="s">
        <v>353</v>
      </c>
      <c r="C143" t="s">
        <v>126</v>
      </c>
      <c r="D143" t="s">
        <v>126</v>
      </c>
      <c r="E143">
        <v>4.3448600406111098E-3</v>
      </c>
      <c r="F143">
        <v>1.21505329373964E-2</v>
      </c>
      <c r="G143">
        <v>5.5947319405883203E-3</v>
      </c>
      <c r="H143">
        <v>7.5661441770139897E-3</v>
      </c>
      <c r="I143">
        <v>3.9449130289618099E-3</v>
      </c>
      <c r="J143">
        <v>5.2989426850713504E-3</v>
      </c>
      <c r="K143">
        <v>9.1663896422053606E-3</v>
      </c>
      <c r="L143">
        <v>5.6417441320099999E-3</v>
      </c>
      <c r="M143">
        <v>3.2548060420264798E-3</v>
      </c>
      <c r="N143">
        <f t="shared" si="35"/>
        <v>6.3292294028760906E-3</v>
      </c>
      <c r="O143">
        <f t="shared" si="36"/>
        <v>2.8419929143633006E-3</v>
      </c>
      <c r="R143" t="s">
        <v>353</v>
      </c>
      <c r="T143" t="s">
        <v>126</v>
      </c>
      <c r="U143" t="s">
        <v>126</v>
      </c>
      <c r="V143">
        <f>IFERROR(VLOOKUP(U143,'EU+'!$B$2:$D$30,3,FALSE),0)</f>
        <v>0</v>
      </c>
      <c r="W143">
        <f t="shared" si="37"/>
        <v>5.1408703864694299E-3</v>
      </c>
      <c r="X143">
        <f t="shared" si="38"/>
        <v>1.4376600022516926E-2</v>
      </c>
      <c r="Y143">
        <f t="shared" si="39"/>
        <v>6.619728019952459E-3</v>
      </c>
      <c r="Z143">
        <f t="shared" si="40"/>
        <v>8.9523174914279829E-3</v>
      </c>
      <c r="AA143">
        <f t="shared" si="41"/>
        <v>4.667650137916696E-3</v>
      </c>
      <c r="AB143">
        <f t="shared" si="42"/>
        <v>6.2697479952543208E-3</v>
      </c>
      <c r="AC143">
        <f t="shared" si="43"/>
        <v>1.0845739706687011E-2</v>
      </c>
      <c r="AD143">
        <f t="shared" si="44"/>
        <v>6.6753531909415692E-3</v>
      </c>
      <c r="AE143">
        <f t="shared" si="45"/>
        <v>3.8511104704772614E-3</v>
      </c>
      <c r="AF143">
        <f t="shared" si="46"/>
        <v>7.4887908246270719E-3</v>
      </c>
      <c r="AG143">
        <f t="shared" si="47"/>
        <v>3.3626669387378664E-3</v>
      </c>
      <c r="AH143">
        <f t="shared" si="48"/>
        <v>6.4619203002553721E-3</v>
      </c>
      <c r="AI143">
        <f t="shared" si="49"/>
        <v>2.7081400335178195E-3</v>
      </c>
      <c r="AJ143">
        <f t="shared" si="50"/>
        <v>7.3340224411418966E-6</v>
      </c>
    </row>
    <row r="144" spans="1:36" x14ac:dyDescent="0.25">
      <c r="A144" t="s">
        <v>354</v>
      </c>
      <c r="C144" t="s">
        <v>129</v>
      </c>
      <c r="D144" t="s">
        <v>129</v>
      </c>
      <c r="E144">
        <v>2.8640066184177401E-2</v>
      </c>
      <c r="F144">
        <v>8.0794050713873702E-2</v>
      </c>
      <c r="G144">
        <v>3.6930411676952997E-2</v>
      </c>
      <c r="H144">
        <v>5.0087343138274898E-2</v>
      </c>
      <c r="I144">
        <v>2.5815920044017501E-2</v>
      </c>
      <c r="J144">
        <v>3.48787165266164E-2</v>
      </c>
      <c r="K144">
        <v>6.0979464614238497E-2</v>
      </c>
      <c r="L144">
        <v>3.7130612052168603E-2</v>
      </c>
      <c r="M144">
        <v>2.1312990383969801E-2</v>
      </c>
      <c r="N144">
        <f t="shared" si="35"/>
        <v>4.1841063926032193E-2</v>
      </c>
      <c r="O144">
        <f t="shared" si="36"/>
        <v>1.9035707257309655E-2</v>
      </c>
      <c r="R144" t="s">
        <v>354</v>
      </c>
      <c r="T144" t="s">
        <v>129</v>
      </c>
      <c r="U144" t="s">
        <v>129</v>
      </c>
      <c r="V144">
        <f>IFERROR(VLOOKUP(U144,'EU+'!$B$2:$D$30,3,FALSE),0)</f>
        <v>0</v>
      </c>
      <c r="W144">
        <f t="shared" si="37"/>
        <v>3.3887137154377328E-2</v>
      </c>
      <c r="X144">
        <f t="shared" si="38"/>
        <v>9.5596115602251452E-2</v>
      </c>
      <c r="Y144">
        <f t="shared" si="39"/>
        <v>4.3696334974110983E-2</v>
      </c>
      <c r="Z144">
        <f t="shared" si="40"/>
        <v>5.9263713139140285E-2</v>
      </c>
      <c r="AA144">
        <f t="shared" si="41"/>
        <v>3.0545586650263062E-2</v>
      </c>
      <c r="AB144">
        <f t="shared" si="42"/>
        <v>4.1268754167861389E-2</v>
      </c>
      <c r="AC144">
        <f t="shared" si="43"/>
        <v>7.2151351456192545E-2</v>
      </c>
      <c r="AD144">
        <f t="shared" si="44"/>
        <v>4.3933213531920916E-2</v>
      </c>
      <c r="AE144">
        <f t="shared" si="45"/>
        <v>2.5217687126383774E-2</v>
      </c>
      <c r="AF144">
        <f t="shared" si="46"/>
        <v>4.9506654866944631E-2</v>
      </c>
      <c r="AG144">
        <f t="shared" si="47"/>
        <v>2.2523188965792387E-2</v>
      </c>
      <c r="AH144">
        <f t="shared" si="48"/>
        <v>4.2623318586524336E-2</v>
      </c>
      <c r="AI144">
        <f t="shared" si="49"/>
        <v>1.8195349748870656E-2</v>
      </c>
      <c r="AJ144">
        <f t="shared" si="50"/>
        <v>3.3107075248372744E-4</v>
      </c>
    </row>
    <row r="145" spans="1:36" x14ac:dyDescent="0.25">
      <c r="A145" t="s">
        <v>355</v>
      </c>
      <c r="C145" t="s">
        <v>132</v>
      </c>
      <c r="D145" t="s">
        <v>132</v>
      </c>
      <c r="E145">
        <v>1.7999377221294698E-2</v>
      </c>
      <c r="F145">
        <v>5.07653826791747E-2</v>
      </c>
      <c r="G145">
        <v>2.3203352432205601E-2</v>
      </c>
      <c r="H145">
        <v>3.14674511843024E-2</v>
      </c>
      <c r="I145">
        <v>1.6223580228449799E-2</v>
      </c>
      <c r="J145">
        <v>2.1911699432349101E-2</v>
      </c>
      <c r="K145">
        <v>3.83159605291283E-2</v>
      </c>
      <c r="L145">
        <v>2.3326860595263701E-2</v>
      </c>
      <c r="M145">
        <v>1.34002638976878E-2</v>
      </c>
      <c r="N145">
        <f t="shared" si="35"/>
        <v>2.629043646665068E-2</v>
      </c>
      <c r="O145">
        <f t="shared" si="36"/>
        <v>1.1959116381734474E-2</v>
      </c>
      <c r="R145" t="s">
        <v>355</v>
      </c>
      <c r="T145" t="s">
        <v>132</v>
      </c>
      <c r="U145" t="s">
        <v>132</v>
      </c>
      <c r="V145">
        <f>IFERROR(VLOOKUP(U145,'EU+'!$B$2:$D$30,3,FALSE),0)</f>
        <v>0</v>
      </c>
      <c r="W145">
        <f t="shared" si="37"/>
        <v>2.1296995637823012E-2</v>
      </c>
      <c r="X145">
        <f t="shared" si="38"/>
        <v>6.0065974515591168E-2</v>
      </c>
      <c r="Y145">
        <f t="shared" si="39"/>
        <v>2.7454377418509791E-2</v>
      </c>
      <c r="Z145">
        <f t="shared" si="40"/>
        <v>3.7232519901446458E-2</v>
      </c>
      <c r="AA145">
        <f t="shared" si="41"/>
        <v>1.9195859562651813E-2</v>
      </c>
      <c r="AB145">
        <f t="shared" si="42"/>
        <v>2.5926084080061373E-2</v>
      </c>
      <c r="AC145">
        <f t="shared" si="43"/>
        <v>4.5335726576274736E-2</v>
      </c>
      <c r="AD145">
        <f t="shared" si="44"/>
        <v>2.7600513186294688E-2</v>
      </c>
      <c r="AE145">
        <f t="shared" si="45"/>
        <v>1.585529089512612E-2</v>
      </c>
      <c r="AF145">
        <f t="shared" si="46"/>
        <v>3.1107037974864353E-2</v>
      </c>
      <c r="AG145">
        <f t="shared" si="47"/>
        <v>1.4150114544668491E-2</v>
      </c>
      <c r="AH145">
        <f t="shared" si="48"/>
        <v>2.6782694860081745E-2</v>
      </c>
      <c r="AI145">
        <f t="shared" si="49"/>
        <v>1.1430068043857581E-2</v>
      </c>
      <c r="AJ145">
        <f t="shared" si="50"/>
        <v>1.3064645548721427E-4</v>
      </c>
    </row>
    <row r="146" spans="1:36" x14ac:dyDescent="0.25">
      <c r="A146" t="s">
        <v>356</v>
      </c>
      <c r="C146" t="s">
        <v>127</v>
      </c>
      <c r="D146" t="s">
        <v>127</v>
      </c>
      <c r="E146">
        <v>4.9638404078935501E-2</v>
      </c>
      <c r="F146">
        <v>0.13980423517940599</v>
      </c>
      <c r="G146">
        <v>6.3959610152878904E-2</v>
      </c>
      <c r="H146">
        <v>8.6643611507728993E-2</v>
      </c>
      <c r="I146">
        <v>4.4815838075529003E-2</v>
      </c>
      <c r="J146">
        <v>6.0398430229376597E-2</v>
      </c>
      <c r="K146">
        <v>0.105529044498879</v>
      </c>
      <c r="L146">
        <v>6.4230931192861301E-2</v>
      </c>
      <c r="M146">
        <v>3.7027620299585902E-2</v>
      </c>
      <c r="N146">
        <f t="shared" si="35"/>
        <v>7.2449747246131235E-2</v>
      </c>
      <c r="O146">
        <f t="shared" si="36"/>
        <v>3.2893608292002996E-2</v>
      </c>
      <c r="R146" t="s">
        <v>356</v>
      </c>
      <c r="T146" t="s">
        <v>127</v>
      </c>
      <c r="U146" t="s">
        <v>127</v>
      </c>
      <c r="V146">
        <f>IFERROR(VLOOKUP(U146,'EU+'!$B$2:$D$30,3,FALSE),0)</f>
        <v>0</v>
      </c>
      <c r="W146">
        <f t="shared" si="37"/>
        <v>5.8732525139086146E-2</v>
      </c>
      <c r="X146">
        <f t="shared" si="38"/>
        <v>0.16541740028885435</v>
      </c>
      <c r="Y146">
        <f t="shared" si="39"/>
        <v>7.5677481597040672E-2</v>
      </c>
      <c r="Z146">
        <f t="shared" si="40"/>
        <v>0.10251735899741353</v>
      </c>
      <c r="AA146">
        <f t="shared" si="41"/>
        <v>5.3026429540614435E-2</v>
      </c>
      <c r="AB146">
        <f t="shared" si="42"/>
        <v>7.1463867294507807E-2</v>
      </c>
      <c r="AC146">
        <f t="shared" si="43"/>
        <v>0.12486274234518194</v>
      </c>
      <c r="AD146">
        <f t="shared" si="44"/>
        <v>7.5998510648985787E-2</v>
      </c>
      <c r="AE146">
        <f t="shared" si="45"/>
        <v>4.381135293205024E-2</v>
      </c>
      <c r="AF146">
        <f t="shared" si="46"/>
        <v>8.5723074309303871E-2</v>
      </c>
      <c r="AG146">
        <f t="shared" si="47"/>
        <v>3.8919959490501588E-2</v>
      </c>
      <c r="AH146">
        <f t="shared" si="48"/>
        <v>7.3832580552268046E-2</v>
      </c>
      <c r="AI146">
        <f t="shared" si="49"/>
        <v>3.1418742400186009E-2</v>
      </c>
      <c r="AJ146">
        <f t="shared" si="50"/>
        <v>9.8713737400924601E-4</v>
      </c>
    </row>
    <row r="147" spans="1:36" x14ac:dyDescent="0.25">
      <c r="A147" t="s">
        <v>357</v>
      </c>
      <c r="C147" t="s">
        <v>128</v>
      </c>
      <c r="D147" t="s">
        <v>128</v>
      </c>
      <c r="E147">
        <v>0.30161566831596798</v>
      </c>
      <c r="F147">
        <v>0.85044377366552604</v>
      </c>
      <c r="G147">
        <v>0.388838710036635</v>
      </c>
      <c r="H147">
        <v>0.527292551778761</v>
      </c>
      <c r="I147">
        <v>0.271852057777492</v>
      </c>
      <c r="J147">
        <v>0.367207853161574</v>
      </c>
      <c r="K147">
        <v>0.64186208065139505</v>
      </c>
      <c r="L147">
        <v>0.39090000826500898</v>
      </c>
      <c r="M147">
        <v>0.22451002593466701</v>
      </c>
      <c r="N147">
        <f t="shared" si="35"/>
        <v>0.44050252550966967</v>
      </c>
      <c r="O147">
        <f t="shared" si="36"/>
        <v>0.20031755222245912</v>
      </c>
      <c r="R147" t="s">
        <v>357</v>
      </c>
      <c r="T147" t="s">
        <v>128</v>
      </c>
      <c r="U147" t="s">
        <v>128</v>
      </c>
      <c r="V147">
        <f>IFERROR(VLOOKUP(U147,'EU+'!$B$2:$D$30,3,FALSE),0)</f>
        <v>0</v>
      </c>
      <c r="W147">
        <f t="shared" si="37"/>
        <v>0.35687387921537206</v>
      </c>
      <c r="X147">
        <f t="shared" si="38"/>
        <v>1.0062513338817429</v>
      </c>
      <c r="Y147">
        <f t="shared" si="39"/>
        <v>0.46007682430644026</v>
      </c>
      <c r="Z147">
        <f t="shared" si="40"/>
        <v>0.62389642913884558</v>
      </c>
      <c r="AA147">
        <f t="shared" si="41"/>
        <v>0.32165735610956919</v>
      </c>
      <c r="AB147">
        <f t="shared" si="42"/>
        <v>0.43448303520769654</v>
      </c>
      <c r="AC147">
        <f t="shared" si="43"/>
        <v>0.75945593915018228</v>
      </c>
      <c r="AD147">
        <f t="shared" si="44"/>
        <v>0.46251576754532053</v>
      </c>
      <c r="AE147">
        <f t="shared" si="45"/>
        <v>0.26564191550590821</v>
      </c>
      <c r="AF147">
        <f t="shared" si="46"/>
        <v>0.52120583111789753</v>
      </c>
      <c r="AG147">
        <f t="shared" si="47"/>
        <v>0.23701720250708927</v>
      </c>
      <c r="AH147">
        <f t="shared" si="48"/>
        <v>0.44875080270373535</v>
      </c>
      <c r="AI147">
        <f t="shared" si="49"/>
        <v>0.19144995037778603</v>
      </c>
      <c r="AJ147">
        <f t="shared" si="50"/>
        <v>3.6653083499656736E-2</v>
      </c>
    </row>
    <row r="148" spans="1:36" x14ac:dyDescent="0.25">
      <c r="A148" t="s">
        <v>358</v>
      </c>
      <c r="C148" t="s">
        <v>130</v>
      </c>
      <c r="D148" t="s">
        <v>130</v>
      </c>
      <c r="E148">
        <v>2.9842224956675201E-2</v>
      </c>
      <c r="F148">
        <v>8.3502567255283405E-2</v>
      </c>
      <c r="G148">
        <v>3.8497515337518003E-2</v>
      </c>
      <c r="H148">
        <v>5.2240319605526997E-2</v>
      </c>
      <c r="I148">
        <v>2.7399104180081901E-2</v>
      </c>
      <c r="J148">
        <v>3.6941671910975499E-2</v>
      </c>
      <c r="K148">
        <v>6.3903304962087501E-2</v>
      </c>
      <c r="L148">
        <v>3.9697674042043003E-2</v>
      </c>
      <c r="M148">
        <v>2.2468048499678799E-2</v>
      </c>
      <c r="N148">
        <f t="shared" si="35"/>
        <v>4.3832492305541149E-2</v>
      </c>
      <c r="O148">
        <f t="shared" si="36"/>
        <v>1.9565624571742428E-2</v>
      </c>
      <c r="R148" t="s">
        <v>358</v>
      </c>
      <c r="T148" t="s">
        <v>130</v>
      </c>
      <c r="U148" t="s">
        <v>130</v>
      </c>
      <c r="V148" t="str">
        <f>IFERROR(VLOOKUP(U148,'EU+'!$B$2:$D$30,3,FALSE),0)</f>
        <v>EU+</v>
      </c>
      <c r="W148">
        <f t="shared" si="37"/>
        <v>3.5309540264167522E-2</v>
      </c>
      <c r="X148">
        <f t="shared" si="38"/>
        <v>9.8800852313871118E-2</v>
      </c>
      <c r="Y148">
        <f t="shared" si="39"/>
        <v>4.5550543562149493E-2</v>
      </c>
      <c r="Z148">
        <f t="shared" si="40"/>
        <v>6.1811130745187071E-2</v>
      </c>
      <c r="AA148">
        <f t="shared" si="41"/>
        <v>3.2418821775295287E-2</v>
      </c>
      <c r="AB148">
        <f t="shared" si="42"/>
        <v>4.3709658165903102E-2</v>
      </c>
      <c r="AC148">
        <f t="shared" si="43"/>
        <v>7.5610860880783184E-2</v>
      </c>
      <c r="AD148">
        <f t="shared" si="44"/>
        <v>4.6970580176789969E-2</v>
      </c>
      <c r="AE148">
        <f t="shared" si="45"/>
        <v>2.6584360392311206E-2</v>
      </c>
      <c r="AF148">
        <f t="shared" si="46"/>
        <v>5.186292758627311E-2</v>
      </c>
      <c r="AG148">
        <f t="shared" si="47"/>
        <v>2.3150191033426696E-2</v>
      </c>
      <c r="AH148">
        <f t="shared" si="48"/>
        <v>4.5058856278216555E-2</v>
      </c>
      <c r="AI148">
        <f t="shared" si="49"/>
        <v>1.8973517593736233E-2</v>
      </c>
      <c r="AJ148">
        <f t="shared" si="50"/>
        <v>3.5999436987981838E-4</v>
      </c>
    </row>
    <row r="149" spans="1:36" x14ac:dyDescent="0.25">
      <c r="A149" t="s">
        <v>359</v>
      </c>
      <c r="C149" t="s">
        <v>131</v>
      </c>
      <c r="D149" t="s">
        <v>131</v>
      </c>
      <c r="E149">
        <v>5.6974314516166297E-3</v>
      </c>
      <c r="F149">
        <v>1.60558991749036E-2</v>
      </c>
      <c r="G149">
        <v>7.4009065216803296E-3</v>
      </c>
      <c r="H149">
        <v>1.0147149864223499E-2</v>
      </c>
      <c r="I149">
        <v>5.3387997513334399E-3</v>
      </c>
      <c r="J149">
        <v>7.3117599284847103E-3</v>
      </c>
      <c r="K149">
        <v>1.31842433933283E-2</v>
      </c>
      <c r="L149">
        <v>7.9768122790901293E-3</v>
      </c>
      <c r="M149">
        <v>4.3199143850158103E-3</v>
      </c>
      <c r="N149">
        <f t="shared" si="35"/>
        <v>8.603657416630715E-3</v>
      </c>
      <c r="O149">
        <f t="shared" si="36"/>
        <v>3.8707958969435921E-3</v>
      </c>
      <c r="R149" t="s">
        <v>359</v>
      </c>
      <c r="T149" t="s">
        <v>131</v>
      </c>
      <c r="U149" t="s">
        <v>131</v>
      </c>
      <c r="V149" t="str">
        <f>IFERROR(VLOOKUP(U149,'EU+'!$B$2:$D$30,3,FALSE),0)</f>
        <v>EU+</v>
      </c>
      <c r="W149">
        <f t="shared" si="37"/>
        <v>6.7412428374645245E-3</v>
      </c>
      <c r="X149">
        <f t="shared" si="38"/>
        <v>1.8997458105645064E-2</v>
      </c>
      <c r="Y149">
        <f t="shared" si="39"/>
        <v>8.756807081174359E-3</v>
      </c>
      <c r="Z149">
        <f t="shared" si="40"/>
        <v>1.2006182421636024E-2</v>
      </c>
      <c r="AA149">
        <f t="shared" si="41"/>
        <v>6.3169071694792987E-3</v>
      </c>
      <c r="AB149">
        <f t="shared" si="42"/>
        <v>8.6513281758171367E-3</v>
      </c>
      <c r="AC149">
        <f t="shared" si="43"/>
        <v>1.5599693844046945E-2</v>
      </c>
      <c r="AD149">
        <f t="shared" si="44"/>
        <v>9.4382230131013316E-3</v>
      </c>
      <c r="AE149">
        <f t="shared" si="45"/>
        <v>5.1113545031216887E-3</v>
      </c>
      <c r="AF149">
        <f t="shared" si="46"/>
        <v>1.0179910794609595E-2</v>
      </c>
      <c r="AG149">
        <f t="shared" si="47"/>
        <v>4.5799542016699418E-3</v>
      </c>
      <c r="AH149">
        <f t="shared" si="48"/>
        <v>9.0235013411132815E-3</v>
      </c>
      <c r="AI149">
        <f t="shared" si="49"/>
        <v>4.0677807112034234E-3</v>
      </c>
      <c r="AJ149">
        <f t="shared" si="50"/>
        <v>1.6546839914438629E-5</v>
      </c>
    </row>
    <row r="150" spans="1:36" x14ac:dyDescent="0.25">
      <c r="A150" t="s">
        <v>360</v>
      </c>
      <c r="C150" t="s">
        <v>361</v>
      </c>
      <c r="D150" t="s">
        <v>361</v>
      </c>
      <c r="E150">
        <v>1.92558045856307E-3</v>
      </c>
      <c r="F150">
        <v>5.4403311566882497E-3</v>
      </c>
      <c r="G150">
        <v>2.5055077703956402E-3</v>
      </c>
      <c r="H150">
        <v>3.4450079798807498E-3</v>
      </c>
      <c r="I150">
        <v>1.81060305390231E-3</v>
      </c>
      <c r="J150">
        <v>2.4873709229199202E-3</v>
      </c>
      <c r="K150">
        <v>4.5189552302143596E-3</v>
      </c>
      <c r="L150">
        <v>2.7201639800863799E-3</v>
      </c>
      <c r="M150">
        <v>1.4612678001711199E-3</v>
      </c>
      <c r="N150">
        <f t="shared" si="35"/>
        <v>2.9238653725357556E-3</v>
      </c>
      <c r="O150">
        <f t="shared" si="36"/>
        <v>1.3195957466877347E-3</v>
      </c>
      <c r="R150" t="s">
        <v>360</v>
      </c>
      <c r="T150" t="s">
        <v>361</v>
      </c>
      <c r="U150" t="s">
        <v>361</v>
      </c>
      <c r="V150">
        <f>IFERROR(VLOOKUP(U150,'EU+'!$B$2:$D$30,3,FALSE),0)</f>
        <v>0</v>
      </c>
      <c r="W150">
        <f t="shared" si="37"/>
        <v>2.2783609744996026E-3</v>
      </c>
      <c r="X150">
        <f t="shared" si="38"/>
        <v>6.4370398757590047E-3</v>
      </c>
      <c r="Y150">
        <f t="shared" si="39"/>
        <v>2.9645352392258734E-3</v>
      </c>
      <c r="Z150">
        <f t="shared" si="40"/>
        <v>4.0761588035937834E-3</v>
      </c>
      <c r="AA150">
        <f t="shared" si="41"/>
        <v>2.142318862853015E-3</v>
      </c>
      <c r="AB150">
        <f t="shared" si="42"/>
        <v>2.9430755877709724E-3</v>
      </c>
      <c r="AC150">
        <f t="shared" si="43"/>
        <v>5.3468610964791004E-3</v>
      </c>
      <c r="AD150">
        <f t="shared" si="44"/>
        <v>3.2185180468091725E-3</v>
      </c>
      <c r="AE150">
        <f t="shared" si="45"/>
        <v>1.7289828188676109E-3</v>
      </c>
      <c r="AF150">
        <f t="shared" si="46"/>
        <v>3.4595390339842375E-3</v>
      </c>
      <c r="AG150">
        <f t="shared" si="47"/>
        <v>1.5613554022107996E-3</v>
      </c>
      <c r="AH150">
        <f t="shared" si="48"/>
        <v>3.0759512825559747E-3</v>
      </c>
      <c r="AI150">
        <f t="shared" si="49"/>
        <v>1.4036564886750233E-3</v>
      </c>
      <c r="AJ150">
        <f t="shared" si="50"/>
        <v>1.9702515381994959E-6</v>
      </c>
    </row>
    <row r="151" spans="1:36" x14ac:dyDescent="0.25">
      <c r="A151" t="s">
        <v>362</v>
      </c>
      <c r="C151" t="s">
        <v>133</v>
      </c>
      <c r="D151" t="s">
        <v>133</v>
      </c>
      <c r="E151">
        <v>7.4007652470043902E-4</v>
      </c>
      <c r="F151">
        <v>2.2232516263896102E-3</v>
      </c>
      <c r="G151">
        <v>9.8131669275542191E-4</v>
      </c>
      <c r="H151">
        <v>1.38825340572693E-3</v>
      </c>
      <c r="I151">
        <v>7.1229198811493502E-4</v>
      </c>
      <c r="J151">
        <v>1.00462422928637E-3</v>
      </c>
      <c r="K151">
        <v>1.94241824203044E-3</v>
      </c>
      <c r="L151">
        <v>1.1221886918285099E-3</v>
      </c>
      <c r="M151">
        <v>5.6135176961367203E-4</v>
      </c>
      <c r="N151">
        <f t="shared" si="35"/>
        <v>1.1861970189384809E-3</v>
      </c>
      <c r="O151">
        <f t="shared" si="36"/>
        <v>5.6802974522615277E-4</v>
      </c>
      <c r="R151" t="s">
        <v>362</v>
      </c>
      <c r="T151" t="s">
        <v>133</v>
      </c>
      <c r="U151" t="s">
        <v>133</v>
      </c>
      <c r="V151">
        <f>IFERROR(VLOOKUP(U151,'EU+'!$B$2:$D$30,3,FALSE),0)</f>
        <v>0</v>
      </c>
      <c r="W151">
        <f t="shared" si="37"/>
        <v>8.7566399239377376E-4</v>
      </c>
      <c r="X151">
        <f t="shared" si="38"/>
        <v>2.630567691696872E-3</v>
      </c>
      <c r="Y151">
        <f t="shared" si="39"/>
        <v>1.161101135222047E-3</v>
      </c>
      <c r="Z151">
        <f t="shared" si="40"/>
        <v>1.6425916498366887E-3</v>
      </c>
      <c r="AA151">
        <f t="shared" si="41"/>
        <v>8.4278912415886888E-4</v>
      </c>
      <c r="AB151">
        <f t="shared" si="42"/>
        <v>1.1886787840331816E-3</v>
      </c>
      <c r="AC151">
        <f t="shared" si="43"/>
        <v>2.2982835638562468E-3</v>
      </c>
      <c r="AD151">
        <f t="shared" si="44"/>
        <v>1.3277819216106752E-3</v>
      </c>
      <c r="AE151">
        <f t="shared" si="45"/>
        <v>6.6419554642161501E-4</v>
      </c>
      <c r="AF151">
        <f t="shared" si="46"/>
        <v>1.4035170454699964E-3</v>
      </c>
      <c r="AG151">
        <f t="shared" si="47"/>
        <v>6.7209697632888044E-4</v>
      </c>
      <c r="AH151">
        <f t="shared" si="48"/>
        <v>1.2643457880161175E-3</v>
      </c>
      <c r="AI151">
        <f t="shared" si="49"/>
        <v>6.3574116119982475E-4</v>
      </c>
      <c r="AJ151">
        <f t="shared" si="50"/>
        <v>4.0416682404370157E-7</v>
      </c>
    </row>
    <row r="152" spans="1:36" x14ac:dyDescent="0.25">
      <c r="A152" t="s">
        <v>363</v>
      </c>
      <c r="C152" t="s">
        <v>134</v>
      </c>
      <c r="D152" t="s">
        <v>134</v>
      </c>
      <c r="E152">
        <v>2.5070747683197701E-2</v>
      </c>
      <c r="F152">
        <v>7.0894557485950305E-2</v>
      </c>
      <c r="G152">
        <v>3.2337000710487299E-2</v>
      </c>
      <c r="H152">
        <v>4.3873887898659703E-2</v>
      </c>
      <c r="I152">
        <v>2.2724849556460799E-2</v>
      </c>
      <c r="J152">
        <v>3.0616848255199801E-2</v>
      </c>
      <c r="K152">
        <v>5.3540950160018697E-2</v>
      </c>
      <c r="L152">
        <v>3.2613331960966399E-2</v>
      </c>
      <c r="M152">
        <v>1.8740553480506399E-2</v>
      </c>
      <c r="N152">
        <f t="shared" si="35"/>
        <v>3.6712525243494123E-2</v>
      </c>
      <c r="O152">
        <f t="shared" si="36"/>
        <v>1.6696466811368268E-2</v>
      </c>
      <c r="R152" t="s">
        <v>363</v>
      </c>
      <c r="T152" t="s">
        <v>134</v>
      </c>
      <c r="U152" t="s">
        <v>134</v>
      </c>
      <c r="V152" t="str">
        <f>IFERROR(VLOOKUP(U152,'EU+'!$B$2:$D$30,3,FALSE),0)</f>
        <v>EU+</v>
      </c>
      <c r="W152">
        <f t="shared" si="37"/>
        <v>2.9663893227057835E-2</v>
      </c>
      <c r="X152">
        <f t="shared" si="38"/>
        <v>8.3882962335908723E-2</v>
      </c>
      <c r="Y152">
        <f t="shared" si="39"/>
        <v>3.826137730236373E-2</v>
      </c>
      <c r="Z152">
        <f t="shared" si="40"/>
        <v>5.1911907156801135E-2</v>
      </c>
      <c r="AA152">
        <f t="shared" si="41"/>
        <v>2.6888209293238968E-2</v>
      </c>
      <c r="AB152">
        <f t="shared" si="42"/>
        <v>3.6226080253679883E-2</v>
      </c>
      <c r="AC152">
        <f t="shared" si="43"/>
        <v>6.3350046392371698E-2</v>
      </c>
      <c r="AD152">
        <f t="shared" si="44"/>
        <v>3.8588334472253204E-2</v>
      </c>
      <c r="AE152">
        <f t="shared" si="45"/>
        <v>2.2173960844186644E-2</v>
      </c>
      <c r="AF152">
        <f t="shared" si="46"/>
        <v>4.3438530141984649E-2</v>
      </c>
      <c r="AG152">
        <f t="shared" si="47"/>
        <v>1.9755382448903944E-2</v>
      </c>
      <c r="AH152">
        <f t="shared" si="48"/>
        <v>3.7445326251146084E-2</v>
      </c>
      <c r="AI152">
        <f t="shared" si="49"/>
        <v>1.5957089913631508E-2</v>
      </c>
      <c r="AJ152">
        <f t="shared" si="50"/>
        <v>2.5462871851172041E-4</v>
      </c>
    </row>
    <row r="153" spans="1:36" x14ac:dyDescent="0.25">
      <c r="A153" t="s">
        <v>364</v>
      </c>
      <c r="B153" t="s">
        <v>365</v>
      </c>
      <c r="C153" t="s">
        <v>135</v>
      </c>
      <c r="D153" t="s">
        <v>135</v>
      </c>
      <c r="E153">
        <v>0.14785166254436899</v>
      </c>
      <c r="F153">
        <v>0.41682554405042299</v>
      </c>
      <c r="G153">
        <v>0.19067084696062001</v>
      </c>
      <c r="H153">
        <v>0.25861132306601398</v>
      </c>
      <c r="I153">
        <v>0.134384972243907</v>
      </c>
      <c r="J153">
        <v>0.180902284798693</v>
      </c>
      <c r="K153">
        <v>0.31469751587605499</v>
      </c>
      <c r="L153">
        <v>0.19297396879145701</v>
      </c>
      <c r="M153">
        <v>0.11071326148329701</v>
      </c>
      <c r="N153">
        <f t="shared" si="35"/>
        <v>0.21640348664609277</v>
      </c>
      <c r="O153">
        <f t="shared" si="36"/>
        <v>9.7903318447184612E-2</v>
      </c>
      <c r="R153" t="s">
        <v>364</v>
      </c>
      <c r="S153" t="s">
        <v>365</v>
      </c>
      <c r="T153" t="s">
        <v>135</v>
      </c>
      <c r="U153" t="s">
        <v>135</v>
      </c>
      <c r="V153">
        <f>IFERROR(VLOOKUP(U153,'EU+'!$B$2:$D$30,3,FALSE),0)</f>
        <v>0</v>
      </c>
      <c r="W153">
        <f t="shared" si="37"/>
        <v>0.17493917559142155</v>
      </c>
      <c r="X153">
        <f t="shared" si="38"/>
        <v>0.49319105234778393</v>
      </c>
      <c r="Y153">
        <f t="shared" si="39"/>
        <v>0.2256031498232168</v>
      </c>
      <c r="Z153">
        <f t="shared" si="40"/>
        <v>0.30599082132200417</v>
      </c>
      <c r="AA153">
        <f t="shared" si="41"/>
        <v>0.15900528848750858</v>
      </c>
      <c r="AB153">
        <f t="shared" si="42"/>
        <v>0.2140449151580622</v>
      </c>
      <c r="AC153">
        <f t="shared" si="43"/>
        <v>0.37235241755570014</v>
      </c>
      <c r="AD153">
        <f t="shared" si="44"/>
        <v>0.22832822052881216</v>
      </c>
      <c r="AE153">
        <f t="shared" si="45"/>
        <v>0.13099674604682426</v>
      </c>
      <c r="AF153">
        <f t="shared" si="46"/>
        <v>0.25605019854014821</v>
      </c>
      <c r="AG153">
        <f t="shared" si="47"/>
        <v>0.1158399271409964</v>
      </c>
      <c r="AH153">
        <f t="shared" si="48"/>
        <v>0.22094551755538147</v>
      </c>
      <c r="AI153">
        <f t="shared" si="49"/>
        <v>9.3479336563255327E-2</v>
      </c>
      <c r="AJ153">
        <f t="shared" si="50"/>
        <v>8.7383863643063636E-3</v>
      </c>
    </row>
    <row r="154" spans="1:36" x14ac:dyDescent="0.25">
      <c r="A154" t="s">
        <v>366</v>
      </c>
      <c r="C154" t="s">
        <v>136</v>
      </c>
      <c r="D154" t="s">
        <v>136</v>
      </c>
      <c r="E154">
        <v>9.073794074114E-2</v>
      </c>
      <c r="F154">
        <v>0.255725819667391</v>
      </c>
      <c r="G154">
        <v>0.116990626200836</v>
      </c>
      <c r="H154">
        <v>0.15861488996883399</v>
      </c>
      <c r="I154">
        <v>8.1796116749209599E-2</v>
      </c>
      <c r="J154">
        <v>0.110479984462744</v>
      </c>
      <c r="K154">
        <v>0.192995954884462</v>
      </c>
      <c r="L154">
        <v>0.11759441344858899</v>
      </c>
      <c r="M154">
        <v>6.7526399293863906E-2</v>
      </c>
      <c r="N154">
        <f t="shared" si="35"/>
        <v>0.13249579393522992</v>
      </c>
      <c r="O154">
        <f t="shared" si="36"/>
        <v>6.0218841464138383E-2</v>
      </c>
      <c r="R154" t="s">
        <v>366</v>
      </c>
      <c r="T154" t="s">
        <v>136</v>
      </c>
      <c r="U154" t="s">
        <v>136</v>
      </c>
      <c r="V154">
        <f>IFERROR(VLOOKUP(U154,'EU+'!$B$2:$D$30,3,FALSE),0)</f>
        <v>0</v>
      </c>
      <c r="W154">
        <f t="shared" si="37"/>
        <v>0.10736179948842144</v>
      </c>
      <c r="X154">
        <f t="shared" si="38"/>
        <v>0.30257667245797049</v>
      </c>
      <c r="Y154">
        <f t="shared" si="39"/>
        <v>0.13842417019393793</v>
      </c>
      <c r="Z154">
        <f t="shared" si="40"/>
        <v>0.18767430551783576</v>
      </c>
      <c r="AA154">
        <f t="shared" si="41"/>
        <v>9.6781767512369277E-2</v>
      </c>
      <c r="AB154">
        <f t="shared" si="42"/>
        <v>0.1307207309587442</v>
      </c>
      <c r="AC154">
        <f t="shared" si="43"/>
        <v>0.22835423463591506</v>
      </c>
      <c r="AD154">
        <f t="shared" si="44"/>
        <v>0.13913857571049967</v>
      </c>
      <c r="AE154">
        <f t="shared" si="45"/>
        <v>7.9897732766993551E-2</v>
      </c>
      <c r="AF154">
        <f t="shared" si="46"/>
        <v>0.15676999880474302</v>
      </c>
      <c r="AG154">
        <f t="shared" si="47"/>
        <v>7.1251376545363704E-2</v>
      </c>
      <c r="AH154">
        <f t="shared" si="48"/>
        <v>0.13497860831690436</v>
      </c>
      <c r="AI154">
        <f t="shared" si="49"/>
        <v>5.7548553278019499E-2</v>
      </c>
      <c r="AJ154">
        <f t="shared" si="50"/>
        <v>3.3118359843930488E-3</v>
      </c>
    </row>
    <row r="155" spans="1:36" x14ac:dyDescent="0.25">
      <c r="A155" t="s">
        <v>367</v>
      </c>
      <c r="C155" t="s">
        <v>145</v>
      </c>
      <c r="D155" t="s">
        <v>145</v>
      </c>
      <c r="E155" s="1">
        <v>7.3388769301570105E-4</v>
      </c>
      <c r="F155">
        <v>2.0746163208181E-3</v>
      </c>
      <c r="G155">
        <v>9.4667067484509901E-4</v>
      </c>
      <c r="H155">
        <v>1.28482839018818E-3</v>
      </c>
      <c r="I155" s="1">
        <v>6.6152491409659196E-4</v>
      </c>
      <c r="J155">
        <v>8.94264225754958E-4</v>
      </c>
      <c r="K155">
        <v>1.5660584273313901E-3</v>
      </c>
      <c r="L155">
        <v>9.5230410226023897E-4</v>
      </c>
      <c r="M155" s="1">
        <v>5.4599678093856098E-4</v>
      </c>
      <c r="N155">
        <f t="shared" si="35"/>
        <v>1.0733501699165355E-3</v>
      </c>
      <c r="O155">
        <f t="shared" si="36"/>
        <v>4.8935242940281493E-4</v>
      </c>
      <c r="R155" t="s">
        <v>367</v>
      </c>
      <c r="T155" t="s">
        <v>145</v>
      </c>
      <c r="U155" t="s">
        <v>145</v>
      </c>
      <c r="V155">
        <f>IFERROR(VLOOKUP(U155,'EU+'!$B$2:$D$30,3,FALSE),0)</f>
        <v>0</v>
      </c>
      <c r="W155">
        <f t="shared" si="37"/>
        <v>8.6834132118284151E-4</v>
      </c>
      <c r="X155">
        <f t="shared" si="38"/>
        <v>2.4547013039066365E-3</v>
      </c>
      <c r="Y155">
        <f t="shared" si="39"/>
        <v>1.1201077117700875E-3</v>
      </c>
      <c r="Z155">
        <f t="shared" si="40"/>
        <v>1.5202184100467787E-3</v>
      </c>
      <c r="AA155">
        <f t="shared" si="41"/>
        <v>7.8272114843832218E-4</v>
      </c>
      <c r="AB155">
        <f t="shared" si="42"/>
        <v>1.0581000153956769E-3</v>
      </c>
      <c r="AC155">
        <f t="shared" si="43"/>
        <v>1.8529718603815973E-3</v>
      </c>
      <c r="AD155">
        <f t="shared" si="44"/>
        <v>1.1267732245604017E-3</v>
      </c>
      <c r="AE155">
        <f t="shared" si="45"/>
        <v>6.4602741077935636E-4</v>
      </c>
      <c r="AF155">
        <f t="shared" si="46"/>
        <v>1.2699958229401888E-3</v>
      </c>
      <c r="AG155">
        <f t="shared" si="47"/>
        <v>5.7900539703229837E-4</v>
      </c>
      <c r="AH155">
        <f t="shared" si="48"/>
        <v>1.0933187319110708E-3</v>
      </c>
      <c r="AI155">
        <f t="shared" si="49"/>
        <v>4.6796709859918021E-4</v>
      </c>
      <c r="AJ155">
        <f t="shared" si="50"/>
        <v>2.1899320537133486E-7</v>
      </c>
    </row>
    <row r="156" spans="1:36" x14ac:dyDescent="0.25">
      <c r="A156" t="s">
        <v>368</v>
      </c>
      <c r="B156" t="s">
        <v>369</v>
      </c>
      <c r="C156" t="s">
        <v>370</v>
      </c>
      <c r="D156" t="s">
        <v>370</v>
      </c>
      <c r="E156" s="1">
        <v>3.8598131514843502E-5</v>
      </c>
      <c r="F156">
        <v>1.08177707200601E-4</v>
      </c>
      <c r="G156" s="1">
        <v>4.9823570011900101E-5</v>
      </c>
      <c r="H156" s="1">
        <v>6.7677860430701795E-5</v>
      </c>
      <c r="I156" s="1">
        <v>3.5502895949076702E-5</v>
      </c>
      <c r="J156" s="1">
        <v>4.7933403823573298E-5</v>
      </c>
      <c r="K156" s="1">
        <v>8.3214127861331596E-5</v>
      </c>
      <c r="L156" s="1">
        <v>5.15936012290646E-5</v>
      </c>
      <c r="M156" s="1">
        <v>2.9078337579032401E-5</v>
      </c>
      <c r="N156">
        <f t="shared" si="35"/>
        <v>5.6844403955569448E-5</v>
      </c>
      <c r="O156">
        <f t="shared" si="36"/>
        <v>2.5405324161480927E-5</v>
      </c>
      <c r="R156" t="s">
        <v>368</v>
      </c>
      <c r="S156" t="s">
        <v>369</v>
      </c>
      <c r="T156" t="s">
        <v>370</v>
      </c>
      <c r="U156" t="s">
        <v>370</v>
      </c>
      <c r="V156">
        <f>IFERROR(VLOOKUP(U156,'EU+'!$B$2:$D$30,3,FALSE),0)</f>
        <v>0</v>
      </c>
      <c r="W156">
        <f t="shared" si="37"/>
        <v>4.5669593363887104E-5</v>
      </c>
      <c r="X156">
        <f t="shared" si="38"/>
        <v>1.2799665955304522E-4</v>
      </c>
      <c r="Y156">
        <f t="shared" si="39"/>
        <v>5.8951614834142656E-5</v>
      </c>
      <c r="Z156">
        <f t="shared" si="40"/>
        <v>8.0076942699141646E-5</v>
      </c>
      <c r="AA156">
        <f t="shared" si="41"/>
        <v>4.2007287855661934E-5</v>
      </c>
      <c r="AB156">
        <f t="shared" si="42"/>
        <v>5.6715156284902867E-5</v>
      </c>
      <c r="AC156">
        <f t="shared" si="43"/>
        <v>9.8459568699485819E-5</v>
      </c>
      <c r="AD156">
        <f t="shared" si="44"/>
        <v>6.104592880108175E-5</v>
      </c>
      <c r="AE156">
        <f t="shared" si="45"/>
        <v>3.4405703095279263E-5</v>
      </c>
      <c r="AF156">
        <f t="shared" si="46"/>
        <v>6.7258717242958696E-5</v>
      </c>
      <c r="AG156">
        <f t="shared" si="47"/>
        <v>3.0059766579280601E-5</v>
      </c>
      <c r="AH156">
        <f t="shared" si="48"/>
        <v>5.8526728947282319E-5</v>
      </c>
      <c r="AI156">
        <f t="shared" si="49"/>
        <v>2.4794029907530882E-5</v>
      </c>
      <c r="AJ156">
        <f t="shared" si="50"/>
        <v>6.1474391905553591E-10</v>
      </c>
    </row>
    <row r="157" spans="1:36" x14ac:dyDescent="0.25">
      <c r="A157" t="s">
        <v>371</v>
      </c>
      <c r="C157" t="s">
        <v>372</v>
      </c>
      <c r="D157" t="s">
        <v>372</v>
      </c>
      <c r="E157">
        <v>2.00636290533735E-4</v>
      </c>
      <c r="F157">
        <v>5.6339296678871204E-4</v>
      </c>
      <c r="G157">
        <v>2.5853746683037702E-4</v>
      </c>
      <c r="H157">
        <v>3.50114364181505E-4</v>
      </c>
      <c r="I157">
        <v>1.8218317833961501E-4</v>
      </c>
      <c r="J157">
        <v>2.4497883939415702E-4</v>
      </c>
      <c r="K157">
        <v>4.2516493939474798E-4</v>
      </c>
      <c r="L157">
        <v>2.6099232330480701E-4</v>
      </c>
      <c r="M157">
        <v>1.5023428778837301E-4</v>
      </c>
      <c r="N157">
        <f t="shared" si="35"/>
        <v>2.9291496183955881E-4</v>
      </c>
      <c r="O157">
        <f t="shared" si="36"/>
        <v>1.3207648068679409E-4</v>
      </c>
      <c r="R157" t="s">
        <v>371</v>
      </c>
      <c r="T157" t="s">
        <v>372</v>
      </c>
      <c r="U157" t="s">
        <v>372</v>
      </c>
      <c r="V157">
        <f>IFERROR(VLOOKUP(U157,'EU+'!$B$2:$D$30,3,FALSE),0)</f>
        <v>0</v>
      </c>
      <c r="W157">
        <f t="shared" si="37"/>
        <v>2.3739433602351E-4</v>
      </c>
      <c r="X157">
        <f t="shared" si="38"/>
        <v>6.666107059462086E-4</v>
      </c>
      <c r="Y157">
        <f t="shared" si="39"/>
        <v>3.0590343408027639E-4</v>
      </c>
      <c r="Z157">
        <f t="shared" si="40"/>
        <v>4.14257893205949E-4</v>
      </c>
      <c r="AA157">
        <f t="shared" si="41"/>
        <v>2.155604778254893E-4</v>
      </c>
      <c r="AB157">
        <f t="shared" si="42"/>
        <v>2.8986076628050272E-4</v>
      </c>
      <c r="AC157">
        <f t="shared" si="43"/>
        <v>5.0305828631297086E-4</v>
      </c>
      <c r="AD157">
        <f t="shared" si="44"/>
        <v>3.0880803833322601E-4</v>
      </c>
      <c r="AE157">
        <f t="shared" si="45"/>
        <v>1.7775831532077218E-4</v>
      </c>
      <c r="AF157">
        <f t="shared" si="46"/>
        <v>3.4657913925876724E-4</v>
      </c>
      <c r="AG157">
        <f t="shared" si="47"/>
        <v>1.562738642822522E-4</v>
      </c>
      <c r="AH157">
        <f t="shared" si="48"/>
        <v>2.9900917681459219E-4</v>
      </c>
      <c r="AI157">
        <f t="shared" si="49"/>
        <v>1.2597738583314304E-4</v>
      </c>
      <c r="AJ157">
        <f t="shared" si="50"/>
        <v>1.587030174135259E-8</v>
      </c>
    </row>
    <row r="158" spans="1:36" x14ac:dyDescent="0.25">
      <c r="A158" t="s">
        <v>373</v>
      </c>
      <c r="C158" t="s">
        <v>166</v>
      </c>
      <c r="D158" t="s">
        <v>166</v>
      </c>
      <c r="E158">
        <v>1.2856471909769899E-4</v>
      </c>
      <c r="F158">
        <v>3.6301076139327399E-4</v>
      </c>
      <c r="G158">
        <v>1.6578847988975201E-4</v>
      </c>
      <c r="H158">
        <v>2.24831779115998E-4</v>
      </c>
      <c r="I158">
        <v>1.16549447286307E-4</v>
      </c>
      <c r="J158">
        <v>1.5696157361440199E-4</v>
      </c>
      <c r="K158">
        <v>2.7410845994858601E-4</v>
      </c>
      <c r="L158">
        <v>1.6717395760697701E-4</v>
      </c>
      <c r="M158" s="1">
        <v>9.6125976313574099E-5</v>
      </c>
      <c r="N158">
        <f t="shared" si="35"/>
        <v>1.8812390602961879E-4</v>
      </c>
      <c r="O158">
        <f t="shared" si="36"/>
        <v>8.541728832904857E-5</v>
      </c>
      <c r="R158" t="s">
        <v>373</v>
      </c>
      <c r="T158" t="s">
        <v>166</v>
      </c>
      <c r="U158" t="s">
        <v>166</v>
      </c>
      <c r="V158">
        <f>IFERROR(VLOOKUP(U158,'EU+'!$B$2:$D$30,3,FALSE),0)</f>
        <v>0</v>
      </c>
      <c r="W158">
        <f t="shared" si="37"/>
        <v>1.5211872211680268E-4</v>
      </c>
      <c r="X158">
        <f t="shared" si="38"/>
        <v>4.2951700532888059E-4</v>
      </c>
      <c r="Y158">
        <f t="shared" si="39"/>
        <v>1.9616214992350641E-4</v>
      </c>
      <c r="Z158">
        <f t="shared" si="40"/>
        <v>2.6602261623877326E-4</v>
      </c>
      <c r="AA158">
        <f t="shared" si="41"/>
        <v>1.3790216405435286E-4</v>
      </c>
      <c r="AB158">
        <f t="shared" si="42"/>
        <v>1.8571808943572472E-4</v>
      </c>
      <c r="AC158">
        <f t="shared" si="43"/>
        <v>3.2432714776981127E-4</v>
      </c>
      <c r="AD158">
        <f t="shared" si="44"/>
        <v>1.978014573582733E-4</v>
      </c>
      <c r="AE158">
        <f t="shared" si="45"/>
        <v>1.1373696284389615E-4</v>
      </c>
      <c r="AF158">
        <f t="shared" si="46"/>
        <v>2.2258959056333571E-4</v>
      </c>
      <c r="AG158">
        <f t="shared" si="47"/>
        <v>1.0106636438433215E-4</v>
      </c>
      <c r="AH158">
        <f t="shared" si="48"/>
        <v>1.9189716429241166E-4</v>
      </c>
      <c r="AI158">
        <f t="shared" si="49"/>
        <v>8.16015001511874E-5</v>
      </c>
      <c r="AJ158">
        <f t="shared" si="50"/>
        <v>6.6588048269242368E-9</v>
      </c>
    </row>
    <row r="159" spans="1:36" x14ac:dyDescent="0.25">
      <c r="A159" t="s">
        <v>374</v>
      </c>
      <c r="C159" t="s">
        <v>170</v>
      </c>
      <c r="D159" t="s">
        <v>170</v>
      </c>
      <c r="E159">
        <v>3.9820911232017102E-4</v>
      </c>
      <c r="F159">
        <v>1.1294624022704001E-3</v>
      </c>
      <c r="G159">
        <v>5.1376219035991204E-4</v>
      </c>
      <c r="H159">
        <v>6.9794823673466095E-4</v>
      </c>
      <c r="I159">
        <v>3.59027587997026E-4</v>
      </c>
      <c r="J159">
        <v>4.8539885171989698E-4</v>
      </c>
      <c r="K159">
        <v>8.5291775919063301E-4</v>
      </c>
      <c r="L159">
        <v>5.1714352424278196E-4</v>
      </c>
      <c r="M159">
        <v>2.9641232628699598E-4</v>
      </c>
      <c r="N159">
        <f t="shared" si="35"/>
        <v>5.833646656802754E-4</v>
      </c>
      <c r="O159">
        <f t="shared" si="36"/>
        <v>2.6687763960783241E-4</v>
      </c>
      <c r="R159" t="s">
        <v>374</v>
      </c>
      <c r="T159" t="s">
        <v>170</v>
      </c>
      <c r="U159" t="s">
        <v>170</v>
      </c>
      <c r="V159">
        <f>IFERROR(VLOOKUP(U159,'EU+'!$B$2:$D$30,3,FALSE),0)</f>
        <v>0</v>
      </c>
      <c r="W159">
        <f t="shared" si="37"/>
        <v>4.7116395327227002E-4</v>
      </c>
      <c r="X159">
        <f t="shared" si="38"/>
        <v>1.3363882293538371E-3</v>
      </c>
      <c r="Y159">
        <f t="shared" si="39"/>
        <v>6.0788720589891683E-4</v>
      </c>
      <c r="Z159">
        <f t="shared" si="40"/>
        <v>8.2581749192848759E-4</v>
      </c>
      <c r="AA159">
        <f t="shared" si="41"/>
        <v>4.2480408524272193E-4</v>
      </c>
      <c r="AB159">
        <f t="shared" si="42"/>
        <v>5.743274948120324E-4</v>
      </c>
      <c r="AC159">
        <f t="shared" si="43"/>
        <v>1.0091785717682798E-3</v>
      </c>
      <c r="AD159">
        <f t="shared" si="44"/>
        <v>6.1188802504216517E-4</v>
      </c>
      <c r="AE159">
        <f t="shared" si="45"/>
        <v>3.5071724662021677E-4</v>
      </c>
      <c r="AF159">
        <f t="shared" si="46"/>
        <v>6.9024136710432542E-4</v>
      </c>
      <c r="AG159">
        <f t="shared" si="47"/>
        <v>3.1577158791006661E-4</v>
      </c>
      <c r="AH159">
        <f t="shared" si="48"/>
        <v>5.941830846970832E-4</v>
      </c>
      <c r="AI159">
        <f t="shared" si="49"/>
        <v>2.5538883267402148E-4</v>
      </c>
      <c r="AJ159">
        <f t="shared" si="50"/>
        <v>6.5223455854599344E-8</v>
      </c>
    </row>
    <row r="160" spans="1:36" x14ac:dyDescent="0.25">
      <c r="A160" t="s">
        <v>375</v>
      </c>
      <c r="C160" t="s">
        <v>376</v>
      </c>
      <c r="D160" t="s">
        <v>376</v>
      </c>
      <c r="E160" s="1">
        <v>1.0588659064844399E-5</v>
      </c>
      <c r="F160" s="1">
        <v>3.2496341697252099E-5</v>
      </c>
      <c r="G160" s="1">
        <v>1.40947856267053E-5</v>
      </c>
      <c r="H160" s="1">
        <v>2.0086979009781399E-5</v>
      </c>
      <c r="I160" s="1">
        <v>1.01841762352032E-5</v>
      </c>
      <c r="J160" s="1">
        <v>1.44492833296835E-5</v>
      </c>
      <c r="K160" s="1">
        <v>2.8367434093821999E-5</v>
      </c>
      <c r="L160" s="1">
        <v>1.6191406759569499E-5</v>
      </c>
      <c r="M160" s="1">
        <v>8.0045251593551894E-6</v>
      </c>
      <c r="N160">
        <f t="shared" si="35"/>
        <v>1.7162621219579625E-5</v>
      </c>
      <c r="O160">
        <f t="shared" si="36"/>
        <v>8.3869404078337522E-6</v>
      </c>
      <c r="R160" t="s">
        <v>375</v>
      </c>
      <c r="T160" t="s">
        <v>376</v>
      </c>
      <c r="U160" t="s">
        <v>376</v>
      </c>
      <c r="V160">
        <f>IFERROR(VLOOKUP(U160,'EU+'!$B$2:$D$30,3,FALSE),0)</f>
        <v>0</v>
      </c>
      <c r="W160">
        <f t="shared" si="37"/>
        <v>1.2528579358156569E-5</v>
      </c>
      <c r="X160">
        <f t="shared" si="38"/>
        <v>3.8449910730955999E-5</v>
      </c>
      <c r="Y160">
        <f t="shared" si="39"/>
        <v>1.6677054117898059E-5</v>
      </c>
      <c r="Z160">
        <f t="shared" si="40"/>
        <v>2.3767061442672833E-5</v>
      </c>
      <c r="AA160">
        <f t="shared" si="41"/>
        <v>1.2049992296363587E-5</v>
      </c>
      <c r="AB160">
        <f t="shared" si="42"/>
        <v>1.7096498409837951E-5</v>
      </c>
      <c r="AC160">
        <f t="shared" si="43"/>
        <v>3.3564556857979052E-5</v>
      </c>
      <c r="AD160">
        <f t="shared" si="44"/>
        <v>1.9157791677414834E-5</v>
      </c>
      <c r="AE160">
        <f t="shared" si="45"/>
        <v>9.471013097050362E-6</v>
      </c>
      <c r="AF160">
        <f t="shared" si="46"/>
        <v>2.0306939776481032E-5</v>
      </c>
      <c r="AG160">
        <f t="shared" si="47"/>
        <v>9.9234896343524193E-6</v>
      </c>
      <c r="AH160">
        <f t="shared" si="48"/>
        <v>1.8267970467729154E-5</v>
      </c>
      <c r="AI160">
        <f t="shared" si="49"/>
        <v>9.3834880945616822E-6</v>
      </c>
      <c r="AJ160">
        <f t="shared" si="50"/>
        <v>8.8049848820780831E-11</v>
      </c>
    </row>
    <row r="161" spans="1:36" x14ac:dyDescent="0.25">
      <c r="A161" t="s">
        <v>377</v>
      </c>
      <c r="C161" t="s">
        <v>137</v>
      </c>
      <c r="D161" t="s">
        <v>137</v>
      </c>
      <c r="E161">
        <v>1.8883353384998702E-2</v>
      </c>
      <c r="F161">
        <v>5.2162573217367399E-2</v>
      </c>
      <c r="G161">
        <v>2.4383097645837699E-2</v>
      </c>
      <c r="H161">
        <v>3.3088570701961702E-2</v>
      </c>
      <c r="I161">
        <v>1.7572133091281798E-2</v>
      </c>
      <c r="J161">
        <v>2.38117147666243E-2</v>
      </c>
      <c r="K161">
        <v>4.1775067504024301E-2</v>
      </c>
      <c r="L161">
        <v>2.57840069438562E-2</v>
      </c>
      <c r="M161">
        <v>1.4320947438987101E-2</v>
      </c>
      <c r="N161">
        <f t="shared" si="35"/>
        <v>2.7975718299437687E-2</v>
      </c>
      <c r="O161">
        <f t="shared" si="36"/>
        <v>1.2318558907200424E-2</v>
      </c>
      <c r="R161" t="s">
        <v>377</v>
      </c>
      <c r="T161" t="s">
        <v>137</v>
      </c>
      <c r="U161" t="s">
        <v>137</v>
      </c>
      <c r="V161">
        <f>IFERROR(VLOOKUP(U161,'EU+'!$B$2:$D$30,3,FALSE),0)</f>
        <v>0</v>
      </c>
      <c r="W161">
        <f t="shared" si="37"/>
        <v>2.2342922742460334E-2</v>
      </c>
      <c r="X161">
        <f t="shared" si="38"/>
        <v>6.1719140646355621E-2</v>
      </c>
      <c r="Y161">
        <f t="shared" si="39"/>
        <v>2.8850260640443742E-2</v>
      </c>
      <c r="Z161">
        <f t="shared" si="40"/>
        <v>3.9150640449258194E-2</v>
      </c>
      <c r="AA161">
        <f t="shared" si="41"/>
        <v>2.0791477237863856E-2</v>
      </c>
      <c r="AB161">
        <f t="shared" si="42"/>
        <v>2.8174196211295719E-2</v>
      </c>
      <c r="AC161">
        <f t="shared" si="43"/>
        <v>4.9428567414565937E-2</v>
      </c>
      <c r="AD161">
        <f t="shared" si="44"/>
        <v>3.0507826835211211E-2</v>
      </c>
      <c r="AE161">
        <f t="shared" si="45"/>
        <v>1.6944650439170181E-2</v>
      </c>
      <c r="AF161">
        <f t="shared" si="46"/>
        <v>3.3101075846291642E-2</v>
      </c>
      <c r="AG161">
        <f t="shared" si="47"/>
        <v>1.4575409586979171E-2</v>
      </c>
      <c r="AH161">
        <f t="shared" si="48"/>
        <v>2.9169343627621379E-2</v>
      </c>
      <c r="AI161">
        <f t="shared" si="49"/>
        <v>1.2578252789269989E-2</v>
      </c>
      <c r="AJ161">
        <f t="shared" si="50"/>
        <v>1.5821244323077827E-4</v>
      </c>
    </row>
    <row r="162" spans="1:36" x14ac:dyDescent="0.25">
      <c r="A162" t="s">
        <v>378</v>
      </c>
      <c r="C162" t="s">
        <v>139</v>
      </c>
      <c r="D162" t="s">
        <v>139</v>
      </c>
      <c r="E162">
        <v>6.2232890626320501E-2</v>
      </c>
      <c r="F162">
        <v>0.17525282913533199</v>
      </c>
      <c r="G162">
        <v>8.0225160175759702E-2</v>
      </c>
      <c r="H162">
        <v>0.10874117674353501</v>
      </c>
      <c r="I162">
        <v>5.60983819702673E-2</v>
      </c>
      <c r="J162">
        <v>7.5755060097072793E-2</v>
      </c>
      <c r="K162">
        <v>0.13225665272190301</v>
      </c>
      <c r="L162">
        <v>8.0624202818591104E-2</v>
      </c>
      <c r="M162">
        <v>4.6319731905228298E-2</v>
      </c>
      <c r="N162">
        <f t="shared" si="35"/>
        <v>9.0834009577112185E-2</v>
      </c>
      <c r="O162">
        <f t="shared" si="36"/>
        <v>4.1251227861796705E-2</v>
      </c>
      <c r="R162" t="s">
        <v>378</v>
      </c>
      <c r="T162" t="s">
        <v>139</v>
      </c>
      <c r="U162" t="s">
        <v>139</v>
      </c>
      <c r="V162">
        <f>IFERROR(VLOOKUP(U162,'EU+'!$B$2:$D$30,3,FALSE),0)</f>
        <v>0</v>
      </c>
      <c r="W162">
        <f t="shared" si="37"/>
        <v>7.3634414341282969E-2</v>
      </c>
      <c r="X162">
        <f t="shared" si="38"/>
        <v>0.20736043762645462</v>
      </c>
      <c r="Y162">
        <f t="shared" si="39"/>
        <v>9.4923000129440604E-2</v>
      </c>
      <c r="Z162">
        <f t="shared" si="40"/>
        <v>0.12866336086445029</v>
      </c>
      <c r="AA162">
        <f t="shared" si="41"/>
        <v>6.637601853781111E-2</v>
      </c>
      <c r="AB162">
        <f t="shared" si="42"/>
        <v>8.963394480791545E-2</v>
      </c>
      <c r="AC162">
        <f t="shared" si="43"/>
        <v>0.1564870451606013</v>
      </c>
      <c r="AD162">
        <f t="shared" si="44"/>
        <v>9.5395150322150124E-2</v>
      </c>
      <c r="AE162">
        <f t="shared" si="45"/>
        <v>5.4805847791428282E-2</v>
      </c>
      <c r="AF162">
        <f t="shared" si="46"/>
        <v>0.10747546884239274</v>
      </c>
      <c r="AG162">
        <f t="shared" si="47"/>
        <v>4.8808756493427995E-2</v>
      </c>
      <c r="AH162">
        <f t="shared" si="48"/>
        <v>9.2539601323981258E-2</v>
      </c>
      <c r="AI162">
        <f t="shared" si="49"/>
        <v>3.9415231170742221E-2</v>
      </c>
      <c r="AJ162">
        <f t="shared" si="50"/>
        <v>1.5535604482430493E-3</v>
      </c>
    </row>
    <row r="163" spans="1:36" x14ac:dyDescent="0.25">
      <c r="A163" t="s">
        <v>379</v>
      </c>
      <c r="C163" t="s">
        <v>144</v>
      </c>
      <c r="D163" t="s">
        <v>144</v>
      </c>
      <c r="E163">
        <v>1.06995540370132E-2</v>
      </c>
      <c r="F163">
        <v>3.0349133518720799E-2</v>
      </c>
      <c r="G163">
        <v>1.38035586992997E-2</v>
      </c>
      <c r="H163">
        <v>1.8742258583449901E-2</v>
      </c>
      <c r="I163">
        <v>9.6665459460765595E-3</v>
      </c>
      <c r="J163">
        <v>1.3047676549926101E-2</v>
      </c>
      <c r="K163">
        <v>2.2924449771771101E-2</v>
      </c>
      <c r="L163">
        <v>1.38900169311535E-2</v>
      </c>
      <c r="M163">
        <v>7.9787477794155404E-3</v>
      </c>
      <c r="N163">
        <f t="shared" si="35"/>
        <v>1.5677993535202935E-2</v>
      </c>
      <c r="O163">
        <f t="shared" si="36"/>
        <v>7.1673990888087569E-3</v>
      </c>
      <c r="R163" t="s">
        <v>379</v>
      </c>
      <c r="T163" t="s">
        <v>144</v>
      </c>
      <c r="U163" t="s">
        <v>144</v>
      </c>
      <c r="V163">
        <f>IFERROR(VLOOKUP(U163,'EU+'!$B$2:$D$30,3,FALSE),0)</f>
        <v>0</v>
      </c>
      <c r="W163">
        <f t="shared" si="37"/>
        <v>1.2659791105624216E-2</v>
      </c>
      <c r="X163">
        <f t="shared" si="38"/>
        <v>3.5909318206589227E-2</v>
      </c>
      <c r="Y163">
        <f t="shared" si="39"/>
        <v>1.6332472273408692E-2</v>
      </c>
      <c r="Z163">
        <f t="shared" si="40"/>
        <v>2.2175978334542192E-2</v>
      </c>
      <c r="AA163">
        <f t="shared" si="41"/>
        <v>1.1437528327527327E-2</v>
      </c>
      <c r="AB163">
        <f t="shared" si="42"/>
        <v>1.543810694954223E-2</v>
      </c>
      <c r="AC163">
        <f t="shared" si="43"/>
        <v>2.7124377737430632E-2</v>
      </c>
      <c r="AD163">
        <f t="shared" si="44"/>
        <v>1.6434770289834828E-2</v>
      </c>
      <c r="AE163">
        <f t="shared" si="45"/>
        <v>9.4405131113353153E-3</v>
      </c>
      <c r="AF163">
        <f t="shared" si="46"/>
        <v>1.8550317370648297E-2</v>
      </c>
      <c r="AG163">
        <f t="shared" si="47"/>
        <v>8.4805193675427087E-3</v>
      </c>
      <c r="AH163">
        <f t="shared" si="48"/>
        <v>1.5975059283134065E-2</v>
      </c>
      <c r="AI163">
        <f t="shared" si="49"/>
        <v>6.8574126836950782E-3</v>
      </c>
      <c r="AJ163">
        <f t="shared" si="50"/>
        <v>4.7024108714502131E-5</v>
      </c>
    </row>
    <row r="164" spans="1:36" x14ac:dyDescent="0.25">
      <c r="A164" t="s">
        <v>380</v>
      </c>
      <c r="C164" t="s">
        <v>381</v>
      </c>
      <c r="D164" t="s">
        <v>381</v>
      </c>
      <c r="E164" s="1">
        <v>6.3932211279180604E-5</v>
      </c>
      <c r="F164">
        <v>1.7807294007859999E-4</v>
      </c>
      <c r="G164" s="1">
        <v>8.2525640510258195E-5</v>
      </c>
      <c r="H164">
        <v>1.12008708964937E-4</v>
      </c>
      <c r="I164" s="1">
        <v>5.9092339788035602E-5</v>
      </c>
      <c r="J164" s="1">
        <v>7.9880210979663604E-5</v>
      </c>
      <c r="K164">
        <v>1.39135151657619E-4</v>
      </c>
      <c r="L164" s="1">
        <v>8.6202474006821504E-5</v>
      </c>
      <c r="M164" s="1">
        <v>4.8305624149827497E-5</v>
      </c>
      <c r="N164">
        <f t="shared" si="35"/>
        <v>9.4350589046104783E-5</v>
      </c>
      <c r="O164">
        <f t="shared" si="36"/>
        <v>4.1879398241782104E-5</v>
      </c>
      <c r="R164" t="s">
        <v>380</v>
      </c>
      <c r="T164" t="s">
        <v>381</v>
      </c>
      <c r="U164" t="s">
        <v>381</v>
      </c>
      <c r="V164">
        <f>IFERROR(VLOOKUP(U164,'EU+'!$B$2:$D$30,3,FALSE),0)</f>
        <v>0</v>
      </c>
      <c r="W164">
        <f t="shared" si="37"/>
        <v>7.5645063047973118E-5</v>
      </c>
      <c r="X164">
        <f t="shared" si="38"/>
        <v>2.1069721365589967E-4</v>
      </c>
      <c r="Y164">
        <f t="shared" si="39"/>
        <v>9.764494539712181E-5</v>
      </c>
      <c r="Z164">
        <f t="shared" si="40"/>
        <v>1.3252952904405351E-4</v>
      </c>
      <c r="AA164">
        <f t="shared" si="41"/>
        <v>6.991849146900795E-5</v>
      </c>
      <c r="AB164">
        <f t="shared" si="42"/>
        <v>9.4514853701138749E-5</v>
      </c>
      <c r="AC164">
        <f t="shared" si="43"/>
        <v>1.6462573574015104E-4</v>
      </c>
      <c r="AD164">
        <f t="shared" si="44"/>
        <v>1.0199540185873031E-4</v>
      </c>
      <c r="AE164">
        <f t="shared" si="45"/>
        <v>5.7155570115175071E-5</v>
      </c>
      <c r="AF164">
        <f t="shared" si="46"/>
        <v>1.116363115588057E-4</v>
      </c>
      <c r="AG164">
        <f t="shared" si="47"/>
        <v>4.9552012311553262E-5</v>
      </c>
      <c r="AH164">
        <f t="shared" si="48"/>
        <v>9.7642010576840617E-5</v>
      </c>
      <c r="AI164">
        <f t="shared" si="49"/>
        <v>4.1603172762154634E-5</v>
      </c>
      <c r="AJ164">
        <f t="shared" si="50"/>
        <v>1.7308239838776852E-9</v>
      </c>
    </row>
    <row r="165" spans="1:36" x14ac:dyDescent="0.25">
      <c r="A165" t="s">
        <v>382</v>
      </c>
      <c r="C165" t="s">
        <v>141</v>
      </c>
      <c r="D165" t="s">
        <v>141</v>
      </c>
      <c r="E165">
        <v>4.4437621962708798E-2</v>
      </c>
      <c r="F165">
        <v>0.12568966719905</v>
      </c>
      <c r="G165">
        <v>5.7330647558019102E-2</v>
      </c>
      <c r="H165">
        <v>7.7822261790624903E-2</v>
      </c>
      <c r="I165">
        <v>4.0058734492436701E-2</v>
      </c>
      <c r="J165">
        <v>5.4159617852620003E-2</v>
      </c>
      <c r="K165">
        <v>9.48824907350026E-2</v>
      </c>
      <c r="L165">
        <v>5.7679023260036301E-2</v>
      </c>
      <c r="M165">
        <v>3.3055758308682397E-2</v>
      </c>
      <c r="N165">
        <f t="shared" si="35"/>
        <v>6.5012869239908969E-2</v>
      </c>
      <c r="O165">
        <f t="shared" si="36"/>
        <v>2.9656049360624683E-2</v>
      </c>
      <c r="R165" t="s">
        <v>382</v>
      </c>
      <c r="T165" t="s">
        <v>141</v>
      </c>
      <c r="U165" t="s">
        <v>141</v>
      </c>
      <c r="V165">
        <f>IFERROR(VLOOKUP(U165,'EU+'!$B$2:$D$30,3,FALSE),0)</f>
        <v>0</v>
      </c>
      <c r="W165">
        <f t="shared" si="37"/>
        <v>5.2578921451536954E-2</v>
      </c>
      <c r="X165">
        <f t="shared" si="38"/>
        <v>0.14871693954448112</v>
      </c>
      <c r="Y165">
        <f t="shared" si="39"/>
        <v>6.7834044253053144E-2</v>
      </c>
      <c r="Z165">
        <f t="shared" si="40"/>
        <v>9.2079873070255225E-2</v>
      </c>
      <c r="AA165">
        <f t="shared" si="41"/>
        <v>4.7397789559786165E-2</v>
      </c>
      <c r="AB165">
        <f t="shared" si="42"/>
        <v>6.4082058560826285E-2</v>
      </c>
      <c r="AC165">
        <f t="shared" si="43"/>
        <v>0.11226566155291581</v>
      </c>
      <c r="AD165">
        <f t="shared" si="44"/>
        <v>6.8246244948386436E-2</v>
      </c>
      <c r="AE165">
        <f t="shared" si="45"/>
        <v>3.911181658396861E-2</v>
      </c>
      <c r="AF165">
        <f t="shared" si="46"/>
        <v>7.6923705502801074E-2</v>
      </c>
      <c r="AG165">
        <f t="shared" si="47"/>
        <v>3.5089255928314717E-2</v>
      </c>
      <c r="AH165">
        <f t="shared" si="48"/>
        <v>6.6220714241176676E-2</v>
      </c>
      <c r="AI165">
        <f t="shared" si="49"/>
        <v>2.8363747202441583E-2</v>
      </c>
      <c r="AJ165">
        <f t="shared" si="50"/>
        <v>8.0450215536401269E-4</v>
      </c>
    </row>
    <row r="166" spans="1:36" x14ac:dyDescent="0.25">
      <c r="A166" t="s">
        <v>383</v>
      </c>
      <c r="C166" t="s">
        <v>384</v>
      </c>
      <c r="D166" t="s">
        <v>384</v>
      </c>
      <c r="E166">
        <v>2.1776145944260002E-3</v>
      </c>
      <c r="F166">
        <v>6.3971245642513701E-3</v>
      </c>
      <c r="G166">
        <v>2.8660253371378202E-3</v>
      </c>
      <c r="H166">
        <v>4.0115974334022902E-3</v>
      </c>
      <c r="I166">
        <v>2.0729947559953001E-3</v>
      </c>
      <c r="J166">
        <v>2.8952994157750199E-3</v>
      </c>
      <c r="K166">
        <v>5.4713404894179002E-3</v>
      </c>
      <c r="L166">
        <v>3.20574952282988E-3</v>
      </c>
      <c r="M166">
        <v>1.6501619035684E-3</v>
      </c>
      <c r="N166">
        <f t="shared" si="35"/>
        <v>3.4164342240893316E-3</v>
      </c>
      <c r="O166">
        <f t="shared" si="36"/>
        <v>1.602323117112648E-3</v>
      </c>
      <c r="R166" t="s">
        <v>383</v>
      </c>
      <c r="T166" t="s">
        <v>384</v>
      </c>
      <c r="U166" t="s">
        <v>384</v>
      </c>
      <c r="V166">
        <f>IFERROR(VLOOKUP(U166,'EU+'!$B$2:$D$30,3,FALSE),0)</f>
        <v>0</v>
      </c>
      <c r="W166">
        <f t="shared" si="37"/>
        <v>2.5765696195023339E-3</v>
      </c>
      <c r="X166">
        <f t="shared" si="38"/>
        <v>7.5691248794035855E-3</v>
      </c>
      <c r="Y166">
        <f t="shared" si="39"/>
        <v>3.3911022782889336E-3</v>
      </c>
      <c r="Z166">
        <f t="shared" si="40"/>
        <v>4.7465516161744855E-3</v>
      </c>
      <c r="AA166">
        <f t="shared" si="41"/>
        <v>2.452782656470504E-3</v>
      </c>
      <c r="AB166">
        <f t="shared" si="42"/>
        <v>3.4257395836452625E-3</v>
      </c>
      <c r="AC166">
        <f t="shared" si="43"/>
        <v>6.4737303465322851E-3</v>
      </c>
      <c r="AD166">
        <f t="shared" si="44"/>
        <v>3.7930664358147323E-3</v>
      </c>
      <c r="AE166">
        <f t="shared" si="45"/>
        <v>1.9524837126264783E-3</v>
      </c>
      <c r="AF166">
        <f t="shared" si="46"/>
        <v>4.042350125384289E-3</v>
      </c>
      <c r="AG166">
        <f t="shared" si="47"/>
        <v>1.895880508307745E-3</v>
      </c>
      <c r="AH166">
        <f t="shared" si="48"/>
        <v>3.6195605470178529E-3</v>
      </c>
      <c r="AI166">
        <f t="shared" si="49"/>
        <v>1.7574464374046095E-3</v>
      </c>
      <c r="AJ166">
        <f t="shared" si="50"/>
        <v>3.0886179803461539E-6</v>
      </c>
    </row>
    <row r="167" spans="1:36" x14ac:dyDescent="0.25">
      <c r="A167" t="s">
        <v>385</v>
      </c>
      <c r="C167" t="s">
        <v>147</v>
      </c>
      <c r="D167" t="s">
        <v>147</v>
      </c>
      <c r="E167">
        <v>3.4318767109066399E-3</v>
      </c>
      <c r="F167">
        <v>9.6060860792456099E-3</v>
      </c>
      <c r="G167">
        <v>4.4389016035794896E-3</v>
      </c>
      <c r="H167">
        <v>6.0441955962778999E-3</v>
      </c>
      <c r="I167">
        <v>3.18569947109638E-3</v>
      </c>
      <c r="J167">
        <v>4.3247865303452102E-3</v>
      </c>
      <c r="K167">
        <v>7.6232071134690804E-3</v>
      </c>
      <c r="L167">
        <v>4.6847435423731003E-3</v>
      </c>
      <c r="M167">
        <v>2.5958978173362202E-3</v>
      </c>
      <c r="N167">
        <f t="shared" si="35"/>
        <v>5.1039327182921812E-3</v>
      </c>
      <c r="O167">
        <f t="shared" si="36"/>
        <v>2.2773588463746428E-3</v>
      </c>
      <c r="R167" t="s">
        <v>385</v>
      </c>
      <c r="T167" t="s">
        <v>147</v>
      </c>
      <c r="U167" t="s">
        <v>147</v>
      </c>
      <c r="V167" t="str">
        <f>IFERROR(VLOOKUP(U167,'EU+'!$B$2:$D$30,3,FALSE),0)</f>
        <v>EU+</v>
      </c>
      <c r="W167">
        <f t="shared" si="37"/>
        <v>4.0606217894725485E-3</v>
      </c>
      <c r="X167">
        <f t="shared" si="38"/>
        <v>1.1365991767993548E-2</v>
      </c>
      <c r="Y167">
        <f t="shared" si="39"/>
        <v>5.2521410560980525E-3</v>
      </c>
      <c r="Z167">
        <f t="shared" si="40"/>
        <v>7.151536726270156E-3</v>
      </c>
      <c r="AA167">
        <f t="shared" si="41"/>
        <v>3.7693430669972104E-3</v>
      </c>
      <c r="AB167">
        <f t="shared" si="42"/>
        <v>5.1171192613436731E-3</v>
      </c>
      <c r="AC167">
        <f t="shared" si="43"/>
        <v>9.0198347779331892E-3</v>
      </c>
      <c r="AD167">
        <f t="shared" si="44"/>
        <v>5.5430230479420394E-3</v>
      </c>
      <c r="AE167">
        <f t="shared" si="45"/>
        <v>3.0714854082083132E-3</v>
      </c>
      <c r="AF167">
        <f t="shared" si="46"/>
        <v>6.0390107669176371E-3</v>
      </c>
      <c r="AG167">
        <f t="shared" si="47"/>
        <v>2.694587752715021E-3</v>
      </c>
      <c r="AH167">
        <f t="shared" si="48"/>
        <v>5.3041611124848859E-3</v>
      </c>
      <c r="AI167">
        <f t="shared" si="49"/>
        <v>2.3042774192583758E-3</v>
      </c>
      <c r="AJ167">
        <f t="shared" si="50"/>
        <v>5.3096944249040411E-6</v>
      </c>
    </row>
    <row r="168" spans="1:36" x14ac:dyDescent="0.25">
      <c r="A168" t="s">
        <v>386</v>
      </c>
      <c r="C168" t="s">
        <v>148</v>
      </c>
      <c r="D168" t="s">
        <v>148</v>
      </c>
      <c r="E168">
        <v>1.0895116930595299E-3</v>
      </c>
      <c r="F168">
        <v>3.0712042021278298E-3</v>
      </c>
      <c r="G168">
        <v>1.4157411008971701E-3</v>
      </c>
      <c r="H168">
        <v>1.9422305753039001E-3</v>
      </c>
      <c r="I168">
        <v>1.02177947033214E-3</v>
      </c>
      <c r="J168">
        <v>1.40032697266138E-3</v>
      </c>
      <c r="K168">
        <v>2.52940043884056E-3</v>
      </c>
      <c r="L168">
        <v>1.5285455336344401E-3</v>
      </c>
      <c r="M168">
        <v>8.2630041966654205E-4</v>
      </c>
      <c r="N168">
        <f t="shared" si="35"/>
        <v>1.6472267118359434E-3</v>
      </c>
      <c r="O168">
        <f t="shared" si="36"/>
        <v>7.4143022425581049E-4</v>
      </c>
      <c r="R168" t="s">
        <v>386</v>
      </c>
      <c r="T168" t="s">
        <v>148</v>
      </c>
      <c r="U168" t="s">
        <v>148</v>
      </c>
      <c r="V168" t="str">
        <f>IFERROR(VLOOKUP(U168,'EU+'!$B$2:$D$30,3,FALSE),0)</f>
        <v>EU+</v>
      </c>
      <c r="W168">
        <f t="shared" si="37"/>
        <v>1.2891182561024718E-3</v>
      </c>
      <c r="X168">
        <f t="shared" si="38"/>
        <v>3.6338714218510796E-3</v>
      </c>
      <c r="Y168">
        <f t="shared" si="39"/>
        <v>1.6751152931237369E-3</v>
      </c>
      <c r="Z168">
        <f t="shared" si="40"/>
        <v>2.2980615152038216E-3</v>
      </c>
      <c r="AA168">
        <f t="shared" si="41"/>
        <v>1.208976991533679E-3</v>
      </c>
      <c r="AB168">
        <f t="shared" si="42"/>
        <v>1.6568771831179034E-3</v>
      </c>
      <c r="AC168">
        <f t="shared" si="43"/>
        <v>2.9928052204253011E-3</v>
      </c>
      <c r="AD168">
        <f t="shared" si="44"/>
        <v>1.8085863283932525E-3</v>
      </c>
      <c r="AE168">
        <f t="shared" si="45"/>
        <v>9.7768473968922495E-4</v>
      </c>
      <c r="AF168">
        <f t="shared" si="46"/>
        <v>1.949010772160052E-3</v>
      </c>
      <c r="AG168">
        <f t="shared" si="47"/>
        <v>8.7726569967348789E-4</v>
      </c>
      <c r="AH168">
        <f t="shared" si="48"/>
        <v>1.7289860926318721E-3</v>
      </c>
      <c r="AI168">
        <f t="shared" si="49"/>
        <v>7.8160697737090156E-4</v>
      </c>
      <c r="AJ168">
        <f t="shared" si="50"/>
        <v>6.1090946707487706E-7</v>
      </c>
    </row>
    <row r="169" spans="1:36" x14ac:dyDescent="0.25">
      <c r="A169" t="s">
        <v>387</v>
      </c>
      <c r="C169" t="s">
        <v>140</v>
      </c>
      <c r="D169" t="s">
        <v>140</v>
      </c>
      <c r="E169">
        <v>2.19615579761622E-3</v>
      </c>
      <c r="F169">
        <v>6.1815105413299898E-3</v>
      </c>
      <c r="G169">
        <v>2.8307230498587398E-3</v>
      </c>
      <c r="H169">
        <v>3.8363340325706799E-3</v>
      </c>
      <c r="I169">
        <v>1.9795818569012802E-3</v>
      </c>
      <c r="J169">
        <v>2.6728805992464401E-3</v>
      </c>
      <c r="K169">
        <v>4.6648232252395399E-3</v>
      </c>
      <c r="L169">
        <v>2.8444923788393801E-3</v>
      </c>
      <c r="M169">
        <v>1.6347785257125899E-3</v>
      </c>
      <c r="N169">
        <f t="shared" si="35"/>
        <v>3.2045866674794291E-3</v>
      </c>
      <c r="O169">
        <f t="shared" si="36"/>
        <v>1.4546258857562739E-3</v>
      </c>
      <c r="R169" t="s">
        <v>387</v>
      </c>
      <c r="T169" t="s">
        <v>140</v>
      </c>
      <c r="U169" t="s">
        <v>140</v>
      </c>
      <c r="V169">
        <f>IFERROR(VLOOKUP(U169,'EU+'!$B$2:$D$30,3,FALSE),0)</f>
        <v>0</v>
      </c>
      <c r="W169">
        <f t="shared" si="37"/>
        <v>2.598507707615457E-3</v>
      </c>
      <c r="X169">
        <f t="shared" si="38"/>
        <v>7.3140087801544691E-3</v>
      </c>
      <c r="Y169">
        <f t="shared" si="39"/>
        <v>3.3493323520884721E-3</v>
      </c>
      <c r="Z169">
        <f t="shared" si="40"/>
        <v>4.539178670039167E-3</v>
      </c>
      <c r="AA169">
        <f t="shared" si="41"/>
        <v>2.3422558265661832E-3</v>
      </c>
      <c r="AB169">
        <f t="shared" si="42"/>
        <v>3.1625720025039079E-3</v>
      </c>
      <c r="AC169">
        <f t="shared" si="43"/>
        <v>5.5194531820582588E-3</v>
      </c>
      <c r="AD169">
        <f t="shared" si="44"/>
        <v>3.3656243235067672E-3</v>
      </c>
      <c r="AE169">
        <f t="shared" si="45"/>
        <v>1.9342819866966182E-3</v>
      </c>
      <c r="AF169">
        <f t="shared" si="46"/>
        <v>3.7916905368032558E-3</v>
      </c>
      <c r="AG169">
        <f t="shared" si="47"/>
        <v>1.7211240568348657E-3</v>
      </c>
      <c r="AH169">
        <f t="shared" si="48"/>
        <v>3.2648374642663472E-3</v>
      </c>
      <c r="AI169">
        <f t="shared" si="49"/>
        <v>1.3897340579848089E-3</v>
      </c>
      <c r="AJ169">
        <f t="shared" si="50"/>
        <v>1.931360751922924E-6</v>
      </c>
    </row>
    <row r="170" spans="1:36" x14ac:dyDescent="0.25">
      <c r="A170" t="s">
        <v>388</v>
      </c>
      <c r="C170" t="s">
        <v>172</v>
      </c>
      <c r="D170" t="s">
        <v>172</v>
      </c>
      <c r="E170">
        <v>6.0565597236424101E-2</v>
      </c>
      <c r="F170">
        <v>0.16971064650172801</v>
      </c>
      <c r="G170">
        <v>7.8006681472879605E-2</v>
      </c>
      <c r="H170">
        <v>0.10554130354548601</v>
      </c>
      <c r="I170">
        <v>5.4945298841527102E-2</v>
      </c>
      <c r="J170">
        <v>7.3843806204453993E-2</v>
      </c>
      <c r="K170">
        <v>0.12805299554887301</v>
      </c>
      <c r="L170">
        <v>7.8598793453272406E-2</v>
      </c>
      <c r="M170">
        <v>4.5341198409242299E-2</v>
      </c>
      <c r="N170">
        <f t="shared" si="35"/>
        <v>8.8289591245987398E-2</v>
      </c>
      <c r="O170">
        <f t="shared" si="36"/>
        <v>3.9751564066337286E-2</v>
      </c>
      <c r="R170" t="s">
        <v>388</v>
      </c>
      <c r="T170" t="s">
        <v>172</v>
      </c>
      <c r="U170" t="s">
        <v>172</v>
      </c>
      <c r="V170">
        <f>IFERROR(VLOOKUP(U170,'EU+'!$B$2:$D$30,3,FALSE),0)</f>
        <v>0</v>
      </c>
      <c r="W170">
        <f t="shared" si="37"/>
        <v>7.1661660527912938E-2</v>
      </c>
      <c r="X170">
        <f t="shared" si="38"/>
        <v>0.20080288633338869</v>
      </c>
      <c r="Y170">
        <f t="shared" si="39"/>
        <v>9.2298079795977969E-2</v>
      </c>
      <c r="Z170">
        <f t="shared" si="40"/>
        <v>0.1248772473393772</v>
      </c>
      <c r="AA170">
        <f t="shared" si="41"/>
        <v>6.5011682091004816E-2</v>
      </c>
      <c r="AB170">
        <f t="shared" si="42"/>
        <v>8.7372535131711823E-2</v>
      </c>
      <c r="AC170">
        <f t="shared" si="43"/>
        <v>0.15151324704657498</v>
      </c>
      <c r="AD170">
        <f t="shared" si="44"/>
        <v>9.2998671050246992E-2</v>
      </c>
      <c r="AE170">
        <f t="shared" si="45"/>
        <v>5.3648039755113425E-2</v>
      </c>
      <c r="AF170">
        <f t="shared" si="46"/>
        <v>0.10446489434125655</v>
      </c>
      <c r="AG170">
        <f t="shared" si="47"/>
        <v>4.7034343250267854E-2</v>
      </c>
      <c r="AH170">
        <f t="shared" si="48"/>
        <v>9.0108835014930416E-2</v>
      </c>
      <c r="AI170">
        <f t="shared" si="49"/>
        <v>3.7899858120377883E-2</v>
      </c>
      <c r="AJ170">
        <f t="shared" si="50"/>
        <v>1.4363992455447734E-3</v>
      </c>
    </row>
    <row r="171" spans="1:36" x14ac:dyDescent="0.25">
      <c r="A171" t="s">
        <v>389</v>
      </c>
      <c r="C171" t="s">
        <v>90</v>
      </c>
      <c r="D171" t="s">
        <v>90</v>
      </c>
      <c r="E171">
        <v>2.5212343886526298E-2</v>
      </c>
      <c r="F171">
        <v>7.1358174784749206E-2</v>
      </c>
      <c r="G171">
        <v>3.2837504476216701E-2</v>
      </c>
      <c r="H171">
        <v>4.5222555250033901E-2</v>
      </c>
      <c r="I171">
        <v>2.3751110048649E-2</v>
      </c>
      <c r="J171">
        <v>3.2683635230454797E-2</v>
      </c>
      <c r="K171">
        <v>5.9613898471923499E-2</v>
      </c>
      <c r="L171">
        <v>3.57897503936421E-2</v>
      </c>
      <c r="M171">
        <v>1.9139739216876998E-2</v>
      </c>
      <c r="N171">
        <f t="shared" si="35"/>
        <v>3.8400967973230282E-2</v>
      </c>
      <c r="O171">
        <f t="shared" si="36"/>
        <v>1.7366316200018512E-2</v>
      </c>
      <c r="R171" t="s">
        <v>389</v>
      </c>
      <c r="T171" t="s">
        <v>90</v>
      </c>
      <c r="U171" t="s">
        <v>90</v>
      </c>
      <c r="V171">
        <f>IFERROR(VLOOKUP(U171,'EU+'!$B$2:$D$30,3,FALSE),0)</f>
        <v>0</v>
      </c>
      <c r="W171">
        <f t="shared" si="37"/>
        <v>2.9831430897253101E-2</v>
      </c>
      <c r="X171">
        <f t="shared" si="38"/>
        <v>8.4431517736951053E-2</v>
      </c>
      <c r="Y171">
        <f t="shared" si="39"/>
        <v>3.8853577042632648E-2</v>
      </c>
      <c r="Z171">
        <f t="shared" si="40"/>
        <v>5.3507660295699158E-2</v>
      </c>
      <c r="AA171">
        <f t="shared" si="41"/>
        <v>2.8102488262821565E-2</v>
      </c>
      <c r="AB171">
        <f t="shared" si="42"/>
        <v>3.8671517818277407E-2</v>
      </c>
      <c r="AC171">
        <f t="shared" si="43"/>
        <v>7.0535603543446179E-2</v>
      </c>
      <c r="AD171">
        <f t="shared" si="44"/>
        <v>4.2346696146265003E-2</v>
      </c>
      <c r="AE171">
        <f t="shared" si="45"/>
        <v>2.2646280346225189E-2</v>
      </c>
      <c r="AF171">
        <f t="shared" si="46"/>
        <v>4.5436308009952374E-2</v>
      </c>
      <c r="AG171">
        <f t="shared" si="47"/>
        <v>2.0547953176918082E-2</v>
      </c>
      <c r="AH171">
        <f t="shared" si="48"/>
        <v>4.0460517223407065E-2</v>
      </c>
      <c r="AI171">
        <f t="shared" si="49"/>
        <v>1.8583170627380897E-2</v>
      </c>
      <c r="AJ171">
        <f t="shared" si="50"/>
        <v>3.4533423056635213E-4</v>
      </c>
    </row>
    <row r="172" spans="1:36" x14ac:dyDescent="0.25">
      <c r="A172" t="s">
        <v>390</v>
      </c>
      <c r="C172" t="s">
        <v>54</v>
      </c>
      <c r="D172" t="s">
        <v>54</v>
      </c>
      <c r="E172">
        <v>2.135217404959E-2</v>
      </c>
      <c r="F172">
        <v>6.1350532376105202E-2</v>
      </c>
      <c r="G172">
        <v>2.7924940427754799E-2</v>
      </c>
      <c r="H172">
        <v>3.8718034351048099E-2</v>
      </c>
      <c r="I172">
        <v>2.0192491307089701E-2</v>
      </c>
      <c r="J172">
        <v>2.7958177697538E-2</v>
      </c>
      <c r="K172">
        <v>5.1768688239472699E-2</v>
      </c>
      <c r="L172">
        <v>3.0751217067778398E-2</v>
      </c>
      <c r="M172">
        <v>1.6195543024330999E-2</v>
      </c>
      <c r="N172">
        <f t="shared" si="35"/>
        <v>3.2912422060078654E-2</v>
      </c>
      <c r="O172">
        <f t="shared" si="36"/>
        <v>1.511195867940209E-2</v>
      </c>
      <c r="R172" t="s">
        <v>390</v>
      </c>
      <c r="T172" t="s">
        <v>54</v>
      </c>
      <c r="U172" t="s">
        <v>54</v>
      </c>
      <c r="V172" t="str">
        <f>IFERROR(VLOOKUP(U172,'EU+'!$B$2:$D$30,3,FALSE),0)</f>
        <v>EU+</v>
      </c>
      <c r="W172">
        <f t="shared" si="37"/>
        <v>2.5264049528011763E-2</v>
      </c>
      <c r="X172">
        <f t="shared" si="38"/>
        <v>7.2590401563796397E-2</v>
      </c>
      <c r="Y172">
        <f t="shared" si="39"/>
        <v>3.3040995094694915E-2</v>
      </c>
      <c r="Z172">
        <f t="shared" si="40"/>
        <v>4.5811463282396887E-2</v>
      </c>
      <c r="AA172">
        <f t="shared" si="41"/>
        <v>2.3891904369618831E-2</v>
      </c>
      <c r="AB172">
        <f t="shared" si="42"/>
        <v>3.3080321676991799E-2</v>
      </c>
      <c r="AC172">
        <f t="shared" si="43"/>
        <v>6.1253093040769403E-2</v>
      </c>
      <c r="AD172">
        <f t="shared" si="44"/>
        <v>3.6385066421932427E-2</v>
      </c>
      <c r="AE172">
        <f t="shared" si="45"/>
        <v>1.9162685736331401E-2</v>
      </c>
      <c r="AF172">
        <f t="shared" si="46"/>
        <v>3.8942220079393755E-2</v>
      </c>
      <c r="AG172">
        <f t="shared" si="47"/>
        <v>1.7880580762173613E-2</v>
      </c>
      <c r="AH172">
        <f t="shared" si="48"/>
        <v>3.4754614249128776E-2</v>
      </c>
      <c r="AI172">
        <f t="shared" si="49"/>
        <v>1.6345777045238069E-2</v>
      </c>
      <c r="AJ172">
        <f t="shared" si="50"/>
        <v>2.6718442721263176E-4</v>
      </c>
    </row>
    <row r="173" spans="1:36" x14ac:dyDescent="0.25">
      <c r="A173" t="s">
        <v>391</v>
      </c>
      <c r="C173" t="s">
        <v>96</v>
      </c>
      <c r="D173" t="s">
        <v>96</v>
      </c>
      <c r="E173">
        <v>5.7317823380760503E-2</v>
      </c>
      <c r="F173">
        <v>0.16240478417906701</v>
      </c>
      <c r="G173">
        <v>7.3950947052881993E-2</v>
      </c>
      <c r="H173">
        <v>0.10044581902889201</v>
      </c>
      <c r="I173">
        <v>5.16628001877079E-2</v>
      </c>
      <c r="J173">
        <v>6.9869079099520906E-2</v>
      </c>
      <c r="K173">
        <v>0.122620904090138</v>
      </c>
      <c r="L173">
        <v>7.4434451856939199E-2</v>
      </c>
      <c r="M173">
        <v>4.2646281332950703E-2</v>
      </c>
      <c r="N173">
        <f t="shared" si="35"/>
        <v>8.392809891209535E-2</v>
      </c>
      <c r="O173">
        <f t="shared" si="36"/>
        <v>3.83556254688922E-2</v>
      </c>
      <c r="R173" t="s">
        <v>391</v>
      </c>
      <c r="T173" t="s">
        <v>96</v>
      </c>
      <c r="U173" t="s">
        <v>96</v>
      </c>
      <c r="V173">
        <f>IFERROR(VLOOKUP(U173,'EU+'!$B$2:$D$30,3,FALSE),0)</f>
        <v>0</v>
      </c>
      <c r="W173">
        <f t="shared" si="37"/>
        <v>6.7818870592110489E-2</v>
      </c>
      <c r="X173">
        <f t="shared" si="38"/>
        <v>0.19215853624819973</v>
      </c>
      <c r="Y173">
        <f t="shared" si="39"/>
        <v>8.7499304972331882E-2</v>
      </c>
      <c r="Z173">
        <f t="shared" si="40"/>
        <v>0.11884823254690366</v>
      </c>
      <c r="AA173">
        <f t="shared" si="41"/>
        <v>6.1127805518384211E-2</v>
      </c>
      <c r="AB173">
        <f t="shared" si="42"/>
        <v>8.2669608759617721E-2</v>
      </c>
      <c r="AC173">
        <f t="shared" si="43"/>
        <v>0.14508595644209407</v>
      </c>
      <c r="AD173">
        <f t="shared" si="44"/>
        <v>8.8071391416005632E-2</v>
      </c>
      <c r="AE173">
        <f t="shared" si="45"/>
        <v>5.0459394030739381E-2</v>
      </c>
      <c r="AF173">
        <f t="shared" si="46"/>
        <v>9.9304344502931852E-2</v>
      </c>
      <c r="AG173">
        <f t="shared" si="47"/>
        <v>4.5382658425012642E-2</v>
      </c>
      <c r="AH173">
        <f t="shared" si="48"/>
        <v>8.5482831233368209E-2</v>
      </c>
      <c r="AI173">
        <f t="shared" si="49"/>
        <v>3.6697942143317196E-2</v>
      </c>
      <c r="AJ173">
        <f t="shared" si="50"/>
        <v>1.3467389575542563E-3</v>
      </c>
    </row>
    <row r="174" spans="1:36" x14ac:dyDescent="0.25">
      <c r="A174" t="s">
        <v>392</v>
      </c>
      <c r="C174" t="s">
        <v>138</v>
      </c>
      <c r="D174" t="s">
        <v>138</v>
      </c>
      <c r="E174">
        <v>0.14205936392146901</v>
      </c>
      <c r="F174">
        <v>0.401191772800775</v>
      </c>
      <c r="G174">
        <v>0.18321368907462501</v>
      </c>
      <c r="H174">
        <v>0.24857851931792699</v>
      </c>
      <c r="I174">
        <v>0.128049675387502</v>
      </c>
      <c r="J174">
        <v>0.173054119880341</v>
      </c>
      <c r="K174">
        <v>0.30282440225903601</v>
      </c>
      <c r="L174">
        <v>0.18425852088145001</v>
      </c>
      <c r="M174">
        <v>0.105703637721536</v>
      </c>
      <c r="N174">
        <f t="shared" si="35"/>
        <v>0.20765930013829567</v>
      </c>
      <c r="O174">
        <f t="shared" si="36"/>
        <v>9.4580852375770616E-2</v>
      </c>
      <c r="R174" t="s">
        <v>392</v>
      </c>
      <c r="T174" t="s">
        <v>138</v>
      </c>
      <c r="U174" t="s">
        <v>138</v>
      </c>
      <c r="V174">
        <f>IFERROR(VLOOKUP(U174,'EU+'!$B$2:$D$30,3,FALSE),0)</f>
        <v>0</v>
      </c>
      <c r="W174">
        <f t="shared" si="37"/>
        <v>0.1680856852184921</v>
      </c>
      <c r="X174">
        <f t="shared" si="38"/>
        <v>0.47469305911096421</v>
      </c>
      <c r="Y174">
        <f t="shared" si="39"/>
        <v>0.21677978571366852</v>
      </c>
      <c r="Z174">
        <f t="shared" si="40"/>
        <v>0.29411993406678533</v>
      </c>
      <c r="AA174">
        <f t="shared" si="41"/>
        <v>0.15150931860719813</v>
      </c>
      <c r="AB174">
        <f t="shared" si="42"/>
        <v>0.20475890864927504</v>
      </c>
      <c r="AC174">
        <f t="shared" si="43"/>
        <v>0.35830406211538668</v>
      </c>
      <c r="AD174">
        <f t="shared" si="44"/>
        <v>0.2180160383994495</v>
      </c>
      <c r="AE174">
        <f t="shared" si="45"/>
        <v>0.12506932233156728</v>
      </c>
      <c r="AF174">
        <f t="shared" si="46"/>
        <v>0.24570401269030964</v>
      </c>
      <c r="AG174">
        <f t="shared" si="47"/>
        <v>0.11190876082564157</v>
      </c>
      <c r="AH174">
        <f t="shared" si="48"/>
        <v>0.21153153002057529</v>
      </c>
      <c r="AI174">
        <f t="shared" si="49"/>
        <v>9.0427419304222226E-2</v>
      </c>
      <c r="AJ174">
        <f t="shared" si="50"/>
        <v>8.1771181620216224E-3</v>
      </c>
    </row>
    <row r="175" spans="1:36" x14ac:dyDescent="0.25">
      <c r="A175" t="s">
        <v>393</v>
      </c>
      <c r="C175" t="s">
        <v>146</v>
      </c>
      <c r="D175" t="s">
        <v>146</v>
      </c>
      <c r="E175">
        <v>7.5587049982113799E-4</v>
      </c>
      <c r="F175">
        <v>2.1351801382590799E-3</v>
      </c>
      <c r="G175">
        <v>9.7452174468825301E-4</v>
      </c>
      <c r="H175">
        <v>1.32134788968534E-3</v>
      </c>
      <c r="I175">
        <v>6.8329237924931398E-4</v>
      </c>
      <c r="J175">
        <v>9.2100324691177899E-4</v>
      </c>
      <c r="K175">
        <v>1.61225463693604E-3</v>
      </c>
      <c r="L175">
        <v>9.79887727236536E-4</v>
      </c>
      <c r="M175">
        <v>5.6414108015400105E-4</v>
      </c>
      <c r="N175">
        <f t="shared" si="35"/>
        <v>1.1052777047712754E-3</v>
      </c>
      <c r="O175">
        <f t="shared" si="36"/>
        <v>5.0301263115005654E-4</v>
      </c>
      <c r="R175" t="s">
        <v>393</v>
      </c>
      <c r="T175" t="s">
        <v>146</v>
      </c>
      <c r="U175" t="s">
        <v>146</v>
      </c>
      <c r="V175">
        <f>IFERROR(VLOOKUP(U175,'EU+'!$B$2:$D$30,3,FALSE),0)</f>
        <v>0</v>
      </c>
      <c r="W175">
        <f t="shared" si="37"/>
        <v>8.9435154003022566E-4</v>
      </c>
      <c r="X175">
        <f t="shared" si="38"/>
        <v>2.5263608585674772E-3</v>
      </c>
      <c r="Y175">
        <f t="shared" si="39"/>
        <v>1.1530613026452551E-3</v>
      </c>
      <c r="Z175">
        <f t="shared" si="40"/>
        <v>1.563428550704665E-3</v>
      </c>
      <c r="AA175">
        <f t="shared" si="41"/>
        <v>8.0847657345689073E-4</v>
      </c>
      <c r="AB175">
        <f t="shared" si="42"/>
        <v>1.0897378220783855E-3</v>
      </c>
      <c r="AC175">
        <f t="shared" si="43"/>
        <v>1.9076315556776225E-3</v>
      </c>
      <c r="AD175">
        <f t="shared" si="44"/>
        <v>1.1594103727002021E-3</v>
      </c>
      <c r="AE175">
        <f t="shared" si="45"/>
        <v>6.6749587918755321E-4</v>
      </c>
      <c r="AF175">
        <f t="shared" si="46"/>
        <v>1.3077727172275861E-3</v>
      </c>
      <c r="AG175">
        <f t="shared" si="47"/>
        <v>5.9516824830465253E-4</v>
      </c>
      <c r="AH175">
        <f t="shared" si="48"/>
        <v>1.1265504406201307E-3</v>
      </c>
      <c r="AI175">
        <f t="shared" si="49"/>
        <v>4.8073504336169838E-4</v>
      </c>
      <c r="AJ175">
        <f t="shared" si="50"/>
        <v>2.3110618191597402E-7</v>
      </c>
    </row>
    <row r="176" spans="1:36" x14ac:dyDescent="0.25">
      <c r="A176" t="s">
        <v>394</v>
      </c>
      <c r="C176" t="s">
        <v>150</v>
      </c>
      <c r="D176" t="s">
        <v>150</v>
      </c>
      <c r="E176">
        <v>2.6276632138349E-3</v>
      </c>
      <c r="F176">
        <v>7.4043851974065203E-3</v>
      </c>
      <c r="G176">
        <v>3.3862633472882E-3</v>
      </c>
      <c r="H176">
        <v>4.5898735425769499E-3</v>
      </c>
      <c r="I176">
        <v>2.3692915988442402E-3</v>
      </c>
      <c r="J176">
        <v>3.1971192165066399E-3</v>
      </c>
      <c r="K176">
        <v>5.5885458185896304E-3</v>
      </c>
      <c r="L176">
        <v>3.4024824343047602E-3</v>
      </c>
      <c r="M176">
        <v>1.9576451155819E-3</v>
      </c>
      <c r="N176">
        <f t="shared" si="35"/>
        <v>3.8359188316593046E-3</v>
      </c>
      <c r="O176">
        <f t="shared" si="36"/>
        <v>1.7432373837540976E-3</v>
      </c>
      <c r="R176" t="s">
        <v>394</v>
      </c>
      <c r="T176" t="s">
        <v>150</v>
      </c>
      <c r="U176" t="s">
        <v>150</v>
      </c>
      <c r="V176">
        <f>IFERROR(VLOOKUP(U176,'EU+'!$B$2:$D$30,3,FALSE),0)</f>
        <v>0</v>
      </c>
      <c r="W176">
        <f t="shared" si="37"/>
        <v>3.1090704591991741E-3</v>
      </c>
      <c r="X176">
        <f t="shared" si="38"/>
        <v>8.7609230759032458E-3</v>
      </c>
      <c r="Y176">
        <f t="shared" si="39"/>
        <v>4.0066517218382593E-3</v>
      </c>
      <c r="Z176">
        <f t="shared" si="40"/>
        <v>5.4307721657599305E-3</v>
      </c>
      <c r="AA176">
        <f t="shared" si="41"/>
        <v>2.8033632622366357E-3</v>
      </c>
      <c r="AB176">
        <f t="shared" si="42"/>
        <v>3.7828549938376359E-3</v>
      </c>
      <c r="AC176">
        <f t="shared" si="43"/>
        <v>6.6124085548620072E-3</v>
      </c>
      <c r="AD176">
        <f t="shared" si="44"/>
        <v>4.0258422649995249E-3</v>
      </c>
      <c r="AE176">
        <f t="shared" si="45"/>
        <v>2.3163001127410308E-3</v>
      </c>
      <c r="AF176">
        <f t="shared" si="46"/>
        <v>4.5386874012641604E-3</v>
      </c>
      <c r="AG176">
        <f t="shared" si="47"/>
        <v>2.0626113059944284E-3</v>
      </c>
      <c r="AH176">
        <f t="shared" si="48"/>
        <v>3.9081538377353665E-3</v>
      </c>
      <c r="AI176">
        <f t="shared" si="49"/>
        <v>1.6656158349680206E-3</v>
      </c>
      <c r="AJ176">
        <f t="shared" si="50"/>
        <v>2.7742761096962165E-6</v>
      </c>
    </row>
    <row r="177" spans="1:36" x14ac:dyDescent="0.25">
      <c r="A177" t="s">
        <v>395</v>
      </c>
      <c r="C177" t="s">
        <v>149</v>
      </c>
      <c r="D177" t="s">
        <v>149</v>
      </c>
      <c r="E177">
        <v>3.32515950442442E-3</v>
      </c>
      <c r="F177">
        <v>1.01028840917852E-2</v>
      </c>
      <c r="G177">
        <v>4.41307883306953E-3</v>
      </c>
      <c r="H177">
        <v>6.2612498269597099E-3</v>
      </c>
      <c r="I177">
        <v>3.1867704542776999E-3</v>
      </c>
      <c r="J177">
        <v>4.5035665059144098E-3</v>
      </c>
      <c r="K177">
        <v>8.7587825869555099E-3</v>
      </c>
      <c r="L177">
        <v>5.0296912779185E-3</v>
      </c>
      <c r="M177">
        <v>2.5139766827607401E-3</v>
      </c>
      <c r="N177">
        <f t="shared" si="35"/>
        <v>5.343906640451747E-3</v>
      </c>
      <c r="O177">
        <f t="shared" si="36"/>
        <v>2.5874501436564407E-3</v>
      </c>
      <c r="R177" t="s">
        <v>395</v>
      </c>
      <c r="T177" t="s">
        <v>149</v>
      </c>
      <c r="U177" t="s">
        <v>149</v>
      </c>
      <c r="V177" t="str">
        <f>IFERROR(VLOOKUP(U177,'EU+'!$B$2:$D$30,3,FALSE),0)</f>
        <v>EU+</v>
      </c>
      <c r="W177">
        <f t="shared" si="37"/>
        <v>3.9343532051215498E-3</v>
      </c>
      <c r="X177">
        <f t="shared" si="38"/>
        <v>1.1953806833806906E-2</v>
      </c>
      <c r="Y177">
        <f t="shared" si="39"/>
        <v>5.2215873639260548E-3</v>
      </c>
      <c r="Z177">
        <f t="shared" si="40"/>
        <v>7.4083568899440764E-3</v>
      </c>
      <c r="AA177">
        <f t="shared" si="41"/>
        <v>3.7706102621818177E-3</v>
      </c>
      <c r="AB177">
        <f t="shared" si="42"/>
        <v>5.3286530445971741E-3</v>
      </c>
      <c r="AC177">
        <f t="shared" si="43"/>
        <v>1.0363456038153642E-2</v>
      </c>
      <c r="AD177">
        <f t="shared" si="44"/>
        <v>5.9511677481095529E-3</v>
      </c>
      <c r="AE177">
        <f t="shared" si="45"/>
        <v>2.9745557186835322E-3</v>
      </c>
      <c r="AF177">
        <f t="shared" si="46"/>
        <v>6.3229496782804791E-3</v>
      </c>
      <c r="AG177">
        <f t="shared" si="47"/>
        <v>3.0614900585194827E-3</v>
      </c>
      <c r="AH177">
        <f t="shared" si="48"/>
        <v>5.6776885623451446E-3</v>
      </c>
      <c r="AI177">
        <f t="shared" si="49"/>
        <v>2.876495624387279E-3</v>
      </c>
      <c r="AJ177">
        <f t="shared" si="50"/>
        <v>8.2742270771191616E-6</v>
      </c>
    </row>
    <row r="178" spans="1:36" x14ac:dyDescent="0.25">
      <c r="A178" t="s">
        <v>396</v>
      </c>
      <c r="C178" t="s">
        <v>32</v>
      </c>
      <c r="D178" t="s">
        <v>32</v>
      </c>
      <c r="E178">
        <v>2.50690702542988E-3</v>
      </c>
      <c r="F178">
        <v>7.8037797237926797E-3</v>
      </c>
      <c r="G178">
        <v>3.34915929743851E-3</v>
      </c>
      <c r="H178">
        <v>4.8006522769648901E-3</v>
      </c>
      <c r="I178">
        <v>2.4185130754868301E-3</v>
      </c>
      <c r="J178">
        <v>3.4486591857076799E-3</v>
      </c>
      <c r="K178">
        <v>6.8514823647927697E-3</v>
      </c>
      <c r="L178">
        <v>3.8787110247799801E-3</v>
      </c>
      <c r="M178">
        <v>1.8933209417319101E-3</v>
      </c>
      <c r="N178">
        <f t="shared" si="35"/>
        <v>4.1056872129027928E-3</v>
      </c>
      <c r="O178">
        <f t="shared" si="36"/>
        <v>2.0325788224727086E-3</v>
      </c>
      <c r="R178" t="s">
        <v>396</v>
      </c>
      <c r="T178" t="s">
        <v>32</v>
      </c>
      <c r="U178" t="s">
        <v>32</v>
      </c>
      <c r="V178">
        <f>IFERROR(VLOOKUP(U178,'EU+'!$B$2:$D$30,3,FALSE),0)</f>
        <v>0</v>
      </c>
      <c r="W178">
        <f t="shared" si="37"/>
        <v>2.9661908480835592E-3</v>
      </c>
      <c r="X178">
        <f t="shared" si="38"/>
        <v>9.233489619825291E-3</v>
      </c>
      <c r="Y178">
        <f t="shared" si="39"/>
        <v>3.9627499368998596E-3</v>
      </c>
      <c r="Z178">
        <f t="shared" si="40"/>
        <v>5.6801671160193771E-3</v>
      </c>
      <c r="AA178">
        <f t="shared" si="41"/>
        <v>2.8616024757636602E-3</v>
      </c>
      <c r="AB178">
        <f t="shared" si="42"/>
        <v>4.0804789372080137E-3</v>
      </c>
      <c r="AC178">
        <f t="shared" si="43"/>
        <v>8.1067243739401541E-3</v>
      </c>
      <c r="AD178">
        <f t="shared" si="44"/>
        <v>4.589319439196324E-3</v>
      </c>
      <c r="AE178">
        <f t="shared" si="45"/>
        <v>2.2401912766936878E-3</v>
      </c>
      <c r="AF178">
        <f t="shared" si="46"/>
        <v>4.8578793359588812E-3</v>
      </c>
      <c r="AG178">
        <f t="shared" si="47"/>
        <v>2.4049622263885755E-3</v>
      </c>
      <c r="AH178">
        <f t="shared" si="48"/>
        <v>4.3756633005603684E-3</v>
      </c>
      <c r="AI178">
        <f t="shared" si="49"/>
        <v>2.2861660281536748E-3</v>
      </c>
      <c r="AJ178">
        <f t="shared" si="50"/>
        <v>5.2265551082839486E-6</v>
      </c>
    </row>
    <row r="179" spans="1:36" x14ac:dyDescent="0.25">
      <c r="A179" t="s">
        <v>397</v>
      </c>
      <c r="B179" t="s">
        <v>398</v>
      </c>
      <c r="C179" t="s">
        <v>151</v>
      </c>
      <c r="D179" t="s">
        <v>151</v>
      </c>
      <c r="E179">
        <v>6.2486556568995801E-2</v>
      </c>
      <c r="F179">
        <v>0.17520041400963801</v>
      </c>
      <c r="G179">
        <v>8.0437897565173805E-2</v>
      </c>
      <c r="H179">
        <v>0.108860398259275</v>
      </c>
      <c r="I179">
        <v>5.6307710604534503E-2</v>
      </c>
      <c r="J179">
        <v>7.5892012427512201E-2</v>
      </c>
      <c r="K179">
        <v>0.132133676850199</v>
      </c>
      <c r="L179">
        <v>8.0728605133343401E-2</v>
      </c>
      <c r="M179">
        <v>4.6567680747205298E-2</v>
      </c>
      <c r="N179">
        <f t="shared" si="35"/>
        <v>9.0957216907319671E-2</v>
      </c>
      <c r="O179">
        <f t="shared" si="36"/>
        <v>4.1135112261103744E-2</v>
      </c>
      <c r="R179" t="s">
        <v>397</v>
      </c>
      <c r="S179" t="s">
        <v>398</v>
      </c>
      <c r="T179" t="s">
        <v>151</v>
      </c>
      <c r="U179" t="s">
        <v>151</v>
      </c>
      <c r="V179">
        <f>IFERROR(VLOOKUP(U179,'EU+'!$B$2:$D$30,3,FALSE),0)</f>
        <v>0</v>
      </c>
      <c r="W179">
        <f t="shared" si="37"/>
        <v>7.3934553752119297E-2</v>
      </c>
      <c r="X179">
        <f t="shared" si="38"/>
        <v>0.20729841966385867</v>
      </c>
      <c r="Y179">
        <f t="shared" si="39"/>
        <v>9.5174712574746426E-2</v>
      </c>
      <c r="Z179">
        <f t="shared" si="40"/>
        <v>0.12880442463957054</v>
      </c>
      <c r="AA179">
        <f t="shared" si="41"/>
        <v>6.6623697718932215E-2</v>
      </c>
      <c r="AB179">
        <f t="shared" si="42"/>
        <v>8.9795987813520509E-2</v>
      </c>
      <c r="AC179">
        <f t="shared" si="43"/>
        <v>0.15634153920386523</v>
      </c>
      <c r="AD179">
        <f t="shared" si="44"/>
        <v>9.551867990956428E-2</v>
      </c>
      <c r="AE179">
        <f t="shared" si="45"/>
        <v>5.5099222686629659E-2</v>
      </c>
      <c r="AF179">
        <f t="shared" si="46"/>
        <v>0.1076212486625341</v>
      </c>
      <c r="AG179">
        <f t="shared" si="47"/>
        <v>4.8671367659856829E-2</v>
      </c>
      <c r="AH179">
        <f t="shared" si="48"/>
        <v>9.2675825466502382E-2</v>
      </c>
      <c r="AI179">
        <f t="shared" si="49"/>
        <v>3.9244148699620965E-2</v>
      </c>
      <c r="AJ179">
        <f t="shared" si="50"/>
        <v>1.5401032071579619E-3</v>
      </c>
    </row>
    <row r="180" spans="1:36" x14ac:dyDescent="0.25">
      <c r="A180" t="s">
        <v>399</v>
      </c>
      <c r="C180" t="s">
        <v>155</v>
      </c>
      <c r="D180" t="s">
        <v>155</v>
      </c>
      <c r="E180">
        <v>5.6234394057849503E-2</v>
      </c>
      <c r="F180">
        <v>0.15857907923455999</v>
      </c>
      <c r="G180">
        <v>7.2511967026664598E-2</v>
      </c>
      <c r="H180">
        <v>9.8330688365576693E-2</v>
      </c>
      <c r="I180">
        <v>5.0692735630731199E-2</v>
      </c>
      <c r="J180">
        <v>6.8480572878332299E-2</v>
      </c>
      <c r="K180">
        <v>0.119684198058786</v>
      </c>
      <c r="L180">
        <v>7.2896989240759102E-2</v>
      </c>
      <c r="M180">
        <v>4.1846096603888001E-2</v>
      </c>
      <c r="N180">
        <f t="shared" si="35"/>
        <v>8.2139635677460826E-2</v>
      </c>
      <c r="O180">
        <f t="shared" si="36"/>
        <v>3.7354684701554536E-2</v>
      </c>
      <c r="R180" t="s">
        <v>399</v>
      </c>
      <c r="T180" t="s">
        <v>155</v>
      </c>
      <c r="U180" t="s">
        <v>155</v>
      </c>
      <c r="V180">
        <f>IFERROR(VLOOKUP(U180,'EU+'!$B$2:$D$30,3,FALSE),0)</f>
        <v>0</v>
      </c>
      <c r="W180">
        <f t="shared" si="37"/>
        <v>6.6536949041145543E-2</v>
      </c>
      <c r="X180">
        <f t="shared" si="38"/>
        <v>0.18763193399340777</v>
      </c>
      <c r="Y180">
        <f t="shared" si="39"/>
        <v>8.5796693211686648E-2</v>
      </c>
      <c r="Z180">
        <f t="shared" si="40"/>
        <v>0.11634559437469184</v>
      </c>
      <c r="AA180">
        <f t="shared" si="41"/>
        <v>5.998001799305263E-2</v>
      </c>
      <c r="AB180">
        <f t="shared" si="42"/>
        <v>8.1026717976665566E-2</v>
      </c>
      <c r="AC180">
        <f t="shared" si="43"/>
        <v>0.14161122424606684</v>
      </c>
      <c r="AD180">
        <f t="shared" si="44"/>
        <v>8.6252254329897707E-2</v>
      </c>
      <c r="AE180">
        <f t="shared" si="45"/>
        <v>4.9512609568433681E-2</v>
      </c>
      <c r="AF180">
        <f t="shared" si="46"/>
        <v>9.7188221637227581E-2</v>
      </c>
      <c r="AG180">
        <f t="shared" si="47"/>
        <v>4.4198337940274439E-2</v>
      </c>
      <c r="AH180">
        <f t="shared" si="48"/>
        <v>8.3676564822823277E-2</v>
      </c>
      <c r="AI180">
        <f t="shared" si="49"/>
        <v>3.5702880827433343E-2</v>
      </c>
      <c r="AJ180">
        <f t="shared" si="50"/>
        <v>1.2746956993779073E-3</v>
      </c>
    </row>
    <row r="181" spans="1:36" x14ac:dyDescent="0.25">
      <c r="A181" t="s">
        <v>400</v>
      </c>
      <c r="C181" t="s">
        <v>160</v>
      </c>
      <c r="D181" t="s">
        <v>160</v>
      </c>
      <c r="E181">
        <v>0.32702506018353</v>
      </c>
      <c r="F181">
        <v>0.92054610133289605</v>
      </c>
      <c r="G181">
        <v>0.42155183499696902</v>
      </c>
      <c r="H181">
        <v>0.57130677023171195</v>
      </c>
      <c r="I181">
        <v>0.294798660881672</v>
      </c>
      <c r="J181">
        <v>0.398046226304754</v>
      </c>
      <c r="K181">
        <v>0.694681706372687</v>
      </c>
      <c r="L181">
        <v>0.423602098972164</v>
      </c>
      <c r="M181">
        <v>0.24340585166682199</v>
      </c>
      <c r="N181">
        <f t="shared" si="35"/>
        <v>0.47721825677146729</v>
      </c>
      <c r="O181">
        <f t="shared" si="36"/>
        <v>0.21662968903937765</v>
      </c>
      <c r="R181" t="s">
        <v>400</v>
      </c>
      <c r="T181" t="s">
        <v>160</v>
      </c>
      <c r="U181" t="s">
        <v>160</v>
      </c>
      <c r="V181">
        <f>IFERROR(VLOOKUP(U181,'EU+'!$B$2:$D$30,3,FALSE),0)</f>
        <v>0</v>
      </c>
      <c r="W181">
        <f t="shared" si="37"/>
        <v>0.38693845873443383</v>
      </c>
      <c r="X181">
        <f t="shared" si="38"/>
        <v>1.089196924063992</v>
      </c>
      <c r="Y181">
        <f t="shared" si="39"/>
        <v>0.49878323459021112</v>
      </c>
      <c r="Z181">
        <f t="shared" si="40"/>
        <v>0.67597437644058334</v>
      </c>
      <c r="AA181">
        <f t="shared" si="41"/>
        <v>0.34880794583299662</v>
      </c>
      <c r="AB181">
        <f t="shared" si="42"/>
        <v>0.47097122533967828</v>
      </c>
      <c r="AC181">
        <f t="shared" si="43"/>
        <v>0.82195250915633522</v>
      </c>
      <c r="AD181">
        <f t="shared" si="44"/>
        <v>0.50120912201949697</v>
      </c>
      <c r="AE181">
        <f t="shared" si="45"/>
        <v>0.28799959562134397</v>
      </c>
      <c r="AF181">
        <f t="shared" si="46"/>
        <v>0.56464815464434126</v>
      </c>
      <c r="AG181">
        <f t="shared" si="47"/>
        <v>0.25631784287716192</v>
      </c>
      <c r="AH181">
        <f t="shared" si="48"/>
        <v>0.4861880795939702</v>
      </c>
      <c r="AI181">
        <f t="shared" si="49"/>
        <v>0.20697035588450646</v>
      </c>
      <c r="AJ181">
        <f t="shared" si="50"/>
        <v>4.2836728214959256E-2</v>
      </c>
    </row>
    <row r="182" spans="1:36" x14ac:dyDescent="0.25">
      <c r="A182" t="s">
        <v>401</v>
      </c>
      <c r="C182" t="s">
        <v>154</v>
      </c>
      <c r="D182" t="s">
        <v>154</v>
      </c>
      <c r="E182">
        <v>0.118693142241046</v>
      </c>
      <c r="F182">
        <v>0.33509779746435098</v>
      </c>
      <c r="G182">
        <v>0.15299949573202601</v>
      </c>
      <c r="H182">
        <v>0.20744891975773</v>
      </c>
      <c r="I182">
        <v>0.107107391862827</v>
      </c>
      <c r="J182">
        <v>0.14449433023652</v>
      </c>
      <c r="K182">
        <v>0.25297800204170301</v>
      </c>
      <c r="L182">
        <v>0.153744684513065</v>
      </c>
      <c r="M182">
        <v>8.8477341952943905E-2</v>
      </c>
      <c r="N182">
        <f t="shared" si="35"/>
        <v>0.1734490117558013</v>
      </c>
      <c r="O182">
        <f t="shared" si="36"/>
        <v>7.8958534375715539E-2</v>
      </c>
      <c r="R182" t="s">
        <v>401</v>
      </c>
      <c r="T182" t="s">
        <v>154</v>
      </c>
      <c r="U182" t="s">
        <v>154</v>
      </c>
      <c r="V182">
        <f>IFERROR(VLOOKUP(U182,'EU+'!$B$2:$D$30,3,FALSE),0)</f>
        <v>0</v>
      </c>
      <c r="W182">
        <f t="shared" si="37"/>
        <v>0.14043859970646461</v>
      </c>
      <c r="X182">
        <f t="shared" si="38"/>
        <v>0.3964901809157732</v>
      </c>
      <c r="Y182">
        <f t="shared" si="39"/>
        <v>0.18103012971688245</v>
      </c>
      <c r="Z182">
        <f t="shared" si="40"/>
        <v>0.24545508907522534</v>
      </c>
      <c r="AA182">
        <f t="shared" si="41"/>
        <v>0.12673025456583822</v>
      </c>
      <c r="AB182">
        <f t="shared" si="42"/>
        <v>0.17096675528843513</v>
      </c>
      <c r="AC182">
        <f t="shared" si="43"/>
        <v>0.29932543441410214</v>
      </c>
      <c r="AD182">
        <f t="shared" si="44"/>
        <v>0.18191184256861193</v>
      </c>
      <c r="AE182">
        <f t="shared" si="45"/>
        <v>0.10468704235992912</v>
      </c>
      <c r="AF182">
        <f t="shared" si="46"/>
        <v>0.20522614762347355</v>
      </c>
      <c r="AG182">
        <f t="shared" si="47"/>
        <v>9.342431915805785E-2</v>
      </c>
      <c r="AH182">
        <f t="shared" si="48"/>
        <v>0.17672426583938333</v>
      </c>
      <c r="AI182">
        <f t="shared" si="49"/>
        <v>7.5465007032731263E-2</v>
      </c>
      <c r="AJ182">
        <f t="shared" si="50"/>
        <v>5.6949672864501791E-3</v>
      </c>
    </row>
    <row r="183" spans="1:36" x14ac:dyDescent="0.25">
      <c r="A183" t="s">
        <v>402</v>
      </c>
      <c r="C183" t="s">
        <v>403</v>
      </c>
      <c r="D183" t="s">
        <v>403</v>
      </c>
      <c r="E183">
        <v>5.9897000688052702E-3</v>
      </c>
      <c r="F183">
        <v>1.6962945233249101E-2</v>
      </c>
      <c r="G183">
        <v>7.7291748013020699E-3</v>
      </c>
      <c r="H183">
        <v>1.0496273220187501E-2</v>
      </c>
      <c r="I183">
        <v>5.3994636005526503E-3</v>
      </c>
      <c r="J183">
        <v>7.3026280927666097E-3</v>
      </c>
      <c r="K183">
        <v>1.28065541871961E-2</v>
      </c>
      <c r="L183">
        <v>7.7787033925273003E-3</v>
      </c>
      <c r="M183">
        <v>4.4549717151867096E-3</v>
      </c>
      <c r="N183">
        <f t="shared" si="35"/>
        <v>8.7689349235303676E-3</v>
      </c>
      <c r="O183">
        <f t="shared" si="36"/>
        <v>4.0051115640039291E-3</v>
      </c>
      <c r="R183" t="s">
        <v>402</v>
      </c>
      <c r="T183" t="s">
        <v>403</v>
      </c>
      <c r="U183" t="s">
        <v>403</v>
      </c>
      <c r="V183">
        <f>IFERROR(VLOOKUP(U183,'EU+'!$B$2:$D$30,3,FALSE),0)</f>
        <v>0</v>
      </c>
      <c r="W183">
        <f t="shared" si="37"/>
        <v>7.087057216974002E-3</v>
      </c>
      <c r="X183">
        <f t="shared" si="38"/>
        <v>2.0070681679460425E-2</v>
      </c>
      <c r="Y183">
        <f t="shared" si="39"/>
        <v>9.145216526300539E-3</v>
      </c>
      <c r="Z183">
        <f t="shared" si="40"/>
        <v>1.241926774662332E-2</v>
      </c>
      <c r="AA183">
        <f t="shared" si="41"/>
        <v>6.3886850824765654E-3</v>
      </c>
      <c r="AB183">
        <f t="shared" si="42"/>
        <v>8.6405233205678333E-3</v>
      </c>
      <c r="AC183">
        <f t="shared" si="43"/>
        <v>1.5152809194841747E-2</v>
      </c>
      <c r="AD183">
        <f t="shared" si="44"/>
        <v>9.2038191200626892E-3</v>
      </c>
      <c r="AE183">
        <f t="shared" si="45"/>
        <v>5.2711553304582446E-3</v>
      </c>
      <c r="AF183">
        <f t="shared" si="46"/>
        <v>1.0375468357529484E-2</v>
      </c>
      <c r="AG183">
        <f t="shared" si="47"/>
        <v>4.7388774877540332E-3</v>
      </c>
      <c r="AH183">
        <f t="shared" si="48"/>
        <v>8.9313984096814156E-3</v>
      </c>
      <c r="AI183">
        <f t="shared" si="49"/>
        <v>3.831694924637368E-3</v>
      </c>
      <c r="AJ183">
        <f t="shared" si="50"/>
        <v>1.4681885995491766E-5</v>
      </c>
    </row>
    <row r="184" spans="1:36" x14ac:dyDescent="0.25">
      <c r="A184" t="s">
        <v>404</v>
      </c>
      <c r="C184" t="s">
        <v>153</v>
      </c>
      <c r="D184" t="s">
        <v>153</v>
      </c>
      <c r="E184">
        <v>4.8859197172171499E-2</v>
      </c>
      <c r="F184">
        <v>0.137672156049745</v>
      </c>
      <c r="G184">
        <v>6.2993147872966698E-2</v>
      </c>
      <c r="H184">
        <v>8.5399914889806999E-2</v>
      </c>
      <c r="I184">
        <v>4.4044345058240897E-2</v>
      </c>
      <c r="J184">
        <v>5.9486379705690803E-2</v>
      </c>
      <c r="K184">
        <v>0.103899655110581</v>
      </c>
      <c r="L184">
        <v>6.3315151179623302E-2</v>
      </c>
      <c r="M184">
        <v>3.6361488505252303E-2</v>
      </c>
      <c r="N184">
        <f t="shared" si="35"/>
        <v>7.1336826171564283E-2</v>
      </c>
      <c r="O184">
        <f t="shared" si="36"/>
        <v>3.2415812455403689E-2</v>
      </c>
      <c r="R184" t="s">
        <v>404</v>
      </c>
      <c r="T184" t="s">
        <v>153</v>
      </c>
      <c r="U184" t="s">
        <v>153</v>
      </c>
      <c r="V184">
        <f>IFERROR(VLOOKUP(U184,'EU+'!$B$2:$D$30,3,FALSE),0)</f>
        <v>0</v>
      </c>
      <c r="W184">
        <f t="shared" si="37"/>
        <v>5.781056179056087E-2</v>
      </c>
      <c r="X184">
        <f t="shared" si="38"/>
        <v>0.16289470856648944</v>
      </c>
      <c r="Y184">
        <f t="shared" si="39"/>
        <v>7.4533956312451397E-2</v>
      </c>
      <c r="Z184">
        <f t="shared" si="40"/>
        <v>0.10104580800312003</v>
      </c>
      <c r="AA184">
        <f t="shared" si="41"/>
        <v>5.2113593322905903E-2</v>
      </c>
      <c r="AB184">
        <f t="shared" si="42"/>
        <v>7.0384722400459454E-2</v>
      </c>
      <c r="AC184">
        <f t="shared" si="43"/>
        <v>0.12293483682554854</v>
      </c>
      <c r="AD184">
        <f t="shared" si="44"/>
        <v>7.4914952995443124E-2</v>
      </c>
      <c r="AE184">
        <f t="shared" si="45"/>
        <v>4.3023180889000111E-2</v>
      </c>
      <c r="AF184">
        <f t="shared" si="46"/>
        <v>8.4406257900664319E-2</v>
      </c>
      <c r="AG184">
        <f t="shared" si="47"/>
        <v>3.8354627939152862E-2</v>
      </c>
      <c r="AH184">
        <f t="shared" si="48"/>
        <v>7.2674257286671415E-2</v>
      </c>
      <c r="AI184">
        <f t="shared" si="49"/>
        <v>3.097707126654211E-2</v>
      </c>
      <c r="AJ184">
        <f t="shared" si="50"/>
        <v>9.5957894425242874E-4</v>
      </c>
    </row>
    <row r="185" spans="1:36" x14ac:dyDescent="0.25">
      <c r="A185" t="s">
        <v>405</v>
      </c>
      <c r="C185" t="s">
        <v>406</v>
      </c>
      <c r="D185" t="s">
        <v>406</v>
      </c>
      <c r="E185" s="1">
        <v>2.05487009466948E-4</v>
      </c>
      <c r="F185">
        <v>5.8259975864595503E-4</v>
      </c>
      <c r="G185">
        <v>2.6508358034474302E-4</v>
      </c>
      <c r="H185">
        <v>3.6001978844452099E-4</v>
      </c>
      <c r="I185">
        <v>1.8531233306602501E-4</v>
      </c>
      <c r="J185">
        <v>2.50435218932405E-4</v>
      </c>
      <c r="K185">
        <v>4.39952953127664E-4</v>
      </c>
      <c r="L185">
        <v>2.6675171510188702E-4</v>
      </c>
      <c r="M185" s="1">
        <v>1.53007328823598E-4</v>
      </c>
      <c r="N185">
        <f t="shared" si="35"/>
        <v>3.0096107621708292E-4</v>
      </c>
      <c r="O185">
        <f t="shared" si="36"/>
        <v>1.3762158202462992E-4</v>
      </c>
      <c r="R185" t="s">
        <v>405</v>
      </c>
      <c r="T185" t="s">
        <v>406</v>
      </c>
      <c r="U185" t="s">
        <v>406</v>
      </c>
      <c r="V185">
        <f>IFERROR(VLOOKUP(U185,'EU+'!$B$2:$D$30,3,FALSE),0)</f>
        <v>0</v>
      </c>
      <c r="W185">
        <f t="shared" si="37"/>
        <v>2.4313374237578777E-4</v>
      </c>
      <c r="X185">
        <f t="shared" si="38"/>
        <v>6.8933632347014957E-4</v>
      </c>
      <c r="Y185">
        <f t="shared" si="39"/>
        <v>3.1364884378229716E-4</v>
      </c>
      <c r="Z185">
        <f t="shared" si="40"/>
        <v>4.2597806411667695E-4</v>
      </c>
      <c r="AA185">
        <f t="shared" si="41"/>
        <v>2.1926291673429692E-4</v>
      </c>
      <c r="AB185">
        <f t="shared" si="42"/>
        <v>2.9631679471946973E-4</v>
      </c>
      <c r="AC185">
        <f t="shared" si="43"/>
        <v>5.2055557302961228E-4</v>
      </c>
      <c r="AD185">
        <f t="shared" si="44"/>
        <v>3.1562259310758859E-4</v>
      </c>
      <c r="AE185">
        <f t="shared" si="45"/>
        <v>1.8103939788849686E-4</v>
      </c>
      <c r="AF185">
        <f t="shared" si="46"/>
        <v>3.5609936102493067E-4</v>
      </c>
      <c r="AG185">
        <f t="shared" si="47"/>
        <v>1.6283486900765245E-4</v>
      </c>
      <c r="AH185">
        <f t="shared" si="48"/>
        <v>3.0655945509589286E-4</v>
      </c>
      <c r="AI185">
        <f t="shared" si="49"/>
        <v>1.3167892905109542E-4</v>
      </c>
      <c r="AJ185">
        <f t="shared" si="50"/>
        <v>1.7339340356043424E-8</v>
      </c>
    </row>
    <row r="186" spans="1:36" x14ac:dyDescent="0.25">
      <c r="A186" t="s">
        <v>407</v>
      </c>
      <c r="C186" t="s">
        <v>157</v>
      </c>
      <c r="D186" t="s">
        <v>157</v>
      </c>
      <c r="E186">
        <v>8.5053911115713101E-4</v>
      </c>
      <c r="F186">
        <v>2.3770261454601599E-3</v>
      </c>
      <c r="G186">
        <v>1.09985113338633E-3</v>
      </c>
      <c r="H186">
        <v>1.4969085650756301E-3</v>
      </c>
      <c r="I186">
        <v>7.8962626757850805E-4</v>
      </c>
      <c r="J186">
        <v>1.0715967725015701E-3</v>
      </c>
      <c r="K186">
        <v>1.8872336918124501E-3</v>
      </c>
      <c r="L186">
        <v>1.1605998470374801E-3</v>
      </c>
      <c r="M186">
        <v>6.4350663781016597E-4</v>
      </c>
      <c r="N186">
        <f t="shared" si="35"/>
        <v>1.2640986857577138E-3</v>
      </c>
      <c r="O186">
        <f t="shared" si="36"/>
        <v>5.6315423600629519E-4</v>
      </c>
      <c r="R186" t="s">
        <v>407</v>
      </c>
      <c r="T186" t="s">
        <v>157</v>
      </c>
      <c r="U186" t="s">
        <v>157</v>
      </c>
      <c r="V186">
        <f>IFERROR(VLOOKUP(U186,'EU+'!$B$2:$D$30,3,FALSE),0)</f>
        <v>0</v>
      </c>
      <c r="W186">
        <f t="shared" si="37"/>
        <v>1.0063641379036749E-3</v>
      </c>
      <c r="X186">
        <f t="shared" si="38"/>
        <v>2.8125148347335387E-3</v>
      </c>
      <c r="Y186">
        <f t="shared" si="39"/>
        <v>1.3013519580150513E-3</v>
      </c>
      <c r="Z186">
        <f t="shared" si="40"/>
        <v>1.771153234286319E-3</v>
      </c>
      <c r="AA186">
        <f t="shared" si="41"/>
        <v>9.3429161294727992E-4</v>
      </c>
      <c r="AB186">
        <f t="shared" si="42"/>
        <v>1.2679211902104678E-3</v>
      </c>
      <c r="AC186">
        <f t="shared" si="43"/>
        <v>2.2329887977752668E-3</v>
      </c>
      <c r="AD186">
        <f t="shared" si="44"/>
        <v>1.3732302832329523E-3</v>
      </c>
      <c r="AE186">
        <f t="shared" si="45"/>
        <v>7.6140179128750284E-4</v>
      </c>
      <c r="AF186">
        <f t="shared" si="46"/>
        <v>1.4956908711546725E-3</v>
      </c>
      <c r="AG186">
        <f t="shared" si="47"/>
        <v>6.6632823792694127E-4</v>
      </c>
      <c r="AH186">
        <f t="shared" si="48"/>
        <v>1.313966735090694E-3</v>
      </c>
      <c r="AI186">
        <f t="shared" si="49"/>
        <v>5.7002524670789233E-4</v>
      </c>
      <c r="AJ186">
        <f t="shared" si="50"/>
        <v>3.2492878188439352E-7</v>
      </c>
    </row>
    <row r="187" spans="1:36" x14ac:dyDescent="0.25">
      <c r="A187" t="s">
        <v>408</v>
      </c>
      <c r="C187" t="s">
        <v>158</v>
      </c>
      <c r="D187" t="s">
        <v>158</v>
      </c>
      <c r="E187">
        <v>1.6532065515855E-2</v>
      </c>
      <c r="F187">
        <v>4.6597597873318498E-2</v>
      </c>
      <c r="G187">
        <v>2.1305339931823201E-2</v>
      </c>
      <c r="H187">
        <v>2.8867152477355901E-2</v>
      </c>
      <c r="I187">
        <v>1.4934926018017301E-2</v>
      </c>
      <c r="J187">
        <v>2.0125077200062201E-2</v>
      </c>
      <c r="K187">
        <v>3.51772638023626E-2</v>
      </c>
      <c r="L187">
        <v>2.1403338143735798E-2</v>
      </c>
      <c r="M187">
        <v>1.23363722606367E-2</v>
      </c>
      <c r="N187">
        <f t="shared" si="35"/>
        <v>2.4142125913685246E-2</v>
      </c>
      <c r="O187">
        <f t="shared" si="36"/>
        <v>1.0966395984988666E-2</v>
      </c>
      <c r="R187" t="s">
        <v>408</v>
      </c>
      <c r="T187" t="s">
        <v>158</v>
      </c>
      <c r="U187" t="s">
        <v>158</v>
      </c>
      <c r="V187">
        <f>IFERROR(VLOOKUP(U187,'EU+'!$B$2:$D$30,3,FALSE),0)</f>
        <v>0</v>
      </c>
      <c r="W187">
        <f t="shared" si="37"/>
        <v>1.9560861625747005E-2</v>
      </c>
      <c r="X187">
        <f t="shared" si="38"/>
        <v>5.5134620850493643E-2</v>
      </c>
      <c r="Y187">
        <f t="shared" si="39"/>
        <v>2.5208635055082067E-2</v>
      </c>
      <c r="Z187">
        <f t="shared" si="40"/>
        <v>3.4155827328252356E-2</v>
      </c>
      <c r="AA187">
        <f t="shared" si="41"/>
        <v>1.7671114413926658E-2</v>
      </c>
      <c r="AB187">
        <f t="shared" si="42"/>
        <v>2.3812139501888086E-2</v>
      </c>
      <c r="AC187">
        <f t="shared" si="43"/>
        <v>4.1621997502399019E-2</v>
      </c>
      <c r="AD187">
        <f t="shared" si="44"/>
        <v>2.5324587260869936E-2</v>
      </c>
      <c r="AE187">
        <f t="shared" si="45"/>
        <v>1.4596486477905072E-2</v>
      </c>
      <c r="AF187">
        <f t="shared" si="46"/>
        <v>2.8565141112951539E-2</v>
      </c>
      <c r="AG187">
        <f t="shared" si="47"/>
        <v>1.2975520462932108E-2</v>
      </c>
      <c r="AH187">
        <f t="shared" si="48"/>
        <v>2.4605265031397754E-2</v>
      </c>
      <c r="AI187">
        <f t="shared" si="49"/>
        <v>1.0475850197998631E-2</v>
      </c>
      <c r="AJ187">
        <f t="shared" si="50"/>
        <v>1.0974343737090796E-4</v>
      </c>
    </row>
    <row r="188" spans="1:36" x14ac:dyDescent="0.25">
      <c r="A188" t="s">
        <v>409</v>
      </c>
      <c r="C188" t="s">
        <v>159</v>
      </c>
      <c r="D188" t="s">
        <v>159</v>
      </c>
      <c r="E188">
        <v>7.0913813889050395E-2</v>
      </c>
      <c r="F188">
        <v>0.19794710229469001</v>
      </c>
      <c r="G188">
        <v>9.1340444508707902E-2</v>
      </c>
      <c r="H188">
        <v>0.123607680570563</v>
      </c>
      <c r="I188">
        <v>6.4679112765656702E-2</v>
      </c>
      <c r="J188">
        <v>8.6904307654542198E-2</v>
      </c>
      <c r="K188">
        <v>0.149571722192024</v>
      </c>
      <c r="L188">
        <v>9.2841462087163401E-2</v>
      </c>
      <c r="M188">
        <v>5.3248310283174997E-2</v>
      </c>
      <c r="N188">
        <f t="shared" si="35"/>
        <v>0.10345043958284139</v>
      </c>
      <c r="O188">
        <f t="shared" si="36"/>
        <v>4.6203604816536417E-2</v>
      </c>
      <c r="R188" t="s">
        <v>409</v>
      </c>
      <c r="T188" t="s">
        <v>159</v>
      </c>
      <c r="U188" t="s">
        <v>159</v>
      </c>
      <c r="V188">
        <f>IFERROR(VLOOKUP(U188,'EU+'!$B$2:$D$30,3,FALSE),0)</f>
        <v>0</v>
      </c>
      <c r="W188">
        <f t="shared" si="37"/>
        <v>8.3905746653820432E-2</v>
      </c>
      <c r="X188">
        <f t="shared" si="38"/>
        <v>0.23421246870154125</v>
      </c>
      <c r="Y188">
        <f t="shared" si="39"/>
        <v>0.10807468638177933</v>
      </c>
      <c r="Z188">
        <f t="shared" si="40"/>
        <v>0.14625351763828118</v>
      </c>
      <c r="AA188">
        <f t="shared" si="41"/>
        <v>7.6528802385384523E-2</v>
      </c>
      <c r="AB188">
        <f t="shared" si="42"/>
        <v>0.10282581659754148</v>
      </c>
      <c r="AC188">
        <f t="shared" si="43"/>
        <v>0.17697436282943141</v>
      </c>
      <c r="AD188">
        <f t="shared" si="44"/>
        <v>0.10985070143094684</v>
      </c>
      <c r="AE188">
        <f t="shared" si="45"/>
        <v>6.300379273570518E-2</v>
      </c>
      <c r="AF188">
        <f t="shared" si="46"/>
        <v>0.12240332170604795</v>
      </c>
      <c r="AG188">
        <f t="shared" si="47"/>
        <v>5.4668445365172215E-2</v>
      </c>
      <c r="AH188">
        <f t="shared" si="48"/>
        <v>0.10583669519580188</v>
      </c>
      <c r="AI188">
        <f t="shared" si="49"/>
        <v>4.4100327398118803E-2</v>
      </c>
      <c r="AJ188">
        <f t="shared" si="50"/>
        <v>1.9448388766212679E-3</v>
      </c>
    </row>
    <row r="189" spans="1:36" x14ac:dyDescent="0.25">
      <c r="A189" t="s">
        <v>410</v>
      </c>
      <c r="C189" t="s">
        <v>156</v>
      </c>
      <c r="D189" t="s">
        <v>156</v>
      </c>
      <c r="E189">
        <v>1.0480422911622199E-2</v>
      </c>
      <c r="F189">
        <v>2.9544716337257901E-2</v>
      </c>
      <c r="G189">
        <v>1.35066745963318E-2</v>
      </c>
      <c r="H189">
        <v>1.8308446974160501E-2</v>
      </c>
      <c r="I189">
        <v>9.4514452420828201E-3</v>
      </c>
      <c r="J189">
        <v>1.27527507622614E-2</v>
      </c>
      <c r="K189">
        <v>2.23003285868968E-2</v>
      </c>
      <c r="L189">
        <v>1.3571113106748399E-2</v>
      </c>
      <c r="M189">
        <v>7.8091020983665103E-3</v>
      </c>
      <c r="N189">
        <f t="shared" si="35"/>
        <v>1.5302777846192038E-2</v>
      </c>
      <c r="O189">
        <f t="shared" si="36"/>
        <v>6.9570848745547217E-3</v>
      </c>
      <c r="R189" t="s">
        <v>410</v>
      </c>
      <c r="T189" t="s">
        <v>156</v>
      </c>
      <c r="U189" t="s">
        <v>156</v>
      </c>
      <c r="V189">
        <f>IFERROR(VLOOKUP(U189,'EU+'!$B$2:$D$30,3,FALSE),0)</f>
        <v>0</v>
      </c>
      <c r="W189">
        <f t="shared" si="37"/>
        <v>1.2400513544840492E-2</v>
      </c>
      <c r="X189">
        <f t="shared" si="38"/>
        <v>3.4957525875444727E-2</v>
      </c>
      <c r="Y189">
        <f t="shared" si="39"/>
        <v>1.5981196817146454E-2</v>
      </c>
      <c r="Z189">
        <f t="shared" si="40"/>
        <v>2.1662689244753962E-2</v>
      </c>
      <c r="AA189">
        <f t="shared" si="41"/>
        <v>1.1183019591012398E-2</v>
      </c>
      <c r="AB189">
        <f t="shared" si="42"/>
        <v>1.5089148586363659E-2</v>
      </c>
      <c r="AC189">
        <f t="shared" si="43"/>
        <v>2.6385912956770577E-2</v>
      </c>
      <c r="AD189">
        <f t="shared" si="44"/>
        <v>1.6057440937061147E-2</v>
      </c>
      <c r="AE189">
        <f t="shared" si="45"/>
        <v>9.2397870926038284E-3</v>
      </c>
      <c r="AF189">
        <f t="shared" si="46"/>
        <v>1.8106359405110808E-2</v>
      </c>
      <c r="AG189">
        <f t="shared" si="47"/>
        <v>8.2316740409254466E-3</v>
      </c>
      <c r="AH189">
        <f t="shared" si="48"/>
        <v>1.5591061832762321E-2</v>
      </c>
      <c r="AI189">
        <f t="shared" si="49"/>
        <v>6.6477019411855104E-3</v>
      </c>
      <c r="AJ189">
        <f t="shared" si="50"/>
        <v>4.4191941098841601E-5</v>
      </c>
    </row>
    <row r="190" spans="1:36" x14ac:dyDescent="0.25">
      <c r="A190" t="s">
        <v>411</v>
      </c>
      <c r="C190" t="s">
        <v>412</v>
      </c>
      <c r="D190" t="s">
        <v>412</v>
      </c>
      <c r="E190" s="1">
        <v>2.01511225191357E-5</v>
      </c>
      <c r="F190" s="1">
        <v>5.7171170809803603E-5</v>
      </c>
      <c r="G190" s="1">
        <v>2.59991257263905E-5</v>
      </c>
      <c r="H190" s="1">
        <v>3.5321021430611398E-5</v>
      </c>
      <c r="I190" s="1">
        <v>1.8170287993416699E-5</v>
      </c>
      <c r="J190" s="1">
        <v>2.4564302225238299E-5</v>
      </c>
      <c r="K190" s="1">
        <v>4.3174861563622803E-5</v>
      </c>
      <c r="L190" s="1">
        <v>2.6170157532240801E-5</v>
      </c>
      <c r="M190" s="1">
        <v>1.50012458637859E-5</v>
      </c>
      <c r="N190">
        <f t="shared" si="35"/>
        <v>2.9524810629360631E-5</v>
      </c>
      <c r="O190">
        <f t="shared" si="36"/>
        <v>1.3510445602521151E-5</v>
      </c>
      <c r="R190" t="s">
        <v>411</v>
      </c>
      <c r="T190" t="s">
        <v>412</v>
      </c>
      <c r="U190" t="s">
        <v>412</v>
      </c>
      <c r="V190">
        <f>IFERROR(VLOOKUP(U190,'EU+'!$B$2:$D$30,3,FALSE),0)</f>
        <v>0</v>
      </c>
      <c r="W190">
        <f t="shared" si="37"/>
        <v>2.3842956515158843E-5</v>
      </c>
      <c r="X190">
        <f t="shared" si="38"/>
        <v>6.7645350190512947E-5</v>
      </c>
      <c r="Y190">
        <f t="shared" si="39"/>
        <v>3.0762356962388421E-5</v>
      </c>
      <c r="Z190">
        <f t="shared" si="40"/>
        <v>4.1792092586472054E-5</v>
      </c>
      <c r="AA190">
        <f t="shared" si="41"/>
        <v>2.1499218521625513E-5</v>
      </c>
      <c r="AB190">
        <f t="shared" si="42"/>
        <v>2.9064663232800241E-5</v>
      </c>
      <c r="AC190">
        <f t="shared" si="43"/>
        <v>5.1084814051024588E-5</v>
      </c>
      <c r="AD190">
        <f t="shared" si="44"/>
        <v>3.0964723054189287E-5</v>
      </c>
      <c r="AE190">
        <f t="shared" si="45"/>
        <v>1.7749584543680033E-5</v>
      </c>
      <c r="AF190">
        <f t="shared" si="46"/>
        <v>3.4933973295316879E-5</v>
      </c>
      <c r="AG190">
        <f t="shared" si="47"/>
        <v>1.5985658699431459E-5</v>
      </c>
      <c r="AH190">
        <f t="shared" si="48"/>
        <v>3.0072600680663937E-5</v>
      </c>
      <c r="AI190">
        <f t="shared" si="49"/>
        <v>1.292946769309353E-5</v>
      </c>
      <c r="AJ190">
        <f t="shared" si="50"/>
        <v>1.6717113482674934E-10</v>
      </c>
    </row>
    <row r="191" spans="1:36" x14ac:dyDescent="0.25">
      <c r="A191" t="s">
        <v>413</v>
      </c>
      <c r="C191" t="s">
        <v>161</v>
      </c>
      <c r="D191" t="s">
        <v>161</v>
      </c>
      <c r="E191">
        <v>0.26930424571814499</v>
      </c>
      <c r="F191">
        <v>0.757279188890844</v>
      </c>
      <c r="G191">
        <v>0.34708265536217298</v>
      </c>
      <c r="H191">
        <v>0.47021897262290102</v>
      </c>
      <c r="I191">
        <v>0.24276659578731599</v>
      </c>
      <c r="J191">
        <v>0.32769733964284897</v>
      </c>
      <c r="K191">
        <v>0.57143808856744505</v>
      </c>
      <c r="L191">
        <v>0.34868235511900503</v>
      </c>
      <c r="M191">
        <v>0.200470393264571</v>
      </c>
      <c r="N191">
        <f t="shared" si="35"/>
        <v>0.39277109277502764</v>
      </c>
      <c r="O191">
        <f t="shared" si="36"/>
        <v>0.17810707296853362</v>
      </c>
      <c r="R191" t="s">
        <v>413</v>
      </c>
      <c r="T191" t="s">
        <v>161</v>
      </c>
      <c r="U191" t="s">
        <v>161</v>
      </c>
      <c r="V191">
        <f>IFERROR(VLOOKUP(U191,'EU+'!$B$2:$D$30,3,FALSE),0)</f>
        <v>0</v>
      </c>
      <c r="W191">
        <f t="shared" si="37"/>
        <v>0.31864276612421616</v>
      </c>
      <c r="X191">
        <f t="shared" si="38"/>
        <v>0.89601831130812759</v>
      </c>
      <c r="Y191">
        <f t="shared" si="39"/>
        <v>0.41067075301178291</v>
      </c>
      <c r="Z191">
        <f t="shared" si="40"/>
        <v>0.55636655011173852</v>
      </c>
      <c r="AA191">
        <f t="shared" si="41"/>
        <v>0.28724322335857561</v>
      </c>
      <c r="AB191">
        <f t="shared" si="42"/>
        <v>0.38773390473995312</v>
      </c>
      <c r="AC191">
        <f t="shared" si="43"/>
        <v>0.67612975326217506</v>
      </c>
      <c r="AD191">
        <f t="shared" si="44"/>
        <v>0.4125635295408937</v>
      </c>
      <c r="AE191">
        <f t="shared" si="45"/>
        <v>0.2371980451533163</v>
      </c>
      <c r="AF191">
        <f t="shared" si="46"/>
        <v>0.46472964851230875</v>
      </c>
      <c r="AG191">
        <f t="shared" si="47"/>
        <v>0.21073759994255201</v>
      </c>
      <c r="AH191">
        <f t="shared" si="48"/>
        <v>0.40017369121098278</v>
      </c>
      <c r="AI191">
        <f t="shared" si="49"/>
        <v>0.1701281548872533</v>
      </c>
      <c r="AJ191">
        <f t="shared" si="50"/>
        <v>2.894358908534125E-2</v>
      </c>
    </row>
    <row r="192" spans="1:36" x14ac:dyDescent="0.25">
      <c r="A192" t="s">
        <v>414</v>
      </c>
      <c r="C192" t="s">
        <v>162</v>
      </c>
      <c r="D192" t="s">
        <v>162</v>
      </c>
      <c r="E192">
        <v>0.10357752833899</v>
      </c>
      <c r="F192">
        <v>0.29510830265270799</v>
      </c>
      <c r="G192">
        <v>0.133744993582886</v>
      </c>
      <c r="H192">
        <v>0.18198944758400801</v>
      </c>
      <c r="I192">
        <v>9.3373944265260606E-2</v>
      </c>
      <c r="J192">
        <v>0.12643113705450901</v>
      </c>
      <c r="K192">
        <v>0.22294517340412501</v>
      </c>
      <c r="L192">
        <v>0.134810469262062</v>
      </c>
      <c r="M192">
        <v>7.7041892056045794E-2</v>
      </c>
      <c r="N192">
        <f t="shared" si="35"/>
        <v>0.15211365424451048</v>
      </c>
      <c r="O192">
        <f t="shared" si="36"/>
        <v>6.9906557923957502E-2</v>
      </c>
      <c r="R192" t="s">
        <v>414</v>
      </c>
      <c r="T192" t="s">
        <v>162</v>
      </c>
      <c r="U192" t="s">
        <v>162</v>
      </c>
      <c r="V192">
        <f>IFERROR(VLOOKUP(U192,'EU+'!$B$2:$D$30,3,FALSE),0)</f>
        <v>0</v>
      </c>
      <c r="W192">
        <f t="shared" si="37"/>
        <v>0.12255369405793751</v>
      </c>
      <c r="X192">
        <f t="shared" si="38"/>
        <v>0.34917431625603768</v>
      </c>
      <c r="Y192">
        <f t="shared" si="39"/>
        <v>0.15824806102433062</v>
      </c>
      <c r="Z192">
        <f t="shared" si="40"/>
        <v>0.21533125416922894</v>
      </c>
      <c r="AA192">
        <f t="shared" si="41"/>
        <v>0.11048073826415118</v>
      </c>
      <c r="AB192">
        <f t="shared" si="42"/>
        <v>0.14959425213608599</v>
      </c>
      <c r="AC192">
        <f t="shared" si="43"/>
        <v>0.26379037047148551</v>
      </c>
      <c r="AD192">
        <f t="shared" si="44"/>
        <v>0.15950873969185542</v>
      </c>
      <c r="AE192">
        <f t="shared" si="45"/>
        <v>9.1156533855298497E-2</v>
      </c>
      <c r="AF192">
        <f t="shared" si="46"/>
        <v>0.17998199554737904</v>
      </c>
      <c r="AG192">
        <f t="shared" si="47"/>
        <v>8.2713953980606394E-2</v>
      </c>
      <c r="AH192">
        <f t="shared" si="48"/>
        <v>0.15490612688377534</v>
      </c>
      <c r="AI192">
        <f t="shared" si="49"/>
        <v>6.6975376678606785E-2</v>
      </c>
      <c r="AJ192">
        <f t="shared" si="50"/>
        <v>4.4857010812412654E-3</v>
      </c>
    </row>
    <row r="193" spans="1:38" x14ac:dyDescent="0.25">
      <c r="A193" t="s">
        <v>415</v>
      </c>
      <c r="C193" t="s">
        <v>9</v>
      </c>
      <c r="D193" t="s">
        <v>9</v>
      </c>
      <c r="E193">
        <v>5.9830092079871996E-3</v>
      </c>
      <c r="F193">
        <v>1.6335366913720901E-2</v>
      </c>
      <c r="G193">
        <v>7.7357382259684998E-3</v>
      </c>
      <c r="H193">
        <v>1.0519922658945099E-2</v>
      </c>
      <c r="I193">
        <v>5.6325600390826399E-3</v>
      </c>
      <c r="J193">
        <v>7.6687385207615602E-3</v>
      </c>
      <c r="K193">
        <v>1.3616254592755801E-2</v>
      </c>
      <c r="L193">
        <v>8.3472308973613803E-3</v>
      </c>
      <c r="M193">
        <v>4.56582869862343E-3</v>
      </c>
      <c r="N193">
        <f t="shared" si="35"/>
        <v>8.9338499728007243E-3</v>
      </c>
      <c r="O193">
        <f t="shared" si="36"/>
        <v>3.8937237896149043E-3</v>
      </c>
      <c r="R193" t="s">
        <v>415</v>
      </c>
      <c r="T193" t="s">
        <v>9</v>
      </c>
      <c r="U193" t="s">
        <v>9</v>
      </c>
      <c r="V193">
        <f>IFERROR(VLOOKUP(U193,'EU+'!$B$2:$D$30,3,FALSE),0)</f>
        <v>0</v>
      </c>
      <c r="W193">
        <f t="shared" si="37"/>
        <v>7.0791405411966225E-3</v>
      </c>
      <c r="X193">
        <f t="shared" si="38"/>
        <v>1.9328126391626805E-2</v>
      </c>
      <c r="Y193">
        <f t="shared" si="39"/>
        <v>9.1529824186851235E-3</v>
      </c>
      <c r="Z193">
        <f t="shared" si="40"/>
        <v>1.2447249936666077E-2</v>
      </c>
      <c r="AA193">
        <f t="shared" si="41"/>
        <v>6.6644865045775567E-3</v>
      </c>
      <c r="AB193">
        <f t="shared" si="42"/>
        <v>9.0737078742392473E-3</v>
      </c>
      <c r="AC193">
        <f t="shared" si="43"/>
        <v>1.6110852675632139E-2</v>
      </c>
      <c r="AD193">
        <f t="shared" si="44"/>
        <v>9.8765050492241255E-3</v>
      </c>
      <c r="AE193">
        <f t="shared" si="45"/>
        <v>5.4023221293784266E-3</v>
      </c>
      <c r="AF193">
        <f t="shared" si="46"/>
        <v>1.0570597057914015E-2</v>
      </c>
      <c r="AG193">
        <f t="shared" si="47"/>
        <v>4.6070826530714556E-3</v>
      </c>
      <c r="AH193">
        <f t="shared" si="48"/>
        <v>9.4255748466102983E-3</v>
      </c>
      <c r="AI193">
        <f t="shared" si="49"/>
        <v>4.1482001917792204E-3</v>
      </c>
      <c r="AJ193">
        <f t="shared" si="50"/>
        <v>1.720756483107716E-5</v>
      </c>
    </row>
    <row r="194" spans="1:38" x14ac:dyDescent="0.25">
      <c r="A194" t="s">
        <v>416</v>
      </c>
      <c r="C194" t="s">
        <v>61</v>
      </c>
      <c r="D194" t="s">
        <v>61</v>
      </c>
      <c r="E194">
        <v>2.3302592931649001E-2</v>
      </c>
      <c r="F194">
        <v>6.9928949987953903E-2</v>
      </c>
      <c r="G194">
        <v>3.0823581613873E-2</v>
      </c>
      <c r="H194">
        <v>4.3506143763783499E-2</v>
      </c>
      <c r="I194">
        <v>2.2260729600330299E-2</v>
      </c>
      <c r="J194">
        <v>3.1315114251565301E-2</v>
      </c>
      <c r="K194">
        <v>6.0242457515494598E-2</v>
      </c>
      <c r="L194">
        <v>3.4850652726549199E-2</v>
      </c>
      <c r="M194">
        <v>1.7628683232398398E-2</v>
      </c>
      <c r="N194">
        <f t="shared" si="35"/>
        <v>3.7095433958177465E-2</v>
      </c>
      <c r="O194">
        <f t="shared" si="36"/>
        <v>1.775519024805489E-2</v>
      </c>
      <c r="R194" t="s">
        <v>416</v>
      </c>
      <c r="T194" t="s">
        <v>61</v>
      </c>
      <c r="U194" t="s">
        <v>61</v>
      </c>
      <c r="V194">
        <f>IFERROR(VLOOKUP(U194,'EU+'!$B$2:$D$30,3,FALSE),0)</f>
        <v>0</v>
      </c>
      <c r="W194">
        <f t="shared" si="37"/>
        <v>2.7571799508049701E-2</v>
      </c>
      <c r="X194">
        <f t="shared" si="38"/>
        <v>8.2740448435575042E-2</v>
      </c>
      <c r="Y194">
        <f t="shared" si="39"/>
        <v>3.6470688685611999E-2</v>
      </c>
      <c r="Z194">
        <f t="shared" si="40"/>
        <v>5.1476789589120636E-2</v>
      </c>
      <c r="AA194">
        <f t="shared" si="41"/>
        <v>2.6339059144341377E-2</v>
      </c>
      <c r="AB194">
        <f t="shared" si="42"/>
        <v>3.7052273721142892E-2</v>
      </c>
      <c r="AC194">
        <f t="shared" si="43"/>
        <v>7.1279319231187341E-2</v>
      </c>
      <c r="AD194">
        <f t="shared" si="44"/>
        <v>4.1235548873019029E-2</v>
      </c>
      <c r="AE194">
        <f t="shared" si="45"/>
        <v>2.0858387781149412E-2</v>
      </c>
      <c r="AF194">
        <f t="shared" si="46"/>
        <v>4.3891590552133049E-2</v>
      </c>
      <c r="AG194">
        <f t="shared" si="47"/>
        <v>2.1008071813405974E-2</v>
      </c>
      <c r="AH194">
        <f t="shared" si="48"/>
        <v>3.9352917750168012E-2</v>
      </c>
      <c r="AI194">
        <f t="shared" si="49"/>
        <v>1.9618489550725E-2</v>
      </c>
      <c r="AJ194">
        <f t="shared" si="50"/>
        <v>3.84885132251906E-4</v>
      </c>
    </row>
    <row r="195" spans="1:38" x14ac:dyDescent="0.25">
      <c r="A195" t="s">
        <v>417</v>
      </c>
      <c r="B195" t="s">
        <v>164</v>
      </c>
      <c r="C195" t="s">
        <v>164</v>
      </c>
      <c r="D195" t="s">
        <v>164</v>
      </c>
      <c r="E195">
        <v>0.11171806695548001</v>
      </c>
      <c r="F195">
        <v>0.33897147398541899</v>
      </c>
      <c r="G195">
        <v>0.14824813595532499</v>
      </c>
      <c r="H195">
        <v>0.21024681848721899</v>
      </c>
      <c r="I195">
        <v>0.107095277700704</v>
      </c>
      <c r="J195">
        <v>0.15130479120019</v>
      </c>
      <c r="K195">
        <v>0.29400012834615802</v>
      </c>
      <c r="L195">
        <v>0.168960926035854</v>
      </c>
      <c r="M195">
        <v>8.4484390274013804E-2</v>
      </c>
      <c r="N195">
        <f t="shared" si="35"/>
        <v>0.17944777877115142</v>
      </c>
      <c r="O195">
        <f t="shared" si="36"/>
        <v>8.6771462723631398E-2</v>
      </c>
      <c r="R195" t="s">
        <v>417</v>
      </c>
      <c r="S195" t="s">
        <v>164</v>
      </c>
      <c r="T195" t="s">
        <v>164</v>
      </c>
      <c r="U195" t="s">
        <v>164</v>
      </c>
      <c r="V195">
        <f>IFERROR(VLOOKUP(U195,'EU+'!$B$2:$D$30,3,FALSE),0)</f>
        <v>0</v>
      </c>
      <c r="W195">
        <f t="shared" si="37"/>
        <v>0.13218563927878704</v>
      </c>
      <c r="X195">
        <f t="shared" si="38"/>
        <v>0.40107354349311403</v>
      </c>
      <c r="Y195">
        <f t="shared" si="39"/>
        <v>0.17540828585006168</v>
      </c>
      <c r="Z195">
        <f t="shared" si="40"/>
        <v>0.24876558344980301</v>
      </c>
      <c r="AA195">
        <f t="shared" si="41"/>
        <v>0.12671592100003104</v>
      </c>
      <c r="AB195">
        <f t="shared" si="42"/>
        <v>0.17902494283857145</v>
      </c>
      <c r="AC195">
        <f t="shared" si="43"/>
        <v>0.34786311625826105</v>
      </c>
      <c r="AD195">
        <f t="shared" si="44"/>
        <v>0.19991581155880064</v>
      </c>
      <c r="AE195">
        <f t="shared" si="45"/>
        <v>9.9962552537714286E-2</v>
      </c>
      <c r="AF195">
        <f t="shared" si="46"/>
        <v>0.21232393291834936</v>
      </c>
      <c r="AG195">
        <f t="shared" si="47"/>
        <v>0.10266863349729692</v>
      </c>
      <c r="AH195">
        <f t="shared" si="48"/>
        <v>0.19069646883867569</v>
      </c>
      <c r="AI195">
        <f t="shared" si="49"/>
        <v>9.6499650167134604E-2</v>
      </c>
      <c r="AJ195">
        <f t="shared" si="50"/>
        <v>9.3121824823793609E-3</v>
      </c>
      <c r="AL195">
        <f>AH195/AH4</f>
        <v>6.5383201549816606E-3</v>
      </c>
    </row>
    <row r="196" spans="1:38" x14ac:dyDescent="0.25">
      <c r="A196" t="s">
        <v>418</v>
      </c>
      <c r="C196" t="s">
        <v>163</v>
      </c>
      <c r="D196" t="s">
        <v>163</v>
      </c>
      <c r="E196">
        <v>3.4012041406841199E-3</v>
      </c>
      <c r="F196">
        <v>9.5693770183712702E-3</v>
      </c>
      <c r="G196">
        <v>4.3853322933848403E-3</v>
      </c>
      <c r="H196">
        <v>5.9457932664507499E-3</v>
      </c>
      <c r="I196">
        <v>3.0946148312387799E-3</v>
      </c>
      <c r="J196">
        <v>4.16418177349181E-3</v>
      </c>
      <c r="K196">
        <v>7.2247890137116903E-3</v>
      </c>
      <c r="L196">
        <v>4.4444269694795396E-3</v>
      </c>
      <c r="M196">
        <v>2.5486903746218602E-3</v>
      </c>
      <c r="N196">
        <f t="shared" si="35"/>
        <v>4.9753788534927399E-3</v>
      </c>
      <c r="O196">
        <f t="shared" si="36"/>
        <v>2.2443983379975756E-3</v>
      </c>
      <c r="R196" t="s">
        <v>418</v>
      </c>
      <c r="T196" t="s">
        <v>163</v>
      </c>
      <c r="U196" t="s">
        <v>163</v>
      </c>
      <c r="V196">
        <f>IFERROR(VLOOKUP(U196,'EU+'!$B$2:$D$30,3,FALSE),0)</f>
        <v>0</v>
      </c>
      <c r="W196">
        <f t="shared" si="37"/>
        <v>4.0243297785769157E-3</v>
      </c>
      <c r="X196">
        <f t="shared" si="38"/>
        <v>1.1322557336918651E-2</v>
      </c>
      <c r="Y196">
        <f t="shared" si="39"/>
        <v>5.1887574539039227E-3</v>
      </c>
      <c r="Z196">
        <f t="shared" si="40"/>
        <v>7.0351063651907138E-3</v>
      </c>
      <c r="AA196">
        <f t="shared" si="41"/>
        <v>3.6615710505618296E-3</v>
      </c>
      <c r="AB196">
        <f t="shared" si="42"/>
        <v>4.9270905306788206E-3</v>
      </c>
      <c r="AC196">
        <f t="shared" si="43"/>
        <v>8.5484235491866574E-3</v>
      </c>
      <c r="AD196">
        <f t="shared" si="44"/>
        <v>5.2586787097081743E-3</v>
      </c>
      <c r="AE196">
        <f t="shared" si="45"/>
        <v>3.0156292144522838E-3</v>
      </c>
      <c r="AF196">
        <f t="shared" si="46"/>
        <v>5.8869048876864409E-3</v>
      </c>
      <c r="AG196">
        <f t="shared" si="47"/>
        <v>2.6555886365513598E-3</v>
      </c>
      <c r="AH196">
        <f t="shared" si="48"/>
        <v>5.0822786109175535E-3</v>
      </c>
      <c r="AI196">
        <f t="shared" si="49"/>
        <v>2.1423591417029167E-3</v>
      </c>
      <c r="AJ196">
        <f t="shared" si="50"/>
        <v>4.5897026920380575E-6</v>
      </c>
    </row>
    <row r="197" spans="1:38" x14ac:dyDescent="0.25">
      <c r="A197" t="s">
        <v>419</v>
      </c>
      <c r="C197" t="s">
        <v>165</v>
      </c>
      <c r="D197" t="s">
        <v>165</v>
      </c>
      <c r="E197">
        <v>0.139661613963489</v>
      </c>
      <c r="F197">
        <v>0.394164322671889</v>
      </c>
      <c r="G197">
        <v>0.18011055539061499</v>
      </c>
      <c r="H197">
        <v>0.24431005271380599</v>
      </c>
      <c r="I197">
        <v>0.12589574787645999</v>
      </c>
      <c r="J197">
        <v>0.17011123364389699</v>
      </c>
      <c r="K197">
        <v>0.29750459746661601</v>
      </c>
      <c r="L197">
        <v>0.18110522067489099</v>
      </c>
      <c r="M197">
        <v>0.10392050792285799</v>
      </c>
      <c r="N197">
        <f t="shared" si="35"/>
        <v>0.20408709470272454</v>
      </c>
      <c r="O197">
        <f t="shared" si="36"/>
        <v>9.2890623360397093E-2</v>
      </c>
      <c r="R197" t="s">
        <v>419</v>
      </c>
      <c r="T197" t="s">
        <v>165</v>
      </c>
      <c r="U197" t="s">
        <v>165</v>
      </c>
      <c r="V197">
        <f>IFERROR(VLOOKUP(U197,'EU+'!$B$2:$D$30,3,FALSE),0)</f>
        <v>0</v>
      </c>
      <c r="W197">
        <f t="shared" si="37"/>
        <v>0.16524864981621845</v>
      </c>
      <c r="X197">
        <f t="shared" si="38"/>
        <v>0.46637812838309212</v>
      </c>
      <c r="Y197">
        <f t="shared" si="39"/>
        <v>0.21310813509379281</v>
      </c>
      <c r="Z197">
        <f t="shared" si="40"/>
        <v>0.28906945295677172</v>
      </c>
      <c r="AA197">
        <f t="shared" si="41"/>
        <v>0.14896077571913763</v>
      </c>
      <c r="AB197">
        <f t="shared" si="42"/>
        <v>0.2012768639890849</v>
      </c>
      <c r="AC197">
        <f t="shared" si="43"/>
        <v>0.35200962992113272</v>
      </c>
      <c r="AD197">
        <f t="shared" si="44"/>
        <v>0.21428503038077298</v>
      </c>
      <c r="AE197">
        <f t="shared" si="45"/>
        <v>0.12295951002655096</v>
      </c>
      <c r="AF197">
        <f t="shared" si="46"/>
        <v>0.24147735292072825</v>
      </c>
      <c r="AG197">
        <f t="shared" si="47"/>
        <v>0.10990886941135726</v>
      </c>
      <c r="AH197">
        <f t="shared" si="48"/>
        <v>0.20789836200733586</v>
      </c>
      <c r="AI197">
        <f t="shared" si="49"/>
        <v>8.8798844251956027E-2</v>
      </c>
      <c r="AJ197">
        <f t="shared" si="50"/>
        <v>7.8852347404831432E-3</v>
      </c>
    </row>
    <row r="198" spans="1:38" x14ac:dyDescent="0.25">
      <c r="A198" t="s">
        <v>420</v>
      </c>
      <c r="C198" t="s">
        <v>169</v>
      </c>
      <c r="D198" t="s">
        <v>169</v>
      </c>
      <c r="E198">
        <v>5.7596240999979904E-4</v>
      </c>
      <c r="F198">
        <v>1.6224344051192999E-3</v>
      </c>
      <c r="G198">
        <v>7.4224526683688396E-4</v>
      </c>
      <c r="H198">
        <v>1.00608532094256E-3</v>
      </c>
      <c r="I198">
        <v>5.1921959407937295E-4</v>
      </c>
      <c r="J198">
        <v>7.0078662908643302E-4</v>
      </c>
      <c r="K198">
        <v>1.2244883972892301E-3</v>
      </c>
      <c r="L198">
        <v>7.4586392992205097E-4</v>
      </c>
      <c r="M198">
        <v>4.2899589133711701E-4</v>
      </c>
      <c r="N198">
        <f t="shared" si="35"/>
        <v>8.4067576051252745E-4</v>
      </c>
      <c r="O198">
        <f t="shared" si="36"/>
        <v>3.8192823200287125E-4</v>
      </c>
      <c r="R198" t="s">
        <v>420</v>
      </c>
      <c r="T198" t="s">
        <v>169</v>
      </c>
      <c r="U198" t="s">
        <v>169</v>
      </c>
      <c r="V198">
        <f>IFERROR(VLOOKUP(U198,'EU+'!$B$2:$D$30,3,FALSE),0)</f>
        <v>0</v>
      </c>
      <c r="W198">
        <f t="shared" si="37"/>
        <v>6.8148296368853117E-4</v>
      </c>
      <c r="X198">
        <f t="shared" si="38"/>
        <v>1.9196763323344754E-3</v>
      </c>
      <c r="Y198">
        <f t="shared" si="39"/>
        <v>8.7823006405567474E-4</v>
      </c>
      <c r="Z198">
        <f t="shared" si="40"/>
        <v>1.1904075584371939E-3</v>
      </c>
      <c r="AA198">
        <f t="shared" si="41"/>
        <v>6.1434444615663492E-4</v>
      </c>
      <c r="AB198">
        <f t="shared" si="42"/>
        <v>8.2917589865506055E-4</v>
      </c>
      <c r="AC198">
        <f t="shared" si="43"/>
        <v>1.4488236862318417E-3</v>
      </c>
      <c r="AD198">
        <f t="shared" si="44"/>
        <v>8.8251169285827455E-4</v>
      </c>
      <c r="AE198">
        <f t="shared" si="45"/>
        <v>5.0759109685426099E-4</v>
      </c>
      <c r="AF198">
        <f t="shared" si="46"/>
        <v>9.9469374880799418E-4</v>
      </c>
      <c r="AG198">
        <f t="shared" si="47"/>
        <v>4.5190029582265346E-4</v>
      </c>
      <c r="AH198">
        <f t="shared" si="48"/>
        <v>8.564893641512146E-4</v>
      </c>
      <c r="AI198">
        <f t="shared" si="49"/>
        <v>3.6491344807258134E-4</v>
      </c>
      <c r="AJ198">
        <f t="shared" si="50"/>
        <v>1.3316182458422052E-7</v>
      </c>
    </row>
    <row r="199" spans="1:38" x14ac:dyDescent="0.25">
      <c r="A199" t="s">
        <v>421</v>
      </c>
      <c r="C199" t="s">
        <v>167</v>
      </c>
      <c r="D199" t="s">
        <v>167</v>
      </c>
      <c r="E199">
        <v>3.54024202125615E-2</v>
      </c>
      <c r="F199">
        <v>9.8898393253817496E-2</v>
      </c>
      <c r="G199">
        <v>4.5575995400675202E-2</v>
      </c>
      <c r="H199">
        <v>6.16077743472302E-2</v>
      </c>
      <c r="I199">
        <v>3.2130838822108501E-2</v>
      </c>
      <c r="J199">
        <v>4.31472468375141E-2</v>
      </c>
      <c r="K199">
        <v>7.4603969310373996E-2</v>
      </c>
      <c r="L199">
        <v>4.5918865169264703E-2</v>
      </c>
      <c r="M199">
        <v>2.6519239934614101E-2</v>
      </c>
      <c r="N199">
        <f>AVERAGE(E199:M199)</f>
        <v>5.1533860365351083E-2</v>
      </c>
      <c r="O199">
        <f>_xlfn.STDEV.S(E199:M199)</f>
        <v>2.3121700033602751E-2</v>
      </c>
      <c r="R199" t="s">
        <v>421</v>
      </c>
      <c r="T199" t="s">
        <v>167</v>
      </c>
      <c r="U199" t="s">
        <v>167</v>
      </c>
      <c r="V199">
        <f>IFERROR(VLOOKUP(U199,'EU+'!$B$2:$D$30,3,FALSE),0)</f>
        <v>0</v>
      </c>
      <c r="W199">
        <f t="shared" ref="W199:AG203" si="51">E199*$Q$3</f>
        <v>4.1888404224524979E-2</v>
      </c>
      <c r="X199">
        <f t="shared" si="51"/>
        <v>0.1170173069778441</v>
      </c>
      <c r="Y199">
        <f t="shared" si="51"/>
        <v>5.3925853283928439E-2</v>
      </c>
      <c r="Z199">
        <f t="shared" si="51"/>
        <v>7.2894772157820767E-2</v>
      </c>
      <c r="AA199">
        <f t="shared" si="51"/>
        <v>3.8017445038291048E-2</v>
      </c>
      <c r="AB199">
        <f t="shared" si="51"/>
        <v>5.1052140103795961E-2</v>
      </c>
      <c r="AC199">
        <f t="shared" si="51"/>
        <v>8.8271965714879969E-2</v>
      </c>
      <c r="AD199">
        <f t="shared" si="51"/>
        <v>5.4331539318295957E-2</v>
      </c>
      <c r="AE199">
        <f t="shared" si="51"/>
        <v>3.1377759922586568E-2</v>
      </c>
      <c r="AF199">
        <f t="shared" si="51"/>
        <v>6.0975242971329745E-2</v>
      </c>
      <c r="AG199">
        <f t="shared" si="51"/>
        <v>2.7357765699366234E-2</v>
      </c>
      <c r="AH199">
        <f>AVERAGE(AA199:AE199)</f>
        <v>5.2610170019569899E-2</v>
      </c>
      <c r="AI199">
        <f>_xlfn.STDEV.S(AA199:AE199)</f>
        <v>2.2027920365985526E-2</v>
      </c>
      <c r="AJ199">
        <f>AI199^2</f>
        <v>4.8522927565019993E-4</v>
      </c>
    </row>
    <row r="200" spans="1:38" x14ac:dyDescent="0.25">
      <c r="A200" t="s">
        <v>422</v>
      </c>
      <c r="C200" t="s">
        <v>168</v>
      </c>
      <c r="D200" t="s">
        <v>168</v>
      </c>
      <c r="E200">
        <v>0.36525819105121798</v>
      </c>
      <c r="F200">
        <v>1.0335219980489401</v>
      </c>
      <c r="G200">
        <v>0.47124327058905402</v>
      </c>
      <c r="H200">
        <v>0.63977589036674698</v>
      </c>
      <c r="I200">
        <v>0.32924773891617798</v>
      </c>
      <c r="J200">
        <v>0.44519889652178302</v>
      </c>
      <c r="K200">
        <v>0.78022843745870396</v>
      </c>
      <c r="L200">
        <v>0.47416204528936501</v>
      </c>
      <c r="M200">
        <v>0.27171083753273301</v>
      </c>
      <c r="N200">
        <f>AVERAGE(E200:M200)</f>
        <v>0.5344830339749691</v>
      </c>
      <c r="O200">
        <f>_xlfn.STDEV.S(E200:M200)</f>
        <v>0.24390946685654041</v>
      </c>
      <c r="R200" t="s">
        <v>422</v>
      </c>
      <c r="T200" t="s">
        <v>168</v>
      </c>
      <c r="U200" t="s">
        <v>168</v>
      </c>
      <c r="V200">
        <f>IFERROR(VLOOKUP(U200,'EU+'!$B$2:$D$30,3,FALSE),0)</f>
        <v>0</v>
      </c>
      <c r="W200">
        <f t="shared" si="51"/>
        <v>0.43217618064550883</v>
      </c>
      <c r="X200">
        <f t="shared" si="51"/>
        <v>1.2228708367754932</v>
      </c>
      <c r="Y200">
        <f t="shared" si="51"/>
        <v>0.55757850700606837</v>
      </c>
      <c r="Z200">
        <f t="shared" si="51"/>
        <v>0.75698754344706565</v>
      </c>
      <c r="AA200">
        <f t="shared" si="51"/>
        <v>0.38956834857403799</v>
      </c>
      <c r="AB200">
        <f t="shared" si="51"/>
        <v>0.52676261187363649</v>
      </c>
      <c r="AC200">
        <f t="shared" si="51"/>
        <v>0.92317203116365687</v>
      </c>
      <c r="AD200">
        <f t="shared" si="51"/>
        <v>0.56103202271919927</v>
      </c>
      <c r="AE200">
        <f t="shared" si="51"/>
        <v>0.32149026327632124</v>
      </c>
      <c r="AF200">
        <f t="shared" si="51"/>
        <v>0.63240426060899868</v>
      </c>
      <c r="AG200">
        <f t="shared" si="51"/>
        <v>0.2885954768213827</v>
      </c>
      <c r="AH200">
        <f>AVERAGE(AA200:AE200)</f>
        <v>0.54440505552137031</v>
      </c>
      <c r="AI200">
        <f>_xlfn.STDEV.S(AA200:AE200)</f>
        <v>0.23330106306723805</v>
      </c>
      <c r="AJ200">
        <f>AI200^2</f>
        <v>5.4429386028303384E-2</v>
      </c>
    </row>
    <row r="201" spans="1:38" x14ac:dyDescent="0.25">
      <c r="A201" t="s">
        <v>423</v>
      </c>
      <c r="C201" t="s">
        <v>171</v>
      </c>
      <c r="D201" t="s">
        <v>171</v>
      </c>
      <c r="E201">
        <v>0.103190238814392</v>
      </c>
      <c r="F201">
        <v>0.29046563593646602</v>
      </c>
      <c r="G201">
        <v>0.13301152410489001</v>
      </c>
      <c r="H201">
        <v>0.18026528099342001</v>
      </c>
      <c r="I201">
        <v>9.3016852484962498E-2</v>
      </c>
      <c r="J201">
        <v>0.12559519892989501</v>
      </c>
      <c r="K201">
        <v>0.21919765499311</v>
      </c>
      <c r="L201">
        <v>0.13365943730969801</v>
      </c>
      <c r="M201">
        <v>7.6809801747217105E-2</v>
      </c>
      <c r="N201">
        <f>AVERAGE(E201:M201)</f>
        <v>0.15057906947933897</v>
      </c>
      <c r="O201">
        <f>_xlfn.STDEV.S(E201:M201)</f>
        <v>6.8353981464904873E-2</v>
      </c>
      <c r="R201" t="s">
        <v>423</v>
      </c>
      <c r="T201" t="s">
        <v>171</v>
      </c>
      <c r="U201" t="s">
        <v>171</v>
      </c>
      <c r="V201">
        <f>IFERROR(VLOOKUP(U201,'EU+'!$B$2:$D$30,3,FALSE),0)</f>
        <v>0</v>
      </c>
      <c r="W201">
        <f t="shared" si="51"/>
        <v>0.122095450241247</v>
      </c>
      <c r="X201">
        <f t="shared" si="51"/>
        <v>0.34368107881853932</v>
      </c>
      <c r="Y201">
        <f t="shared" si="51"/>
        <v>0.15738021453823797</v>
      </c>
      <c r="Z201">
        <f t="shared" si="51"/>
        <v>0.21329120756610589</v>
      </c>
      <c r="AA201">
        <f t="shared" si="51"/>
        <v>0.11005822464082904</v>
      </c>
      <c r="AB201">
        <f t="shared" si="51"/>
        <v>0.14860516399295112</v>
      </c>
      <c r="AC201">
        <f t="shared" si="51"/>
        <v>0.25935627909872261</v>
      </c>
      <c r="AD201">
        <f t="shared" si="51"/>
        <v>0.15814683021203801</v>
      </c>
      <c r="AE201">
        <f t="shared" si="51"/>
        <v>9.0881922893267103E-2</v>
      </c>
      <c r="AF201">
        <f t="shared" si="51"/>
        <v>0.17816626355577089</v>
      </c>
      <c r="AG201">
        <f t="shared" si="51"/>
        <v>8.0876934084345112E-2</v>
      </c>
      <c r="AH201">
        <f>AVERAGE(AA201:AE201)</f>
        <v>0.15340968416756157</v>
      </c>
      <c r="AI201">
        <f>_xlfn.STDEV.S(AA201:AE201)</f>
        <v>6.5305579618696305E-2</v>
      </c>
      <c r="AJ201">
        <f>AI201^2</f>
        <v>4.2648187293338824E-3</v>
      </c>
    </row>
    <row r="202" spans="1:38" x14ac:dyDescent="0.25">
      <c r="A202" t="s">
        <v>424</v>
      </c>
      <c r="C202" t="s">
        <v>173</v>
      </c>
      <c r="D202" t="s">
        <v>173</v>
      </c>
      <c r="E202">
        <v>6.70520523940666E-2</v>
      </c>
      <c r="F202">
        <v>0.188789433346603</v>
      </c>
      <c r="G202">
        <v>8.6435568700919702E-2</v>
      </c>
      <c r="H202">
        <v>0.117151473068725</v>
      </c>
      <c r="I202">
        <v>6.0443176383609402E-2</v>
      </c>
      <c r="J202">
        <v>8.1617916873898799E-2</v>
      </c>
      <c r="K202">
        <v>0.14247047266952001</v>
      </c>
      <c r="L202">
        <v>8.6861362593321501E-2</v>
      </c>
      <c r="M202">
        <v>4.9907151060495203E-2</v>
      </c>
      <c r="N202">
        <f>AVERAGE(E202:M202)</f>
        <v>9.7858734121239896E-2</v>
      </c>
      <c r="O202">
        <f>_xlfn.STDEV.S(E202:M202)</f>
        <v>4.4433002944746509E-2</v>
      </c>
      <c r="R202" t="s">
        <v>424</v>
      </c>
      <c r="T202" t="s">
        <v>173</v>
      </c>
      <c r="U202" t="s">
        <v>173</v>
      </c>
      <c r="V202">
        <f>IFERROR(VLOOKUP(U202,'EU+'!$B$2:$D$30,3,FALSE),0)</f>
        <v>0</v>
      </c>
      <c r="W202">
        <f t="shared" si="51"/>
        <v>7.9336482023059665E-2</v>
      </c>
      <c r="X202">
        <f t="shared" si="51"/>
        <v>0.22337704738433595</v>
      </c>
      <c r="Y202">
        <f t="shared" si="51"/>
        <v>0.10227120121680676</v>
      </c>
      <c r="Z202">
        <f t="shared" si="51"/>
        <v>0.13861448539216251</v>
      </c>
      <c r="AA202">
        <f t="shared" si="51"/>
        <v>7.1516811273612702E-2</v>
      </c>
      <c r="AB202">
        <f t="shared" si="51"/>
        <v>9.6570920108012145E-2</v>
      </c>
      <c r="AC202">
        <f t="shared" si="51"/>
        <v>0.1685721121157269</v>
      </c>
      <c r="AD202">
        <f t="shared" si="51"/>
        <v>0.10277500368494796</v>
      </c>
      <c r="AE202">
        <f t="shared" si="51"/>
        <v>5.9050508546155574E-2</v>
      </c>
      <c r="AF202">
        <f t="shared" si="51"/>
        <v>0.11578717463831333</v>
      </c>
      <c r="AG202">
        <f t="shared" si="51"/>
        <v>5.2573456195479235E-2</v>
      </c>
      <c r="AH202">
        <f>AVERAGE(AA202:AE202)</f>
        <v>9.9697071145691069E-2</v>
      </c>
      <c r="AI202">
        <f>_xlfn.STDEV.S(AA202:AE202)</f>
        <v>4.2453762657939181E-2</v>
      </c>
      <c r="AJ202">
        <f>AI202^2</f>
        <v>1.8023219638166313E-3</v>
      </c>
    </row>
    <row r="203" spans="1:38" x14ac:dyDescent="0.25">
      <c r="A203" t="s">
        <v>425</v>
      </c>
      <c r="C203" t="s">
        <v>174</v>
      </c>
      <c r="D203" t="s">
        <v>174</v>
      </c>
      <c r="E203">
        <v>9.9062890879638807E-2</v>
      </c>
      <c r="F203">
        <v>0.27947994550223398</v>
      </c>
      <c r="G203">
        <v>0.12774770500063701</v>
      </c>
      <c r="H203">
        <v>0.173259919594797</v>
      </c>
      <c r="I203">
        <v>8.9300685344915004E-2</v>
      </c>
      <c r="J203">
        <v>0.120650756797803</v>
      </c>
      <c r="K203">
        <v>0.21093810420182699</v>
      </c>
      <c r="L203">
        <v>0.128440510339494</v>
      </c>
      <c r="M203">
        <v>7.3712292915470601E-2</v>
      </c>
      <c r="N203">
        <f>AVERAGE(E203:M203)</f>
        <v>0.14473253450853518</v>
      </c>
      <c r="O203">
        <f>_xlfn.STDEV.S(E203:M203)</f>
        <v>6.5850191151250667E-2</v>
      </c>
      <c r="R203" t="s">
        <v>425</v>
      </c>
      <c r="T203" t="s">
        <v>174</v>
      </c>
      <c r="U203" t="s">
        <v>174</v>
      </c>
      <c r="V203">
        <f>IFERROR(VLOOKUP(U203,'EU+'!$B$2:$D$30,3,FALSE),0)</f>
        <v>0</v>
      </c>
      <c r="W203">
        <f t="shared" si="51"/>
        <v>0.11721194177973068</v>
      </c>
      <c r="X203">
        <f t="shared" si="51"/>
        <v>0.3306827290212187</v>
      </c>
      <c r="Y203">
        <f t="shared" si="51"/>
        <v>0.15115202502238415</v>
      </c>
      <c r="Z203">
        <f t="shared" si="51"/>
        <v>0.20500241238649597</v>
      </c>
      <c r="AA203">
        <f t="shared" si="51"/>
        <v>0.10566122832267977</v>
      </c>
      <c r="AB203">
        <f t="shared" si="51"/>
        <v>0.14275486366177903</v>
      </c>
      <c r="AC203">
        <f t="shared" si="51"/>
        <v>0.24958351779650242</v>
      </c>
      <c r="AD203">
        <f t="shared" si="51"/>
        <v>0.15197175739968227</v>
      </c>
      <c r="AE203">
        <f t="shared" si="51"/>
        <v>8.7216927639999206E-2</v>
      </c>
      <c r="AF203">
        <f t="shared" si="51"/>
        <v>0.17124860033671915</v>
      </c>
      <c r="AG203">
        <f t="shared" si="51"/>
        <v>7.7914430952579453E-2</v>
      </c>
      <c r="AH203">
        <f>AVERAGE(AA203:AE203)</f>
        <v>0.14743765896412855</v>
      </c>
      <c r="AI203">
        <f>_xlfn.STDEV.S(AA203:AE203)</f>
        <v>6.2944558413382715E-2</v>
      </c>
      <c r="AJ203">
        <f>AI203^2</f>
        <v>3.962017433855749E-3</v>
      </c>
    </row>
    <row r="204" spans="1:38" x14ac:dyDescent="0.25">
      <c r="T204" t="s">
        <v>690</v>
      </c>
      <c r="U204" t="s">
        <v>692</v>
      </c>
      <c r="V204" t="s">
        <v>690</v>
      </c>
      <c r="AH204">
        <f>SUMIF(V6:V203,V204,AH6:AH203)</f>
        <v>0.36243929621684584</v>
      </c>
      <c r="AI204">
        <f>AJ204^0.5</f>
        <v>5.0951919598416433E-2</v>
      </c>
      <c r="AJ204">
        <f>SUMIF(V6:V203,V204,AJ6:AJ203)</f>
        <v>2.5960981107634924E-3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E810-62E4-437D-B5E0-15747DD0AF32}">
  <dimension ref="A1:AC175"/>
  <sheetViews>
    <sheetView topLeftCell="M143" workbookViewId="0">
      <selection activeCell="U175" sqref="U175"/>
    </sheetView>
  </sheetViews>
  <sheetFormatPr baseColWidth="10" defaultRowHeight="15" x14ac:dyDescent="0.25"/>
  <sheetData>
    <row r="1" spans="1:29" x14ac:dyDescent="0.25">
      <c r="B1" t="s">
        <v>431</v>
      </c>
      <c r="N1" t="s">
        <v>671</v>
      </c>
      <c r="Q1" t="s">
        <v>672</v>
      </c>
      <c r="U1">
        <f>3.98/U4</f>
        <v>1.7511551893431003E-2</v>
      </c>
    </row>
    <row r="2" spans="1:29" x14ac:dyDescent="0.25">
      <c r="N2">
        <v>2005</v>
      </c>
      <c r="O2">
        <v>83.583314182599295</v>
      </c>
      <c r="U2">
        <f>V2/U4</f>
        <v>0.39144569229593995</v>
      </c>
      <c r="V2">
        <f>MAX(U6:U175)</f>
        <v>88.967206608471201</v>
      </c>
    </row>
    <row r="3" spans="1:29" x14ac:dyDescent="0.25">
      <c r="B3" t="s">
        <v>0</v>
      </c>
      <c r="D3" t="s">
        <v>1</v>
      </c>
      <c r="G3" t="s">
        <v>2</v>
      </c>
      <c r="I3" t="s">
        <v>3</v>
      </c>
      <c r="L3" t="s">
        <v>616</v>
      </c>
      <c r="N3">
        <v>2020</v>
      </c>
      <c r="O3">
        <v>108.68586489374023</v>
      </c>
      <c r="S3" t="s">
        <v>0</v>
      </c>
      <c r="U3" t="s">
        <v>1</v>
      </c>
      <c r="X3" t="s">
        <v>2</v>
      </c>
      <c r="Z3" t="s">
        <v>3</v>
      </c>
    </row>
    <row r="4" spans="1:29" x14ac:dyDescent="0.25">
      <c r="B4">
        <v>251.03692601512287</v>
      </c>
      <c r="D4">
        <v>242.84683018117403</v>
      </c>
      <c r="E4">
        <f>SUM(F6:F174)^0.5</f>
        <v>17.137983569963563</v>
      </c>
      <c r="G4">
        <v>255.95920561389005</v>
      </c>
      <c r="I4">
        <v>249.94765393672887</v>
      </c>
      <c r="O4">
        <f>O3/O2</f>
        <v>1.3003296884866391</v>
      </c>
      <c r="S4">
        <f>SUM(S6:S174)</f>
        <v>235.46237940750277</v>
      </c>
      <c r="U4">
        <f t="shared" ref="U4:Z4" si="0">SUM(U6:U174)</f>
        <v>227.27854299954947</v>
      </c>
      <c r="V4">
        <f>SUM(W6:W174)^0.5</f>
        <v>14.947171113318879</v>
      </c>
      <c r="X4">
        <f t="shared" si="0"/>
        <v>240.19203184646454</v>
      </c>
      <c r="Z4">
        <f t="shared" si="0"/>
        <v>234.31098475117238</v>
      </c>
      <c r="AC4">
        <f>SUM(AC6:AC174)^0.5</f>
        <v>15.979201780284999</v>
      </c>
    </row>
    <row r="5" spans="1:29" x14ac:dyDescent="0.25">
      <c r="B5" t="s">
        <v>4</v>
      </c>
      <c r="C5" t="s">
        <v>5</v>
      </c>
      <c r="D5" t="s">
        <v>4</v>
      </c>
      <c r="E5" t="s">
        <v>5</v>
      </c>
      <c r="F5" t="s">
        <v>676</v>
      </c>
      <c r="G5" t="s">
        <v>4</v>
      </c>
      <c r="H5" t="s">
        <v>5</v>
      </c>
      <c r="I5" t="s">
        <v>4</v>
      </c>
      <c r="J5" t="s">
        <v>5</v>
      </c>
      <c r="R5" t="s">
        <v>690</v>
      </c>
      <c r="S5" t="s">
        <v>4</v>
      </c>
      <c r="T5" t="s">
        <v>5</v>
      </c>
      <c r="U5" t="s">
        <v>4</v>
      </c>
      <c r="V5" t="s">
        <v>5</v>
      </c>
      <c r="W5" t="s">
        <v>676</v>
      </c>
      <c r="X5" t="s">
        <v>4</v>
      </c>
      <c r="Y5" t="s">
        <v>5</v>
      </c>
      <c r="Z5" t="s">
        <v>4</v>
      </c>
      <c r="AA5" t="s">
        <v>5</v>
      </c>
      <c r="AC5" t="s">
        <v>676</v>
      </c>
    </row>
    <row r="6" spans="1:29" x14ac:dyDescent="0.25">
      <c r="A6" t="s">
        <v>6</v>
      </c>
      <c r="B6">
        <v>0.90182626703721847</v>
      </c>
      <c r="C6">
        <v>0.65028236185491839</v>
      </c>
      <c r="D6">
        <v>0.8689241490695796</v>
      </c>
      <c r="E6">
        <v>0.62788620883096191</v>
      </c>
      <c r="F6">
        <f>E6^2</f>
        <v>0.3942410912401183</v>
      </c>
      <c r="G6">
        <v>0.92133118617362741</v>
      </c>
      <c r="H6">
        <v>0.66675235188355597</v>
      </c>
      <c r="I6">
        <v>0.89736053409347516</v>
      </c>
      <c r="J6">
        <v>0.64850261889010707</v>
      </c>
      <c r="L6">
        <f>VLOOKUP(A6,Conversion_PPP_MarketExchange!$B$6:$C$271,2,FALSE)</f>
        <v>0.23711249210304217</v>
      </c>
      <c r="Q6" t="s">
        <v>6</v>
      </c>
      <c r="R6">
        <f>IFERROR(VLOOKUP(Q6,'EU+'!$B$2:$D$30,3,FALSE),0)</f>
        <v>0</v>
      </c>
      <c r="S6">
        <f>B6*$L6*$O$4</f>
        <v>0.27805505440559375</v>
      </c>
      <c r="T6">
        <f>C6*$L6*$O$4</f>
        <v>0.20049792749838488</v>
      </c>
      <c r="U6">
        <f>D6*$L6*$O$4</f>
        <v>0.26791052819700689</v>
      </c>
      <c r="V6">
        <f>E6*$L6*$O$4</f>
        <v>0.19359264676398019</v>
      </c>
      <c r="W6">
        <f>V6^2</f>
        <v>3.7478112881083207E-2</v>
      </c>
      <c r="X6">
        <f>G6*$L6*$O$4</f>
        <v>0.28406889714879591</v>
      </c>
      <c r="Y6">
        <f>H6*$L6*$O$4</f>
        <v>0.20557602750595921</v>
      </c>
      <c r="Z6">
        <f>I6*$L6*$O$4</f>
        <v>0.27667815991713218</v>
      </c>
      <c r="AA6">
        <f>J6*$L6*$O$4</f>
        <v>0.19994918929348168</v>
      </c>
      <c r="AC6">
        <f>Y6^2</f>
        <v>4.2261503085130901E-2</v>
      </c>
    </row>
    <row r="7" spans="1:29" x14ac:dyDescent="0.25">
      <c r="A7" t="s">
        <v>7</v>
      </c>
      <c r="B7">
        <v>0.89907590528074799</v>
      </c>
      <c r="C7">
        <v>0.53057132255297346</v>
      </c>
      <c r="D7">
        <v>0.86470637214393409</v>
      </c>
      <c r="E7">
        <v>0.51007108141587088</v>
      </c>
      <c r="F7">
        <f t="shared" ref="F7:F70" si="1">E7^2</f>
        <v>0.26017250809675596</v>
      </c>
      <c r="G7">
        <v>0.91624831338284607</v>
      </c>
      <c r="H7">
        <v>0.54372258794149553</v>
      </c>
      <c r="I7">
        <v>0.89334353026917601</v>
      </c>
      <c r="J7">
        <v>0.52830316077361139</v>
      </c>
      <c r="L7">
        <f>VLOOKUP(A7,Conversion_PPP_MarketExchange!$B$6:$C$271,2,FALSE)</f>
        <v>0.39479360073375125</v>
      </c>
      <c r="Q7" t="s">
        <v>7</v>
      </c>
      <c r="R7">
        <f>IFERROR(VLOOKUP(Q7,'EU+'!$B$2:$D$30,3,FALSE),0)</f>
        <v>0</v>
      </c>
      <c r="S7">
        <f t="shared" ref="S7:S70" si="2">B7*$L7*$O$4</f>
        <v>0.46155126090749476</v>
      </c>
      <c r="T7">
        <f t="shared" ref="T7:T70" si="3">C7*$L7*$O$4</f>
        <v>0.27237507032202496</v>
      </c>
      <c r="U7">
        <f t="shared" ref="U7:U70" si="4">D7*$L7*$O$4</f>
        <v>0.44390725414129756</v>
      </c>
      <c r="V7">
        <f t="shared" ref="V7:V70" si="5">E7*$L7*$O$4</f>
        <v>0.26185102881433631</v>
      </c>
      <c r="W7">
        <f t="shared" ref="W7:W70" si="6">V7^2</f>
        <v>6.8565961291126382E-2</v>
      </c>
      <c r="X7">
        <f t="shared" ref="X7:X70" si="7">G7*$L7*$O$4</f>
        <v>0.47036691992559121</v>
      </c>
      <c r="Y7">
        <f t="shared" ref="Y7:Y70" si="8">H7*$L7*$O$4</f>
        <v>0.27912642811834587</v>
      </c>
      <c r="Z7">
        <f t="shared" ref="Z7:Z70" si="9">I7*$L7*$O$4</f>
        <v>0.45860847832479451</v>
      </c>
      <c r="AA7">
        <f t="shared" ref="AA7:AA70" si="10">J7*$L7*$O$4</f>
        <v>0.27121068261787462</v>
      </c>
      <c r="AC7">
        <f t="shared" ref="AC7:AC70" si="11">Y7^2</f>
        <v>7.7911562874106111E-2</v>
      </c>
    </row>
    <row r="8" spans="1:29" x14ac:dyDescent="0.25">
      <c r="A8" t="s">
        <v>8</v>
      </c>
      <c r="B8">
        <v>5.1613459837606915E-2</v>
      </c>
      <c r="C8">
        <v>2.0038044340678927E-2</v>
      </c>
      <c r="D8">
        <v>5.0726622572809188E-2</v>
      </c>
      <c r="E8">
        <v>1.9591588356439149E-2</v>
      </c>
      <c r="F8">
        <f t="shared" si="1"/>
        <v>3.8383033432816204E-4</v>
      </c>
      <c r="G8">
        <v>5.3071244071010951E-2</v>
      </c>
      <c r="H8">
        <v>2.0697590596452767E-2</v>
      </c>
      <c r="I8">
        <v>5.1803775493809018E-2</v>
      </c>
      <c r="J8">
        <v>2.0114205691712402E-2</v>
      </c>
      <c r="L8">
        <f>VLOOKUP(A8,Conversion_PPP_MarketExchange!$B$6:$C$271,2,FALSE)</f>
        <v>0.45586594471163194</v>
      </c>
      <c r="Q8" t="s">
        <v>8</v>
      </c>
      <c r="R8">
        <f>IFERROR(VLOOKUP(Q8,'EU+'!$B$2:$D$30,3,FALSE),0)</f>
        <v>0</v>
      </c>
      <c r="S8">
        <f t="shared" si="2"/>
        <v>3.0595221397924616E-2</v>
      </c>
      <c r="T8">
        <f t="shared" si="3"/>
        <v>1.1878072210493524E-2</v>
      </c>
      <c r="U8">
        <f t="shared" si="4"/>
        <v>3.0069525532044172E-2</v>
      </c>
      <c r="V8">
        <f t="shared" si="5"/>
        <v>1.1613423808211997E-2</v>
      </c>
      <c r="W8">
        <f t="shared" si="6"/>
        <v>1.3487161254914523E-4</v>
      </c>
      <c r="X8">
        <f t="shared" si="7"/>
        <v>3.1459360936559128E-2</v>
      </c>
      <c r="Y8">
        <f t="shared" si="8"/>
        <v>1.2269035416236029E-2</v>
      </c>
      <c r="Z8">
        <f t="shared" si="9"/>
        <v>3.0708035955509309E-2</v>
      </c>
      <c r="AA8">
        <f t="shared" si="10"/>
        <v>1.1923218833180042E-2</v>
      </c>
      <c r="AC8">
        <f t="shared" si="11"/>
        <v>1.5052923004485401E-4</v>
      </c>
    </row>
    <row r="9" spans="1:29" x14ac:dyDescent="0.25">
      <c r="A9" t="s">
        <v>9</v>
      </c>
      <c r="B9">
        <v>2.3425905276287557</v>
      </c>
      <c r="C9">
        <v>0.53996803159459816</v>
      </c>
      <c r="D9">
        <v>2.3030898314627519</v>
      </c>
      <c r="E9">
        <v>0.53434775590983874</v>
      </c>
      <c r="F9">
        <f t="shared" si="1"/>
        <v>0.28552752424588063</v>
      </c>
      <c r="G9">
        <v>2.4659150251189241</v>
      </c>
      <c r="H9">
        <v>0.56164022570322658</v>
      </c>
      <c r="I9">
        <v>2.3705317947368107</v>
      </c>
      <c r="J9">
        <v>0.54544561064570463</v>
      </c>
      <c r="L9">
        <f>VLOOKUP(A9,Conversion_PPP_MarketExchange!$B$6:$C$271,2,FALSE)</f>
        <v>0.40284280592729749</v>
      </c>
      <c r="Q9" t="s">
        <v>9</v>
      </c>
      <c r="R9">
        <f>IFERROR(VLOOKUP(Q9,'EU+'!$B$2:$D$30,3,FALSE),0)</f>
        <v>0</v>
      </c>
      <c r="S9">
        <f t="shared" si="2"/>
        <v>1.2271155892960723</v>
      </c>
      <c r="T9">
        <f t="shared" si="3"/>
        <v>0.28285062262330302</v>
      </c>
      <c r="U9">
        <f t="shared" si="4"/>
        <v>1.2064240004410556</v>
      </c>
      <c r="V9">
        <f t="shared" si="5"/>
        <v>0.2799065622646662</v>
      </c>
      <c r="W9">
        <f t="shared" si="6"/>
        <v>7.8347683598823464E-2</v>
      </c>
      <c r="X9">
        <f t="shared" si="7"/>
        <v>1.2917164709386164</v>
      </c>
      <c r="Y9">
        <f t="shared" si="8"/>
        <v>0.29420313469542692</v>
      </c>
      <c r="Z9">
        <f t="shared" si="9"/>
        <v>1.2417520202252483</v>
      </c>
      <c r="AA9">
        <f t="shared" si="10"/>
        <v>0.28571993442403765</v>
      </c>
      <c r="AC9">
        <f t="shared" si="11"/>
        <v>8.6555484464615515E-2</v>
      </c>
    </row>
    <row r="10" spans="1:29" x14ac:dyDescent="0.25">
      <c r="A10" t="s">
        <v>10</v>
      </c>
      <c r="B10">
        <v>1.603298941722247</v>
      </c>
      <c r="C10">
        <v>0.81647161174811589</v>
      </c>
      <c r="D10">
        <v>1.5604929117034183</v>
      </c>
      <c r="E10">
        <v>0.79288456115976191</v>
      </c>
      <c r="F10">
        <f t="shared" si="1"/>
        <v>0.62866592732550819</v>
      </c>
      <c r="G10">
        <v>1.7012313752491157</v>
      </c>
      <c r="H10">
        <v>0.86679127359842967</v>
      </c>
      <c r="I10">
        <v>1.6216744095582605</v>
      </c>
      <c r="J10">
        <v>0.82595781411693225</v>
      </c>
      <c r="L10">
        <f>VLOOKUP(A10,Conversion_PPP_MarketExchange!$B$6:$C$271,2,FALSE)</f>
        <v>0.3764060873791894</v>
      </c>
      <c r="Q10" t="s">
        <v>10</v>
      </c>
      <c r="R10">
        <f>IFERROR(VLOOKUP(Q10,'EU+'!$B$2:$D$30,3,FALSE),0)</f>
        <v>0</v>
      </c>
      <c r="S10">
        <f t="shared" si="2"/>
        <v>0.78473789021197859</v>
      </c>
      <c r="T10">
        <f t="shared" si="3"/>
        <v>0.39962367176076319</v>
      </c>
      <c r="U10">
        <f t="shared" si="4"/>
        <v>0.7637863927643207</v>
      </c>
      <c r="V10">
        <f t="shared" si="5"/>
        <v>0.38807894243215446</v>
      </c>
      <c r="W10">
        <f t="shared" si="6"/>
        <v>0.15060526555925946</v>
      </c>
      <c r="X10">
        <f t="shared" si="7"/>
        <v>0.83267111667980565</v>
      </c>
      <c r="Y10">
        <f t="shared" si="8"/>
        <v>0.42425273141334302</v>
      </c>
      <c r="Z10">
        <f t="shared" si="9"/>
        <v>0.79373179988536835</v>
      </c>
      <c r="AA10">
        <f t="shared" si="10"/>
        <v>0.40426671258073171</v>
      </c>
      <c r="AC10">
        <f t="shared" si="11"/>
        <v>0.17999038011168217</v>
      </c>
    </row>
    <row r="11" spans="1:29" x14ac:dyDescent="0.25">
      <c r="A11" t="s">
        <v>11</v>
      </c>
      <c r="B11">
        <v>3.2072131172901662E-2</v>
      </c>
      <c r="C11">
        <v>1.4588113943662301E-2</v>
      </c>
      <c r="D11">
        <v>3.0089531624831099E-2</v>
      </c>
      <c r="E11">
        <v>1.3772947362244978E-2</v>
      </c>
      <c r="F11">
        <f t="shared" si="1"/>
        <v>1.896940790431709E-4</v>
      </c>
      <c r="G11">
        <v>3.2359801820766261E-2</v>
      </c>
      <c r="H11">
        <v>1.4792707721955291E-2</v>
      </c>
      <c r="I11">
        <v>3.150715487283301E-2</v>
      </c>
      <c r="J11">
        <v>1.4391332451903599E-2</v>
      </c>
      <c r="L11">
        <f>VLOOKUP(A11,Conversion_PPP_MarketExchange!$B$6:$C$271,2,FALSE)</f>
        <v>0.30115976686195084</v>
      </c>
      <c r="Q11" t="s">
        <v>11</v>
      </c>
      <c r="R11">
        <f>IFERROR(VLOOKUP(Q11,'EU+'!$B$2:$D$30,3,FALSE),0)</f>
        <v>0</v>
      </c>
      <c r="S11">
        <f t="shared" si="2"/>
        <v>1.255967061771018E-2</v>
      </c>
      <c r="T11">
        <f t="shared" si="3"/>
        <v>5.7128073303975247E-3</v>
      </c>
      <c r="U11">
        <f t="shared" si="4"/>
        <v>1.1783270784585699E-2</v>
      </c>
      <c r="V11">
        <f t="shared" si="5"/>
        <v>5.3935824025007203E-3</v>
      </c>
      <c r="W11">
        <f t="shared" si="6"/>
        <v>2.9090731132565441E-5</v>
      </c>
      <c r="X11">
        <f t="shared" si="7"/>
        <v>1.2672324453031713E-2</v>
      </c>
      <c r="Y11">
        <f t="shared" si="8"/>
        <v>5.7929276832340689E-3</v>
      </c>
      <c r="Z11">
        <f t="shared" si="9"/>
        <v>1.2338421951775865E-2</v>
      </c>
      <c r="AA11">
        <f t="shared" si="10"/>
        <v>5.6357463235431017E-3</v>
      </c>
      <c r="AC11">
        <f t="shared" si="11"/>
        <v>3.355801114317964E-5</v>
      </c>
    </row>
    <row r="12" spans="1:29" x14ac:dyDescent="0.25">
      <c r="A12" t="s">
        <v>12</v>
      </c>
      <c r="B12">
        <v>3.5656773478385504</v>
      </c>
      <c r="C12">
        <v>0.49103726413929966</v>
      </c>
      <c r="D12">
        <v>3.4573683031118643</v>
      </c>
      <c r="E12">
        <v>0.47665323115455882</v>
      </c>
      <c r="F12">
        <f t="shared" si="1"/>
        <v>0.2271983027700813</v>
      </c>
      <c r="G12">
        <v>3.5982866095932922</v>
      </c>
      <c r="H12">
        <v>0.49390927604938939</v>
      </c>
      <c r="I12">
        <v>3.5404440868479021</v>
      </c>
      <c r="J12">
        <v>0.48725840868787534</v>
      </c>
      <c r="L12">
        <f>VLOOKUP(A12,Conversion_PPP_MarketExchange!$B$6:$C$271,2,FALSE)</f>
        <v>1.0437197413922716</v>
      </c>
      <c r="Q12" t="s">
        <v>12</v>
      </c>
      <c r="R12">
        <f>IFERROR(VLOOKUP(Q12,'EU+'!$B$2:$D$30,3,FALSE),0)</f>
        <v>0</v>
      </c>
      <c r="S12">
        <f t="shared" si="2"/>
        <v>4.839265149255521</v>
      </c>
      <c r="T12">
        <f t="shared" si="3"/>
        <v>0.66642583933611843</v>
      </c>
      <c r="U12">
        <f t="shared" si="4"/>
        <v>4.6922703052568817</v>
      </c>
      <c r="V12">
        <f t="shared" si="5"/>
        <v>0.6469041208129902</v>
      </c>
      <c r="W12">
        <f t="shared" si="6"/>
        <v>0.41848494152482785</v>
      </c>
      <c r="X12">
        <f t="shared" si="7"/>
        <v>4.8835217794995138</v>
      </c>
      <c r="Y12">
        <f t="shared" si="8"/>
        <v>0.67032367578875451</v>
      </c>
      <c r="Z12">
        <f t="shared" si="9"/>
        <v>4.8050190780039719</v>
      </c>
      <c r="AA12">
        <f t="shared" si="10"/>
        <v>0.66129725317808108</v>
      </c>
      <c r="AC12">
        <f t="shared" si="11"/>
        <v>0.44933383032294727</v>
      </c>
    </row>
    <row r="13" spans="1:29" x14ac:dyDescent="0.25">
      <c r="A13" t="s">
        <v>13</v>
      </c>
      <c r="B13">
        <v>0.9867331816360394</v>
      </c>
      <c r="C13">
        <v>0.13061559020547675</v>
      </c>
      <c r="D13">
        <v>0.9475271481617431</v>
      </c>
      <c r="E13">
        <v>0.1254536205604293</v>
      </c>
      <c r="F13">
        <f t="shared" si="1"/>
        <v>1.5738610911720168E-2</v>
      </c>
      <c r="G13">
        <v>0.98908884119211504</v>
      </c>
      <c r="H13">
        <v>0.13037151073386005</v>
      </c>
      <c r="I13">
        <v>0.97444972366329929</v>
      </c>
      <c r="J13">
        <v>0.12883552062930753</v>
      </c>
      <c r="L13">
        <f>VLOOKUP(A13,Conversion_PPP_MarketExchange!$B$6:$C$271,2,FALSE)</f>
        <v>1.0972117307268479</v>
      </c>
      <c r="Q13" t="s">
        <v>13</v>
      </c>
      <c r="R13" t="str">
        <f>IFERROR(VLOOKUP(Q13,'EU+'!$B$2:$D$30,3,FALSE),0)</f>
        <v>EU+</v>
      </c>
      <c r="S13">
        <f t="shared" si="2"/>
        <v>1.4078087275467237</v>
      </c>
      <c r="T13">
        <f t="shared" si="3"/>
        <v>0.18635409375820713</v>
      </c>
      <c r="U13">
        <f t="shared" si="4"/>
        <v>1.3518720294353974</v>
      </c>
      <c r="V13">
        <f t="shared" si="5"/>
        <v>0.17898932073458185</v>
      </c>
      <c r="W13">
        <f t="shared" si="6"/>
        <v>3.2037176937027012E-2</v>
      </c>
      <c r="X13">
        <f t="shared" si="7"/>
        <v>1.4111696341665592</v>
      </c>
      <c r="Y13">
        <f t="shared" si="8"/>
        <v>0.18600585654803523</v>
      </c>
      <c r="Z13">
        <f t="shared" si="9"/>
        <v>1.3902834637162269</v>
      </c>
      <c r="AA13">
        <f t="shared" si="10"/>
        <v>0.18381440265263757</v>
      </c>
      <c r="AC13">
        <f t="shared" si="11"/>
        <v>3.4598178670168261E-2</v>
      </c>
    </row>
    <row r="14" spans="1:29" x14ac:dyDescent="0.25">
      <c r="A14" t="s">
        <v>14</v>
      </c>
      <c r="B14">
        <v>0.26397317715739776</v>
      </c>
      <c r="C14">
        <v>0.11499610251504988</v>
      </c>
      <c r="D14">
        <v>0.24729165387423402</v>
      </c>
      <c r="E14">
        <v>0.10735552937652808</v>
      </c>
      <c r="F14">
        <f t="shared" si="1"/>
        <v>1.1525209687714583E-2</v>
      </c>
      <c r="G14">
        <v>0.2685661386348146</v>
      </c>
      <c r="H14">
        <v>0.11686312314596597</v>
      </c>
      <c r="I14">
        <v>0.25994365655548213</v>
      </c>
      <c r="J14">
        <v>0.11314636955848481</v>
      </c>
      <c r="L14">
        <f>VLOOKUP(A14,Conversion_PPP_MarketExchange!$B$6:$C$271,2,FALSE)</f>
        <v>0.23416959757191347</v>
      </c>
      <c r="Q14" t="s">
        <v>14</v>
      </c>
      <c r="R14">
        <f>IFERROR(VLOOKUP(Q14,'EU+'!$B$2:$D$30,3,FALSE),0)</f>
        <v>0</v>
      </c>
      <c r="S14">
        <f t="shared" si="2"/>
        <v>8.0379219990684439E-2</v>
      </c>
      <c r="T14">
        <f t="shared" si="3"/>
        <v>3.5016046409204089E-2</v>
      </c>
      <c r="U14">
        <f t="shared" si="4"/>
        <v>7.5299734854368319E-2</v>
      </c>
      <c r="V14">
        <f t="shared" si="5"/>
        <v>3.2689509615695084E-2</v>
      </c>
      <c r="W14">
        <f t="shared" si="6"/>
        <v>1.0686040389146214E-3</v>
      </c>
      <c r="X14">
        <f t="shared" si="7"/>
        <v>8.1777766104261337E-2</v>
      </c>
      <c r="Y14">
        <f t="shared" si="8"/>
        <v>3.5584549859575758E-2</v>
      </c>
      <c r="Z14">
        <f t="shared" si="9"/>
        <v>7.9152240316438027E-2</v>
      </c>
      <c r="AA14">
        <f t="shared" si="10"/>
        <v>3.4452807015562553E-2</v>
      </c>
      <c r="AC14">
        <f t="shared" si="11"/>
        <v>1.2662601887086331E-3</v>
      </c>
    </row>
    <row r="15" spans="1:29" x14ac:dyDescent="0.25">
      <c r="A15" t="s">
        <v>15</v>
      </c>
      <c r="B15">
        <v>6.8221330927454346E-2</v>
      </c>
      <c r="C15">
        <v>5.141754646916917E-2</v>
      </c>
      <c r="D15">
        <v>6.6235934316380654E-2</v>
      </c>
      <c r="E15">
        <v>4.9963304859793375E-2</v>
      </c>
      <c r="F15">
        <f t="shared" si="1"/>
        <v>2.4963318325126522E-3</v>
      </c>
      <c r="G15">
        <v>6.8167292080589886E-2</v>
      </c>
      <c r="H15">
        <v>5.1724427736021553E-2</v>
      </c>
      <c r="I15">
        <v>6.7541519108141643E-2</v>
      </c>
      <c r="J15">
        <v>5.1040873627713763E-2</v>
      </c>
      <c r="L15">
        <f>VLOOKUP(A15,Conversion_PPP_MarketExchange!$B$6:$C$271,2,FALSE)</f>
        <v>0.26631733285392295</v>
      </c>
      <c r="Q15" t="s">
        <v>15</v>
      </c>
      <c r="R15">
        <f>IFERROR(VLOOKUP(Q15,'EU+'!$B$2:$D$30,3,FALSE),0)</f>
        <v>0</v>
      </c>
      <c r="S15">
        <f t="shared" si="2"/>
        <v>2.3625069718065998E-2</v>
      </c>
      <c r="T15">
        <f t="shared" si="3"/>
        <v>1.7805913539824685E-2</v>
      </c>
      <c r="U15">
        <f t="shared" si="4"/>
        <v>2.2937526207598483E-2</v>
      </c>
      <c r="V15">
        <f t="shared" si="5"/>
        <v>1.7302309184099786E-2</v>
      </c>
      <c r="W15">
        <f t="shared" si="6"/>
        <v>2.9936990310218381E-4</v>
      </c>
      <c r="X15">
        <f t="shared" si="7"/>
        <v>2.360635604732254E-2</v>
      </c>
      <c r="Y15">
        <f t="shared" si="8"/>
        <v>1.7912186625177792E-2</v>
      </c>
      <c r="Z15">
        <f t="shared" si="9"/>
        <v>2.3389650657662343E-2</v>
      </c>
      <c r="AA15">
        <f t="shared" si="10"/>
        <v>1.7675471608843463E-2</v>
      </c>
      <c r="AC15">
        <f t="shared" si="11"/>
        <v>3.2084642969519816E-4</v>
      </c>
    </row>
    <row r="16" spans="1:29" x14ac:dyDescent="0.25">
      <c r="A16" t="s">
        <v>16</v>
      </c>
      <c r="B16">
        <v>1.049746109953555</v>
      </c>
      <c r="C16">
        <v>0.15893057141025793</v>
      </c>
      <c r="D16">
        <v>0.99944382324514902</v>
      </c>
      <c r="E16">
        <v>0.1493969198557242</v>
      </c>
      <c r="F16">
        <f t="shared" si="1"/>
        <v>2.231943966237768E-2</v>
      </c>
      <c r="G16">
        <v>1.0681403967716689</v>
      </c>
      <c r="H16">
        <v>0.15983757053811748</v>
      </c>
      <c r="I16">
        <v>1.0391101099901243</v>
      </c>
      <c r="J16">
        <v>0.15612646065150357</v>
      </c>
      <c r="L16">
        <f>VLOOKUP(A16,Conversion_PPP_MarketExchange!$B$6:$C$271,2,FALSE)</f>
        <v>1.1094647758194547</v>
      </c>
      <c r="Q16" t="s">
        <v>16</v>
      </c>
      <c r="R16" t="str">
        <f>IFERROR(VLOOKUP(Q16,'EU+'!$B$2:$D$30,3,FALSE),0)</f>
        <v>EU+</v>
      </c>
      <c r="S16">
        <f t="shared" si="2"/>
        <v>1.514437206094787</v>
      </c>
      <c r="T16">
        <f t="shared" si="3"/>
        <v>0.22928436528357149</v>
      </c>
      <c r="U16">
        <f t="shared" si="4"/>
        <v>1.4418676068168934</v>
      </c>
      <c r="V16">
        <f t="shared" si="5"/>
        <v>0.2155304523257344</v>
      </c>
      <c r="W16">
        <f t="shared" si="6"/>
        <v>4.6453375879735664E-2</v>
      </c>
      <c r="X16">
        <f t="shared" si="7"/>
        <v>1.540974091607193</v>
      </c>
      <c r="Y16">
        <f t="shared" si="8"/>
        <v>0.23059286570296031</v>
      </c>
      <c r="Z16">
        <f t="shared" si="9"/>
        <v>1.4990929681729579</v>
      </c>
      <c r="AA16">
        <f t="shared" si="10"/>
        <v>0.22523895885357653</v>
      </c>
      <c r="AC16">
        <f t="shared" si="11"/>
        <v>5.3173069713103489E-2</v>
      </c>
    </row>
    <row r="17" spans="1:29" x14ac:dyDescent="0.25">
      <c r="A17" t="s">
        <v>17</v>
      </c>
      <c r="B17">
        <v>0.1394867991232869</v>
      </c>
      <c r="C17">
        <v>0.10677371296278701</v>
      </c>
      <c r="D17">
        <v>0.13481928565600501</v>
      </c>
      <c r="E17">
        <v>0.10287963102344204</v>
      </c>
      <c r="F17">
        <f t="shared" si="1"/>
        <v>1.0584218479519578E-2</v>
      </c>
      <c r="G17">
        <v>0.1430864413911494</v>
      </c>
      <c r="H17">
        <v>0.1099364399698875</v>
      </c>
      <c r="I17">
        <v>0.13913084205681378</v>
      </c>
      <c r="J17">
        <v>0.10656901534159587</v>
      </c>
      <c r="L17">
        <f>VLOOKUP(A17,Conversion_PPP_MarketExchange!$B$6:$C$271,2,FALSE)</f>
        <v>0.40066916575607137</v>
      </c>
      <c r="Q17" t="s">
        <v>17</v>
      </c>
      <c r="R17">
        <f>IFERROR(VLOOKUP(Q17,'EU+'!$B$2:$D$30,3,FALSE),0)</f>
        <v>0</v>
      </c>
      <c r="S17">
        <f t="shared" si="2"/>
        <v>7.2672902920063231E-2</v>
      </c>
      <c r="T17">
        <f t="shared" si="3"/>
        <v>5.5629319228273001E-2</v>
      </c>
      <c r="U17">
        <f t="shared" si="4"/>
        <v>7.0241119014934988E-2</v>
      </c>
      <c r="V17">
        <f t="shared" si="5"/>
        <v>5.3600494704952616E-2</v>
      </c>
      <c r="W17">
        <f t="shared" si="6"/>
        <v>2.8730130326156534E-3</v>
      </c>
      <c r="X17">
        <f t="shared" si="7"/>
        <v>7.4548323782277673E-2</v>
      </c>
      <c r="Y17">
        <f t="shared" si="8"/>
        <v>5.727710636077811E-2</v>
      </c>
      <c r="Z17">
        <f t="shared" si="9"/>
        <v>7.2487448572425311E-2</v>
      </c>
      <c r="AA17">
        <f t="shared" si="10"/>
        <v>5.5522671355884422E-2</v>
      </c>
      <c r="AC17">
        <f t="shared" si="11"/>
        <v>3.2806669130638882E-3</v>
      </c>
    </row>
    <row r="18" spans="1:29" x14ac:dyDescent="0.25">
      <c r="A18" t="s">
        <v>18</v>
      </c>
      <c r="B18">
        <v>0.37538772407148818</v>
      </c>
      <c r="C18">
        <v>0.31234680660766223</v>
      </c>
      <c r="D18">
        <v>0.35653655087115876</v>
      </c>
      <c r="E18">
        <v>0.29476177975769052</v>
      </c>
      <c r="F18">
        <f t="shared" si="1"/>
        <v>8.6884506805921261E-2</v>
      </c>
      <c r="G18">
        <v>0.37253039265083943</v>
      </c>
      <c r="H18">
        <v>0.31215110650633915</v>
      </c>
      <c r="I18">
        <v>0.36815155586449544</v>
      </c>
      <c r="J18">
        <v>0.30653077479923474</v>
      </c>
      <c r="L18">
        <f>VLOOKUP(A18,Conversion_PPP_MarketExchange!$B$6:$C$271,2,FALSE)</f>
        <v>0.37653899929644741</v>
      </c>
      <c r="Q18" t="s">
        <v>18</v>
      </c>
      <c r="R18">
        <f>IFERROR(VLOOKUP(Q18,'EU+'!$B$2:$D$30,3,FALSE),0)</f>
        <v>0</v>
      </c>
      <c r="S18">
        <f t="shared" si="2"/>
        <v>0.18379915420816664</v>
      </c>
      <c r="T18">
        <f t="shared" si="3"/>
        <v>0.15293275510303375</v>
      </c>
      <c r="U18">
        <f t="shared" si="4"/>
        <v>0.17456915155258601</v>
      </c>
      <c r="V18">
        <f t="shared" si="5"/>
        <v>0.14432268915123087</v>
      </c>
      <c r="W18">
        <f t="shared" si="6"/>
        <v>2.082903860384281E-2</v>
      </c>
      <c r="X18">
        <f t="shared" si="7"/>
        <v>0.18240013376948111</v>
      </c>
      <c r="Y18">
        <f t="shared" si="8"/>
        <v>0.15283693547230234</v>
      </c>
      <c r="Z18">
        <f t="shared" si="9"/>
        <v>0.1802561465100779</v>
      </c>
      <c r="AA18">
        <f t="shared" si="10"/>
        <v>0.15008508146138533</v>
      </c>
      <c r="AC18">
        <f t="shared" si="11"/>
        <v>2.335912884456471E-2</v>
      </c>
    </row>
    <row r="19" spans="1:29" x14ac:dyDescent="0.25">
      <c r="A19" t="s">
        <v>19</v>
      </c>
      <c r="B19">
        <v>0.64115194678768828</v>
      </c>
      <c r="C19">
        <v>0.30428943355310284</v>
      </c>
      <c r="D19">
        <v>0.60894970892023603</v>
      </c>
      <c r="E19">
        <v>0.28473844389465125</v>
      </c>
      <c r="F19">
        <f t="shared" si="1"/>
        <v>8.1075981431547456E-2</v>
      </c>
      <c r="G19">
        <v>0.65634981867218622</v>
      </c>
      <c r="H19">
        <v>0.31206728383461307</v>
      </c>
      <c r="I19">
        <v>0.63548382479337018</v>
      </c>
      <c r="J19">
        <v>0.30058500208955236</v>
      </c>
      <c r="L19">
        <f>VLOOKUP(A19,Conversion_PPP_MarketExchange!$B$6:$C$271,2,FALSE)</f>
        <v>0.28463782415480648</v>
      </c>
      <c r="Q19" t="s">
        <v>19</v>
      </c>
      <c r="R19">
        <f>IFERROR(VLOOKUP(Q19,'EU+'!$B$2:$D$30,3,FALSE),0)</f>
        <v>0</v>
      </c>
      <c r="S19">
        <f t="shared" si="2"/>
        <v>0.23730509047355214</v>
      </c>
      <c r="T19">
        <f t="shared" si="3"/>
        <v>0.1126245220360791</v>
      </c>
      <c r="U19">
        <f t="shared" si="4"/>
        <v>0.22538630116179312</v>
      </c>
      <c r="V19">
        <f t="shared" si="5"/>
        <v>0.10538825083236288</v>
      </c>
      <c r="W19">
        <f t="shared" si="6"/>
        <v>1.1106683413505035E-2</v>
      </c>
      <c r="X19">
        <f t="shared" si="7"/>
        <v>0.24293017260989405</v>
      </c>
      <c r="Y19">
        <f t="shared" si="8"/>
        <v>0.11550328341860472</v>
      </c>
      <c r="Z19">
        <f t="shared" si="9"/>
        <v>0.23520718808174643</v>
      </c>
      <c r="AA19">
        <f t="shared" si="10"/>
        <v>0.11125342670054232</v>
      </c>
      <c r="AC19">
        <f t="shared" si="11"/>
        <v>1.3341008480478528E-2</v>
      </c>
    </row>
    <row r="20" spans="1:29" x14ac:dyDescent="0.25">
      <c r="A20" t="s">
        <v>20</v>
      </c>
      <c r="B20">
        <v>0.19316946975328481</v>
      </c>
      <c r="C20">
        <v>5.4518134093986099E-2</v>
      </c>
      <c r="D20">
        <v>0.187503364362748</v>
      </c>
      <c r="E20">
        <v>5.279162281052787E-2</v>
      </c>
      <c r="F20">
        <f t="shared" si="1"/>
        <v>2.7869554389690467E-3</v>
      </c>
      <c r="G20">
        <v>0.19804014694038341</v>
      </c>
      <c r="H20">
        <v>5.6180137043409004E-2</v>
      </c>
      <c r="I20">
        <v>0.19290432701880542</v>
      </c>
      <c r="J20">
        <v>5.4514188312998271E-2</v>
      </c>
      <c r="L20">
        <f>VLOOKUP(A20,Conversion_PPP_MarketExchange!$B$6:$C$271,2,FALSE)</f>
        <v>0.37894734215874404</v>
      </c>
      <c r="Q20" t="s">
        <v>20</v>
      </c>
      <c r="R20" t="str">
        <f>IFERROR(VLOOKUP(Q20,'EU+'!$B$2:$D$30,3,FALSE),0)</f>
        <v>EU+</v>
      </c>
      <c r="S20">
        <f t="shared" si="2"/>
        <v>9.5185507839739433E-2</v>
      </c>
      <c r="T20">
        <f t="shared" si="3"/>
        <v>2.6864163818634886E-2</v>
      </c>
      <c r="U20">
        <f t="shared" si="4"/>
        <v>9.2393497695690469E-2</v>
      </c>
      <c r="V20">
        <f t="shared" si="5"/>
        <v>2.6013414196984504E-2</v>
      </c>
      <c r="W20">
        <f t="shared" si="6"/>
        <v>6.7669771818387498E-4</v>
      </c>
      <c r="X20">
        <f t="shared" si="7"/>
        <v>9.7585565582660946E-2</v>
      </c>
      <c r="Y20">
        <f t="shared" si="8"/>
        <v>2.7683126540715215E-2</v>
      </c>
      <c r="Z20">
        <f t="shared" si="9"/>
        <v>9.5054857039363616E-2</v>
      </c>
      <c r="AA20">
        <f t="shared" si="10"/>
        <v>2.6862219509486911E-2</v>
      </c>
      <c r="AC20">
        <f t="shared" si="11"/>
        <v>7.6635549506925114E-4</v>
      </c>
    </row>
    <row r="21" spans="1:29" x14ac:dyDescent="0.25">
      <c r="A21" t="s">
        <v>21</v>
      </c>
      <c r="B21">
        <v>2.8992902485889416E-2</v>
      </c>
      <c r="C21">
        <v>1.1028159588893718E-2</v>
      </c>
      <c r="D21">
        <v>2.7663137676372362E-2</v>
      </c>
      <c r="E21">
        <v>1.0520262554166068E-2</v>
      </c>
      <c r="F21">
        <f t="shared" si="1"/>
        <v>1.1067592420858876E-4</v>
      </c>
      <c r="G21">
        <v>2.9693523352148875E-2</v>
      </c>
      <c r="H21">
        <v>1.138511774420255E-2</v>
      </c>
      <c r="I21">
        <v>2.8783187838136885E-2</v>
      </c>
      <c r="J21">
        <v>1.0983580687797171E-2</v>
      </c>
      <c r="L21">
        <f>VLOOKUP(A21,Conversion_PPP_MarketExchange!$B$6:$C$271,2,FALSE)</f>
        <v>0.97911872382460496</v>
      </c>
      <c r="Q21" t="s">
        <v>21</v>
      </c>
      <c r="R21">
        <f>IFERROR(VLOOKUP(Q21,'EU+'!$B$2:$D$30,3,FALSE),0)</f>
        <v>0</v>
      </c>
      <c r="S21">
        <f t="shared" si="2"/>
        <v>3.691310081637332E-2</v>
      </c>
      <c r="T21">
        <f t="shared" si="3"/>
        <v>1.4040800741561211E-2</v>
      </c>
      <c r="U21">
        <f t="shared" si="4"/>
        <v>3.5220074652481725E-2</v>
      </c>
      <c r="V21">
        <f t="shared" si="5"/>
        <v>1.339415784486043E-2</v>
      </c>
      <c r="W21">
        <f t="shared" si="6"/>
        <v>1.7940346437303622E-4</v>
      </c>
      <c r="X21">
        <f t="shared" si="7"/>
        <v>3.7805115290704655E-2</v>
      </c>
      <c r="Y21">
        <f t="shared" si="8"/>
        <v>1.4495271706672566E-2</v>
      </c>
      <c r="Z21">
        <f t="shared" si="9"/>
        <v>3.6646096919853231E-2</v>
      </c>
      <c r="AA21">
        <f t="shared" si="10"/>
        <v>1.3984043903529529E-2</v>
      </c>
      <c r="AC21">
        <f t="shared" si="11"/>
        <v>2.1011290185026223E-4</v>
      </c>
    </row>
    <row r="22" spans="1:29" x14ac:dyDescent="0.25">
      <c r="A22" t="s">
        <v>22</v>
      </c>
      <c r="B22">
        <v>5.1510496875780999E-2</v>
      </c>
      <c r="C22">
        <v>1.145182220493135E-2</v>
      </c>
      <c r="D22">
        <v>5.0450572556403464E-2</v>
      </c>
      <c r="E22">
        <v>1.1121991884382962E-2</v>
      </c>
      <c r="F22">
        <f t="shared" si="1"/>
        <v>1.2369870347628048E-4</v>
      </c>
      <c r="G22">
        <v>5.3009526181963459E-2</v>
      </c>
      <c r="H22">
        <v>1.1763002119752031E-2</v>
      </c>
      <c r="I22">
        <v>5.165686520471597E-2</v>
      </c>
      <c r="J22">
        <v>1.1448597500115171E-2</v>
      </c>
      <c r="L22">
        <f>VLOOKUP(A22,Conversion_PPP_MarketExchange!$B$6:$C$271,2,FALSE)</f>
        <v>0.4599944783730362</v>
      </c>
      <c r="Q22" t="s">
        <v>22</v>
      </c>
      <c r="R22">
        <f>IFERROR(VLOOKUP(Q22,'EU+'!$B$2:$D$30,3,FALSE),0)</f>
        <v>0</v>
      </c>
      <c r="S22">
        <f t="shared" si="2"/>
        <v>3.0810719201843514E-2</v>
      </c>
      <c r="T22">
        <f t="shared" si="3"/>
        <v>6.8498442008132262E-3</v>
      </c>
      <c r="U22">
        <f t="shared" si="4"/>
        <v>3.0176731324415351E-2</v>
      </c>
      <c r="V22">
        <f t="shared" si="5"/>
        <v>6.6525580163064616E-3</v>
      </c>
      <c r="W22">
        <f t="shared" si="6"/>
        <v>4.4256528160323363E-5</v>
      </c>
      <c r="X22">
        <f t="shared" si="7"/>
        <v>3.1707355301850496E-2</v>
      </c>
      <c r="Y22">
        <f t="shared" si="8"/>
        <v>7.035974748144473E-3</v>
      </c>
      <c r="Z22">
        <f t="shared" si="9"/>
        <v>3.0898268609369783E-2</v>
      </c>
      <c r="AA22">
        <f t="shared" si="10"/>
        <v>6.8479153614382209E-3</v>
      </c>
      <c r="AC22">
        <f t="shared" si="11"/>
        <v>4.9504940656526683E-5</v>
      </c>
    </row>
    <row r="23" spans="1:29" x14ac:dyDescent="0.25">
      <c r="A23" t="s">
        <v>23</v>
      </c>
      <c r="B23">
        <v>0.33259422658347965</v>
      </c>
      <c r="C23">
        <v>9.8079721004327672E-2</v>
      </c>
      <c r="D23">
        <v>0.31817046288217321</v>
      </c>
      <c r="E23">
        <v>9.1535636820466837E-2</v>
      </c>
      <c r="F23">
        <f t="shared" si="1"/>
        <v>8.3787728081284041E-3</v>
      </c>
      <c r="G23">
        <v>0.33385752441872862</v>
      </c>
      <c r="H23">
        <v>9.832596159578276E-2</v>
      </c>
      <c r="I23">
        <v>0.32820740462812714</v>
      </c>
      <c r="J23">
        <v>9.6031937750157725E-2</v>
      </c>
      <c r="L23">
        <f>VLOOKUP(A23,Conversion_PPP_MarketExchange!$B$6:$C$271,2,FALSE)</f>
        <v>0.32401485132317132</v>
      </c>
      <c r="Q23" t="s">
        <v>23</v>
      </c>
      <c r="R23">
        <f>IFERROR(VLOOKUP(Q23,'EU+'!$B$2:$D$30,3,FALSE),0)</f>
        <v>0</v>
      </c>
      <c r="S23">
        <f t="shared" si="2"/>
        <v>0.14013063857495486</v>
      </c>
      <c r="T23">
        <f t="shared" si="3"/>
        <v>4.1323549349525986E-2</v>
      </c>
      <c r="U23">
        <f t="shared" si="4"/>
        <v>0.13405353002475273</v>
      </c>
      <c r="V23">
        <f t="shared" si="5"/>
        <v>3.856635568145577E-2</v>
      </c>
      <c r="W23">
        <f t="shared" si="6"/>
        <v>1.4873637905485559E-3</v>
      </c>
      <c r="X23">
        <f t="shared" si="7"/>
        <v>0.14066289896378442</v>
      </c>
      <c r="Y23">
        <f t="shared" si="8"/>
        <v>4.1427296945141613E-2</v>
      </c>
      <c r="Z23">
        <f t="shared" si="9"/>
        <v>0.13828235585449733</v>
      </c>
      <c r="AA23">
        <f t="shared" si="10"/>
        <v>4.0460764754562763E-2</v>
      </c>
      <c r="AC23">
        <f t="shared" si="11"/>
        <v>1.7162209321809397E-3</v>
      </c>
    </row>
    <row r="24" spans="1:29" x14ac:dyDescent="0.25">
      <c r="A24" t="s">
        <v>24</v>
      </c>
      <c r="B24">
        <v>6.8320060342773378E-3</v>
      </c>
      <c r="C24">
        <v>4.1792005927796198E-3</v>
      </c>
      <c r="D24">
        <v>6.4416196319587449E-3</v>
      </c>
      <c r="E24">
        <v>3.9514628317061651E-3</v>
      </c>
      <c r="F24">
        <f t="shared" si="1"/>
        <v>1.5614058510355306E-5</v>
      </c>
      <c r="G24">
        <v>7.0852441880585228E-3</v>
      </c>
      <c r="H24">
        <v>4.3585426281099286E-3</v>
      </c>
      <c r="I24">
        <v>6.7862899514315352E-3</v>
      </c>
      <c r="J24">
        <v>4.1664001226516967E-3</v>
      </c>
      <c r="L24">
        <f>VLOOKUP(A24,Conversion_PPP_MarketExchange!$B$6:$C$271,2,FALSE)</f>
        <v>0.55553223568151</v>
      </c>
      <c r="Q24" t="s">
        <v>24</v>
      </c>
      <c r="R24">
        <f>IFERROR(VLOOKUP(Q24,'EU+'!$B$2:$D$30,3,FALSE),0)</f>
        <v>0</v>
      </c>
      <c r="S24">
        <f t="shared" si="2"/>
        <v>4.9352707618809883E-3</v>
      </c>
      <c r="T24">
        <f t="shared" si="3"/>
        <v>3.018950274648379E-3</v>
      </c>
      <c r="U24">
        <f t="shared" si="4"/>
        <v>4.6532653614857799E-3</v>
      </c>
      <c r="V24">
        <f t="shared" si="5"/>
        <v>2.8544381960636965E-3</v>
      </c>
      <c r="W24">
        <f t="shared" si="6"/>
        <v>8.1478174151473697E-6</v>
      </c>
      <c r="X24">
        <f t="shared" si="7"/>
        <v>5.1182036881516259E-3</v>
      </c>
      <c r="Y24">
        <f t="shared" si="8"/>
        <v>3.1485024879955564E-3</v>
      </c>
      <c r="Z24">
        <f t="shared" si="9"/>
        <v>4.9022466038394644E-3</v>
      </c>
      <c r="AA24">
        <f t="shared" si="10"/>
        <v>3.0097035342849018E-3</v>
      </c>
      <c r="AC24">
        <f t="shared" si="11"/>
        <v>9.9130679169142087E-6</v>
      </c>
    </row>
    <row r="25" spans="1:29" x14ac:dyDescent="0.25">
      <c r="A25" t="s">
        <v>25</v>
      </c>
      <c r="B25">
        <v>0.16056513518828094</v>
      </c>
      <c r="C25">
        <v>9.6159406956858332E-2</v>
      </c>
      <c r="D25">
        <v>0.1543010597599683</v>
      </c>
      <c r="E25">
        <v>9.1990383517742316E-2</v>
      </c>
      <c r="F25">
        <f t="shared" si="1"/>
        <v>8.4622306597413165E-3</v>
      </c>
      <c r="G25">
        <v>0.16681241650388906</v>
      </c>
      <c r="H25">
        <v>0.10018827728925148</v>
      </c>
      <c r="I25">
        <v>0.16055953715071278</v>
      </c>
      <c r="J25">
        <v>9.6170946950770872E-2</v>
      </c>
      <c r="L25">
        <f>VLOOKUP(A25,Conversion_PPP_MarketExchange!$B$6:$C$271,2,FALSE)</f>
        <v>0.25298915283898288</v>
      </c>
      <c r="Q25" t="s">
        <v>25</v>
      </c>
      <c r="R25">
        <f>IFERROR(VLOOKUP(Q25,'EU+'!$B$2:$D$30,3,FALSE),0)</f>
        <v>0</v>
      </c>
      <c r="S25">
        <f t="shared" si="2"/>
        <v>5.2821001139113546E-2</v>
      </c>
      <c r="T25">
        <f t="shared" si="3"/>
        <v>3.1633493400972219E-2</v>
      </c>
      <c r="U25">
        <f t="shared" si="4"/>
        <v>5.0760312590840552E-2</v>
      </c>
      <c r="V25">
        <f t="shared" si="5"/>
        <v>3.0262012652251053E-2</v>
      </c>
      <c r="W25">
        <f t="shared" si="6"/>
        <v>9.1578940976500282E-4</v>
      </c>
      <c r="X25">
        <f t="shared" si="7"/>
        <v>5.4876164939780175E-2</v>
      </c>
      <c r="Y25">
        <f t="shared" si="8"/>
        <v>3.295886807939874E-2</v>
      </c>
      <c r="Z25">
        <f t="shared" si="9"/>
        <v>5.2819159556578094E-2</v>
      </c>
      <c r="AA25">
        <f t="shared" si="10"/>
        <v>3.163728970476435E-2</v>
      </c>
      <c r="AC25">
        <f t="shared" si="11"/>
        <v>1.0862869850752092E-3</v>
      </c>
    </row>
    <row r="26" spans="1:29" x14ac:dyDescent="0.25">
      <c r="A26" t="s">
        <v>26</v>
      </c>
      <c r="B26">
        <v>5.8756579210477016</v>
      </c>
      <c r="C26">
        <v>3.6415918740578626</v>
      </c>
      <c r="D26">
        <v>5.72313664045023</v>
      </c>
      <c r="E26">
        <v>3.5472629280282542</v>
      </c>
      <c r="F26">
        <f t="shared" si="1"/>
        <v>12.583074280563583</v>
      </c>
      <c r="G26">
        <v>6.0076007923338901</v>
      </c>
      <c r="H26">
        <v>3.7381092022048623</v>
      </c>
      <c r="I26">
        <v>5.8687984512772742</v>
      </c>
      <c r="J26">
        <v>3.6431545884199732</v>
      </c>
      <c r="L26">
        <f>VLOOKUP(A26,Conversion_PPP_MarketExchange!$B$6:$C$271,2,FALSE)</f>
        <v>0.43571974713378242</v>
      </c>
      <c r="Q26" t="s">
        <v>26</v>
      </c>
      <c r="R26">
        <f>IFERROR(VLOOKUP(Q26,'EU+'!$B$2:$D$30,3,FALSE),0)</f>
        <v>0</v>
      </c>
      <c r="S26">
        <f t="shared" si="2"/>
        <v>3.3290262874272796</v>
      </c>
      <c r="T26">
        <f t="shared" si="3"/>
        <v>2.0632506588570294</v>
      </c>
      <c r="U26">
        <f t="shared" si="4"/>
        <v>3.2426108835144327</v>
      </c>
      <c r="V26">
        <f t="shared" si="5"/>
        <v>2.0098058284708045</v>
      </c>
      <c r="W26">
        <f t="shared" si="6"/>
        <v>4.0393194681552167</v>
      </c>
      <c r="X26">
        <f t="shared" si="7"/>
        <v>3.40378239012293</v>
      </c>
      <c r="Y26">
        <f t="shared" si="8"/>
        <v>2.1179353813019186</v>
      </c>
      <c r="Z26">
        <f t="shared" si="9"/>
        <v>3.325139853688214</v>
      </c>
      <c r="AA26">
        <f t="shared" si="10"/>
        <v>2.064136060502447</v>
      </c>
      <c r="AC26">
        <f t="shared" si="11"/>
        <v>4.4856502793705033</v>
      </c>
    </row>
    <row r="27" spans="1:29" x14ac:dyDescent="0.25">
      <c r="A27" t="s">
        <v>27</v>
      </c>
      <c r="B27">
        <v>6.9491146829067499E-2</v>
      </c>
      <c r="C27">
        <v>2.4636864148826435E-2</v>
      </c>
      <c r="D27">
        <v>6.8086558130460384E-2</v>
      </c>
      <c r="E27">
        <v>2.4068468729720342E-2</v>
      </c>
      <c r="F27">
        <f t="shared" si="1"/>
        <v>5.7929118699352592E-4</v>
      </c>
      <c r="G27">
        <v>6.9915253360408047E-2</v>
      </c>
      <c r="H27">
        <v>2.4833875809756684E-2</v>
      </c>
      <c r="I27">
        <v>6.9164319439978639E-2</v>
      </c>
      <c r="J27">
        <v>2.4515217381697658E-2</v>
      </c>
      <c r="L27">
        <f>VLOOKUP(A27,Conversion_PPP_MarketExchange!$B$6:$C$271,2,FALSE)</f>
        <v>0.34691239671340901</v>
      </c>
      <c r="Q27" t="s">
        <v>27</v>
      </c>
      <c r="R27">
        <f>IFERROR(VLOOKUP(Q27,'EU+'!$B$2:$D$30,3,FALSE),0)</f>
        <v>0</v>
      </c>
      <c r="S27">
        <f t="shared" si="2"/>
        <v>3.1347490298425137E-2</v>
      </c>
      <c r="T27">
        <f t="shared" si="3"/>
        <v>1.1113701458815288E-2</v>
      </c>
      <c r="U27">
        <f t="shared" si="4"/>
        <v>3.071387964999004E-2</v>
      </c>
      <c r="V27">
        <f t="shared" si="5"/>
        <v>1.0857298007452984E-2</v>
      </c>
      <c r="W27">
        <f t="shared" si="6"/>
        <v>1.1788092002264253E-4</v>
      </c>
      <c r="X27">
        <f t="shared" si="7"/>
        <v>3.1538804961995147E-2</v>
      </c>
      <c r="Y27">
        <f t="shared" si="8"/>
        <v>1.1202573515350471E-2</v>
      </c>
      <c r="Z27">
        <f t="shared" si="9"/>
        <v>3.1200058303470109E-2</v>
      </c>
      <c r="AA27">
        <f t="shared" si="10"/>
        <v>1.1058826542708578E-2</v>
      </c>
      <c r="AC27">
        <f t="shared" si="11"/>
        <v>1.254976533668318E-4</v>
      </c>
    </row>
    <row r="28" spans="1:29" x14ac:dyDescent="0.25">
      <c r="A28" t="s">
        <v>28</v>
      </c>
      <c r="B28">
        <v>2.00985296189523E-2</v>
      </c>
      <c r="C28">
        <v>7.834887339792972E-3</v>
      </c>
      <c r="D28">
        <v>1.9632237431724896E-2</v>
      </c>
      <c r="E28">
        <v>7.6382274136223378E-3</v>
      </c>
      <c r="F28">
        <f t="shared" si="1"/>
        <v>5.8342518022211787E-5</v>
      </c>
      <c r="G28">
        <v>2.0705327926495081E-2</v>
      </c>
      <c r="H28">
        <v>8.0921372745557992E-3</v>
      </c>
      <c r="I28">
        <v>2.0145364992390755E-2</v>
      </c>
      <c r="J28">
        <v>7.8572824674462641E-3</v>
      </c>
      <c r="L28">
        <f>VLOOKUP(A28,Conversion_PPP_MarketExchange!$B$6:$C$271,2,FALSE)</f>
        <v>0.30270926803442855</v>
      </c>
      <c r="Q28" t="s">
        <v>28</v>
      </c>
      <c r="R28">
        <f>IFERROR(VLOOKUP(Q28,'EU+'!$B$2:$D$30,3,FALSE),0)</f>
        <v>0</v>
      </c>
      <c r="S28">
        <f t="shared" si="2"/>
        <v>7.9112203748195019E-3</v>
      </c>
      <c r="T28">
        <f t="shared" si="3"/>
        <v>3.083982835169044E-3</v>
      </c>
      <c r="U28">
        <f t="shared" si="4"/>
        <v>7.7276775822793927E-3</v>
      </c>
      <c r="V28">
        <f t="shared" si="5"/>
        <v>3.006573191561856E-3</v>
      </c>
      <c r="W28">
        <f t="shared" si="6"/>
        <v>9.0394823562184451E-6</v>
      </c>
      <c r="X28">
        <f t="shared" si="7"/>
        <v>8.1500694461222947E-3</v>
      </c>
      <c r="Y28">
        <f t="shared" si="8"/>
        <v>3.1852420299410622E-3</v>
      </c>
      <c r="Z28">
        <f t="shared" si="9"/>
        <v>7.9296558010737289E-3</v>
      </c>
      <c r="AA28">
        <f t="shared" si="10"/>
        <v>3.0927980467067248E-3</v>
      </c>
      <c r="AC28">
        <f t="shared" si="11"/>
        <v>1.0145766789303058E-5</v>
      </c>
    </row>
    <row r="29" spans="1:29" x14ac:dyDescent="0.25">
      <c r="A29" t="s">
        <v>29</v>
      </c>
      <c r="B29">
        <v>0.11690962165120289</v>
      </c>
      <c r="C29">
        <v>3.5099180035455105E-2</v>
      </c>
      <c r="D29">
        <v>0.11488941442286005</v>
      </c>
      <c r="E29">
        <v>3.4254520667576144E-2</v>
      </c>
      <c r="F29">
        <f t="shared" si="1"/>
        <v>1.1733721861654012E-3</v>
      </c>
      <c r="G29">
        <v>0.1189457503926387</v>
      </c>
      <c r="H29">
        <v>3.5829567342717035E-2</v>
      </c>
      <c r="I29">
        <v>0.11691492882223388</v>
      </c>
      <c r="J29">
        <v>3.5066995505237238E-2</v>
      </c>
      <c r="L29">
        <f>VLOOKUP(A29,Conversion_PPP_MarketExchange!$B$6:$C$271,2,FALSE)</f>
        <v>0.46041078752775422</v>
      </c>
      <c r="Q29" t="s">
        <v>29</v>
      </c>
      <c r="R29">
        <f>IFERROR(VLOOKUP(Q29,'EU+'!$B$2:$D$30,3,FALSE),0)</f>
        <v>0</v>
      </c>
      <c r="S29">
        <f t="shared" si="2"/>
        <v>6.9992132227365514E-2</v>
      </c>
      <c r="T29">
        <f t="shared" si="3"/>
        <v>2.1013381237714443E-2</v>
      </c>
      <c r="U29">
        <f t="shared" si="4"/>
        <v>6.8782662814533851E-2</v>
      </c>
      <c r="V29">
        <f t="shared" si="5"/>
        <v>2.0507695654879796E-2</v>
      </c>
      <c r="W29">
        <f t="shared" si="6"/>
        <v>4.2056558107317566E-4</v>
      </c>
      <c r="X29">
        <f t="shared" si="7"/>
        <v>7.121113362425395E-2</v>
      </c>
      <c r="Y29">
        <f t="shared" si="8"/>
        <v>2.1450653758701518E-2</v>
      </c>
      <c r="Z29">
        <f t="shared" si="9"/>
        <v>6.9995309555384438E-2</v>
      </c>
      <c r="AA29">
        <f t="shared" si="10"/>
        <v>2.09941128159809E-2</v>
      </c>
      <c r="AC29">
        <f t="shared" si="11"/>
        <v>4.601305466756956E-4</v>
      </c>
    </row>
    <row r="30" spans="1:29" x14ac:dyDescent="0.25">
      <c r="A30" t="s">
        <v>30</v>
      </c>
      <c r="B30">
        <v>4.9409571892298706E-2</v>
      </c>
      <c r="C30">
        <v>4.1086529186946399E-2</v>
      </c>
      <c r="D30">
        <v>4.7329400692492196E-2</v>
      </c>
      <c r="E30">
        <v>3.9286020742905554E-2</v>
      </c>
      <c r="F30">
        <f t="shared" si="1"/>
        <v>1.5433914258120055E-3</v>
      </c>
      <c r="G30">
        <v>4.8758760333616695E-2</v>
      </c>
      <c r="H30">
        <v>4.0836368017304579E-2</v>
      </c>
      <c r="I30">
        <v>4.8499244306135871E-2</v>
      </c>
      <c r="J30">
        <v>4.0410820577689091E-2</v>
      </c>
      <c r="L30">
        <f>VLOOKUP(A30,Conversion_PPP_MarketExchange!$B$6:$C$271,2,FALSE)</f>
        <v>0.44413301715000841</v>
      </c>
      <c r="Q30" t="s">
        <v>30</v>
      </c>
      <c r="R30">
        <f>IFERROR(VLOOKUP(Q30,'EU+'!$B$2:$D$30,3,FALSE),0)</f>
        <v>0</v>
      </c>
      <c r="S30">
        <f t="shared" si="2"/>
        <v>2.8534983736160615E-2</v>
      </c>
      <c r="T30">
        <f t="shared" si="3"/>
        <v>2.3728265540943542E-2</v>
      </c>
      <c r="U30">
        <f t="shared" si="4"/>
        <v>2.7333644621458424E-2</v>
      </c>
      <c r="V30">
        <f t="shared" si="5"/>
        <v>2.2688437078565517E-2</v>
      </c>
      <c r="W30">
        <f t="shared" si="6"/>
        <v>5.1476517706802662E-4</v>
      </c>
      <c r="X30">
        <f t="shared" si="7"/>
        <v>2.8159127469225602E-2</v>
      </c>
      <c r="Y30">
        <f t="shared" si="8"/>
        <v>2.3583792625397781E-2</v>
      </c>
      <c r="Z30">
        <f t="shared" si="9"/>
        <v>2.8009251942281547E-2</v>
      </c>
      <c r="AA30">
        <f t="shared" si="10"/>
        <v>2.3338030745597208E-2</v>
      </c>
      <c r="AC30">
        <f t="shared" si="11"/>
        <v>5.5619527459776683E-4</v>
      </c>
    </row>
    <row r="31" spans="1:29" x14ac:dyDescent="0.25">
      <c r="A31" t="s">
        <v>31</v>
      </c>
      <c r="B31">
        <v>6.9274968020974352</v>
      </c>
      <c r="C31">
        <v>1.4084507262171375</v>
      </c>
      <c r="D31">
        <v>6.845779184600234</v>
      </c>
      <c r="E31">
        <v>1.3839753485902868</v>
      </c>
      <c r="F31">
        <f t="shared" si="1"/>
        <v>1.915387765505606</v>
      </c>
      <c r="G31">
        <v>7.1261566356390347</v>
      </c>
      <c r="H31">
        <v>1.4579659421548672</v>
      </c>
      <c r="I31">
        <v>6.966477540778901</v>
      </c>
      <c r="J31">
        <v>1.4171315984728587</v>
      </c>
      <c r="L31">
        <f>VLOOKUP(A31,Conversion_PPP_MarketExchange!$B$6:$C$271,2,FALSE)</f>
        <v>1.0015217032513615</v>
      </c>
      <c r="Q31" t="s">
        <v>31</v>
      </c>
      <c r="R31">
        <f>IFERROR(VLOOKUP(Q31,'EU+'!$B$2:$D$30,3,FALSE),0)</f>
        <v>0</v>
      </c>
      <c r="S31">
        <f t="shared" si="2"/>
        <v>9.0217373068356661</v>
      </c>
      <c r="T31">
        <f t="shared" si="3"/>
        <v>1.8342372179379054</v>
      </c>
      <c r="U31">
        <f t="shared" si="4"/>
        <v>8.9153157667813971</v>
      </c>
      <c r="V31">
        <f t="shared" si="5"/>
        <v>1.8023627279535583</v>
      </c>
      <c r="W31">
        <f t="shared" si="6"/>
        <v>3.2485114031161926</v>
      </c>
      <c r="X31">
        <f t="shared" si="7"/>
        <v>9.2804536776738846</v>
      </c>
      <c r="Y31">
        <f t="shared" si="8"/>
        <v>1.8987212997993634</v>
      </c>
      <c r="Z31">
        <f t="shared" si="9"/>
        <v>9.0725022504303148</v>
      </c>
      <c r="AA31">
        <f t="shared" si="10"/>
        <v>1.8455423908340665</v>
      </c>
      <c r="AC31">
        <f t="shared" si="11"/>
        <v>3.6051425743117842</v>
      </c>
    </row>
    <row r="32" spans="1:29" x14ac:dyDescent="0.25">
      <c r="A32" t="s">
        <v>32</v>
      </c>
      <c r="B32">
        <v>1.0531990080310751</v>
      </c>
      <c r="C32">
        <v>0.1219969792395168</v>
      </c>
      <c r="D32">
        <v>1.0154244172777642</v>
      </c>
      <c r="E32">
        <v>0.11719153254311127</v>
      </c>
      <c r="F32">
        <f t="shared" si="1"/>
        <v>1.3733855299803107E-2</v>
      </c>
      <c r="G32">
        <v>1.0622597424209639</v>
      </c>
      <c r="H32">
        <v>0.12293170735538345</v>
      </c>
      <c r="I32">
        <v>1.0436277225766011</v>
      </c>
      <c r="J32">
        <v>0.12073293242618856</v>
      </c>
      <c r="L32">
        <f>VLOOKUP(A32,Conversion_PPP_MarketExchange!$B$6:$C$271,2,FALSE)</f>
        <v>1.3544394474783166</v>
      </c>
      <c r="Q32" t="s">
        <v>32</v>
      </c>
      <c r="R32">
        <f>IFERROR(VLOOKUP(Q32,'EU+'!$B$2:$D$30,3,FALSE),0)</f>
        <v>0</v>
      </c>
      <c r="S32">
        <f t="shared" si="2"/>
        <v>1.8549128660202208</v>
      </c>
      <c r="T32">
        <f t="shared" si="3"/>
        <v>0.2148632544100389</v>
      </c>
      <c r="U32">
        <f t="shared" si="4"/>
        <v>1.7883835834604547</v>
      </c>
      <c r="V32">
        <f t="shared" si="5"/>
        <v>0.20639981603213831</v>
      </c>
      <c r="W32">
        <f t="shared" si="6"/>
        <v>4.2600884058100537E-2</v>
      </c>
      <c r="X32">
        <f t="shared" si="7"/>
        <v>1.8708707929335935</v>
      </c>
      <c r="Y32">
        <f t="shared" si="8"/>
        <v>0.21650951422905756</v>
      </c>
      <c r="Z32">
        <f t="shared" si="9"/>
        <v>1.8380557474714228</v>
      </c>
      <c r="AA32">
        <f t="shared" si="10"/>
        <v>0.21263699263100647</v>
      </c>
      <c r="AC32">
        <f t="shared" si="11"/>
        <v>4.6876369751702479E-2</v>
      </c>
    </row>
    <row r="33" spans="1:29" x14ac:dyDescent="0.25">
      <c r="A33" t="s">
        <v>33</v>
      </c>
      <c r="B33">
        <v>0.59385987412844987</v>
      </c>
      <c r="C33">
        <v>0.22687013292230271</v>
      </c>
      <c r="D33">
        <v>0.58543320895791084</v>
      </c>
      <c r="E33">
        <v>0.22142839589357519</v>
      </c>
      <c r="F33">
        <f t="shared" si="1"/>
        <v>4.9030534508001863E-2</v>
      </c>
      <c r="G33">
        <v>0.62049295820939498</v>
      </c>
      <c r="H33">
        <v>0.23942003209628948</v>
      </c>
      <c r="I33">
        <v>0.5999286804319186</v>
      </c>
      <c r="J33">
        <v>0.2293632806191766</v>
      </c>
      <c r="L33">
        <f>VLOOKUP(A33,Conversion_PPP_MarketExchange!$B$6:$C$271,2,FALSE)</f>
        <v>0.59612249728681987</v>
      </c>
      <c r="Q33" t="s">
        <v>33</v>
      </c>
      <c r="R33">
        <f>IFERROR(VLOOKUP(Q33,'EU+'!$B$2:$D$30,3,FALSE),0)</f>
        <v>0</v>
      </c>
      <c r="S33">
        <f t="shared" si="2"/>
        <v>0.46033391465150031</v>
      </c>
      <c r="T33">
        <f t="shared" si="3"/>
        <v>0.17585969511562027</v>
      </c>
      <c r="U33">
        <f t="shared" si="4"/>
        <v>0.45380193642834682</v>
      </c>
      <c r="V33">
        <f t="shared" si="5"/>
        <v>0.17164150119804916</v>
      </c>
      <c r="W33">
        <f t="shared" si="6"/>
        <v>2.9460804933519911E-2</v>
      </c>
      <c r="X33">
        <f t="shared" si="7"/>
        <v>0.48097870374794666</v>
      </c>
      <c r="Y33">
        <f t="shared" si="8"/>
        <v>0.18558782201377366</v>
      </c>
      <c r="Z33">
        <f t="shared" si="9"/>
        <v>0.46503818494259791</v>
      </c>
      <c r="AA33">
        <f t="shared" si="10"/>
        <v>0.17779227296622965</v>
      </c>
      <c r="AC33">
        <f t="shared" si="11"/>
        <v>3.444283967981613E-2</v>
      </c>
    </row>
    <row r="34" spans="1:29" x14ac:dyDescent="0.25">
      <c r="A34" t="s">
        <v>34</v>
      </c>
      <c r="B34">
        <v>27.003382435998855</v>
      </c>
      <c r="C34">
        <v>8.9807284808105177</v>
      </c>
      <c r="D34">
        <v>26.885192912247863</v>
      </c>
      <c r="E34">
        <v>8.9575128654523866</v>
      </c>
      <c r="F34">
        <f t="shared" si="1"/>
        <v>80.237036734745018</v>
      </c>
      <c r="G34">
        <v>27.515335588313757</v>
      </c>
      <c r="H34">
        <v>9.1464345722581903</v>
      </c>
      <c r="I34">
        <v>27.134636978853493</v>
      </c>
      <c r="J34">
        <v>9.0286172098386892</v>
      </c>
      <c r="L34">
        <f>VLOOKUP(A34,Conversion_PPP_MarketExchange!$B$6:$C$271,2,FALSE)</f>
        <v>0.34677165395912157</v>
      </c>
      <c r="Q34" t="s">
        <v>34</v>
      </c>
      <c r="R34">
        <f>IFERROR(VLOOKUP(Q34,'EU+'!$B$2:$D$30,3,FALSE),0)</f>
        <v>0</v>
      </c>
      <c r="S34">
        <f t="shared" si="2"/>
        <v>12.176297072259786</v>
      </c>
      <c r="T34">
        <f t="shared" si="3"/>
        <v>4.0495674261115306</v>
      </c>
      <c r="U34">
        <f t="shared" si="4"/>
        <v>12.123003350429499</v>
      </c>
      <c r="V34">
        <f t="shared" si="5"/>
        <v>4.0390990994126099</v>
      </c>
      <c r="W34">
        <f t="shared" si="6"/>
        <v>16.314321534875756</v>
      </c>
      <c r="X34">
        <f t="shared" si="7"/>
        <v>12.407145695925385</v>
      </c>
      <c r="Y34">
        <f t="shared" si="8"/>
        <v>4.1242871987523122</v>
      </c>
      <c r="Z34">
        <f t="shared" si="9"/>
        <v>12.235482039538224</v>
      </c>
      <c r="AA34">
        <f t="shared" si="10"/>
        <v>4.0711612909705712</v>
      </c>
      <c r="AC34">
        <f t="shared" si="11"/>
        <v>17.009744897792196</v>
      </c>
    </row>
    <row r="35" spans="1:29" x14ac:dyDescent="0.25">
      <c r="A35" t="s">
        <v>35</v>
      </c>
      <c r="B35">
        <v>0.1022132452635766</v>
      </c>
      <c r="C35">
        <v>6.3149659786338699E-2</v>
      </c>
      <c r="D35">
        <v>9.8113498865683643E-2</v>
      </c>
      <c r="E35">
        <v>6.0553448991821884E-2</v>
      </c>
      <c r="F35">
        <f t="shared" si="1"/>
        <v>3.6667201848051747E-3</v>
      </c>
      <c r="G35">
        <v>0.10462968761377751</v>
      </c>
      <c r="H35">
        <v>6.4849484513847616E-2</v>
      </c>
      <c r="I35">
        <v>0.10165214391434592</v>
      </c>
      <c r="J35">
        <v>6.2875685172270046E-2</v>
      </c>
      <c r="L35">
        <f>VLOOKUP(A35,Conversion_PPP_MarketExchange!$B$6:$C$271,2,FALSE)</f>
        <v>0.42151960239143271</v>
      </c>
      <c r="Q35" t="s">
        <v>35</v>
      </c>
      <c r="R35">
        <f>IFERROR(VLOOKUP(Q35,'EU+'!$B$2:$D$30,3,FALSE),0)</f>
        <v>0</v>
      </c>
      <c r="S35">
        <f t="shared" si="2"/>
        <v>5.6024557044461111E-2</v>
      </c>
      <c r="T35">
        <f t="shared" si="3"/>
        <v>3.4613241247891155E-2</v>
      </c>
      <c r="U35">
        <f t="shared" si="4"/>
        <v>5.3777426789039844E-2</v>
      </c>
      <c r="V35">
        <f t="shared" si="5"/>
        <v>3.3190220587684366E-2</v>
      </c>
      <c r="W35">
        <f t="shared" si="6"/>
        <v>1.1015907426591472E-3</v>
      </c>
      <c r="X35">
        <f t="shared" si="7"/>
        <v>5.7349044022096729E-2</v>
      </c>
      <c r="Y35">
        <f t="shared" si="8"/>
        <v>3.5544939749062261E-2</v>
      </c>
      <c r="Z35">
        <f t="shared" si="9"/>
        <v>5.571700928519923E-2</v>
      </c>
      <c r="AA35">
        <f t="shared" si="10"/>
        <v>3.4463071802091419E-2</v>
      </c>
      <c r="AC35">
        <f t="shared" si="11"/>
        <v>1.2634427417644663E-3</v>
      </c>
    </row>
    <row r="36" spans="1:29" x14ac:dyDescent="0.25">
      <c r="A36" t="s">
        <v>36</v>
      </c>
      <c r="B36">
        <v>0.13988274452573052</v>
      </c>
      <c r="C36">
        <v>7.4753899986401667E-2</v>
      </c>
      <c r="D36">
        <v>0.13404931177736421</v>
      </c>
      <c r="E36">
        <v>7.0886457608843656E-2</v>
      </c>
      <c r="F36">
        <f t="shared" si="1"/>
        <v>5.0248898723303887E-3</v>
      </c>
      <c r="G36">
        <v>0.1417711700414658</v>
      </c>
      <c r="H36">
        <v>7.5766939553191665E-2</v>
      </c>
      <c r="I36">
        <v>0.13856774211485351</v>
      </c>
      <c r="J36">
        <v>7.3832388025771647E-2</v>
      </c>
      <c r="L36">
        <f>VLOOKUP(A36,Conversion_PPP_MarketExchange!$B$6:$C$271,2,FALSE)</f>
        <v>0.43991411792813728</v>
      </c>
      <c r="Q36" t="s">
        <v>36</v>
      </c>
      <c r="R36">
        <f>IFERROR(VLOOKUP(Q36,'EU+'!$B$2:$D$30,3,FALSE),0)</f>
        <v>0</v>
      </c>
      <c r="S36">
        <f t="shared" si="2"/>
        <v>8.0017600263492417E-2</v>
      </c>
      <c r="T36">
        <f t="shared" si="3"/>
        <v>4.2761726669930326E-2</v>
      </c>
      <c r="U36">
        <f t="shared" si="4"/>
        <v>7.668068196520382E-2</v>
      </c>
      <c r="V36">
        <f t="shared" si="5"/>
        <v>4.0549420504085797E-2</v>
      </c>
      <c r="W36">
        <f t="shared" si="6"/>
        <v>1.6442555032171737E-3</v>
      </c>
      <c r="X36">
        <f t="shared" si="7"/>
        <v>8.1097842709105084E-2</v>
      </c>
      <c r="Y36">
        <f t="shared" si="8"/>
        <v>4.3341219125424664E-2</v>
      </c>
      <c r="Z36">
        <f t="shared" si="9"/>
        <v>7.9265374979267111E-2</v>
      </c>
      <c r="AA36">
        <f t="shared" si="10"/>
        <v>4.2234591061076458E-2</v>
      </c>
      <c r="AC36">
        <f t="shared" si="11"/>
        <v>1.8784612752780767E-3</v>
      </c>
    </row>
    <row r="37" spans="1:29" x14ac:dyDescent="0.25">
      <c r="A37" t="s">
        <v>37</v>
      </c>
      <c r="B37">
        <v>0.34456342702261733</v>
      </c>
      <c r="C37">
        <v>0.24865926023225274</v>
      </c>
      <c r="D37">
        <v>0.33689311635047758</v>
      </c>
      <c r="E37">
        <v>0.24552251577092349</v>
      </c>
      <c r="F37">
        <f t="shared" si="1"/>
        <v>6.028130575048337E-2</v>
      </c>
      <c r="G37">
        <v>0.33979266449311918</v>
      </c>
      <c r="H37">
        <v>0.2488636019745564</v>
      </c>
      <c r="I37">
        <v>0.34041640262207135</v>
      </c>
      <c r="J37">
        <v>0.24768651277874418</v>
      </c>
      <c r="L37">
        <f>VLOOKUP(A37,Conversion_PPP_MarketExchange!$B$6:$C$271,2,FALSE)</f>
        <v>0.42070751893705316</v>
      </c>
      <c r="Q37" t="s">
        <v>37</v>
      </c>
      <c r="R37">
        <f>IFERROR(VLOOKUP(Q37,'EU+'!$B$2:$D$30,3,FALSE),0)</f>
        <v>0</v>
      </c>
      <c r="S37">
        <f t="shared" si="2"/>
        <v>0.1884963436318495</v>
      </c>
      <c r="T37">
        <f t="shared" si="3"/>
        <v>0.13603115620539594</v>
      </c>
      <c r="U37">
        <f t="shared" si="4"/>
        <v>0.18430023515709895</v>
      </c>
      <c r="V37">
        <f t="shared" si="5"/>
        <v>0.13431517355750683</v>
      </c>
      <c r="W37">
        <f t="shared" si="6"/>
        <v>1.8040565847783182E-2</v>
      </c>
      <c r="X37">
        <f t="shared" si="7"/>
        <v>0.18588645754812652</v>
      </c>
      <c r="Y37">
        <f t="shared" si="8"/>
        <v>0.13614294308773697</v>
      </c>
      <c r="Z37">
        <f t="shared" si="9"/>
        <v>0.18622767877902499</v>
      </c>
      <c r="AA37">
        <f t="shared" si="10"/>
        <v>0.13549900646493171</v>
      </c>
      <c r="AC37">
        <f t="shared" si="11"/>
        <v>1.8534900952590787E-2</v>
      </c>
    </row>
    <row r="38" spans="1:29" x14ac:dyDescent="0.25">
      <c r="A38" t="s">
        <v>38</v>
      </c>
      <c r="B38">
        <v>9.0789198360451226E-2</v>
      </c>
      <c r="C38">
        <v>4.4328478486907213E-2</v>
      </c>
      <c r="D38">
        <v>8.7707537660293711E-2</v>
      </c>
      <c r="E38">
        <v>4.2836248724575136E-2</v>
      </c>
      <c r="F38">
        <f t="shared" si="1"/>
        <v>1.8349442047936649E-3</v>
      </c>
      <c r="G38">
        <v>8.9293272746895885E-2</v>
      </c>
      <c r="H38">
        <v>4.3815473601630954E-2</v>
      </c>
      <c r="I38">
        <v>8.9263336255880274E-2</v>
      </c>
      <c r="J38">
        <v>4.3664455173108019E-2</v>
      </c>
      <c r="L38">
        <f>VLOOKUP(A38,Conversion_PPP_MarketExchange!$B$6:$C$271,2,FALSE)</f>
        <v>0.4204931503398997</v>
      </c>
      <c r="Q38" t="s">
        <v>38</v>
      </c>
      <c r="R38">
        <f>IFERROR(VLOOKUP(Q38,'EU+'!$B$2:$D$30,3,FALSE),0)</f>
        <v>0</v>
      </c>
      <c r="S38">
        <f t="shared" si="2"/>
        <v>4.9641693111530341E-2</v>
      </c>
      <c r="T38">
        <f t="shared" si="3"/>
        <v>2.4237913373918528E-2</v>
      </c>
      <c r="U38">
        <f t="shared" si="4"/>
        <v>4.7956703514599151E-2</v>
      </c>
      <c r="V38">
        <f t="shared" si="5"/>
        <v>2.3421992391562441E-2</v>
      </c>
      <c r="W38">
        <f t="shared" si="6"/>
        <v>5.4858972759040886E-4</v>
      </c>
      <c r="X38">
        <f t="shared" si="7"/>
        <v>4.8823751312650661E-2</v>
      </c>
      <c r="Y38">
        <f t="shared" si="8"/>
        <v>2.3957412702698886E-2</v>
      </c>
      <c r="Z38">
        <f t="shared" si="9"/>
        <v>4.8807382646260049E-2</v>
      </c>
      <c r="AA38">
        <f t="shared" si="10"/>
        <v>2.3874838887550112E-2</v>
      </c>
      <c r="AC38">
        <f t="shared" si="11"/>
        <v>5.7395762340743792E-4</v>
      </c>
    </row>
    <row r="39" spans="1:29" x14ac:dyDescent="0.25">
      <c r="A39" t="s">
        <v>39</v>
      </c>
      <c r="B39">
        <v>1.2911272244418892</v>
      </c>
      <c r="C39">
        <v>0.66615371485846442</v>
      </c>
      <c r="D39">
        <v>1.249439986900154</v>
      </c>
      <c r="E39">
        <v>0.64129696703121308</v>
      </c>
      <c r="F39">
        <f t="shared" si="1"/>
        <v>0.41126179992343281</v>
      </c>
      <c r="G39">
        <v>1.2927761090573022</v>
      </c>
      <c r="H39">
        <v>0.66839099392434975</v>
      </c>
      <c r="I39">
        <v>1.2777811067997817</v>
      </c>
      <c r="J39">
        <v>0.65872834373064215</v>
      </c>
      <c r="L39">
        <f>VLOOKUP(A39,Conversion_PPP_MarketExchange!$B$6:$C$271,2,FALSE)</f>
        <v>0.40995859559204439</v>
      </c>
      <c r="Q39" t="s">
        <v>39</v>
      </c>
      <c r="R39">
        <f>IFERROR(VLOOKUP(Q39,'EU+'!$B$2:$D$30,3,FALSE),0)</f>
        <v>0</v>
      </c>
      <c r="S39">
        <f t="shared" si="2"/>
        <v>0.68827582174718205</v>
      </c>
      <c r="T39">
        <f t="shared" si="3"/>
        <v>0.35511411023211953</v>
      </c>
      <c r="U39">
        <f t="shared" si="4"/>
        <v>0.66605313359357232</v>
      </c>
      <c r="V39">
        <f t="shared" si="5"/>
        <v>0.34186344196884344</v>
      </c>
      <c r="W39">
        <f t="shared" si="6"/>
        <v>0.11687061295478479</v>
      </c>
      <c r="X39">
        <f t="shared" si="7"/>
        <v>0.6891548113557624</v>
      </c>
      <c r="Y39">
        <f t="shared" si="8"/>
        <v>0.35630676193862787</v>
      </c>
      <c r="Z39">
        <f t="shared" si="9"/>
        <v>0.68116125556550566</v>
      </c>
      <c r="AA39">
        <f t="shared" si="10"/>
        <v>0.35115578349403309</v>
      </c>
      <c r="AC39">
        <f t="shared" si="11"/>
        <v>0.12695450860319005</v>
      </c>
    </row>
    <row r="40" spans="1:29" x14ac:dyDescent="0.25">
      <c r="A40" t="s">
        <v>40</v>
      </c>
      <c r="B40">
        <v>6.0347483972607681E-3</v>
      </c>
      <c r="C40">
        <v>5.1101882480864098E-3</v>
      </c>
      <c r="D40">
        <v>5.8845580999098823E-3</v>
      </c>
      <c r="E40">
        <v>4.9587966029055316E-3</v>
      </c>
      <c r="F40">
        <f t="shared" si="1"/>
        <v>2.4589663748987442E-5</v>
      </c>
      <c r="G40">
        <v>6.082028040917566E-3</v>
      </c>
      <c r="H40">
        <v>5.1694088371587879E-3</v>
      </c>
      <c r="I40">
        <v>6.000444846029406E-3</v>
      </c>
      <c r="J40">
        <v>5.0802386888007291E-3</v>
      </c>
      <c r="L40">
        <f>VLOOKUP(A40,Conversion_PPP_MarketExchange!$B$6:$C$271,2,FALSE)</f>
        <v>0.533156161888243</v>
      </c>
      <c r="Q40" t="s">
        <v>40</v>
      </c>
      <c r="R40">
        <f>IFERROR(VLOOKUP(Q40,'EU+'!$B$2:$D$30,3,FALSE),0)</f>
        <v>0</v>
      </c>
      <c r="S40">
        <f t="shared" si="2"/>
        <v>4.1837630420822431E-3</v>
      </c>
      <c r="T40">
        <f t="shared" si="3"/>
        <v>3.5427851043684662E-3</v>
      </c>
      <c r="U40">
        <f t="shared" si="4"/>
        <v>4.0796392950804292E-3</v>
      </c>
      <c r="V40">
        <f t="shared" si="5"/>
        <v>3.4378284884016286E-3</v>
      </c>
      <c r="W40">
        <f t="shared" si="6"/>
        <v>1.1818664715665827E-5</v>
      </c>
      <c r="X40">
        <f t="shared" si="7"/>
        <v>4.2165410160345477E-3</v>
      </c>
      <c r="Y40">
        <f t="shared" si="8"/>
        <v>3.5838414824610177E-3</v>
      </c>
      <c r="Z40">
        <f t="shared" si="9"/>
        <v>4.1599811177324073E-3</v>
      </c>
      <c r="AA40">
        <f t="shared" si="10"/>
        <v>3.5220217102685638E-3</v>
      </c>
      <c r="AC40">
        <f t="shared" si="11"/>
        <v>1.2843919771408385E-5</v>
      </c>
    </row>
    <row r="41" spans="1:29" x14ac:dyDescent="0.25">
      <c r="A41" t="s">
        <v>41</v>
      </c>
      <c r="B41">
        <v>2.9935031220486284E-3</v>
      </c>
      <c r="C41">
        <v>1.9534588744060753E-3</v>
      </c>
      <c r="D41">
        <v>2.9394602201141657E-3</v>
      </c>
      <c r="E41">
        <v>1.919333920381817E-3</v>
      </c>
      <c r="F41">
        <f t="shared" si="1"/>
        <v>3.6838426979282354E-6</v>
      </c>
      <c r="G41">
        <v>3.1038418930310757E-3</v>
      </c>
      <c r="H41">
        <v>2.0272961582082048E-3</v>
      </c>
      <c r="I41">
        <v>3.0122684117312899E-3</v>
      </c>
      <c r="J41">
        <v>1.9672124088846998E-3</v>
      </c>
      <c r="L41">
        <f>VLOOKUP(A41,Conversion_PPP_MarketExchange!$B$6:$C$271,2,FALSE)</f>
        <v>0.54307391618879663</v>
      </c>
      <c r="Q41" t="s">
        <v>41</v>
      </c>
      <c r="R41">
        <f>IFERROR(VLOOKUP(Q41,'EU+'!$B$2:$D$30,3,FALSE),0)</f>
        <v>0</v>
      </c>
      <c r="S41">
        <f t="shared" si="2"/>
        <v>2.1139374751163974E-3</v>
      </c>
      <c r="T41">
        <f t="shared" si="3"/>
        <v>1.3794840868178711E-3</v>
      </c>
      <c r="U41">
        <f t="shared" si="4"/>
        <v>2.0757737214787803E-3</v>
      </c>
      <c r="V41">
        <f t="shared" si="5"/>
        <v>1.3553858927598222E-3</v>
      </c>
      <c r="W41">
        <f t="shared" si="6"/>
        <v>1.8370709182923402E-6</v>
      </c>
      <c r="X41">
        <f t="shared" si="7"/>
        <v>2.1918559717500189E-3</v>
      </c>
      <c r="Y41">
        <f t="shared" si="8"/>
        <v>1.4316261407681294E-3</v>
      </c>
      <c r="Z41">
        <f t="shared" si="9"/>
        <v>2.1271890561150655E-3</v>
      </c>
      <c r="AA41">
        <f t="shared" si="10"/>
        <v>1.3891964909024117E-3</v>
      </c>
      <c r="AC41">
        <f t="shared" si="11"/>
        <v>2.0495534069306478E-6</v>
      </c>
    </row>
    <row r="42" spans="1:29" x14ac:dyDescent="0.25">
      <c r="A42" t="s">
        <v>42</v>
      </c>
      <c r="B42">
        <v>0.16603001060993899</v>
      </c>
      <c r="C42">
        <v>7.2165185784328206E-2</v>
      </c>
      <c r="D42">
        <v>0.15057569216813735</v>
      </c>
      <c r="E42">
        <v>6.466621195162929E-2</v>
      </c>
      <c r="F42">
        <f t="shared" si="1"/>
        <v>4.1817189681730427E-3</v>
      </c>
      <c r="G42">
        <v>0.170002313048008</v>
      </c>
      <c r="H42">
        <v>7.3749315059462625E-2</v>
      </c>
      <c r="I42">
        <v>0.16220267194202811</v>
      </c>
      <c r="J42">
        <v>7.030527357934474E-2</v>
      </c>
      <c r="L42">
        <f>VLOOKUP(A42,Conversion_PPP_MarketExchange!$B$6:$C$271,2,FALSE)</f>
        <v>0.47515738246215788</v>
      </c>
      <c r="Q42" t="s">
        <v>42</v>
      </c>
      <c r="R42">
        <f>IFERROR(VLOOKUP(Q42,'EU+'!$B$2:$D$30,3,FALSE),0)</f>
        <v>0</v>
      </c>
      <c r="S42">
        <f t="shared" si="2"/>
        <v>0.10258351007878176</v>
      </c>
      <c r="T42">
        <f t="shared" si="3"/>
        <v>4.4588071975950536E-2</v>
      </c>
      <c r="U42">
        <f t="shared" si="4"/>
        <v>9.3034885551136523E-2</v>
      </c>
      <c r="V42">
        <f t="shared" si="5"/>
        <v>3.9954746621569455E-2</v>
      </c>
      <c r="W42">
        <f t="shared" si="6"/>
        <v>1.5963817775938157E-3</v>
      </c>
      <c r="X42">
        <f t="shared" si="7"/>
        <v>0.10503784183299071</v>
      </c>
      <c r="Y42">
        <f t="shared" si="8"/>
        <v>4.5566844071819552E-2</v>
      </c>
      <c r="Z42">
        <f t="shared" si="9"/>
        <v>0.10021874582096965</v>
      </c>
      <c r="AA42">
        <f t="shared" si="10"/>
        <v>4.343890429400768E-2</v>
      </c>
      <c r="AC42">
        <f t="shared" si="11"/>
        <v>2.0763372786655166E-3</v>
      </c>
    </row>
    <row r="43" spans="1:29" x14ac:dyDescent="0.25">
      <c r="A43" t="s">
        <v>43</v>
      </c>
      <c r="B43">
        <v>7.2384286144321838E-2</v>
      </c>
      <c r="C43">
        <v>2.6334171533097341E-2</v>
      </c>
      <c r="D43">
        <v>6.8055334281779928E-2</v>
      </c>
      <c r="E43">
        <v>2.435878445797476E-2</v>
      </c>
      <c r="F43">
        <f t="shared" si="1"/>
        <v>5.9335038027007278E-4</v>
      </c>
      <c r="G43">
        <v>7.395379363274393E-2</v>
      </c>
      <c r="H43">
        <v>2.6937113206800343E-2</v>
      </c>
      <c r="I43">
        <v>7.1464471352948575E-2</v>
      </c>
      <c r="J43">
        <v>2.5900109642757917E-2</v>
      </c>
      <c r="L43" s="4">
        <v>1.02840805053711</v>
      </c>
      <c r="M43" t="s">
        <v>617</v>
      </c>
      <c r="Q43" t="s">
        <v>43</v>
      </c>
      <c r="R43">
        <f>IFERROR(VLOOKUP(Q43,'EU+'!$B$2:$D$30,3,FALSE),0)</f>
        <v>0</v>
      </c>
      <c r="S43">
        <f t="shared" si="2"/>
        <v>9.6797299587186067E-2</v>
      </c>
      <c r="T43">
        <f t="shared" si="3"/>
        <v>3.5215884925453966E-2</v>
      </c>
      <c r="U43">
        <f t="shared" si="4"/>
        <v>9.1008324207895855E-2</v>
      </c>
      <c r="V43">
        <f t="shared" si="5"/>
        <v>3.2574259999706257E-2</v>
      </c>
      <c r="W43">
        <f t="shared" si="6"/>
        <v>1.0610824145284631E-3</v>
      </c>
      <c r="X43">
        <f t="shared" si="7"/>
        <v>9.8896154112852228E-2</v>
      </c>
      <c r="Y43">
        <f t="shared" si="8"/>
        <v>3.6022180448029996E-2</v>
      </c>
      <c r="Z43">
        <f t="shared" si="9"/>
        <v>9.556725930264473E-2</v>
      </c>
      <c r="AA43">
        <f t="shared" si="10"/>
        <v>3.4635427189712915E-2</v>
      </c>
      <c r="AC43">
        <f t="shared" si="11"/>
        <v>1.2975974842304346E-3</v>
      </c>
    </row>
    <row r="44" spans="1:29" x14ac:dyDescent="0.25">
      <c r="A44" t="s">
        <v>44</v>
      </c>
      <c r="B44">
        <v>5.696137524724567E-2</v>
      </c>
      <c r="C44">
        <v>1.5485048223254734E-2</v>
      </c>
      <c r="D44">
        <v>5.5569434355540702E-2</v>
      </c>
      <c r="E44">
        <v>1.5120118108701711E-2</v>
      </c>
      <c r="F44">
        <f t="shared" si="1"/>
        <v>2.2861797162108941E-4</v>
      </c>
      <c r="G44">
        <v>5.8535837694739225E-2</v>
      </c>
      <c r="H44">
        <v>1.621191395165298E-2</v>
      </c>
      <c r="I44">
        <v>5.702221576584187E-2</v>
      </c>
      <c r="J44">
        <v>1.5612290501112838E-2</v>
      </c>
      <c r="L44">
        <f>VLOOKUP(A44,Conversion_PPP_MarketExchange!$B$6:$C$271,2,FALSE)</f>
        <v>0.89900662955906097</v>
      </c>
      <c r="Q44" t="s">
        <v>44</v>
      </c>
      <c r="R44" t="str">
        <f>IFERROR(VLOOKUP(Q44,'EU+'!$B$2:$D$30,3,FALSE),0)</f>
        <v>EU+</v>
      </c>
      <c r="S44">
        <f t="shared" si="2"/>
        <v>6.6588133072530031E-2</v>
      </c>
      <c r="T44">
        <f t="shared" si="3"/>
        <v>1.8102098961778314E-2</v>
      </c>
      <c r="U44">
        <f t="shared" si="4"/>
        <v>6.4960947195720847E-2</v>
      </c>
      <c r="V44">
        <f t="shared" si="5"/>
        <v>1.7675493829360883E-2</v>
      </c>
      <c r="W44">
        <f t="shared" si="6"/>
        <v>3.1242308211177461E-4</v>
      </c>
      <c r="X44">
        <f t="shared" si="7"/>
        <v>6.8428687562591628E-2</v>
      </c>
      <c r="Y44">
        <f t="shared" si="8"/>
        <v>1.8951808640281634E-2</v>
      </c>
      <c r="Z44">
        <f t="shared" si="9"/>
        <v>6.6659255943614174E-2</v>
      </c>
      <c r="AA44">
        <f t="shared" si="10"/>
        <v>1.8250845822149756E-2</v>
      </c>
      <c r="AC44">
        <f t="shared" si="11"/>
        <v>3.5917105073785357E-4</v>
      </c>
    </row>
    <row r="45" spans="1:29" x14ac:dyDescent="0.25">
      <c r="A45" t="s">
        <v>45</v>
      </c>
      <c r="B45">
        <v>0.75065775655906242</v>
      </c>
      <c r="C45">
        <v>0.10892610746204345</v>
      </c>
      <c r="D45">
        <v>0.70352692329263866</v>
      </c>
      <c r="E45">
        <v>0.10090814259203533</v>
      </c>
      <c r="F45">
        <f t="shared" si="1"/>
        <v>1.0182453241374534E-2</v>
      </c>
      <c r="G45">
        <v>0.74869954660198412</v>
      </c>
      <c r="H45">
        <v>0.10594570063846678</v>
      </c>
      <c r="I45">
        <v>0.73429474215122836</v>
      </c>
      <c r="J45">
        <v>0.10531198350928982</v>
      </c>
      <c r="L45">
        <f>VLOOKUP(A45,Conversion_PPP_MarketExchange!$B$6:$C$271,2,FALSE)</f>
        <v>0.6078494744838755</v>
      </c>
      <c r="Q45" t="s">
        <v>45</v>
      </c>
      <c r="R45" t="str">
        <f>IFERROR(VLOOKUP(Q45,'EU+'!$B$2:$D$30,3,FALSE),0)</f>
        <v>EU+</v>
      </c>
      <c r="S45">
        <f t="shared" si="2"/>
        <v>0.59332343223923723</v>
      </c>
      <c r="T45">
        <f t="shared" si="3"/>
        <v>8.609570922984873E-2</v>
      </c>
      <c r="U45">
        <f t="shared" si="4"/>
        <v>0.55607099927149828</v>
      </c>
      <c r="V45">
        <f t="shared" si="5"/>
        <v>7.9758271969420522E-2</v>
      </c>
      <c r="W45">
        <f t="shared" si="6"/>
        <v>6.3613819475480515E-3</v>
      </c>
      <c r="X45">
        <f t="shared" si="7"/>
        <v>0.59177565385071496</v>
      </c>
      <c r="Y45">
        <f t="shared" si="8"/>
        <v>8.3739981615523304E-2</v>
      </c>
      <c r="Z45">
        <f t="shared" si="9"/>
        <v>0.58039002845381682</v>
      </c>
      <c r="AA45">
        <f t="shared" si="10"/>
        <v>8.3239088606869654E-2</v>
      </c>
      <c r="AC45">
        <f t="shared" si="11"/>
        <v>7.0123845209681809E-3</v>
      </c>
    </row>
    <row r="46" spans="1:29" x14ac:dyDescent="0.25">
      <c r="A46" t="s">
        <v>46</v>
      </c>
      <c r="B46">
        <v>6.9640330392108805</v>
      </c>
      <c r="C46">
        <v>0.82054912866207108</v>
      </c>
      <c r="D46">
        <v>6.6769543646847991</v>
      </c>
      <c r="E46">
        <v>0.78159482696691063</v>
      </c>
      <c r="F46">
        <f t="shared" si="1"/>
        <v>0.610890473541435</v>
      </c>
      <c r="G46">
        <v>7.0731272231498892</v>
      </c>
      <c r="H46">
        <v>0.83682343648969826</v>
      </c>
      <c r="I46">
        <v>6.9047048756818556</v>
      </c>
      <c r="J46">
        <v>0.81331929153478777</v>
      </c>
      <c r="L46">
        <f>VLOOKUP(A46,Conversion_PPP_MarketExchange!$B$6:$C$271,2,FALSE)</f>
        <v>1.0857437065961084</v>
      </c>
      <c r="Q46" t="s">
        <v>46</v>
      </c>
      <c r="R46" t="str">
        <f>IFERROR(VLOOKUP(Q46,'EU+'!$B$2:$D$30,3,FALSE),0)</f>
        <v>EU+</v>
      </c>
      <c r="S46">
        <f t="shared" si="2"/>
        <v>9.8319943840697377</v>
      </c>
      <c r="T46">
        <f t="shared" si="3"/>
        <v>1.158471589585246</v>
      </c>
      <c r="U46">
        <f t="shared" si="4"/>
        <v>9.4266895987773296</v>
      </c>
      <c r="V46">
        <f t="shared" si="5"/>
        <v>1.1034749413290259</v>
      </c>
      <c r="W46">
        <f t="shared" si="6"/>
        <v>1.2176569461410971</v>
      </c>
      <c r="X46">
        <f t="shared" si="7"/>
        <v>9.9860162558477263</v>
      </c>
      <c r="Y46">
        <f t="shared" si="8"/>
        <v>1.1814480605848701</v>
      </c>
      <c r="Z46">
        <f t="shared" si="9"/>
        <v>9.7482334128982639</v>
      </c>
      <c r="AA46">
        <f t="shared" si="10"/>
        <v>1.1482643264041335</v>
      </c>
      <c r="AC46">
        <f t="shared" si="11"/>
        <v>1.3958195198597507</v>
      </c>
    </row>
    <row r="47" spans="1:29" x14ac:dyDescent="0.25">
      <c r="A47" t="s">
        <v>47</v>
      </c>
      <c r="B47">
        <v>5.3849837096944719E-3</v>
      </c>
      <c r="C47">
        <v>1.8542871189921872E-3</v>
      </c>
      <c r="D47">
        <v>5.1076628660627239E-3</v>
      </c>
      <c r="E47">
        <v>1.7661028612421313E-3</v>
      </c>
      <c r="F47">
        <f t="shared" si="1"/>
        <v>3.1191193164876429E-6</v>
      </c>
      <c r="G47">
        <v>5.4701457961012761E-3</v>
      </c>
      <c r="H47">
        <v>1.9063290466207624E-3</v>
      </c>
      <c r="I47">
        <v>5.3209307906194906E-3</v>
      </c>
      <c r="J47">
        <v>1.8431486167369516E-3</v>
      </c>
      <c r="L47" s="4">
        <f>VLOOKUP(A47,Conversion_PPP_MarketExchange!$B$6:$C$271,2,FALSE)</f>
        <v>0.52650965907302572</v>
      </c>
      <c r="M47" t="s">
        <v>618</v>
      </c>
      <c r="Q47" t="s">
        <v>47</v>
      </c>
      <c r="R47">
        <f>IFERROR(VLOOKUP(Q47,'EU+'!$B$2:$D$30,3,FALSE),0)</f>
        <v>0</v>
      </c>
      <c r="S47">
        <f t="shared" si="2"/>
        <v>3.6867544661787978E-3</v>
      </c>
      <c r="T47">
        <f t="shared" si="3"/>
        <v>1.2695119773928031E-3</v>
      </c>
      <c r="U47">
        <f t="shared" si="4"/>
        <v>3.496890593984869E-3</v>
      </c>
      <c r="V47">
        <f t="shared" si="5"/>
        <v>1.2091378474727097E-3</v>
      </c>
      <c r="W47">
        <f t="shared" si="6"/>
        <v>1.4620143341909378E-6</v>
      </c>
      <c r="X47">
        <f t="shared" si="7"/>
        <v>3.7450595083731043E-3</v>
      </c>
      <c r="Y47">
        <f t="shared" si="8"/>
        <v>1.3051417618929477E-3</v>
      </c>
      <c r="Z47">
        <f t="shared" si="9"/>
        <v>3.6429015228455902E-3</v>
      </c>
      <c r="AA47">
        <f t="shared" si="10"/>
        <v>1.2618861561926194E-3</v>
      </c>
      <c r="AC47">
        <f t="shared" si="11"/>
        <v>1.7033950186370279E-6</v>
      </c>
    </row>
    <row r="48" spans="1:29" x14ac:dyDescent="0.25">
      <c r="A48" t="s">
        <v>48</v>
      </c>
      <c r="B48">
        <v>0.58853671530731133</v>
      </c>
      <c r="C48">
        <v>9.8349578131851717E-2</v>
      </c>
      <c r="D48">
        <v>0.57201215106749603</v>
      </c>
      <c r="E48">
        <v>9.6161265123558839E-2</v>
      </c>
      <c r="F48">
        <f t="shared" si="1"/>
        <v>9.2469889101633729E-3</v>
      </c>
      <c r="G48">
        <v>0.60048249043449564</v>
      </c>
      <c r="H48">
        <v>0.10113577049521026</v>
      </c>
      <c r="I48">
        <v>0.58701045226976767</v>
      </c>
      <c r="J48">
        <v>9.8569894833626256E-2</v>
      </c>
      <c r="L48">
        <f>VLOOKUP(A48,Conversion_PPP_MarketExchange!$B$6:$C$271,2,FALSE)</f>
        <v>1.4289779719521754</v>
      </c>
      <c r="Q48" t="s">
        <v>48</v>
      </c>
      <c r="R48" t="str">
        <f>IFERROR(VLOOKUP(Q48,'EU+'!$B$2:$D$30,3,FALSE),0)</f>
        <v>EU+</v>
      </c>
      <c r="S48">
        <f t="shared" si="2"/>
        <v>1.0935850724130149</v>
      </c>
      <c r="T48">
        <f t="shared" si="3"/>
        <v>0.18274752912730369</v>
      </c>
      <c r="U48">
        <f t="shared" si="4"/>
        <v>1.0628800776169707</v>
      </c>
      <c r="V48">
        <f t="shared" si="5"/>
        <v>0.17868133176460099</v>
      </c>
      <c r="W48">
        <f t="shared" si="6"/>
        <v>3.192701832117141E-2</v>
      </c>
      <c r="X48">
        <f t="shared" si="7"/>
        <v>1.1157820246467767</v>
      </c>
      <c r="Y48">
        <f t="shared" si="8"/>
        <v>0.18792467151824027</v>
      </c>
      <c r="Z48">
        <f t="shared" si="9"/>
        <v>1.0907490582255874</v>
      </c>
      <c r="AA48">
        <f t="shared" si="10"/>
        <v>0.18315690895017187</v>
      </c>
      <c r="AC48">
        <f t="shared" si="11"/>
        <v>3.5315682165238504E-2</v>
      </c>
    </row>
    <row r="49" spans="1:29" x14ac:dyDescent="0.25">
      <c r="A49" t="s">
        <v>49</v>
      </c>
      <c r="B49">
        <v>0.23822325890521839</v>
      </c>
      <c r="C49">
        <v>0.13274721756203364</v>
      </c>
      <c r="D49">
        <v>0.22305168054716956</v>
      </c>
      <c r="E49">
        <v>0.12246027277213808</v>
      </c>
      <c r="F49">
        <f t="shared" si="1"/>
        <v>1.4996518407426464E-2</v>
      </c>
      <c r="G49">
        <v>0.24616940658160541</v>
      </c>
      <c r="H49">
        <v>0.13622353843241383</v>
      </c>
      <c r="I49">
        <v>0.23581478201133113</v>
      </c>
      <c r="J49">
        <v>0.13060780298401736</v>
      </c>
      <c r="L49">
        <f>VLOOKUP(A49,Conversion_PPP_MarketExchange!$B$6:$C$271,2,FALSE)</f>
        <v>0.47903979724341206</v>
      </c>
      <c r="Q49" t="s">
        <v>49</v>
      </c>
      <c r="R49">
        <f>IFERROR(VLOOKUP(Q49,'EU+'!$B$2:$D$30,3,FALSE),0)</f>
        <v>0</v>
      </c>
      <c r="S49">
        <f t="shared" si="2"/>
        <v>0.14839157166773653</v>
      </c>
      <c r="T49">
        <f t="shared" si="3"/>
        <v>8.2689525527759558E-2</v>
      </c>
      <c r="U49">
        <f t="shared" si="4"/>
        <v>0.13894104879445648</v>
      </c>
      <c r="V49">
        <f t="shared" si="5"/>
        <v>7.6281688140062739E-2</v>
      </c>
      <c r="W49">
        <f t="shared" si="6"/>
        <v>5.8188959454977887E-3</v>
      </c>
      <c r="X49">
        <f t="shared" si="7"/>
        <v>0.15334130389716652</v>
      </c>
      <c r="Y49">
        <f t="shared" si="8"/>
        <v>8.4854959415062367E-2</v>
      </c>
      <c r="Z49">
        <f t="shared" si="9"/>
        <v>0.14689130811978651</v>
      </c>
      <c r="AA49">
        <f t="shared" si="10"/>
        <v>8.1356863498284859E-2</v>
      </c>
      <c r="AC49">
        <f t="shared" si="11"/>
        <v>7.2003641373318819E-3</v>
      </c>
    </row>
    <row r="50" spans="1:29" x14ac:dyDescent="0.25">
      <c r="A50" t="s">
        <v>50</v>
      </c>
      <c r="B50">
        <v>0.94770890199244806</v>
      </c>
      <c r="C50">
        <v>0.48926359025631855</v>
      </c>
      <c r="D50">
        <v>0.9306654218441277</v>
      </c>
      <c r="E50">
        <v>0.47333967493277973</v>
      </c>
      <c r="F50">
        <f t="shared" si="1"/>
        <v>0.22405044786546957</v>
      </c>
      <c r="G50">
        <v>0.97547637594444703</v>
      </c>
      <c r="H50">
        <v>0.50270787970592723</v>
      </c>
      <c r="I50">
        <v>0.9512835665936743</v>
      </c>
      <c r="J50">
        <v>0.48858452729437418</v>
      </c>
      <c r="L50">
        <f>VLOOKUP(A50,Conversion_PPP_MarketExchange!$B$6:$C$271,2,FALSE)</f>
        <v>0.2728106707909419</v>
      </c>
      <c r="Q50" t="s">
        <v>50</v>
      </c>
      <c r="R50">
        <f>IFERROR(VLOOKUP(Q50,'EU+'!$B$2:$D$30,3,FALSE),0)</f>
        <v>0</v>
      </c>
      <c r="S50">
        <f t="shared" si="2"/>
        <v>0.33619387099040354</v>
      </c>
      <c r="T50">
        <f t="shared" si="3"/>
        <v>0.17356323233549742</v>
      </c>
      <c r="U50">
        <f t="shared" si="4"/>
        <v>0.3301478018291184</v>
      </c>
      <c r="V50">
        <f t="shared" si="5"/>
        <v>0.16791432187080854</v>
      </c>
      <c r="W50">
        <f t="shared" si="6"/>
        <v>2.8195219489333491E-2</v>
      </c>
      <c r="X50">
        <f t="shared" si="7"/>
        <v>0.34604421062098145</v>
      </c>
      <c r="Y50">
        <f t="shared" si="8"/>
        <v>0.17833251085897317</v>
      </c>
      <c r="Z50">
        <f t="shared" si="9"/>
        <v>0.33746196114683447</v>
      </c>
      <c r="AA50">
        <f t="shared" si="10"/>
        <v>0.17332233895004717</v>
      </c>
      <c r="AC50">
        <f t="shared" si="11"/>
        <v>3.1802484429265782E-2</v>
      </c>
    </row>
    <row r="51" spans="1:29" x14ac:dyDescent="0.25">
      <c r="A51" t="s">
        <v>51</v>
      </c>
      <c r="B51">
        <v>0.2842638394933692</v>
      </c>
      <c r="C51">
        <v>0.16155758160349973</v>
      </c>
      <c r="D51">
        <v>0.26874875443368884</v>
      </c>
      <c r="E51">
        <v>0.15279908367516118</v>
      </c>
      <c r="F51">
        <f t="shared" si="1"/>
        <v>2.3347559971968909E-2</v>
      </c>
      <c r="G51">
        <v>0.28458736085305181</v>
      </c>
      <c r="H51">
        <v>0.16190416914411293</v>
      </c>
      <c r="I51">
        <v>0.27919998492670328</v>
      </c>
      <c r="J51">
        <v>0.15880950027395077</v>
      </c>
      <c r="L51">
        <f>VLOOKUP(A51,Conversion_PPP_MarketExchange!$B$6:$C$271,2,FALSE)</f>
        <v>0.394880662870567</v>
      </c>
      <c r="Q51" t="s">
        <v>51</v>
      </c>
      <c r="R51">
        <f>IFERROR(VLOOKUP(Q51,'EU+'!$B$2:$D$30,3,FALSE),0)</f>
        <v>0</v>
      </c>
      <c r="S51">
        <f t="shared" si="2"/>
        <v>0.14596238900940203</v>
      </c>
      <c r="T51">
        <f t="shared" si="3"/>
        <v>8.2955787185089017E-2</v>
      </c>
      <c r="U51">
        <f t="shared" si="4"/>
        <v>0.13799577994287018</v>
      </c>
      <c r="V51">
        <f t="shared" si="5"/>
        <v>7.8458517029192126E-2</v>
      </c>
      <c r="W51">
        <f t="shared" si="6"/>
        <v>6.1557388944200311E-3</v>
      </c>
      <c r="X51">
        <f t="shared" si="7"/>
        <v>0.14612850915552758</v>
      </c>
      <c r="Y51">
        <f t="shared" si="8"/>
        <v>8.3133751239605966E-2</v>
      </c>
      <c r="Z51">
        <f t="shared" si="9"/>
        <v>0.14336222603593327</v>
      </c>
      <c r="AA51">
        <f t="shared" si="10"/>
        <v>8.1544715988808872E-2</v>
      </c>
      <c r="AC51">
        <f t="shared" si="11"/>
        <v>6.9112205951686861E-3</v>
      </c>
    </row>
    <row r="52" spans="1:29" x14ac:dyDescent="0.25">
      <c r="A52" t="s">
        <v>52</v>
      </c>
      <c r="B52">
        <v>1.4133314170057596</v>
      </c>
      <c r="C52">
        <v>0.64749356784973766</v>
      </c>
      <c r="D52">
        <v>1.3643600409997823</v>
      </c>
      <c r="E52">
        <v>0.62425686420199222</v>
      </c>
      <c r="F52">
        <f t="shared" si="1"/>
        <v>0.38969663250330455</v>
      </c>
      <c r="G52">
        <v>1.4463783742328444</v>
      </c>
      <c r="H52">
        <v>0.66481565423269795</v>
      </c>
      <c r="I52">
        <v>1.4080232774127956</v>
      </c>
      <c r="J52">
        <v>0.64573586112355508</v>
      </c>
      <c r="L52">
        <f>VLOOKUP(A52,Conversion_PPP_MarketExchange!$B$6:$C$271,2,FALSE)</f>
        <v>0.1685854477725208</v>
      </c>
      <c r="Q52" t="s">
        <v>52</v>
      </c>
      <c r="R52">
        <f>IFERROR(VLOOKUP(Q52,'EU+'!$B$2:$D$30,3,FALSE),0)</f>
        <v>0</v>
      </c>
      <c r="S52">
        <f t="shared" si="2"/>
        <v>0.30982579664579496</v>
      </c>
      <c r="T52">
        <f t="shared" si="3"/>
        <v>0.14194137911904606</v>
      </c>
      <c r="U52">
        <f t="shared" si="4"/>
        <v>0.29909045502575454</v>
      </c>
      <c r="V52">
        <f t="shared" si="5"/>
        <v>0.13684750649125343</v>
      </c>
      <c r="W52">
        <f t="shared" si="6"/>
        <v>1.8727240032873651E-2</v>
      </c>
      <c r="X52">
        <f t="shared" si="7"/>
        <v>0.31707024032432912</v>
      </c>
      <c r="Y52">
        <f t="shared" si="8"/>
        <v>0.14573866908839941</v>
      </c>
      <c r="Z52">
        <f t="shared" si="9"/>
        <v>0.30866216399862623</v>
      </c>
      <c r="AA52">
        <f t="shared" si="10"/>
        <v>0.14155606051637681</v>
      </c>
      <c r="AC52">
        <f t="shared" si="11"/>
        <v>2.1239759667657988E-2</v>
      </c>
    </row>
    <row r="53" spans="1:29" x14ac:dyDescent="0.25">
      <c r="A53" t="s">
        <v>53</v>
      </c>
      <c r="B53">
        <v>6.3673860446393116E-2</v>
      </c>
      <c r="C53">
        <v>5.4174871284905432E-2</v>
      </c>
      <c r="D53">
        <v>6.0348503554885954E-2</v>
      </c>
      <c r="E53">
        <v>5.13822926312206E-2</v>
      </c>
      <c r="F53">
        <f t="shared" si="1"/>
        <v>2.6401399960403866E-3</v>
      </c>
      <c r="G53">
        <v>6.4437939241649894E-2</v>
      </c>
      <c r="H53">
        <v>5.5235627974270486E-2</v>
      </c>
      <c r="I53">
        <v>6.2820101080976312E-2</v>
      </c>
      <c r="J53">
        <v>5.36222319331838E-2</v>
      </c>
      <c r="L53">
        <f>VLOOKUP(A53,Conversion_PPP_MarketExchange!$B$6:$C$271,2,FALSE)</f>
        <v>0.24658532578865883</v>
      </c>
      <c r="Q53" t="s">
        <v>53</v>
      </c>
      <c r="R53">
        <f>IFERROR(VLOOKUP(Q53,'EU+'!$B$2:$D$30,3,FALSE),0)</f>
        <v>0</v>
      </c>
      <c r="S53">
        <f t="shared" si="2"/>
        <v>2.0416527961105845E-2</v>
      </c>
      <c r="T53">
        <f t="shared" si="3"/>
        <v>1.7370750989863001E-2</v>
      </c>
      <c r="U53">
        <f t="shared" si="4"/>
        <v>1.935027814555916E-2</v>
      </c>
      <c r="V53">
        <f t="shared" si="5"/>
        <v>1.6475332371189109E-2</v>
      </c>
      <c r="W53">
        <f t="shared" si="6"/>
        <v>2.7143657674115175E-4</v>
      </c>
      <c r="X53">
        <f t="shared" si="7"/>
        <v>2.0661523882171153E-2</v>
      </c>
      <c r="Y53">
        <f t="shared" si="8"/>
        <v>1.7710874369480996E-2</v>
      </c>
      <c r="Z53">
        <f t="shared" si="9"/>
        <v>2.0142776662945384E-2</v>
      </c>
      <c r="AA53">
        <f t="shared" si="10"/>
        <v>1.7193551481340486E-2</v>
      </c>
      <c r="AC53">
        <f t="shared" si="11"/>
        <v>3.1367507093153888E-4</v>
      </c>
    </row>
    <row r="54" spans="1:29" x14ac:dyDescent="0.25">
      <c r="A54" t="s">
        <v>54</v>
      </c>
      <c r="B54">
        <v>3.4719611853310837</v>
      </c>
      <c r="C54">
        <v>0.29512801506704278</v>
      </c>
      <c r="D54">
        <v>3.2578118934101319</v>
      </c>
      <c r="E54">
        <v>0.2819920977419435</v>
      </c>
      <c r="F54">
        <f t="shared" si="1"/>
        <v>7.9519543188901823E-2</v>
      </c>
      <c r="G54">
        <v>3.5946699072404322</v>
      </c>
      <c r="H54">
        <v>0.30892842848076746</v>
      </c>
      <c r="I54">
        <v>3.4414809953272161</v>
      </c>
      <c r="J54">
        <v>0.29555420393441151</v>
      </c>
      <c r="L54">
        <f>VLOOKUP(A54,Conversion_PPP_MarketExchange!$B$6:$C$271,2,FALSE)</f>
        <v>0.95733741731361821</v>
      </c>
      <c r="Q54" t="s">
        <v>54</v>
      </c>
      <c r="R54" t="str">
        <f>IFERROR(VLOOKUP(Q54,'EU+'!$B$2:$D$30,3,FALSE),0)</f>
        <v>EU+</v>
      </c>
      <c r="S54">
        <f t="shared" si="2"/>
        <v>4.3220856916682067</v>
      </c>
      <c r="T54">
        <f t="shared" si="3"/>
        <v>0.36739136846371956</v>
      </c>
      <c r="U54">
        <f t="shared" si="4"/>
        <v>4.0555010321383334</v>
      </c>
      <c r="V54">
        <f t="shared" si="5"/>
        <v>0.35103906574858013</v>
      </c>
      <c r="W54">
        <f t="shared" si="6"/>
        <v>0.12322842568163596</v>
      </c>
      <c r="X54">
        <f t="shared" si="7"/>
        <v>4.4748401675673124</v>
      </c>
      <c r="Y54">
        <f t="shared" si="8"/>
        <v>0.38457087196928003</v>
      </c>
      <c r="Z54">
        <f t="shared" si="9"/>
        <v>4.2841422971246175</v>
      </c>
      <c r="AA54">
        <f t="shared" si="10"/>
        <v>0.36792191149322834</v>
      </c>
      <c r="AC54">
        <f t="shared" si="11"/>
        <v>0.14789475556721238</v>
      </c>
    </row>
    <row r="55" spans="1:29" x14ac:dyDescent="0.25">
      <c r="A55" t="s">
        <v>55</v>
      </c>
      <c r="B55">
        <v>7.4366692386807626E-2</v>
      </c>
      <c r="C55">
        <v>9.8453135049398361E-3</v>
      </c>
      <c r="D55">
        <v>7.1521209581321771E-2</v>
      </c>
      <c r="E55">
        <v>9.5641963559970223E-3</v>
      </c>
      <c r="F55">
        <f t="shared" si="1"/>
        <v>9.1473851936066719E-5</v>
      </c>
      <c r="G55">
        <v>7.5037548168863127E-2</v>
      </c>
      <c r="H55">
        <v>9.8720385007515891E-3</v>
      </c>
      <c r="I55">
        <v>7.3641816712330846E-2</v>
      </c>
      <c r="J55">
        <v>9.7615093455014953E-3</v>
      </c>
      <c r="L55">
        <f>VLOOKUP(A55,Conversion_PPP_MarketExchange!$B$6:$C$271,2,FALSE)</f>
        <v>0.62595199602039542</v>
      </c>
      <c r="Q55" t="s">
        <v>55</v>
      </c>
      <c r="R55" t="str">
        <f>IFERROR(VLOOKUP(Q55,'EU+'!$B$2:$D$30,3,FALSE),0)</f>
        <v>EU+</v>
      </c>
      <c r="S55">
        <f t="shared" si="2"/>
        <v>6.0530320390350688E-2</v>
      </c>
      <c r="T55">
        <f t="shared" si="3"/>
        <v>8.0135335009624865E-3</v>
      </c>
      <c r="U55">
        <f t="shared" si="4"/>
        <v>5.8214256836180207E-2</v>
      </c>
      <c r="V55">
        <f t="shared" si="5"/>
        <v>7.7847198944056206E-3</v>
      </c>
      <c r="W55">
        <f t="shared" si="6"/>
        <v>6.0601863834354658E-5</v>
      </c>
      <c r="X55">
        <f t="shared" si="7"/>
        <v>6.107635940486443E-2</v>
      </c>
      <c r="Y55">
        <f t="shared" si="8"/>
        <v>8.0352861499911957E-3</v>
      </c>
      <c r="Z55">
        <f t="shared" si="9"/>
        <v>5.9940312210465113E-2</v>
      </c>
      <c r="AA55">
        <f t="shared" si="10"/>
        <v>7.9453216112301585E-3</v>
      </c>
      <c r="AC55">
        <f t="shared" si="11"/>
        <v>6.4565823512240336E-5</v>
      </c>
    </row>
    <row r="56" spans="1:29" x14ac:dyDescent="0.25">
      <c r="A56" t="s">
        <v>56</v>
      </c>
      <c r="B56">
        <v>1.1561486913999057</v>
      </c>
      <c r="C56">
        <v>0.94668666941909152</v>
      </c>
      <c r="D56">
        <v>1.0802024403473864</v>
      </c>
      <c r="E56">
        <v>0.88673998216305039</v>
      </c>
      <c r="F56">
        <f t="shared" si="1"/>
        <v>0.78630779596652689</v>
      </c>
      <c r="G56">
        <v>1.1693877914214246</v>
      </c>
      <c r="H56">
        <v>0.96323673352960004</v>
      </c>
      <c r="I56">
        <v>1.1352463077229056</v>
      </c>
      <c r="J56">
        <v>0.93280016631700802</v>
      </c>
      <c r="L56">
        <f>VLOOKUP(A56,Conversion_PPP_MarketExchange!$B$6:$C$271,2,FALSE)</f>
        <v>0.25341711384160498</v>
      </c>
      <c r="Q56" t="s">
        <v>56</v>
      </c>
      <c r="R56">
        <f>IFERROR(VLOOKUP(Q56,'EU+'!$B$2:$D$30,3,FALSE),0)</f>
        <v>0</v>
      </c>
      <c r="S56">
        <f t="shared" si="2"/>
        <v>0.38098081863587219</v>
      </c>
      <c r="T56">
        <f t="shared" si="3"/>
        <v>0.311957678964495</v>
      </c>
      <c r="U56">
        <f t="shared" si="4"/>
        <v>0.3559545697515008</v>
      </c>
      <c r="V56">
        <f t="shared" si="5"/>
        <v>0.29220369908699201</v>
      </c>
      <c r="W56">
        <f t="shared" si="6"/>
        <v>8.5383001760121369E-2</v>
      </c>
      <c r="X56">
        <f t="shared" si="7"/>
        <v>0.38534344361803879</v>
      </c>
      <c r="Y56">
        <f t="shared" si="8"/>
        <v>0.31741135202592718</v>
      </c>
      <c r="Z56">
        <f t="shared" si="9"/>
        <v>0.37409294400180398</v>
      </c>
      <c r="AA56">
        <f t="shared" si="10"/>
        <v>0.30738171796642005</v>
      </c>
      <c r="AC56">
        <f t="shared" si="11"/>
        <v>0.10074996639492707</v>
      </c>
    </row>
    <row r="57" spans="1:29" x14ac:dyDescent="0.25">
      <c r="A57" t="s">
        <v>57</v>
      </c>
      <c r="B57">
        <v>0.81550269605081138</v>
      </c>
      <c r="C57">
        <v>0.12943966945046664</v>
      </c>
      <c r="D57">
        <v>0.81354190295693996</v>
      </c>
      <c r="E57">
        <v>0.13004780495288182</v>
      </c>
      <c r="F57">
        <f t="shared" si="1"/>
        <v>1.6912431573062794E-2</v>
      </c>
      <c r="G57">
        <v>0.82974493872557653</v>
      </c>
      <c r="H57">
        <v>0.13244851024845983</v>
      </c>
      <c r="I57">
        <v>0.81959651257777588</v>
      </c>
      <c r="J57">
        <v>0.1306517858884769</v>
      </c>
      <c r="L57">
        <f>VLOOKUP(A57,Conversion_PPP_MarketExchange!$B$6:$C$271,2,FALSE)</f>
        <v>1.2184918709291823</v>
      </c>
      <c r="Q57" t="s">
        <v>57</v>
      </c>
      <c r="R57" t="str">
        <f>IFERROR(VLOOKUP(Q57,'EU+'!$B$2:$D$30,3,FALSE),0)</f>
        <v>EU+</v>
      </c>
      <c r="S57">
        <f t="shared" si="2"/>
        <v>1.2921160335946451</v>
      </c>
      <c r="T57">
        <f t="shared" si="3"/>
        <v>0.2050895393602942</v>
      </c>
      <c r="U57">
        <f t="shared" si="4"/>
        <v>1.2890092723203757</v>
      </c>
      <c r="V57">
        <f t="shared" si="5"/>
        <v>0.20605309427810628</v>
      </c>
      <c r="W57">
        <f t="shared" si="6"/>
        <v>4.2457877661582155E-2</v>
      </c>
      <c r="X57">
        <f t="shared" si="7"/>
        <v>1.3146820290273118</v>
      </c>
      <c r="Y57">
        <f t="shared" si="8"/>
        <v>0.20985687054932373</v>
      </c>
      <c r="Z57">
        <f t="shared" si="9"/>
        <v>1.2986024449807774</v>
      </c>
      <c r="AA57">
        <f t="shared" si="10"/>
        <v>0.20701006652926765</v>
      </c>
      <c r="AC57">
        <f t="shared" si="11"/>
        <v>4.4039906116755616E-2</v>
      </c>
    </row>
    <row r="58" spans="1:29" x14ac:dyDescent="0.25">
      <c r="A58" t="s">
        <v>58</v>
      </c>
      <c r="B58">
        <v>4.3884588773738398E-3</v>
      </c>
      <c r="C58">
        <v>2.2409133777396744E-3</v>
      </c>
      <c r="D58">
        <v>4.2031680558158261E-3</v>
      </c>
      <c r="E58">
        <v>2.1424082562700969E-3</v>
      </c>
      <c r="F58">
        <f t="shared" si="1"/>
        <v>4.5899131365342771E-6</v>
      </c>
      <c r="G58">
        <v>4.3966766473861963E-3</v>
      </c>
      <c r="H58">
        <v>2.2459611042073596E-3</v>
      </c>
      <c r="I58">
        <v>4.329434526858621E-3</v>
      </c>
      <c r="J58">
        <v>2.210275034520912E-3</v>
      </c>
      <c r="L58">
        <f>VLOOKUP(A58,Conversion_PPP_MarketExchange!$B$6:$C$271,2,FALSE)</f>
        <v>0.4985780366014636</v>
      </c>
      <c r="Q58" t="s">
        <v>58</v>
      </c>
      <c r="R58">
        <f>IFERROR(VLOOKUP(Q58,'EU+'!$B$2:$D$30,3,FALSE),0)</f>
        <v>0</v>
      </c>
      <c r="S58">
        <f t="shared" si="2"/>
        <v>2.8451073288751926E-3</v>
      </c>
      <c r="T58">
        <f t="shared" si="3"/>
        <v>1.4528196008064109E-3</v>
      </c>
      <c r="U58">
        <f t="shared" si="4"/>
        <v>2.7249803573987088E-3</v>
      </c>
      <c r="V58">
        <f t="shared" si="5"/>
        <v>1.3889571719091509E-3</v>
      </c>
      <c r="W58">
        <f t="shared" si="6"/>
        <v>1.9292020253978663E-6</v>
      </c>
      <c r="X58">
        <f t="shared" si="7"/>
        <v>2.8504350392041448E-3</v>
      </c>
      <c r="Y58">
        <f t="shared" si="8"/>
        <v>1.4560921217456892E-3</v>
      </c>
      <c r="Z58">
        <f t="shared" si="9"/>
        <v>2.8068409084926822E-3</v>
      </c>
      <c r="AA58">
        <f t="shared" si="10"/>
        <v>1.4329562781065616E-3</v>
      </c>
      <c r="AC58">
        <f t="shared" si="11"/>
        <v>2.1202042670098632E-6</v>
      </c>
    </row>
    <row r="59" spans="1:29" x14ac:dyDescent="0.25">
      <c r="A59" t="s">
        <v>59</v>
      </c>
      <c r="B59">
        <v>6.3323527370526493</v>
      </c>
      <c r="C59">
        <v>0.61799277874671676</v>
      </c>
      <c r="D59">
        <v>6.0691382114398271</v>
      </c>
      <c r="E59">
        <v>0.59440794014812948</v>
      </c>
      <c r="F59">
        <f t="shared" si="1"/>
        <v>0.3533207993111423</v>
      </c>
      <c r="G59">
        <v>6.4851907600566276</v>
      </c>
      <c r="H59">
        <v>0.63313194852442345</v>
      </c>
      <c r="I59">
        <v>6.2955605695163683</v>
      </c>
      <c r="J59">
        <v>0.61538387427051411</v>
      </c>
      <c r="L59">
        <f>VLOOKUP(A59,Conversion_PPP_MarketExchange!$B$6:$C$271,2,FALSE)</f>
        <v>1.1401564828389099</v>
      </c>
      <c r="Q59" t="s">
        <v>59</v>
      </c>
      <c r="R59" t="str">
        <f>IFERROR(VLOOKUP(Q59,'EU+'!$B$2:$D$30,3,FALSE),0)</f>
        <v>EU+</v>
      </c>
      <c r="S59">
        <f t="shared" si="2"/>
        <v>9.388215241216546</v>
      </c>
      <c r="T59">
        <f t="shared" si="3"/>
        <v>0.9162233162475597</v>
      </c>
      <c r="U59">
        <f t="shared" si="4"/>
        <v>8.9979788277254595</v>
      </c>
      <c r="V59">
        <f t="shared" si="5"/>
        <v>0.88125692217773932</v>
      </c>
      <c r="W59">
        <f t="shared" si="6"/>
        <v>0.77661376288618211</v>
      </c>
      <c r="X59">
        <f t="shared" si="7"/>
        <v>9.6148097340671139</v>
      </c>
      <c r="Y59">
        <f t="shared" si="8"/>
        <v>0.93866833634487434</v>
      </c>
      <c r="Z59">
        <f t="shared" si="9"/>
        <v>9.3336679343363738</v>
      </c>
      <c r="AA59">
        <f t="shared" si="10"/>
        <v>0.91235540841244389</v>
      </c>
      <c r="AC59">
        <f t="shared" si="11"/>
        <v>0.88109824565645412</v>
      </c>
    </row>
    <row r="60" spans="1:29" x14ac:dyDescent="0.25">
      <c r="A60" t="s">
        <v>60</v>
      </c>
      <c r="B60">
        <v>7.5573953826580123E-2</v>
      </c>
      <c r="C60">
        <v>3.1599171374529951E-2</v>
      </c>
      <c r="D60">
        <v>7.3808926128553748E-2</v>
      </c>
      <c r="E60">
        <v>3.0687960768737969E-2</v>
      </c>
      <c r="F60">
        <f t="shared" si="1"/>
        <v>9.4175093614360067E-4</v>
      </c>
      <c r="G60">
        <v>7.6315522293682797E-2</v>
      </c>
      <c r="H60">
        <v>3.1979949239262354E-2</v>
      </c>
      <c r="I60">
        <v>7.5232800749605547E-2</v>
      </c>
      <c r="J60">
        <v>3.1427035712616985E-2</v>
      </c>
      <c r="L60">
        <f>VLOOKUP(A60,Conversion_PPP_MarketExchange!$B$6:$C$271,2,FALSE)</f>
        <v>0.4668138085205053</v>
      </c>
      <c r="Q60" t="s">
        <v>60</v>
      </c>
      <c r="R60">
        <f>IFERROR(VLOOKUP(Q60,'EU+'!$B$2:$D$30,3,FALSE),0)</f>
        <v>0</v>
      </c>
      <c r="S60">
        <f t="shared" si="2"/>
        <v>4.5874285842610815E-2</v>
      </c>
      <c r="T60">
        <f t="shared" si="3"/>
        <v>1.9181071607702452E-2</v>
      </c>
      <c r="U60">
        <f t="shared" si="4"/>
        <v>4.4802893106891464E-2</v>
      </c>
      <c r="V60">
        <f t="shared" si="5"/>
        <v>1.8627955968300535E-2</v>
      </c>
      <c r="W60">
        <f t="shared" si="6"/>
        <v>3.4700074355694353E-4</v>
      </c>
      <c r="X60">
        <f t="shared" si="7"/>
        <v>4.6324426692853977E-2</v>
      </c>
      <c r="Y60">
        <f t="shared" si="8"/>
        <v>1.9412208285417593E-2</v>
      </c>
      <c r="Z60">
        <f t="shared" si="9"/>
        <v>4.5667201880785407E-2</v>
      </c>
      <c r="AA60">
        <f t="shared" si="10"/>
        <v>1.9076583220388185E-2</v>
      </c>
      <c r="AC60">
        <f t="shared" si="11"/>
        <v>3.7683383051643544E-4</v>
      </c>
    </row>
    <row r="61" spans="1:29" x14ac:dyDescent="0.25">
      <c r="A61" t="s">
        <v>61</v>
      </c>
      <c r="B61">
        <v>5.9971101893514174</v>
      </c>
      <c r="C61">
        <v>0.69952037228624042</v>
      </c>
      <c r="D61">
        <v>5.5697841435097883</v>
      </c>
      <c r="E61">
        <v>0.65752920829692152</v>
      </c>
      <c r="F61">
        <f t="shared" si="1"/>
        <v>0.43234465976357639</v>
      </c>
      <c r="G61">
        <v>6.1119978491614786</v>
      </c>
      <c r="H61">
        <v>0.71177976039769408</v>
      </c>
      <c r="I61">
        <v>5.8929640606742284</v>
      </c>
      <c r="J61">
        <v>0.69000092712953542</v>
      </c>
      <c r="L61">
        <f>VLOOKUP(A61,Conversion_PPP_MarketExchange!$B$6:$C$271,2,FALSE)</f>
        <v>1.2865799999999998</v>
      </c>
      <c r="Q61" t="s">
        <v>61</v>
      </c>
      <c r="R61">
        <f>IFERROR(VLOOKUP(Q61,'EU+'!$B$2:$D$30,3,FALSE),0)</f>
        <v>0</v>
      </c>
      <c r="S61">
        <f t="shared" si="2"/>
        <v>10.033034433546556</v>
      </c>
      <c r="T61">
        <f t="shared" si="3"/>
        <v>1.1702823127340571</v>
      </c>
      <c r="U61">
        <f t="shared" si="4"/>
        <v>9.3181272871190792</v>
      </c>
      <c r="V61">
        <f t="shared" si="5"/>
        <v>1.1000320120212901</v>
      </c>
      <c r="W61">
        <f t="shared" si="6"/>
        <v>1.2100704274716076</v>
      </c>
      <c r="X61">
        <f t="shared" si="7"/>
        <v>10.225238980481617</v>
      </c>
      <c r="Y61">
        <f t="shared" si="8"/>
        <v>1.1907920014295932</v>
      </c>
      <c r="Z61">
        <f t="shared" si="9"/>
        <v>9.8588002337157512</v>
      </c>
      <c r="AA61">
        <f t="shared" si="10"/>
        <v>1.1543564887905406</v>
      </c>
      <c r="AC61">
        <f t="shared" si="11"/>
        <v>1.4179855906686962</v>
      </c>
    </row>
    <row r="62" spans="1:29" x14ac:dyDescent="0.25">
      <c r="A62" t="s">
        <v>62</v>
      </c>
      <c r="B62">
        <v>3.8781680789995561E-2</v>
      </c>
      <c r="C62">
        <v>1.731100640202226E-2</v>
      </c>
      <c r="D62">
        <v>3.5823409090086841E-2</v>
      </c>
      <c r="E62">
        <v>1.5670210551346982E-2</v>
      </c>
      <c r="F62">
        <f t="shared" si="1"/>
        <v>2.455554987235463E-4</v>
      </c>
      <c r="G62">
        <v>3.938040464737956E-2</v>
      </c>
      <c r="H62">
        <v>1.7520255711770887E-2</v>
      </c>
      <c r="I62">
        <v>3.7995164842487321E-2</v>
      </c>
      <c r="J62">
        <v>1.6854136995410971E-2</v>
      </c>
      <c r="L62">
        <f>VLOOKUP(A62,Conversion_PPP_MarketExchange!$B$6:$C$271,2,FALSE)</f>
        <v>0.31765181555230432</v>
      </c>
      <c r="Q62" t="s">
        <v>62</v>
      </c>
      <c r="R62">
        <f>IFERROR(VLOOKUP(Q62,'EU+'!$B$2:$D$30,3,FALSE),0)</f>
        <v>0</v>
      </c>
      <c r="S62">
        <f t="shared" si="2"/>
        <v>1.6018854163023635E-2</v>
      </c>
      <c r="T62">
        <f t="shared" si="3"/>
        <v>7.1503473114217959E-3</v>
      </c>
      <c r="U62">
        <f t="shared" si="4"/>
        <v>1.4796933865343748E-2</v>
      </c>
      <c r="V62">
        <f t="shared" si="5"/>
        <v>6.4726131620024161E-3</v>
      </c>
      <c r="W62">
        <f t="shared" si="6"/>
        <v>4.1894721144926919E-5</v>
      </c>
      <c r="X62">
        <f t="shared" si="7"/>
        <v>1.6266158301472204E-2</v>
      </c>
      <c r="Y62">
        <f t="shared" si="8"/>
        <v>7.2367781753837658E-3</v>
      </c>
      <c r="Z62">
        <f t="shared" si="9"/>
        <v>1.569398210994653E-2</v>
      </c>
      <c r="AA62">
        <f t="shared" si="10"/>
        <v>6.9616364498249648E-3</v>
      </c>
      <c r="AC62">
        <f t="shared" si="11"/>
        <v>5.2370958359710785E-5</v>
      </c>
    </row>
    <row r="63" spans="1:29" x14ac:dyDescent="0.25">
      <c r="A63" t="s">
        <v>63</v>
      </c>
      <c r="B63">
        <v>0.20811997414441272</v>
      </c>
      <c r="C63">
        <v>0.13540183664204353</v>
      </c>
      <c r="D63">
        <v>0.19859100018505105</v>
      </c>
      <c r="E63">
        <v>0.12967235418686537</v>
      </c>
      <c r="F63">
        <f t="shared" si="1"/>
        <v>1.6814919440363861E-2</v>
      </c>
      <c r="G63">
        <v>0.21387359036642151</v>
      </c>
      <c r="H63">
        <v>0.14011748302791538</v>
      </c>
      <c r="I63">
        <v>0.20686152156529511</v>
      </c>
      <c r="J63">
        <v>0.13513140007227614</v>
      </c>
      <c r="L63">
        <f>VLOOKUP(A63,Conversion_PPP_MarketExchange!$B$6:$C$271,2,FALSE)</f>
        <v>0.35201430103688247</v>
      </c>
      <c r="Q63" t="s">
        <v>63</v>
      </c>
      <c r="R63">
        <f>IFERROR(VLOOKUP(Q63,'EU+'!$B$2:$D$30,3,FALSE),0)</f>
        <v>0</v>
      </c>
      <c r="S63">
        <f t="shared" si="2"/>
        <v>9.5263722775878454E-2</v>
      </c>
      <c r="T63">
        <f t="shared" si="3"/>
        <v>6.1978111818628168E-2</v>
      </c>
      <c r="U63">
        <f t="shared" si="4"/>
        <v>9.0901981249938688E-2</v>
      </c>
      <c r="V63">
        <f t="shared" si="5"/>
        <v>5.9355529192894135E-2</v>
      </c>
      <c r="W63">
        <f t="shared" si="6"/>
        <v>3.523078845768508E-3</v>
      </c>
      <c r="X63">
        <f t="shared" si="7"/>
        <v>9.789735226283923E-2</v>
      </c>
      <c r="Y63">
        <f t="shared" si="8"/>
        <v>6.413662654966043E-2</v>
      </c>
      <c r="Z63">
        <f t="shared" si="9"/>
        <v>9.468768542955211E-2</v>
      </c>
      <c r="AA63">
        <f t="shared" si="10"/>
        <v>6.1854323630989319E-2</v>
      </c>
      <c r="AC63">
        <f t="shared" si="11"/>
        <v>4.1135068651706073E-3</v>
      </c>
    </row>
    <row r="64" spans="1:29" x14ac:dyDescent="0.25">
      <c r="A64" t="s">
        <v>64</v>
      </c>
      <c r="B64">
        <v>5.0415037468899401E-2</v>
      </c>
      <c r="C64">
        <v>3.2684324771926954E-2</v>
      </c>
      <c r="D64">
        <v>4.9147646141440737E-2</v>
      </c>
      <c r="E64">
        <v>3.1983405929161123E-2</v>
      </c>
      <c r="F64">
        <f t="shared" si="1"/>
        <v>1.0229382548294988E-3</v>
      </c>
      <c r="G64">
        <v>5.1156607467769843E-2</v>
      </c>
      <c r="H64">
        <v>3.3238122210912789E-2</v>
      </c>
      <c r="I64">
        <v>5.0239763692703332E-2</v>
      </c>
      <c r="J64">
        <v>3.2639322443610209E-2</v>
      </c>
      <c r="L64">
        <f>VLOOKUP(A64,Conversion_PPP_MarketExchange!$B$6:$C$271,2,FALSE)</f>
        <v>0.32567988811788157</v>
      </c>
      <c r="Q64" t="s">
        <v>64</v>
      </c>
      <c r="R64">
        <f>IFERROR(VLOOKUP(Q64,'EU+'!$B$2:$D$30,3,FALSE),0)</f>
        <v>0</v>
      </c>
      <c r="S64">
        <f t="shared" si="2"/>
        <v>2.1350326100281633E-2</v>
      </c>
      <c r="T64">
        <f t="shared" si="3"/>
        <v>1.3841524816452499E-2</v>
      </c>
      <c r="U64">
        <f t="shared" si="4"/>
        <v>2.0813596991340597E-2</v>
      </c>
      <c r="V64">
        <f t="shared" si="5"/>
        <v>1.354469183537787E-2</v>
      </c>
      <c r="W64">
        <f t="shared" si="6"/>
        <v>1.8345867691535196E-4</v>
      </c>
      <c r="X64">
        <f t="shared" si="7"/>
        <v>2.1664374489352784E-2</v>
      </c>
      <c r="Y64">
        <f t="shared" si="8"/>
        <v>1.4076053173654304E-2</v>
      </c>
      <c r="Z64">
        <f t="shared" si="9"/>
        <v>2.1276099193658343E-2</v>
      </c>
      <c r="AA64">
        <f t="shared" si="10"/>
        <v>1.3822466725194963E-2</v>
      </c>
      <c r="AC64">
        <f t="shared" si="11"/>
        <v>1.9813527294754342E-4</v>
      </c>
    </row>
    <row r="65" spans="1:29" x14ac:dyDescent="0.25">
      <c r="A65" t="s">
        <v>65</v>
      </c>
      <c r="B65">
        <v>1.211511744195581E-2</v>
      </c>
      <c r="C65">
        <v>7.6211882418644652E-3</v>
      </c>
      <c r="D65">
        <v>1.198176824595674E-2</v>
      </c>
      <c r="E65">
        <v>7.559219773458273E-3</v>
      </c>
      <c r="F65">
        <f t="shared" si="1"/>
        <v>5.7141803583442546E-5</v>
      </c>
      <c r="G65">
        <v>1.2495659446463353E-2</v>
      </c>
      <c r="H65">
        <v>7.8902604978501201E-3</v>
      </c>
      <c r="I65">
        <v>1.2197515044791968E-2</v>
      </c>
      <c r="J65">
        <v>7.6915651750323168E-3</v>
      </c>
      <c r="L65">
        <f>VLOOKUP(A65,Conversion_PPP_MarketExchange!$B$6:$C$271,2,FALSE)</f>
        <v>0.31813617600769545</v>
      </c>
      <c r="Q65" t="s">
        <v>65</v>
      </c>
      <c r="R65">
        <f>IFERROR(VLOOKUP(Q65,'EU+'!$B$2:$D$30,3,FALSE),0)</f>
        <v>0</v>
      </c>
      <c r="S65">
        <f t="shared" si="2"/>
        <v>5.0118049795302537E-3</v>
      </c>
      <c r="T65">
        <f t="shared" si="3"/>
        <v>3.1527477437600119E-3</v>
      </c>
      <c r="U65">
        <f t="shared" si="4"/>
        <v>4.9566408288130642E-3</v>
      </c>
      <c r="V65">
        <f t="shared" si="5"/>
        <v>3.1271125091021559E-3</v>
      </c>
      <c r="W65">
        <f t="shared" si="6"/>
        <v>9.7788326445831802E-6</v>
      </c>
      <c r="X65">
        <f t="shared" si="7"/>
        <v>5.1692283245575585E-3</v>
      </c>
      <c r="Y65">
        <f t="shared" si="8"/>
        <v>3.2640580697938502E-3</v>
      </c>
      <c r="Z65">
        <f t="shared" si="9"/>
        <v>5.045891377633626E-3</v>
      </c>
      <c r="AA65">
        <f t="shared" si="10"/>
        <v>3.1818614082196909E-3</v>
      </c>
      <c r="AC65">
        <f t="shared" si="11"/>
        <v>1.0654075082986356E-5</v>
      </c>
    </row>
    <row r="66" spans="1:29" x14ac:dyDescent="0.25">
      <c r="A66" t="s">
        <v>66</v>
      </c>
      <c r="B66">
        <v>1.0472858763440916E-2</v>
      </c>
      <c r="C66">
        <v>6.6603326848488275E-3</v>
      </c>
      <c r="D66">
        <v>1.0385256958670904E-2</v>
      </c>
      <c r="E66">
        <v>6.6473767829898847E-3</v>
      </c>
      <c r="F66">
        <f t="shared" si="1"/>
        <v>4.4187618095032949E-5</v>
      </c>
      <c r="G66">
        <v>1.086800157025942E-2</v>
      </c>
      <c r="H66">
        <v>6.9191649406443196E-3</v>
      </c>
      <c r="I66">
        <v>1.0575372430790412E-2</v>
      </c>
      <c r="J66">
        <v>6.7434534437418149E-3</v>
      </c>
      <c r="L66">
        <f>VLOOKUP(A66,Conversion_PPP_MarketExchange!$B$6:$C$271,2,FALSE)</f>
        <v>0.37304872233170111</v>
      </c>
      <c r="Q66" t="s">
        <v>66</v>
      </c>
      <c r="R66">
        <f>IFERROR(VLOOKUP(Q66,'EU+'!$B$2:$D$30,3,FALSE),0)</f>
        <v>0</v>
      </c>
      <c r="S66">
        <f t="shared" si="2"/>
        <v>5.0802406106449059E-3</v>
      </c>
      <c r="T66">
        <f t="shared" si="3"/>
        <v>3.2308363313454632E-3</v>
      </c>
      <c r="U66">
        <f t="shared" si="4"/>
        <v>5.0377461727640132E-3</v>
      </c>
      <c r="V66">
        <f t="shared" si="5"/>
        <v>3.224551600475121E-3</v>
      </c>
      <c r="W66">
        <f t="shared" si="6"/>
        <v>1.0397733024126664E-5</v>
      </c>
      <c r="X66">
        <f t="shared" si="7"/>
        <v>5.2719189841957037E-3</v>
      </c>
      <c r="Y66">
        <f t="shared" si="8"/>
        <v>3.3563923201101833E-3</v>
      </c>
      <c r="Z66">
        <f t="shared" si="9"/>
        <v>5.1299685892015404E-3</v>
      </c>
      <c r="AA66">
        <f t="shared" si="10"/>
        <v>3.2711570751322375E-3</v>
      </c>
      <c r="AC66">
        <f t="shared" si="11"/>
        <v>1.1265369406494619E-5</v>
      </c>
    </row>
    <row r="67" spans="1:29" x14ac:dyDescent="0.25">
      <c r="A67" t="s">
        <v>67</v>
      </c>
      <c r="B67">
        <v>0.12211144038026275</v>
      </c>
      <c r="C67">
        <v>4.6060797118030065E-2</v>
      </c>
      <c r="D67">
        <v>0.11883950467854945</v>
      </c>
      <c r="E67">
        <v>4.488835724688986E-2</v>
      </c>
      <c r="F67">
        <f t="shared" si="1"/>
        <v>2.0149646163244092E-3</v>
      </c>
      <c r="G67">
        <v>0.12604275858035635</v>
      </c>
      <c r="H67">
        <v>4.8029552887501908E-2</v>
      </c>
      <c r="I67">
        <v>0.12233123454638951</v>
      </c>
      <c r="J67">
        <v>4.6344361750005357E-2</v>
      </c>
      <c r="L67">
        <f>VLOOKUP(A67,Conversion_PPP_MarketExchange!$B$6:$C$271,2,FALSE)</f>
        <v>0.39187255978788094</v>
      </c>
      <c r="Q67" t="s">
        <v>67</v>
      </c>
      <c r="R67">
        <f>IFERROR(VLOOKUP(Q67,'EU+'!$B$2:$D$30,3,FALSE),0)</f>
        <v>0</v>
      </c>
      <c r="S67">
        <f t="shared" si="2"/>
        <v>6.2223535831480825E-2</v>
      </c>
      <c r="T67">
        <f t="shared" si="3"/>
        <v>2.3470902079077954E-2</v>
      </c>
      <c r="U67">
        <f t="shared" si="4"/>
        <v>6.0556276746338088E-2</v>
      </c>
      <c r="V67">
        <f t="shared" si="5"/>
        <v>2.2873469487135967E-2</v>
      </c>
      <c r="W67">
        <f t="shared" si="6"/>
        <v>5.2319560637894018E-4</v>
      </c>
      <c r="X67">
        <f t="shared" si="7"/>
        <v>6.4226792185895387E-2</v>
      </c>
      <c r="Y67">
        <f t="shared" si="8"/>
        <v>2.4474108206068875E-2</v>
      </c>
      <c r="Z67">
        <f t="shared" si="9"/>
        <v>6.2335534921238098E-2</v>
      </c>
      <c r="AA67">
        <f t="shared" si="10"/>
        <v>2.3615396272114324E-2</v>
      </c>
      <c r="AC67">
        <f t="shared" si="11"/>
        <v>5.989819724823678E-4</v>
      </c>
    </row>
    <row r="68" spans="1:29" x14ac:dyDescent="0.25">
      <c r="A68" t="s">
        <v>68</v>
      </c>
      <c r="B68">
        <v>0.53379156024150898</v>
      </c>
      <c r="C68">
        <v>4.1822028638517444E-2</v>
      </c>
      <c r="D68">
        <v>0.51162181633983017</v>
      </c>
      <c r="E68">
        <v>4.0277481803789095E-2</v>
      </c>
      <c r="F68">
        <f t="shared" si="1"/>
        <v>1.6222755404545616E-3</v>
      </c>
      <c r="G68">
        <v>0.54737691488334439</v>
      </c>
      <c r="H68">
        <v>4.2566383506102423E-2</v>
      </c>
      <c r="I68">
        <v>0.53093009715489448</v>
      </c>
      <c r="J68">
        <v>4.1566230783670707E-2</v>
      </c>
      <c r="L68">
        <f>VLOOKUP(A68,Conversion_PPP_MarketExchange!$B$6:$C$271,2,FALSE)</f>
        <v>0.88203014494630316</v>
      </c>
      <c r="Q68" t="s">
        <v>68</v>
      </c>
      <c r="R68" t="str">
        <f>IFERROR(VLOOKUP(Q68,'EU+'!$B$2:$D$30,3,FALSE),0)</f>
        <v>EU+</v>
      </c>
      <c r="S68">
        <f t="shared" si="2"/>
        <v>0.61222154544100615</v>
      </c>
      <c r="T68">
        <f t="shared" si="3"/>
        <v>4.796693862107284E-2</v>
      </c>
      <c r="U68">
        <f t="shared" si="4"/>
        <v>0.58679440143113037</v>
      </c>
      <c r="V68">
        <f t="shared" si="5"/>
        <v>4.6195451545227029E-2</v>
      </c>
      <c r="W68">
        <f t="shared" si="6"/>
        <v>2.1340197434674183E-3</v>
      </c>
      <c r="X68">
        <f t="shared" si="7"/>
        <v>0.6278029960177548</v>
      </c>
      <c r="Y68">
        <f t="shared" si="8"/>
        <v>4.8820661537154975E-2</v>
      </c>
      <c r="Z68">
        <f t="shared" si="9"/>
        <v>0.60893964762996367</v>
      </c>
      <c r="AA68">
        <f t="shared" si="10"/>
        <v>4.7673556391605018E-2</v>
      </c>
      <c r="AC68">
        <f t="shared" si="11"/>
        <v>2.3834569929254432E-3</v>
      </c>
    </row>
    <row r="69" spans="1:29" x14ac:dyDescent="0.25">
      <c r="A69" t="s">
        <v>69</v>
      </c>
      <c r="B69">
        <v>0.28703663223645448</v>
      </c>
      <c r="C69">
        <v>0.20510980429999956</v>
      </c>
      <c r="D69">
        <v>0.27120139025316065</v>
      </c>
      <c r="E69">
        <v>0.19275792095427527</v>
      </c>
      <c r="F69">
        <f t="shared" si="1"/>
        <v>3.7155616090614636E-2</v>
      </c>
      <c r="G69">
        <v>0.2930944637001654</v>
      </c>
      <c r="H69">
        <v>0.21015892527905489</v>
      </c>
      <c r="I69">
        <v>0.28377749539659353</v>
      </c>
      <c r="J69">
        <v>0.20280731560198226</v>
      </c>
      <c r="L69">
        <f>VLOOKUP(A69,Conversion_PPP_MarketExchange!$B$6:$C$271,2,FALSE)</f>
        <v>0.37306054759008239</v>
      </c>
      <c r="Q69" t="s">
        <v>69</v>
      </c>
      <c r="R69">
        <f>IFERROR(VLOOKUP(Q69,'EU+'!$B$2:$D$30,3,FALSE),0)</f>
        <v>0</v>
      </c>
      <c r="S69">
        <f t="shared" si="2"/>
        <v>0.13924195987747726</v>
      </c>
      <c r="T69">
        <f t="shared" si="3"/>
        <v>9.9499115908281491E-2</v>
      </c>
      <c r="U69">
        <f t="shared" si="4"/>
        <v>0.13156025698224691</v>
      </c>
      <c r="V69">
        <f t="shared" si="5"/>
        <v>9.3507196229472664E-2</v>
      </c>
      <c r="W69">
        <f t="shared" si="6"/>
        <v>8.7435957466971068E-3</v>
      </c>
      <c r="X69">
        <f t="shared" si="7"/>
        <v>0.14218062425296957</v>
      </c>
      <c r="Y69">
        <f t="shared" si="8"/>
        <v>0.101948453107176</v>
      </c>
      <c r="Z69">
        <f t="shared" si="9"/>
        <v>0.1376609470375646</v>
      </c>
      <c r="AA69">
        <f t="shared" si="10"/>
        <v>9.8382174713669224E-2</v>
      </c>
      <c r="AC69">
        <f t="shared" si="11"/>
        <v>1.0393487090946063E-2</v>
      </c>
    </row>
    <row r="70" spans="1:29" x14ac:dyDescent="0.25">
      <c r="A70" t="s">
        <v>70</v>
      </c>
      <c r="B70">
        <v>4.4038571527970482E-3</v>
      </c>
      <c r="C70">
        <v>2.7646771975113099E-3</v>
      </c>
      <c r="D70">
        <v>4.2143596353297645E-3</v>
      </c>
      <c r="E70">
        <v>2.6441424813461087E-3</v>
      </c>
      <c r="F70">
        <f t="shared" si="1"/>
        <v>6.9914894616591573E-6</v>
      </c>
      <c r="G70">
        <v>4.4607765943819157E-3</v>
      </c>
      <c r="H70">
        <v>2.7780097389139345E-3</v>
      </c>
      <c r="I70">
        <v>4.3596644608362425E-3</v>
      </c>
      <c r="J70">
        <v>2.7296072719714833E-3</v>
      </c>
      <c r="L70">
        <f>VLOOKUP(A70,Conversion_PPP_MarketExchange!$B$6:$C$271,2,FALSE)</f>
        <v>0.40067738827150468</v>
      </c>
      <c r="Q70" t="s">
        <v>70</v>
      </c>
      <c r="R70">
        <f>IFERROR(VLOOKUP(Q70,'EU+'!$B$2:$D$30,3,FALSE),0)</f>
        <v>0</v>
      </c>
      <c r="S70">
        <f t="shared" si="2"/>
        <v>2.294465520895299E-3</v>
      </c>
      <c r="T70">
        <f t="shared" si="3"/>
        <v>1.4404319409102959E-3</v>
      </c>
      <c r="U70">
        <f t="shared" si="4"/>
        <v>2.1957349070179204E-3</v>
      </c>
      <c r="V70">
        <f t="shared" si="5"/>
        <v>1.3776318225785058E-3</v>
      </c>
      <c r="W70">
        <f t="shared" si="6"/>
        <v>1.8978694385809756E-6</v>
      </c>
      <c r="X70">
        <f t="shared" si="7"/>
        <v>2.3241212730357023E-3</v>
      </c>
      <c r="Y70">
        <f t="shared" si="8"/>
        <v>1.4473783643506662E-3</v>
      </c>
      <c r="Z70">
        <f t="shared" si="9"/>
        <v>2.2714405669829736E-3</v>
      </c>
      <c r="AA70">
        <f t="shared" si="10"/>
        <v>1.4221600641941337E-3</v>
      </c>
      <c r="AC70">
        <f t="shared" si="11"/>
        <v>2.09490412959041E-6</v>
      </c>
    </row>
    <row r="71" spans="1:29" x14ac:dyDescent="0.25">
      <c r="A71" t="s">
        <v>71</v>
      </c>
      <c r="B71">
        <v>9.5288970072239257E-2</v>
      </c>
      <c r="C71">
        <v>6.0827171534502678E-2</v>
      </c>
      <c r="D71">
        <v>9.0315203251095919E-2</v>
      </c>
      <c r="E71">
        <v>5.7478010560611248E-2</v>
      </c>
      <c r="F71">
        <f t="shared" ref="F71:F134" si="12">E71^2</f>
        <v>3.3037216980057382E-3</v>
      </c>
      <c r="G71">
        <v>9.7874283911514676E-2</v>
      </c>
      <c r="H71">
        <v>6.3087705975305969E-2</v>
      </c>
      <c r="I71">
        <v>9.4492819078283274E-2</v>
      </c>
      <c r="J71">
        <v>6.0508195423210252E-2</v>
      </c>
      <c r="L71">
        <f>VLOOKUP(A71,Conversion_PPP_MarketExchange!$B$6:$C$271,2,FALSE)</f>
        <v>0.40726289074088079</v>
      </c>
      <c r="Q71" t="s">
        <v>71</v>
      </c>
      <c r="R71">
        <f>IFERROR(VLOOKUP(Q71,'EU+'!$B$2:$D$30,3,FALSE),0)</f>
        <v>0</v>
      </c>
      <c r="S71">
        <f t="shared" ref="S71:S134" si="13">B71*$L71*$O$4</f>
        <v>5.046275426870326E-2</v>
      </c>
      <c r="T71">
        <f t="shared" ref="T71:T134" si="14">C71*$L71*$O$4</f>
        <v>3.2212611886547365E-2</v>
      </c>
      <c r="U71">
        <f t="shared" ref="U71:U134" si="15">D71*$L71*$O$4</f>
        <v>4.7828766592113735E-2</v>
      </c>
      <c r="V71">
        <f t="shared" ref="V71:V134" si="16">E71*$L71*$O$4</f>
        <v>3.0438976521366189E-2</v>
      </c>
      <c r="W71">
        <f t="shared" ref="W71:W134" si="17">V71^2</f>
        <v>9.2653129166828216E-4</v>
      </c>
      <c r="X71">
        <f t="shared" ref="X71:X134" si="18">G71*$L71*$O$4</f>
        <v>5.1831874502450442E-2</v>
      </c>
      <c r="Y71">
        <f t="shared" ref="Y71:Y134" si="19">H71*$L71*$O$4</f>
        <v>3.3409736736524413E-2</v>
      </c>
      <c r="Z71">
        <f t="shared" ref="Z71:Z134" si="20">I71*$L71*$O$4</f>
        <v>5.0041131787755808E-2</v>
      </c>
      <c r="AA71">
        <f t="shared" ref="AA71:AA134" si="21">J71*$L71*$O$4</f>
        <v>3.2043689784550321E-2</v>
      </c>
      <c r="AC71">
        <f t="shared" ref="AC71:AC134" si="22">Y71^2</f>
        <v>1.1162105088038689E-3</v>
      </c>
    </row>
    <row r="72" spans="1:29" x14ac:dyDescent="0.25">
      <c r="A72" t="s">
        <v>72</v>
      </c>
      <c r="B72">
        <v>0.1725889506510902</v>
      </c>
      <c r="C72">
        <v>4.9093948395007025E-2</v>
      </c>
      <c r="D72">
        <v>0.17003443867820997</v>
      </c>
      <c r="E72">
        <v>4.811871569201568E-2</v>
      </c>
      <c r="F72">
        <f t="shared" si="12"/>
        <v>2.3154107998490359E-3</v>
      </c>
      <c r="G72">
        <v>0.17480066423592583</v>
      </c>
      <c r="H72">
        <v>5.0648583811877569E-2</v>
      </c>
      <c r="I72">
        <v>0.17247468452174197</v>
      </c>
      <c r="J72">
        <v>4.9298091954318862E-2</v>
      </c>
      <c r="L72">
        <f>VLOOKUP(A72,Conversion_PPP_MarketExchange!$B$6:$C$271,2,FALSE)</f>
        <v>0.68807238286022387</v>
      </c>
      <c r="Q72" t="s">
        <v>72</v>
      </c>
      <c r="R72" t="str">
        <f>IFERROR(VLOOKUP(Q72,'EU+'!$B$2:$D$30,3,FALSE),0)</f>
        <v>EU+</v>
      </c>
      <c r="S72">
        <f t="shared" si="13"/>
        <v>0.15441894941330717</v>
      </c>
      <c r="T72">
        <f t="shared" si="14"/>
        <v>4.3925384012758154E-2</v>
      </c>
      <c r="U72">
        <f t="shared" si="15"/>
        <v>0.15213337404114249</v>
      </c>
      <c r="V72">
        <f t="shared" si="16"/>
        <v>4.3052822884937933E-2</v>
      </c>
      <c r="W72">
        <f t="shared" si="17"/>
        <v>1.8535455583618353E-3</v>
      </c>
      <c r="X72">
        <f t="shared" si="18"/>
        <v>0.15639781588700111</v>
      </c>
      <c r="Y72">
        <f t="shared" si="19"/>
        <v>4.5316348885585903E-2</v>
      </c>
      <c r="Z72">
        <f t="shared" si="20"/>
        <v>0.15431671311381689</v>
      </c>
      <c r="AA72">
        <f t="shared" si="21"/>
        <v>4.410803553152285E-2</v>
      </c>
      <c r="AC72">
        <f t="shared" si="22"/>
        <v>2.0535714763201427E-3</v>
      </c>
    </row>
    <row r="73" spans="1:29" x14ac:dyDescent="0.25">
      <c r="A73" t="s">
        <v>73</v>
      </c>
      <c r="B73">
        <v>4.2680801781741343E-2</v>
      </c>
      <c r="C73">
        <v>2.4964176361902658E-2</v>
      </c>
      <c r="D73">
        <v>4.1332614316456497E-2</v>
      </c>
      <c r="E73">
        <v>2.4342838544382784E-2</v>
      </c>
      <c r="F73">
        <f t="shared" si="12"/>
        <v>5.9257378839788809E-4</v>
      </c>
      <c r="G73">
        <v>4.38457359567795E-2</v>
      </c>
      <c r="H73">
        <v>2.5660370544256451E-2</v>
      </c>
      <c r="I73">
        <v>4.2619717351659113E-2</v>
      </c>
      <c r="J73">
        <v>2.499492285975035E-2</v>
      </c>
      <c r="L73">
        <f>VLOOKUP(A73,Conversion_PPP_MarketExchange!$B$6:$C$271,2,FALSE)</f>
        <v>0.32664884019598805</v>
      </c>
      <c r="Q73" t="s">
        <v>73</v>
      </c>
      <c r="R73">
        <f>IFERROR(VLOOKUP(Q73,'EU+'!$B$2:$D$30,3,FALSE),0)</f>
        <v>0</v>
      </c>
      <c r="S73">
        <f t="shared" si="13"/>
        <v>1.8128721117179693E-2</v>
      </c>
      <c r="T73">
        <f t="shared" si="14"/>
        <v>1.0603563482695158E-2</v>
      </c>
      <c r="U73">
        <f t="shared" si="15"/>
        <v>1.7556076894214744E-2</v>
      </c>
      <c r="V73">
        <f t="shared" si="16"/>
        <v>1.0339649508656516E-2</v>
      </c>
      <c r="W73">
        <f t="shared" si="17"/>
        <v>1.0690835196186093E-4</v>
      </c>
      <c r="X73">
        <f t="shared" si="18"/>
        <v>1.8623528288027477E-2</v>
      </c>
      <c r="Y73">
        <f t="shared" si="19"/>
        <v>1.0899272786373095E-2</v>
      </c>
      <c r="Z73">
        <f t="shared" si="20"/>
        <v>1.8102775433140639E-2</v>
      </c>
      <c r="AA73">
        <f t="shared" si="21"/>
        <v>1.0616623094078773E-2</v>
      </c>
      <c r="AC73">
        <f t="shared" si="22"/>
        <v>1.1879414727177313E-4</v>
      </c>
    </row>
    <row r="74" spans="1:29" x14ac:dyDescent="0.25">
      <c r="A74" t="s">
        <v>74</v>
      </c>
      <c r="B74">
        <v>0.33514340338534382</v>
      </c>
      <c r="C74">
        <v>3.9881940123167987E-2</v>
      </c>
      <c r="D74">
        <v>0.32706457878859163</v>
      </c>
      <c r="E74">
        <v>3.8682554039577564E-2</v>
      </c>
      <c r="F74">
        <f t="shared" si="12"/>
        <v>1.4963399870248386E-3</v>
      </c>
      <c r="G74">
        <v>0.3396767098846184</v>
      </c>
      <c r="H74">
        <v>4.0066908333544038E-2</v>
      </c>
      <c r="I74">
        <v>0.33396156401951793</v>
      </c>
      <c r="J74">
        <v>3.9548562040531955E-2</v>
      </c>
      <c r="L74">
        <f>VLOOKUP(A74,Conversion_PPP_MarketExchange!$B$6:$C$271,2,FALSE)</f>
        <v>0.65601916500695201</v>
      </c>
      <c r="Q74" t="s">
        <v>74</v>
      </c>
      <c r="R74" t="str">
        <f>IFERROR(VLOOKUP(Q74,'EU+'!$B$2:$D$30,3,FALSE),0)</f>
        <v>EU+</v>
      </c>
      <c r="S74">
        <f t="shared" si="13"/>
        <v>0.28589112981445514</v>
      </c>
      <c r="T74">
        <f t="shared" si="14"/>
        <v>3.4020937920401756E-2</v>
      </c>
      <c r="U74">
        <f t="shared" si="15"/>
        <v>0.27899955961433198</v>
      </c>
      <c r="V74">
        <f t="shared" si="16"/>
        <v>3.299781218062061E-2</v>
      </c>
      <c r="W74">
        <f t="shared" si="17"/>
        <v>1.088855608707514E-3</v>
      </c>
      <c r="X74">
        <f t="shared" si="18"/>
        <v>0.28975822701458309</v>
      </c>
      <c r="Y74">
        <f t="shared" si="19"/>
        <v>3.4178723423890736E-2</v>
      </c>
      <c r="Z74">
        <f t="shared" si="20"/>
        <v>0.28488297214779007</v>
      </c>
      <c r="AA74">
        <f t="shared" si="21"/>
        <v>3.3736552681911454E-2</v>
      </c>
      <c r="AC74">
        <f t="shared" si="22"/>
        <v>1.1681851348868172E-3</v>
      </c>
    </row>
    <row r="75" spans="1:29" x14ac:dyDescent="0.25">
      <c r="A75" t="s">
        <v>75</v>
      </c>
      <c r="B75">
        <v>1.843906045849548</v>
      </c>
      <c r="C75">
        <v>0.80789402649346431</v>
      </c>
      <c r="D75">
        <v>1.7586908138490682</v>
      </c>
      <c r="E75">
        <v>0.76201292307822588</v>
      </c>
      <c r="F75">
        <f t="shared" si="12"/>
        <v>0.58066369493822223</v>
      </c>
      <c r="G75">
        <v>1.8475673326255642</v>
      </c>
      <c r="H75">
        <v>0.8097699453239795</v>
      </c>
      <c r="I75">
        <v>1.8167213974413936</v>
      </c>
      <c r="J75">
        <v>0.79353298972213404</v>
      </c>
      <c r="L75">
        <f>VLOOKUP(A75,Conversion_PPP_MarketExchange!$B$6:$C$271,2,FALSE)</f>
        <v>0.20187863213774562</v>
      </c>
      <c r="Q75" t="s">
        <v>75</v>
      </c>
      <c r="R75">
        <f>IFERROR(VLOOKUP(Q75,'EU+'!$B$2:$D$30,3,FALSE),0)</f>
        <v>0</v>
      </c>
      <c r="S75">
        <f t="shared" si="13"/>
        <v>0.4840415243912588</v>
      </c>
      <c r="T75">
        <f t="shared" si="14"/>
        <v>0.21207927432675508</v>
      </c>
      <c r="U75">
        <f t="shared" si="15"/>
        <v>0.46167177790026404</v>
      </c>
      <c r="V75">
        <f t="shared" si="16"/>
        <v>0.20003508189739899</v>
      </c>
      <c r="W75">
        <f t="shared" si="17"/>
        <v>4.0014033989699119E-2</v>
      </c>
      <c r="X75">
        <f t="shared" si="18"/>
        <v>0.48500264431181311</v>
      </c>
      <c r="Y75">
        <f t="shared" si="19"/>
        <v>0.21257171948815617</v>
      </c>
      <c r="Z75">
        <f t="shared" si="20"/>
        <v>0.47690531553444537</v>
      </c>
      <c r="AA75">
        <f t="shared" si="21"/>
        <v>0.20830937610103994</v>
      </c>
      <c r="AC75">
        <f t="shared" si="22"/>
        <v>4.5186735926151356E-2</v>
      </c>
    </row>
    <row r="76" spans="1:29" x14ac:dyDescent="0.25">
      <c r="A76" t="s">
        <v>76</v>
      </c>
      <c r="B76">
        <v>13.053081704726875</v>
      </c>
      <c r="C76">
        <v>7.9362256458524625</v>
      </c>
      <c r="D76">
        <v>12.661614896955744</v>
      </c>
      <c r="E76">
        <v>7.6871721881045838</v>
      </c>
      <c r="F76">
        <f t="shared" si="12"/>
        <v>59.092616249568614</v>
      </c>
      <c r="G76">
        <v>13.332323237159112</v>
      </c>
      <c r="H76">
        <v>8.1371028783406452</v>
      </c>
      <c r="I76">
        <v>13.015673279613912</v>
      </c>
      <c r="J76">
        <v>7.9223047362947474</v>
      </c>
      <c r="L76">
        <f>VLOOKUP(A76,Conversion_PPP_MarketExchange!$B$6:$C$271,2,FALSE)</f>
        <v>0.24195291007595496</v>
      </c>
      <c r="Q76" t="s">
        <v>76</v>
      </c>
      <c r="R76">
        <f>IFERROR(VLOOKUP(Q76,'EU+'!$B$2:$D$30,3,FALSE),0)</f>
        <v>0</v>
      </c>
      <c r="S76">
        <f t="shared" si="13"/>
        <v>4.106741667526344</v>
      </c>
      <c r="T76">
        <f t="shared" si="14"/>
        <v>2.4968838225314274</v>
      </c>
      <c r="U76">
        <f t="shared" si="15"/>
        <v>3.9835789472359271</v>
      </c>
      <c r="V76">
        <f t="shared" si="16"/>
        <v>2.4185269842374986</v>
      </c>
      <c r="W76">
        <f t="shared" si="17"/>
        <v>5.8492727734849295</v>
      </c>
      <c r="X76">
        <f t="shared" si="18"/>
        <v>4.1945962341707936</v>
      </c>
      <c r="Y76">
        <f t="shared" si="19"/>
        <v>2.5600835265842918</v>
      </c>
      <c r="Z76">
        <f t="shared" si="20"/>
        <v>4.0949722829776887</v>
      </c>
      <c r="AA76">
        <f t="shared" si="21"/>
        <v>2.4925040461212458</v>
      </c>
      <c r="AC76">
        <f t="shared" si="22"/>
        <v>6.5540276630882648</v>
      </c>
    </row>
    <row r="77" spans="1:29" x14ac:dyDescent="0.25">
      <c r="A77" t="s">
        <v>77</v>
      </c>
      <c r="B77">
        <v>0.48791428847291157</v>
      </c>
      <c r="C77">
        <v>7.1206818231614566E-2</v>
      </c>
      <c r="D77">
        <v>0.4515557200820946</v>
      </c>
      <c r="E77">
        <v>6.6102133122938625E-2</v>
      </c>
      <c r="F77">
        <f t="shared" si="12"/>
        <v>4.3694920034027E-3</v>
      </c>
      <c r="G77">
        <v>0.49037636978551918</v>
      </c>
      <c r="H77">
        <v>7.1370365265290905E-2</v>
      </c>
      <c r="I77">
        <v>0.47661545944684175</v>
      </c>
      <c r="J77">
        <v>6.9602758576017026E-2</v>
      </c>
      <c r="L77">
        <f>VLOOKUP(A77,Conversion_PPP_MarketExchange!$B$6:$C$271,2,FALSE)</f>
        <v>1.2586548371922173</v>
      </c>
      <c r="Q77" t="s">
        <v>77</v>
      </c>
      <c r="R77" t="str">
        <f>IFERROR(VLOOKUP(Q77,'EU+'!$B$2:$D$30,3,FALSE),0)</f>
        <v>EU+</v>
      </c>
      <c r="S77">
        <f t="shared" si="13"/>
        <v>0.79855284998705467</v>
      </c>
      <c r="T77">
        <f t="shared" si="14"/>
        <v>0.11654179633749936</v>
      </c>
      <c r="U77">
        <f t="shared" si="15"/>
        <v>0.73904600811774124</v>
      </c>
      <c r="V77">
        <f t="shared" si="16"/>
        <v>0.10818713049121319</v>
      </c>
      <c r="W77">
        <f t="shared" si="17"/>
        <v>1.1704455203922791E-2</v>
      </c>
      <c r="X77">
        <f t="shared" si="18"/>
        <v>0.80258245538196171</v>
      </c>
      <c r="Y77">
        <f t="shared" si="19"/>
        <v>0.11680946824819075</v>
      </c>
      <c r="Z77">
        <f t="shared" si="20"/>
        <v>0.7800604378289191</v>
      </c>
      <c r="AA77">
        <f t="shared" si="21"/>
        <v>0.11391648603241331</v>
      </c>
      <c r="AC77">
        <f t="shared" si="22"/>
        <v>1.3644451872425082E-2</v>
      </c>
    </row>
    <row r="78" spans="1:29" x14ac:dyDescent="0.25">
      <c r="A78" t="s">
        <v>78</v>
      </c>
      <c r="B78">
        <v>2.4114369485928782</v>
      </c>
      <c r="C78">
        <v>0.92110087449145395</v>
      </c>
      <c r="D78">
        <v>2.2596731946055924</v>
      </c>
      <c r="E78">
        <v>0.85538643230733813</v>
      </c>
      <c r="F78">
        <f t="shared" si="12"/>
        <v>0.73168594857547631</v>
      </c>
      <c r="G78">
        <v>2.4352996439007866</v>
      </c>
      <c r="H78">
        <v>0.93214983632939963</v>
      </c>
      <c r="I78">
        <v>2.368803262366419</v>
      </c>
      <c r="J78">
        <v>0.90351463499184193</v>
      </c>
      <c r="L78">
        <f>VLOOKUP(A78,Conversion_PPP_MarketExchange!$B$6:$C$271,2,FALSE)</f>
        <v>0.23603167136938011</v>
      </c>
      <c r="Q78" t="s">
        <v>78</v>
      </c>
      <c r="R78">
        <f>IFERROR(VLOOKUP(Q78,'EU+'!$B$2:$D$30,3,FALSE),0)</f>
        <v>0</v>
      </c>
      <c r="S78">
        <f t="shared" si="13"/>
        <v>0.74011579199877542</v>
      </c>
      <c r="T78">
        <f t="shared" si="14"/>
        <v>0.2827033498150574</v>
      </c>
      <c r="U78">
        <f t="shared" si="15"/>
        <v>0.69353661395120092</v>
      </c>
      <c r="V78">
        <f t="shared" si="16"/>
        <v>0.26253433961089895</v>
      </c>
      <c r="W78">
        <f t="shared" si="17"/>
        <v>6.8924279474930822E-2</v>
      </c>
      <c r="X78">
        <f t="shared" si="18"/>
        <v>0.74743970633431034</v>
      </c>
      <c r="Y78">
        <f t="shared" si="19"/>
        <v>0.28609448601964577</v>
      </c>
      <c r="Z78">
        <f t="shared" si="20"/>
        <v>0.72703070409476223</v>
      </c>
      <c r="AA78">
        <f t="shared" si="21"/>
        <v>0.27730579895513113</v>
      </c>
      <c r="AC78">
        <f t="shared" si="22"/>
        <v>8.1850054930845281E-2</v>
      </c>
    </row>
    <row r="79" spans="1:29" x14ac:dyDescent="0.25">
      <c r="A79" t="s">
        <v>79</v>
      </c>
      <c r="B79">
        <v>1.5367467790892206</v>
      </c>
      <c r="C79">
        <v>1.0009327254044875</v>
      </c>
      <c r="D79">
        <v>1.499745449153389</v>
      </c>
      <c r="E79">
        <v>0.97636390339268975</v>
      </c>
      <c r="F79">
        <f t="shared" si="12"/>
        <v>0.95328647184820958</v>
      </c>
      <c r="G79">
        <v>1.5569106473761103</v>
      </c>
      <c r="H79">
        <v>1.0192435133802986</v>
      </c>
      <c r="I79">
        <v>1.5311342918729067</v>
      </c>
      <c r="J79">
        <v>0.99900118988946152</v>
      </c>
      <c r="L79">
        <f>VLOOKUP(A79,Conversion_PPP_MarketExchange!$B$6:$C$271,2,FALSE)</f>
        <v>0.18597760200820651</v>
      </c>
      <c r="Q79" t="s">
        <v>79</v>
      </c>
      <c r="R79">
        <f>IFERROR(VLOOKUP(Q79,'EU+'!$B$2:$D$30,3,FALSE),0)</f>
        <v>0</v>
      </c>
      <c r="S79">
        <f t="shared" si="13"/>
        <v>0.37163485025752124</v>
      </c>
      <c r="T79">
        <f t="shared" si="14"/>
        <v>0.2420577603188539</v>
      </c>
      <c r="U79">
        <f t="shared" si="15"/>
        <v>0.36268673733667833</v>
      </c>
      <c r="V79">
        <f t="shared" si="16"/>
        <v>0.23611622810704114</v>
      </c>
      <c r="W79">
        <f t="shared" si="17"/>
        <v>5.5750873175496284E-2</v>
      </c>
      <c r="X79">
        <f t="shared" si="18"/>
        <v>0.3765111228311015</v>
      </c>
      <c r="Y79">
        <f t="shared" si="19"/>
        <v>0.24648589840906082</v>
      </c>
      <c r="Z79">
        <f t="shared" si="20"/>
        <v>0.37027757014176704</v>
      </c>
      <c r="AA79">
        <f t="shared" si="21"/>
        <v>0.24159065284112149</v>
      </c>
      <c r="AC79">
        <f t="shared" si="22"/>
        <v>6.075529811452185E-2</v>
      </c>
    </row>
    <row r="80" spans="1:29" x14ac:dyDescent="0.25">
      <c r="A80" t="s">
        <v>80</v>
      </c>
      <c r="B80">
        <v>4.4624843403598811E-2</v>
      </c>
      <c r="C80">
        <v>6.3871567702091289E-3</v>
      </c>
      <c r="D80">
        <v>4.7106098890895648E-2</v>
      </c>
      <c r="E80">
        <v>6.6716919162750172E-3</v>
      </c>
      <c r="F80">
        <f t="shared" si="12"/>
        <v>4.4511473025689413E-5</v>
      </c>
      <c r="G80">
        <v>4.7057731041625202E-2</v>
      </c>
      <c r="H80">
        <v>6.7236057258885634E-3</v>
      </c>
      <c r="I80">
        <v>4.6262891112039885E-2</v>
      </c>
      <c r="J80">
        <v>6.5958097453388091E-3</v>
      </c>
      <c r="L80">
        <f>VLOOKUP(A80,Conversion_PPP_MarketExchange!$B$6:$C$271,2,FALSE)</f>
        <v>1.5217224209571989</v>
      </c>
      <c r="Q80" t="s">
        <v>80</v>
      </c>
      <c r="R80" t="str">
        <f>IFERROR(VLOOKUP(Q80,'EU+'!$B$2:$D$30,3,FALSE),0)</f>
        <v>EU+</v>
      </c>
      <c r="S80">
        <f t="shared" si="13"/>
        <v>8.8301000192991308E-2</v>
      </c>
      <c r="T80">
        <f t="shared" si="14"/>
        <v>1.2638527962955684E-2</v>
      </c>
      <c r="U80">
        <f t="shared" si="15"/>
        <v>9.3210761764165567E-2</v>
      </c>
      <c r="V80">
        <f t="shared" si="16"/>
        <v>1.3201549277348701E-2</v>
      </c>
      <c r="W80">
        <f t="shared" si="17"/>
        <v>1.7428090332226602E-4</v>
      </c>
      <c r="X80">
        <f t="shared" si="18"/>
        <v>9.3115054325393479E-2</v>
      </c>
      <c r="Y80">
        <f t="shared" si="19"/>
        <v>1.3304273252674406E-2</v>
      </c>
      <c r="Z80">
        <f t="shared" si="20"/>
        <v>9.1542272094183461E-2</v>
      </c>
      <c r="AA80">
        <f t="shared" si="21"/>
        <v>1.3051398126567467E-2</v>
      </c>
      <c r="AC80">
        <f t="shared" si="22"/>
        <v>1.770036867818276E-4</v>
      </c>
    </row>
    <row r="81" spans="1:29" x14ac:dyDescent="0.25">
      <c r="A81" t="s">
        <v>81</v>
      </c>
      <c r="B81">
        <v>1.3011254445850142</v>
      </c>
      <c r="C81">
        <v>0.163486241088316</v>
      </c>
      <c r="D81">
        <v>1.2902287123471179</v>
      </c>
      <c r="E81">
        <v>0.16188142916002699</v>
      </c>
      <c r="F81">
        <f t="shared" si="12"/>
        <v>2.6205597106892835E-2</v>
      </c>
      <c r="G81">
        <v>1.3365081524676561</v>
      </c>
      <c r="H81">
        <v>0.1676631813689364</v>
      </c>
      <c r="I81">
        <v>1.3092874364665958</v>
      </c>
      <c r="J81">
        <v>0.16436168503114573</v>
      </c>
      <c r="L81">
        <f>VLOOKUP(A81,Conversion_PPP_MarketExchange!$B$6:$C$271,2,FALSE)</f>
        <v>0.82824988301357039</v>
      </c>
      <c r="Q81" t="s">
        <v>81</v>
      </c>
      <c r="R81">
        <f>IFERROR(VLOOKUP(Q81,'EU+'!$B$2:$D$30,3,FALSE),0)</f>
        <v>0</v>
      </c>
      <c r="S81">
        <f t="shared" si="13"/>
        <v>1.401309387547117</v>
      </c>
      <c r="T81">
        <f t="shared" si="14"/>
        <v>0.17607434035302935</v>
      </c>
      <c r="U81">
        <f t="shared" si="15"/>
        <v>1.3895736296752681</v>
      </c>
      <c r="V81">
        <f t="shared" si="16"/>
        <v>0.17434596125651861</v>
      </c>
      <c r="W81">
        <f t="shared" si="17"/>
        <v>3.0396514206459488E-2</v>
      </c>
      <c r="X81">
        <f t="shared" si="18"/>
        <v>1.4394164900706536</v>
      </c>
      <c r="Y81">
        <f t="shared" si="19"/>
        <v>0.18057289631534387</v>
      </c>
      <c r="Z81">
        <f t="shared" si="20"/>
        <v>1.4100998357643459</v>
      </c>
      <c r="AA81">
        <f t="shared" si="21"/>
        <v>0.17701719165185228</v>
      </c>
      <c r="AC81">
        <f t="shared" si="22"/>
        <v>3.2606570883711931E-2</v>
      </c>
    </row>
    <row r="82" spans="1:29" x14ac:dyDescent="0.25">
      <c r="A82" t="s">
        <v>82</v>
      </c>
      <c r="B82">
        <v>3.8114276378019354</v>
      </c>
      <c r="C82">
        <v>0.30482065447623319</v>
      </c>
      <c r="D82">
        <v>3.7024550471379838</v>
      </c>
      <c r="E82">
        <v>0.29153230276795156</v>
      </c>
      <c r="F82">
        <f t="shared" si="12"/>
        <v>8.4991083557184571E-2</v>
      </c>
      <c r="G82">
        <v>3.9503860526127417</v>
      </c>
      <c r="H82">
        <v>0.31473486980368376</v>
      </c>
      <c r="I82">
        <v>3.8214229125175536</v>
      </c>
      <c r="J82">
        <v>0.30384467151427086</v>
      </c>
      <c r="L82">
        <f>VLOOKUP(A82,Conversion_PPP_MarketExchange!$B$6:$C$271,2,FALSE)</f>
        <v>1.0638701114272369</v>
      </c>
      <c r="Q82" t="s">
        <v>82</v>
      </c>
      <c r="R82" t="str">
        <f>IFERROR(VLOOKUP(Q82,'EU+'!$B$2:$D$30,3,FALSE),0)</f>
        <v>EU+</v>
      </c>
      <c r="S82">
        <f t="shared" si="13"/>
        <v>5.2726599714005475</v>
      </c>
      <c r="T82">
        <f t="shared" si="14"/>
        <v>0.42168337327790356</v>
      </c>
      <c r="U82">
        <f t="shared" si="15"/>
        <v>5.1219092629061853</v>
      </c>
      <c r="V82">
        <f t="shared" si="16"/>
        <v>0.40330050816897678</v>
      </c>
      <c r="W82">
        <f t="shared" si="17"/>
        <v>0.16265129988935489</v>
      </c>
      <c r="X82">
        <f t="shared" si="18"/>
        <v>5.4648925259938572</v>
      </c>
      <c r="Y82">
        <f t="shared" si="19"/>
        <v>0.4353985192212334</v>
      </c>
      <c r="Z82">
        <f t="shared" si="20"/>
        <v>5.2864872534335303</v>
      </c>
      <c r="AA82">
        <f t="shared" si="21"/>
        <v>0.42033321612280794</v>
      </c>
      <c r="AC82">
        <f t="shared" si="22"/>
        <v>0.18957187054004276</v>
      </c>
    </row>
    <row r="83" spans="1:29" x14ac:dyDescent="0.25">
      <c r="A83" t="s">
        <v>83</v>
      </c>
      <c r="B83">
        <v>2.5843870433317002E-2</v>
      </c>
      <c r="C83">
        <v>1.6472213463301435E-2</v>
      </c>
      <c r="D83">
        <v>2.4670195837899901E-2</v>
      </c>
      <c r="E83">
        <v>1.5600016452180556E-2</v>
      </c>
      <c r="F83">
        <f t="shared" si="12"/>
        <v>2.4336051330830404E-4</v>
      </c>
      <c r="G83">
        <v>2.6420373165126597E-2</v>
      </c>
      <c r="H83">
        <v>1.6831514913889886E-2</v>
      </c>
      <c r="I83">
        <v>2.5644813145447833E-2</v>
      </c>
      <c r="J83">
        <v>1.6309447405163373E-2</v>
      </c>
      <c r="L83">
        <f>VLOOKUP(A83,Conversion_PPP_MarketExchange!$B$6:$C$271,2,FALSE)</f>
        <v>0.54302882155392118</v>
      </c>
      <c r="Q83" t="s">
        <v>83</v>
      </c>
      <c r="R83">
        <f>IFERROR(VLOOKUP(Q83,'EU+'!$B$2:$D$30,3,FALSE),0)</f>
        <v>0</v>
      </c>
      <c r="S83">
        <f t="shared" si="13"/>
        <v>1.8248783294714105E-2</v>
      </c>
      <c r="T83">
        <f t="shared" si="14"/>
        <v>1.1631301691117438E-2</v>
      </c>
      <c r="U83">
        <f t="shared" si="15"/>
        <v>1.7420032299171793E-2</v>
      </c>
      <c r="V83">
        <f t="shared" si="16"/>
        <v>1.1015428991735568E-2</v>
      </c>
      <c r="W83">
        <f t="shared" si="17"/>
        <v>1.2133967587196847E-4</v>
      </c>
      <c r="X83">
        <f t="shared" si="18"/>
        <v>1.865586138500051E-2</v>
      </c>
      <c r="Y83">
        <f t="shared" si="19"/>
        <v>1.188501037326639E-2</v>
      </c>
      <c r="Z83">
        <f t="shared" si="20"/>
        <v>1.8108225659628805E-2</v>
      </c>
      <c r="AA83">
        <f t="shared" si="21"/>
        <v>1.1516369892091424E-2</v>
      </c>
      <c r="AC83">
        <f t="shared" si="22"/>
        <v>1.4125347157264967E-4</v>
      </c>
    </row>
    <row r="84" spans="1:29" x14ac:dyDescent="0.25">
      <c r="A84" t="s">
        <v>84</v>
      </c>
      <c r="B84">
        <v>0.14460538477338605</v>
      </c>
      <c r="C84">
        <v>4.7800141327935246E-2</v>
      </c>
      <c r="D84">
        <v>0.14303008394376313</v>
      </c>
      <c r="E84">
        <v>4.7317521996353272E-2</v>
      </c>
      <c r="F84">
        <f t="shared" si="12"/>
        <v>2.2389478878753759E-3</v>
      </c>
      <c r="G84">
        <v>0.14656194814013929</v>
      </c>
      <c r="H84">
        <v>4.8815753444966581E-2</v>
      </c>
      <c r="I84">
        <v>0.1447324722857628</v>
      </c>
      <c r="J84">
        <v>4.7981868739645557E-2</v>
      </c>
      <c r="L84">
        <f>VLOOKUP(A84,Conversion_PPP_MarketExchange!$B$6:$C$271,2,FALSE)</f>
        <v>0.27129093774266855</v>
      </c>
      <c r="Q84" t="s">
        <v>84</v>
      </c>
      <c r="R84">
        <f>IFERROR(VLOOKUP(Q84,'EU+'!$B$2:$D$30,3,FALSE),0)</f>
        <v>0</v>
      </c>
      <c r="S84">
        <f t="shared" si="13"/>
        <v>5.1012103291489391E-2</v>
      </c>
      <c r="T84">
        <f t="shared" si="14"/>
        <v>1.6862344030892529E-2</v>
      </c>
      <c r="U84">
        <f t="shared" si="15"/>
        <v>5.0456388103138516E-2</v>
      </c>
      <c r="V84">
        <f t="shared" si="16"/>
        <v>1.669209153834731E-2</v>
      </c>
      <c r="W84">
        <f t="shared" si="17"/>
        <v>2.7862591992456589E-4</v>
      </c>
      <c r="X84">
        <f t="shared" si="18"/>
        <v>5.1702315573124491E-2</v>
      </c>
      <c r="Y84">
        <f t="shared" si="19"/>
        <v>1.7220619141458299E-2</v>
      </c>
      <c r="Z84">
        <f t="shared" si="20"/>
        <v>5.1056935655917464E-2</v>
      </c>
      <c r="AA84">
        <f t="shared" si="21"/>
        <v>1.6926451584781958E-2</v>
      </c>
      <c r="AC84">
        <f t="shared" si="22"/>
        <v>2.9654972361515999E-4</v>
      </c>
    </row>
    <row r="85" spans="1:29" x14ac:dyDescent="0.25">
      <c r="A85" t="s">
        <v>85</v>
      </c>
      <c r="B85">
        <v>7.1968015264582146</v>
      </c>
      <c r="C85">
        <v>0.67149721420678432</v>
      </c>
      <c r="D85">
        <v>7.1447084454218892</v>
      </c>
      <c r="E85">
        <v>0.6704949797061529</v>
      </c>
      <c r="F85">
        <f t="shared" si="12"/>
        <v>0.44956351781115439</v>
      </c>
      <c r="G85">
        <v>7.2342520286718539</v>
      </c>
      <c r="H85">
        <v>0.68061277226509753</v>
      </c>
      <c r="I85">
        <v>7.1919206668506526</v>
      </c>
      <c r="J85">
        <v>0.6742170205181236</v>
      </c>
      <c r="L85">
        <f>VLOOKUP(A85,Conversion_PPP_MarketExchange!$B$6:$C$271,2,FALSE)</f>
        <v>1.1754134525876851</v>
      </c>
      <c r="Q85" t="s">
        <v>85</v>
      </c>
      <c r="R85">
        <f>IFERROR(VLOOKUP(Q85,'EU+'!$B$2:$D$30,3,FALSE),0)</f>
        <v>0</v>
      </c>
      <c r="S85">
        <f t="shared" si="13"/>
        <v>10.999771435302959</v>
      </c>
      <c r="T85">
        <f t="shared" si="14"/>
        <v>1.026333135430004</v>
      </c>
      <c r="U85">
        <f t="shared" si="15"/>
        <v>10.920151067469597</v>
      </c>
      <c r="V85">
        <f t="shared" si="16"/>
        <v>1.0248012951547107</v>
      </c>
      <c r="W85">
        <f t="shared" si="17"/>
        <v>1.0502176945507726</v>
      </c>
      <c r="X85">
        <f t="shared" si="18"/>
        <v>11.057011719472651</v>
      </c>
      <c r="Y85">
        <f t="shared" si="19"/>
        <v>1.0402655823340976</v>
      </c>
      <c r="Z85">
        <f t="shared" si="20"/>
        <v>10.99231140741507</v>
      </c>
      <c r="AA85">
        <f t="shared" si="21"/>
        <v>1.0304901554149291</v>
      </c>
      <c r="AC85">
        <f t="shared" si="22"/>
        <v>1.0821524817888992</v>
      </c>
    </row>
    <row r="86" spans="1:29" x14ac:dyDescent="0.25">
      <c r="A86" t="s">
        <v>86</v>
      </c>
      <c r="B86">
        <v>1.0258478594357707</v>
      </c>
      <c r="C86">
        <v>0.3859940162208883</v>
      </c>
      <c r="D86">
        <v>0.99155856603973391</v>
      </c>
      <c r="E86">
        <v>0.36957118421413399</v>
      </c>
      <c r="F86">
        <f t="shared" si="12"/>
        <v>0.13658286020143737</v>
      </c>
      <c r="G86">
        <v>1.037135393232397</v>
      </c>
      <c r="H86">
        <v>0.39243574884040777</v>
      </c>
      <c r="I86">
        <v>1.0181806062359671</v>
      </c>
      <c r="J86">
        <v>0.38278804305938485</v>
      </c>
      <c r="L86">
        <f>VLOOKUP(A86,Conversion_PPP_MarketExchange!$B$6:$C$271,2,FALSE)</f>
        <v>0.27050738575474564</v>
      </c>
      <c r="Q86" t="s">
        <v>86</v>
      </c>
      <c r="R86">
        <f>IFERROR(VLOOKUP(Q86,'EU+'!$B$2:$D$30,3,FALSE),0)</f>
        <v>0</v>
      </c>
      <c r="S86">
        <f t="shared" si="13"/>
        <v>0.36084073779418646</v>
      </c>
      <c r="T86">
        <f t="shared" si="14"/>
        <v>0.135772926088566</v>
      </c>
      <c r="U86">
        <f t="shared" si="15"/>
        <v>0.34877952051556149</v>
      </c>
      <c r="V86">
        <f t="shared" si="16"/>
        <v>0.12999621488964944</v>
      </c>
      <c r="W86">
        <f t="shared" si="17"/>
        <v>1.6899015885635915E-2</v>
      </c>
      <c r="X86">
        <f t="shared" si="18"/>
        <v>0.36481111408886596</v>
      </c>
      <c r="Y86">
        <f t="shared" si="19"/>
        <v>0.13803879770853383</v>
      </c>
      <c r="Z86">
        <f t="shared" si="20"/>
        <v>0.35814379079953795</v>
      </c>
      <c r="AA86">
        <f t="shared" si="21"/>
        <v>0.13464522892538086</v>
      </c>
      <c r="AC86">
        <f t="shared" si="22"/>
        <v>1.9054709672817527E-2</v>
      </c>
    </row>
    <row r="87" spans="1:29" x14ac:dyDescent="0.25">
      <c r="A87" t="s">
        <v>87</v>
      </c>
      <c r="B87">
        <v>0.4669128477603704</v>
      </c>
      <c r="C87">
        <v>0.30599882325933037</v>
      </c>
      <c r="D87">
        <v>0.45307764100175135</v>
      </c>
      <c r="E87">
        <v>0.29666916358148882</v>
      </c>
      <c r="F87">
        <f t="shared" si="12"/>
        <v>8.8012592620140176E-2</v>
      </c>
      <c r="G87">
        <v>0.46826239827416022</v>
      </c>
      <c r="H87">
        <v>0.30673987471743092</v>
      </c>
      <c r="I87">
        <v>0.46275096234542734</v>
      </c>
      <c r="J87">
        <v>0.30317059180044725</v>
      </c>
      <c r="L87">
        <f>VLOOKUP(A87,Conversion_PPP_MarketExchange!$B$6:$C$271,2,FALSE)</f>
        <v>0.31356204059954124</v>
      </c>
      <c r="Q87" t="s">
        <v>87</v>
      </c>
      <c r="R87">
        <f>IFERROR(VLOOKUP(Q87,'EU+'!$B$2:$D$30,3,FALSE),0)</f>
        <v>0</v>
      </c>
      <c r="S87">
        <f t="shared" si="13"/>
        <v>0.19037625734413721</v>
      </c>
      <c r="T87">
        <f t="shared" si="14"/>
        <v>0.12476613355843894</v>
      </c>
      <c r="U87">
        <f t="shared" si="15"/>
        <v>0.18473517272862033</v>
      </c>
      <c r="V87">
        <f t="shared" si="16"/>
        <v>0.12096211381410854</v>
      </c>
      <c r="W87">
        <f t="shared" si="17"/>
        <v>1.4631832978377349E-2</v>
      </c>
      <c r="X87">
        <f t="shared" si="18"/>
        <v>0.19092651501458804</v>
      </c>
      <c r="Y87">
        <f t="shared" si="19"/>
        <v>0.12506828545631304</v>
      </c>
      <c r="Z87">
        <f t="shared" si="20"/>
        <v>0.1886793150291152</v>
      </c>
      <c r="AA87">
        <f t="shared" si="21"/>
        <v>0.12361296734631225</v>
      </c>
      <c r="AC87">
        <f t="shared" si="22"/>
        <v>1.5642076026981803E-2</v>
      </c>
    </row>
    <row r="88" spans="1:29" x14ac:dyDescent="0.25">
      <c r="A88" t="s">
        <v>88</v>
      </c>
      <c r="B88">
        <v>2.9703902233839358E-2</v>
      </c>
      <c r="C88">
        <v>1.2075988076560995E-2</v>
      </c>
      <c r="D88">
        <v>2.8908073742299423E-2</v>
      </c>
      <c r="E88">
        <v>1.1648942417220812E-2</v>
      </c>
      <c r="F88">
        <f t="shared" si="12"/>
        <v>1.3569785943972625E-4</v>
      </c>
      <c r="G88">
        <v>2.9949176011745897E-2</v>
      </c>
      <c r="H88">
        <v>1.2237056679665669E-2</v>
      </c>
      <c r="I88">
        <v>2.952038399596156E-2</v>
      </c>
      <c r="J88">
        <v>1.1989897186747402E-2</v>
      </c>
      <c r="L88">
        <f>VLOOKUP(A88,Conversion_PPP_MarketExchange!$B$6:$C$271,2,FALSE)</f>
        <v>0.1997838994313173</v>
      </c>
      <c r="Q88" t="s">
        <v>88</v>
      </c>
      <c r="R88">
        <f>IFERROR(VLOOKUP(Q88,'EU+'!$B$2:$D$30,3,FALSE),0)</f>
        <v>0</v>
      </c>
      <c r="S88">
        <f t="shared" si="13"/>
        <v>7.7166263322185659E-3</v>
      </c>
      <c r="T88">
        <f t="shared" si="14"/>
        <v>3.1371597861303401E-3</v>
      </c>
      <c r="U88">
        <f t="shared" si="15"/>
        <v>7.5098820787059496E-3</v>
      </c>
      <c r="V88">
        <f t="shared" si="16"/>
        <v>3.0262197569724887E-3</v>
      </c>
      <c r="W88">
        <f t="shared" si="17"/>
        <v>9.1580060174906281E-6</v>
      </c>
      <c r="X88">
        <f t="shared" si="18"/>
        <v>7.7803447648438972E-3</v>
      </c>
      <c r="Y88">
        <f t="shared" si="19"/>
        <v>3.1790029828331367E-3</v>
      </c>
      <c r="Z88">
        <f t="shared" si="20"/>
        <v>7.6689510585894712E-3</v>
      </c>
      <c r="AA88">
        <f t="shared" si="21"/>
        <v>3.1147946698547118E-3</v>
      </c>
      <c r="AC88">
        <f t="shared" si="22"/>
        <v>1.010605996486198E-5</v>
      </c>
    </row>
    <row r="89" spans="1:29" x14ac:dyDescent="0.25">
      <c r="A89" t="s">
        <v>89</v>
      </c>
      <c r="B89">
        <v>7.4360562562948124E-2</v>
      </c>
      <c r="C89">
        <v>3.8973260284667126E-2</v>
      </c>
      <c r="D89">
        <v>6.9079683886745374E-2</v>
      </c>
      <c r="E89">
        <v>3.6690721098571397E-2</v>
      </c>
      <c r="F89">
        <f t="shared" si="12"/>
        <v>1.3462090147331523E-3</v>
      </c>
      <c r="G89">
        <v>7.5020105854789215E-2</v>
      </c>
      <c r="H89">
        <v>3.9455985279574626E-2</v>
      </c>
      <c r="I89">
        <v>7.2820117434827566E-2</v>
      </c>
      <c r="J89">
        <v>3.8392268346337542E-2</v>
      </c>
      <c r="L89">
        <f>VLOOKUP(A89,Conversion_PPP_MarketExchange!$B$6:$C$271,2,FALSE)</f>
        <v>0.27498212460499938</v>
      </c>
      <c r="Q89" t="s">
        <v>89</v>
      </c>
      <c r="R89">
        <f>IFERROR(VLOOKUP(Q89,'EU+'!$B$2:$D$30,3,FALSE),0)</f>
        <v>0</v>
      </c>
      <c r="S89">
        <f t="shared" si="13"/>
        <v>2.6588914537134876E-2</v>
      </c>
      <c r="T89">
        <f t="shared" si="14"/>
        <v>1.3935568145618979E-2</v>
      </c>
      <c r="U89">
        <f t="shared" si="15"/>
        <v>2.4700644371297039E-2</v>
      </c>
      <c r="V89">
        <f t="shared" si="16"/>
        <v>1.3119406496823156E-2</v>
      </c>
      <c r="W89">
        <f t="shared" si="17"/>
        <v>1.7211882682888563E-4</v>
      </c>
      <c r="X89">
        <f t="shared" si="18"/>
        <v>2.6824745730658437E-2</v>
      </c>
      <c r="Y89">
        <f t="shared" si="19"/>
        <v>1.4108174876823696E-2</v>
      </c>
      <c r="Z89">
        <f t="shared" si="20"/>
        <v>2.6038101546363449E-2</v>
      </c>
      <c r="AA89">
        <f t="shared" si="21"/>
        <v>1.372782435694158E-2</v>
      </c>
      <c r="AC89">
        <f t="shared" si="22"/>
        <v>1.9904059835503931E-4</v>
      </c>
    </row>
    <row r="90" spans="1:29" x14ac:dyDescent="0.25">
      <c r="A90" t="s">
        <v>90</v>
      </c>
      <c r="B90">
        <v>3.1406160673608943</v>
      </c>
      <c r="C90">
        <v>0.32396017434153324</v>
      </c>
      <c r="D90">
        <v>3.167611387609222</v>
      </c>
      <c r="E90">
        <v>0.3330544304494239</v>
      </c>
      <c r="F90">
        <f t="shared" si="12"/>
        <v>0.11092525364199014</v>
      </c>
      <c r="G90">
        <v>3.1638310351030947</v>
      </c>
      <c r="H90">
        <v>0.32789702231928952</v>
      </c>
      <c r="I90">
        <v>3.1573528300244038</v>
      </c>
      <c r="J90">
        <v>0.32832499419896105</v>
      </c>
      <c r="L90">
        <f>VLOOKUP(A90,Conversion_PPP_MarketExchange!$B$6:$C$271,2,FALSE)</f>
        <v>0.77034202742714764</v>
      </c>
      <c r="Q90" t="s">
        <v>90</v>
      </c>
      <c r="R90">
        <f>IFERROR(VLOOKUP(Q90,'EU+'!$B$2:$D$30,3,FALSE),0)</f>
        <v>0</v>
      </c>
      <c r="S90">
        <f t="shared" si="13"/>
        <v>3.1459507446730606</v>
      </c>
      <c r="T90">
        <f t="shared" si="14"/>
        <v>0.32451045586434202</v>
      </c>
      <c r="U90">
        <f t="shared" si="15"/>
        <v>3.1729919194032399</v>
      </c>
      <c r="V90">
        <f t="shared" si="16"/>
        <v>0.33362015955343627</v>
      </c>
      <c r="W90">
        <f t="shared" si="17"/>
        <v>0.11130241086046028</v>
      </c>
      <c r="X90">
        <f t="shared" si="18"/>
        <v>3.1692051455580139</v>
      </c>
      <c r="Y90">
        <f t="shared" si="19"/>
        <v>0.32845399100574324</v>
      </c>
      <c r="Z90">
        <f t="shared" si="20"/>
        <v>3.162715936544771</v>
      </c>
      <c r="AA90">
        <f t="shared" si="21"/>
        <v>0.32888268984210983</v>
      </c>
      <c r="AC90">
        <f t="shared" si="22"/>
        <v>0.10788202420760086</v>
      </c>
    </row>
    <row r="91" spans="1:29" x14ac:dyDescent="0.25">
      <c r="A91" t="s">
        <v>91</v>
      </c>
      <c r="B91">
        <v>1.1254813380930888</v>
      </c>
      <c r="C91">
        <v>0.36268945776735784</v>
      </c>
      <c r="D91">
        <v>1.0976685767791718</v>
      </c>
      <c r="E91">
        <v>0.3542934882258294</v>
      </c>
      <c r="F91">
        <f t="shared" si="12"/>
        <v>0.12552387579922591</v>
      </c>
      <c r="G91">
        <v>1.1604902584123984</v>
      </c>
      <c r="H91">
        <v>0.37125573215461011</v>
      </c>
      <c r="I91">
        <v>1.1278800577615529</v>
      </c>
      <c r="J91">
        <v>0.36281231935738784</v>
      </c>
      <c r="L91">
        <f>VLOOKUP(A91,Conversion_PPP_MarketExchange!$B$6:$C$271,2,FALSE)</f>
        <v>0.42506918178224318</v>
      </c>
      <c r="Q91" t="s">
        <v>91</v>
      </c>
      <c r="R91">
        <f>IFERROR(VLOOKUP(Q91,'EU+'!$B$2:$D$30,3,FALSE),0)</f>
        <v>0</v>
      </c>
      <c r="S91">
        <f t="shared" si="13"/>
        <v>0.62208738636482375</v>
      </c>
      <c r="T91">
        <f t="shared" si="14"/>
        <v>0.20046937182170257</v>
      </c>
      <c r="U91">
        <f t="shared" si="15"/>
        <v>0.60671443666964886</v>
      </c>
      <c r="V91">
        <f t="shared" si="16"/>
        <v>0.19582866693277259</v>
      </c>
      <c r="W91">
        <f t="shared" si="17"/>
        <v>3.8348866792666782E-2</v>
      </c>
      <c r="X91">
        <f t="shared" si="18"/>
        <v>0.64143786957922633</v>
      </c>
      <c r="Y91">
        <f t="shared" si="19"/>
        <v>0.20520420932107739</v>
      </c>
      <c r="Z91">
        <f t="shared" si="20"/>
        <v>0.6234132308712329</v>
      </c>
      <c r="AA91">
        <f t="shared" si="21"/>
        <v>0.20053728111778732</v>
      </c>
      <c r="AC91">
        <f t="shared" si="22"/>
        <v>4.2108767523088543E-2</v>
      </c>
    </row>
    <row r="92" spans="1:29" x14ac:dyDescent="0.25">
      <c r="A92" t="s">
        <v>92</v>
      </c>
      <c r="B92">
        <v>6.043116835501916E-2</v>
      </c>
      <c r="C92">
        <v>3.5068468959970144E-2</v>
      </c>
      <c r="D92">
        <v>5.7025097939469846E-2</v>
      </c>
      <c r="E92">
        <v>3.3205167402468781E-2</v>
      </c>
      <c r="F92">
        <f t="shared" si="12"/>
        <v>1.1025831422259754E-3</v>
      </c>
      <c r="G92">
        <v>6.0978350595955431E-2</v>
      </c>
      <c r="H92">
        <v>3.5464353814875074E-2</v>
      </c>
      <c r="I92">
        <v>5.9478205630148141E-2</v>
      </c>
      <c r="J92">
        <v>3.4593357016094915E-2</v>
      </c>
      <c r="L92">
        <f>VLOOKUP(A92,Conversion_PPP_MarketExchange!$B$6:$C$271,2,FALSE)</f>
        <v>0.18500590360418387</v>
      </c>
      <c r="Q92" t="s">
        <v>92</v>
      </c>
      <c r="R92">
        <f>IFERROR(VLOOKUP(Q92,'EU+'!$B$2:$D$30,3,FALSE),0)</f>
        <v>0</v>
      </c>
      <c r="S92">
        <f t="shared" si="13"/>
        <v>1.4537845737391718E-2</v>
      </c>
      <c r="T92">
        <f t="shared" si="14"/>
        <v>8.4363749016315714E-3</v>
      </c>
      <c r="U92">
        <f t="shared" si="15"/>
        <v>1.3718451910996552E-2</v>
      </c>
      <c r="V92">
        <f t="shared" si="16"/>
        <v>7.988122925994455E-3</v>
      </c>
      <c r="W92">
        <f t="shared" si="17"/>
        <v>6.3810107880798208E-5</v>
      </c>
      <c r="X92">
        <f t="shared" si="18"/>
        <v>1.4669480640795188E-2</v>
      </c>
      <c r="Y92">
        <f t="shared" si="19"/>
        <v>8.5316123942540279E-3</v>
      </c>
      <c r="Z92">
        <f t="shared" si="20"/>
        <v>1.4308592763061151E-2</v>
      </c>
      <c r="AA92">
        <f t="shared" si="21"/>
        <v>8.3220778536666415E-3</v>
      </c>
      <c r="AC92">
        <f t="shared" si="22"/>
        <v>7.2788410045788944E-5</v>
      </c>
    </row>
    <row r="93" spans="1:29" x14ac:dyDescent="0.25">
      <c r="A93" t="s">
        <v>93</v>
      </c>
      <c r="B93">
        <v>0.13974083880086161</v>
      </c>
      <c r="C93">
        <v>5.08860578668896E-2</v>
      </c>
      <c r="D93">
        <v>0.136420199982145</v>
      </c>
      <c r="E93">
        <v>4.9705633283005611E-2</v>
      </c>
      <c r="F93">
        <f t="shared" si="12"/>
        <v>2.470649980064635E-3</v>
      </c>
      <c r="G93">
        <v>0.14355664921089653</v>
      </c>
      <c r="H93">
        <v>5.2093635590394503E-2</v>
      </c>
      <c r="I93">
        <v>0.13990589599796774</v>
      </c>
      <c r="J93">
        <v>5.0904445563303174E-2</v>
      </c>
      <c r="L93">
        <f>VLOOKUP(A93,Conversion_PPP_MarketExchange!$B$6:$C$271,2,FALSE)</f>
        <v>0.45935440933070781</v>
      </c>
      <c r="Q93" t="s">
        <v>93</v>
      </c>
      <c r="R93">
        <f>IFERROR(VLOOKUP(Q93,'EU+'!$B$2:$D$30,3,FALSE),0)</f>
        <v>0</v>
      </c>
      <c r="S93">
        <f t="shared" si="13"/>
        <v>8.3468904498805341E-2</v>
      </c>
      <c r="T93">
        <f t="shared" si="14"/>
        <v>3.0394861952023022E-2</v>
      </c>
      <c r="U93">
        <f t="shared" si="15"/>
        <v>8.1485446500320996E-2</v>
      </c>
      <c r="V93">
        <f t="shared" si="16"/>
        <v>2.9689779975231232E-2</v>
      </c>
      <c r="W93">
        <f t="shared" si="17"/>
        <v>8.8148303497764141E-4</v>
      </c>
      <c r="X93">
        <f t="shared" si="18"/>
        <v>8.5748134517988461E-2</v>
      </c>
      <c r="Y93">
        <f t="shared" si="19"/>
        <v>3.1116162829726741E-2</v>
      </c>
      <c r="Z93">
        <f t="shared" si="20"/>
        <v>8.3567495172371623E-2</v>
      </c>
      <c r="AA93">
        <f t="shared" si="21"/>
        <v>3.0405845146979256E-2</v>
      </c>
      <c r="AC93">
        <f t="shared" si="22"/>
        <v>9.6821558924606809E-4</v>
      </c>
    </row>
    <row r="94" spans="1:29" x14ac:dyDescent="0.25">
      <c r="A94" t="s">
        <v>94</v>
      </c>
      <c r="B94">
        <v>3.7281860462387587E-2</v>
      </c>
      <c r="C94">
        <v>2.8973330490405257E-2</v>
      </c>
      <c r="D94">
        <v>3.5863075635247703E-2</v>
      </c>
      <c r="E94">
        <v>2.7784997730462037E-2</v>
      </c>
      <c r="F94">
        <f t="shared" si="12"/>
        <v>7.7200609888178058E-4</v>
      </c>
      <c r="G94">
        <v>3.7911414949065796E-2</v>
      </c>
      <c r="H94">
        <v>2.9716257096322266E-2</v>
      </c>
      <c r="I94">
        <v>3.7018783682233693E-2</v>
      </c>
      <c r="J94">
        <v>2.8835833693529947E-2</v>
      </c>
      <c r="L94">
        <f>VLOOKUP(A94,Conversion_PPP_MarketExchange!$B$6:$C$271,2,FALSE)</f>
        <v>0.37145784456358699</v>
      </c>
      <c r="Q94" t="s">
        <v>94</v>
      </c>
      <c r="R94">
        <f>IFERROR(VLOOKUP(Q94,'EU+'!$B$2:$D$30,3,FALSE),0)</f>
        <v>0</v>
      </c>
      <c r="S94">
        <f t="shared" si="13"/>
        <v>1.8007797124290799E-2</v>
      </c>
      <c r="T94">
        <f t="shared" si="14"/>
        <v>1.3994630391705332E-2</v>
      </c>
      <c r="U94">
        <f t="shared" si="15"/>
        <v>1.7322498992349861E-2</v>
      </c>
      <c r="V94">
        <f t="shared" si="16"/>
        <v>1.3420644678766058E-2</v>
      </c>
      <c r="W94">
        <f t="shared" si="17"/>
        <v>1.8011370359369169E-4</v>
      </c>
      <c r="X94">
        <f t="shared" si="18"/>
        <v>1.8311883061370729E-2</v>
      </c>
      <c r="Y94">
        <f t="shared" si="19"/>
        <v>1.4353477064904181E-2</v>
      </c>
      <c r="Z94">
        <f t="shared" si="20"/>
        <v>1.7880726392670462E-2</v>
      </c>
      <c r="AA94">
        <f t="shared" si="21"/>
        <v>1.3928217010166385E-2</v>
      </c>
      <c r="AC94">
        <f t="shared" si="22"/>
        <v>2.0602230385273034E-4</v>
      </c>
    </row>
    <row r="95" spans="1:29" x14ac:dyDescent="0.25">
      <c r="A95" t="s">
        <v>95</v>
      </c>
      <c r="B95">
        <v>0.47090902248140959</v>
      </c>
      <c r="C95">
        <v>0.22342367168246291</v>
      </c>
      <c r="D95">
        <v>0.4524982919661884</v>
      </c>
      <c r="E95">
        <v>0.21314789763164296</v>
      </c>
      <c r="F95">
        <f t="shared" si="12"/>
        <v>4.5432026264789351E-2</v>
      </c>
      <c r="G95">
        <v>0.47775669011047378</v>
      </c>
      <c r="H95">
        <v>0.22707818386258138</v>
      </c>
      <c r="I95">
        <v>0.46705466818602392</v>
      </c>
      <c r="J95">
        <v>0.22129517611792524</v>
      </c>
      <c r="L95">
        <f>VLOOKUP(A95,Conversion_PPP_MarketExchange!$B$6:$C$271,2,FALSE)</f>
        <v>0.3003426611270506</v>
      </c>
      <c r="Q95" t="s">
        <v>95</v>
      </c>
      <c r="R95">
        <f>IFERROR(VLOOKUP(Q95,'EU+'!$B$2:$D$30,3,FALSE),0)</f>
        <v>0</v>
      </c>
      <c r="S95">
        <f t="shared" si="13"/>
        <v>0.18391091883320096</v>
      </c>
      <c r="T95">
        <f t="shared" si="14"/>
        <v>8.7256881449603807E-2</v>
      </c>
      <c r="U95">
        <f t="shared" si="15"/>
        <v>0.1767207096764451</v>
      </c>
      <c r="V95">
        <f t="shared" si="16"/>
        <v>8.3243734626783555E-2</v>
      </c>
      <c r="W95">
        <f t="shared" si="17"/>
        <v>6.9295193546143634E-3</v>
      </c>
      <c r="X95">
        <f t="shared" si="18"/>
        <v>0.18658523761963974</v>
      </c>
      <c r="Y95">
        <f t="shared" si="19"/>
        <v>8.86841310049237E-2</v>
      </c>
      <c r="Z95">
        <f t="shared" si="20"/>
        <v>0.18240562204309527</v>
      </c>
      <c r="AA95">
        <f t="shared" si="21"/>
        <v>8.6425609258334701E-2</v>
      </c>
      <c r="AC95">
        <f t="shared" si="22"/>
        <v>7.8648750920984698E-3</v>
      </c>
    </row>
    <row r="96" spans="1:29" x14ac:dyDescent="0.25">
      <c r="A96" t="s">
        <v>96</v>
      </c>
      <c r="B96">
        <v>0.22061740535494181</v>
      </c>
      <c r="C96">
        <v>0.11902701152175703</v>
      </c>
      <c r="D96">
        <v>0.21296447239139141</v>
      </c>
      <c r="E96">
        <v>0.11456343341779081</v>
      </c>
      <c r="F96">
        <f t="shared" si="12"/>
        <v>1.3124780276472587E-2</v>
      </c>
      <c r="G96">
        <v>0.21895843137468862</v>
      </c>
      <c r="H96">
        <v>0.11949458302908576</v>
      </c>
      <c r="I96">
        <v>0.21751343637367393</v>
      </c>
      <c r="J96">
        <v>0.11771599313824231</v>
      </c>
      <c r="L96">
        <f>VLOOKUP(A96,Conversion_PPP_MarketExchange!$B$6:$C$271,2,FALSE)</f>
        <v>0.25151823518468358</v>
      </c>
      <c r="Q96" t="s">
        <v>96</v>
      </c>
      <c r="R96">
        <f>IFERROR(VLOOKUP(Q96,'EU+'!$B$2:$D$30,3,FALSE),0)</f>
        <v>0</v>
      </c>
      <c r="S96">
        <f t="shared" si="13"/>
        <v>7.2154384763157275E-2</v>
      </c>
      <c r="T96">
        <f t="shared" si="14"/>
        <v>3.8928573077596632E-2</v>
      </c>
      <c r="U96">
        <f t="shared" si="15"/>
        <v>6.9651442310678213E-2</v>
      </c>
      <c r="V96">
        <f t="shared" si="16"/>
        <v>3.746873027228477E-2</v>
      </c>
      <c r="W96">
        <f t="shared" si="17"/>
        <v>1.4039057482172291E-3</v>
      </c>
      <c r="X96">
        <f t="shared" si="18"/>
        <v>7.1611806326561708E-2</v>
      </c>
      <c r="Y96">
        <f t="shared" si="19"/>
        <v>3.9081495438322469E-2</v>
      </c>
      <c r="Z96">
        <f t="shared" si="20"/>
        <v>7.1139211133465718E-2</v>
      </c>
      <c r="AA96">
        <f t="shared" si="21"/>
        <v>3.8499795825305487E-2</v>
      </c>
      <c r="AC96">
        <f t="shared" si="22"/>
        <v>1.5273632856956201E-3</v>
      </c>
    </row>
    <row r="97" spans="1:29" x14ac:dyDescent="0.25">
      <c r="A97" t="s">
        <v>97</v>
      </c>
      <c r="B97">
        <v>1.2777419463650833E-2</v>
      </c>
      <c r="C97">
        <v>6.1149682161439033E-3</v>
      </c>
      <c r="D97">
        <v>1.2497217477868187E-2</v>
      </c>
      <c r="E97">
        <v>6.0126703966168829E-3</v>
      </c>
      <c r="F97">
        <f t="shared" si="12"/>
        <v>3.6152205298353027E-5</v>
      </c>
      <c r="G97">
        <v>1.2793193395995012E-2</v>
      </c>
      <c r="H97">
        <v>6.1322009376772986E-3</v>
      </c>
      <c r="I97">
        <v>1.2689276779171345E-2</v>
      </c>
      <c r="J97">
        <v>6.0868418172002666E-3</v>
      </c>
      <c r="L97">
        <f>VLOOKUP(A97,Conversion_PPP_MarketExchange!$B$6:$C$271,2,FALSE)</f>
        <v>0.51247654338392434</v>
      </c>
      <c r="Q97" t="s">
        <v>97</v>
      </c>
      <c r="R97">
        <f>IFERROR(VLOOKUP(Q97,'EU+'!$B$2:$D$30,3,FALSE),0)</f>
        <v>0</v>
      </c>
      <c r="S97">
        <f t="shared" si="13"/>
        <v>8.5147249304592786E-3</v>
      </c>
      <c r="T97">
        <f t="shared" si="14"/>
        <v>4.0749442770574625E-3</v>
      </c>
      <c r="U97">
        <f t="shared" si="15"/>
        <v>8.3280015595395933E-3</v>
      </c>
      <c r="V97">
        <f t="shared" si="16"/>
        <v>4.0067741902307542E-3</v>
      </c>
      <c r="W97">
        <f t="shared" si="17"/>
        <v>1.6054239411499315E-5</v>
      </c>
      <c r="X97">
        <f t="shared" si="18"/>
        <v>8.5252364970055949E-3</v>
      </c>
      <c r="Y97">
        <f t="shared" si="19"/>
        <v>4.0864279638909021E-3</v>
      </c>
      <c r="Z97">
        <f t="shared" si="20"/>
        <v>8.4559876623348223E-3</v>
      </c>
      <c r="AA97">
        <f t="shared" si="21"/>
        <v>4.0562011692671356E-3</v>
      </c>
      <c r="AC97">
        <f t="shared" si="22"/>
        <v>1.6698893504069545E-5</v>
      </c>
    </row>
    <row r="98" spans="1:29" x14ac:dyDescent="0.25">
      <c r="A98" t="s">
        <v>98</v>
      </c>
      <c r="B98">
        <v>0.14626945223063456</v>
      </c>
      <c r="C98">
        <v>4.985924340972675E-2</v>
      </c>
      <c r="D98">
        <v>0.14105757945276012</v>
      </c>
      <c r="E98">
        <v>4.7846637723437183E-2</v>
      </c>
      <c r="F98">
        <f t="shared" si="12"/>
        <v>2.2893007414378419E-3</v>
      </c>
      <c r="G98">
        <v>0.14691502581165256</v>
      </c>
      <c r="H98">
        <v>5.0135146742958291E-2</v>
      </c>
      <c r="I98">
        <v>0.14474735249834911</v>
      </c>
      <c r="J98">
        <v>4.9290897854019605E-2</v>
      </c>
      <c r="L98">
        <f>VLOOKUP(A98,Conversion_PPP_MarketExchange!$B$6:$C$271,2,FALSE)</f>
        <v>0.54131484015424813</v>
      </c>
      <c r="Q98" t="s">
        <v>98</v>
      </c>
      <c r="R98" t="str">
        <f>IFERROR(VLOOKUP(Q98,'EU+'!$B$2:$D$30,3,FALSE),0)</f>
        <v>EU+</v>
      </c>
      <c r="S98">
        <f t="shared" si="13"/>
        <v>0.10295727671712829</v>
      </c>
      <c r="T98">
        <f t="shared" si="14"/>
        <v>3.5095311032871716E-2</v>
      </c>
      <c r="U98">
        <f t="shared" si="15"/>
        <v>9.9288703275286258E-2</v>
      </c>
      <c r="V98">
        <f t="shared" si="16"/>
        <v>3.3678662529676037E-2</v>
      </c>
      <c r="W98">
        <f t="shared" si="17"/>
        <v>1.1342523097878047E-3</v>
      </c>
      <c r="X98">
        <f t="shared" si="18"/>
        <v>0.10341168805735354</v>
      </c>
      <c r="Y98">
        <f t="shared" si="19"/>
        <v>3.5289516011378835E-2</v>
      </c>
      <c r="Z98">
        <f t="shared" si="20"/>
        <v>0.10188588934992271</v>
      </c>
      <c r="AA98">
        <f t="shared" si="21"/>
        <v>3.4695259554196424E-2</v>
      </c>
      <c r="AC98">
        <f t="shared" si="22"/>
        <v>1.2453499403173632E-3</v>
      </c>
    </row>
    <row r="99" spans="1:29" x14ac:dyDescent="0.25">
      <c r="A99" t="s">
        <v>99</v>
      </c>
      <c r="B99">
        <v>0.23120719141749763</v>
      </c>
      <c r="C99">
        <v>4.3022463922952947E-2</v>
      </c>
      <c r="D99">
        <v>0.2179846157495382</v>
      </c>
      <c r="E99">
        <v>4.073144358447877E-2</v>
      </c>
      <c r="F99">
        <f t="shared" si="12"/>
        <v>1.6590504964755768E-3</v>
      </c>
      <c r="G99">
        <v>0.23384482079192659</v>
      </c>
      <c r="H99">
        <v>4.359917076154439E-2</v>
      </c>
      <c r="I99">
        <v>0.22767887598632078</v>
      </c>
      <c r="J99">
        <v>4.2469089110283777E-2</v>
      </c>
      <c r="L99">
        <f>VLOOKUP(A99,Conversion_PPP_MarketExchange!$B$6:$C$271,2,FALSE)</f>
        <v>1.1773610024342407</v>
      </c>
      <c r="Q99" t="s">
        <v>99</v>
      </c>
      <c r="R99" t="str">
        <f>IFERROR(VLOOKUP(Q99,'EU+'!$B$2:$D$30,3,FALSE),0)</f>
        <v>EU+</v>
      </c>
      <c r="S99">
        <f t="shared" si="13"/>
        <v>0.35396837578521939</v>
      </c>
      <c r="T99">
        <f t="shared" si="14"/>
        <v>6.5865562328410177E-2</v>
      </c>
      <c r="U99">
        <f t="shared" si="15"/>
        <v>0.33372517485280001</v>
      </c>
      <c r="V99">
        <f t="shared" si="16"/>
        <v>6.2358107637538331E-2</v>
      </c>
      <c r="W99">
        <f t="shared" si="17"/>
        <v>3.8885335881348165E-3</v>
      </c>
      <c r="X99">
        <f t="shared" si="18"/>
        <v>0.35800647416730691</v>
      </c>
      <c r="Y99">
        <f t="shared" si="19"/>
        <v>6.6748475968374896E-2</v>
      </c>
      <c r="Z99">
        <f t="shared" si="20"/>
        <v>0.34856667493510868</v>
      </c>
      <c r="AA99">
        <f t="shared" si="21"/>
        <v>6.5018369027717141E-2</v>
      </c>
      <c r="AC99">
        <f t="shared" si="22"/>
        <v>4.4553590441007212E-3</v>
      </c>
    </row>
    <row r="100" spans="1:29" x14ac:dyDescent="0.25">
      <c r="A100" t="s">
        <v>100</v>
      </c>
      <c r="B100">
        <v>7.7928897147145335E-2</v>
      </c>
      <c r="C100">
        <v>2.1867226787116032E-2</v>
      </c>
      <c r="D100">
        <v>7.4821897001420973E-2</v>
      </c>
      <c r="E100">
        <v>2.0588133406860894E-2</v>
      </c>
      <c r="F100">
        <f t="shared" si="12"/>
        <v>4.2387123717870157E-4</v>
      </c>
      <c r="G100">
        <v>7.8766953590155203E-2</v>
      </c>
      <c r="H100">
        <v>2.2300614287925794E-2</v>
      </c>
      <c r="I100">
        <v>7.7172582579573837E-2</v>
      </c>
      <c r="J100">
        <v>2.1597563459463866E-2</v>
      </c>
      <c r="L100">
        <f>VLOOKUP(A100,Conversion_PPP_MarketExchange!$B$6:$C$271,2,FALSE)</f>
        <v>0.54585438705662725</v>
      </c>
      <c r="Q100" t="s">
        <v>100</v>
      </c>
      <c r="R100" t="str">
        <f>IFERROR(VLOOKUP(Q100,'EU+'!$B$2:$D$30,3,FALSE),0)</f>
        <v>EU+</v>
      </c>
      <c r="S100">
        <f t="shared" si="13"/>
        <v>5.5313203735055112E-2</v>
      </c>
      <c r="T100">
        <f t="shared" si="14"/>
        <v>1.5521153444691235E-2</v>
      </c>
      <c r="U100">
        <f t="shared" si="15"/>
        <v>5.310788403521649E-2</v>
      </c>
      <c r="V100">
        <f t="shared" si="16"/>
        <v>1.4613264903619989E-2</v>
      </c>
      <c r="W100">
        <f t="shared" si="17"/>
        <v>2.1354751114337171E-4</v>
      </c>
      <c r="X100">
        <f t="shared" si="18"/>
        <v>5.5908048375114004E-2</v>
      </c>
      <c r="Y100">
        <f t="shared" si="19"/>
        <v>1.5828767847128531E-2</v>
      </c>
      <c r="Z100">
        <f t="shared" si="20"/>
        <v>5.4776378715128533E-2</v>
      </c>
      <c r="AA100">
        <f t="shared" si="21"/>
        <v>1.5329748932009207E-2</v>
      </c>
      <c r="AC100">
        <f t="shared" si="22"/>
        <v>2.5054989155829001E-4</v>
      </c>
    </row>
    <row r="101" spans="1:29" x14ac:dyDescent="0.25">
      <c r="A101" t="s">
        <v>101</v>
      </c>
      <c r="B101">
        <v>0.33650301353199319</v>
      </c>
      <c r="C101">
        <v>0.1860986094060155</v>
      </c>
      <c r="D101">
        <v>0.32785298122920198</v>
      </c>
      <c r="E101">
        <v>0.18114661266801102</v>
      </c>
      <c r="F101">
        <f t="shared" si="12"/>
        <v>3.2814095281094413E-2</v>
      </c>
      <c r="G101">
        <v>0.34478420138850518</v>
      </c>
      <c r="H101">
        <v>0.1898887906459524</v>
      </c>
      <c r="I101">
        <v>0.33638006538323345</v>
      </c>
      <c r="J101">
        <v>0.18574583038561904</v>
      </c>
      <c r="L101">
        <f>VLOOKUP(A101,Conversion_PPP_MarketExchange!$B$6:$C$271,2,FALSE)</f>
        <v>0.42080780623164238</v>
      </c>
      <c r="Q101" t="s">
        <v>101</v>
      </c>
      <c r="R101">
        <f>IFERROR(VLOOKUP(Q101,'EU+'!$B$2:$D$30,3,FALSE),0)</f>
        <v>0</v>
      </c>
      <c r="S101">
        <f t="shared" si="13"/>
        <v>0.18413070829922099</v>
      </c>
      <c r="T101">
        <f t="shared" si="14"/>
        <v>0.10183109031851746</v>
      </c>
      <c r="U101">
        <f t="shared" si="15"/>
        <v>0.17939750678043975</v>
      </c>
      <c r="V101">
        <f t="shared" si="16"/>
        <v>9.9121412751907778E-2</v>
      </c>
      <c r="W101">
        <f t="shared" si="17"/>
        <v>9.8250544659340654E-3</v>
      </c>
      <c r="X101">
        <f t="shared" si="18"/>
        <v>0.18866208223722433</v>
      </c>
      <c r="Y101">
        <f t="shared" si="19"/>
        <v>0.10390503535980207</v>
      </c>
      <c r="Z101">
        <f t="shared" si="20"/>
        <v>0.1840634324389617</v>
      </c>
      <c r="AA101">
        <f t="shared" si="21"/>
        <v>0.10163805356019277</v>
      </c>
      <c r="AC101">
        <f t="shared" si="22"/>
        <v>1.0796256373121718E-2</v>
      </c>
    </row>
    <row r="102" spans="1:29" x14ac:dyDescent="0.25">
      <c r="A102" t="s">
        <v>102</v>
      </c>
      <c r="B102">
        <v>1.2646004068224304E-2</v>
      </c>
      <c r="C102">
        <v>5.5059860941026979E-3</v>
      </c>
      <c r="D102">
        <v>1.2095781166739688E-2</v>
      </c>
      <c r="E102">
        <v>5.2043140903036099E-3</v>
      </c>
      <c r="F102">
        <f t="shared" si="12"/>
        <v>2.7084885150532691E-5</v>
      </c>
      <c r="G102">
        <v>1.2781278293479036E-2</v>
      </c>
      <c r="H102">
        <v>5.5383494160103101E-3</v>
      </c>
      <c r="I102">
        <v>1.2507687842814343E-2</v>
      </c>
      <c r="J102">
        <v>5.4183048478531459E-3</v>
      </c>
      <c r="L102">
        <f>VLOOKUP(A102,Conversion_PPP_MarketExchange!$B$6:$C$271,2,FALSE)</f>
        <v>0.21018639499497921</v>
      </c>
      <c r="Q102" t="s">
        <v>102</v>
      </c>
      <c r="R102">
        <f>IFERROR(VLOOKUP(Q102,'EU+'!$B$2:$D$30,3,FALSE),0)</f>
        <v>0</v>
      </c>
      <c r="S102">
        <f t="shared" si="13"/>
        <v>3.4562997259834005E-3</v>
      </c>
      <c r="T102">
        <f t="shared" si="14"/>
        <v>1.5048499214177246E-3</v>
      </c>
      <c r="U102">
        <f t="shared" si="15"/>
        <v>3.3059174191795012E-3</v>
      </c>
      <c r="V102">
        <f t="shared" si="16"/>
        <v>1.4223994605098737E-3</v>
      </c>
      <c r="W102">
        <f t="shared" si="17"/>
        <v>2.02322022525878E-6</v>
      </c>
      <c r="X102">
        <f t="shared" si="18"/>
        <v>3.4932717422154181E-3</v>
      </c>
      <c r="Y102">
        <f t="shared" si="19"/>
        <v>1.5136951930179653E-3</v>
      </c>
      <c r="Z102">
        <f t="shared" si="20"/>
        <v>3.4184962957927731E-3</v>
      </c>
      <c r="AA102">
        <f t="shared" si="21"/>
        <v>1.4808856188798427E-3</v>
      </c>
      <c r="AC102">
        <f t="shared" si="22"/>
        <v>2.2912731373656953E-6</v>
      </c>
    </row>
    <row r="103" spans="1:29" x14ac:dyDescent="0.25">
      <c r="A103" t="s">
        <v>103</v>
      </c>
      <c r="B103">
        <v>0.21608600780686066</v>
      </c>
      <c r="C103">
        <v>0.1656121681975905</v>
      </c>
      <c r="D103">
        <v>0.20420488184793634</v>
      </c>
      <c r="E103">
        <v>0.15521762485401402</v>
      </c>
      <c r="F103">
        <f t="shared" si="12"/>
        <v>2.4092511065321433E-2</v>
      </c>
      <c r="G103">
        <v>0.21856455005730618</v>
      </c>
      <c r="H103">
        <v>0.16831689138471367</v>
      </c>
      <c r="I103">
        <v>0.2129518132373677</v>
      </c>
      <c r="J103">
        <v>0.16314663879042673</v>
      </c>
      <c r="L103">
        <f>VLOOKUP(A103,Conversion_PPP_MarketExchange!$B$6:$C$271,2,FALSE)</f>
        <v>0.22781596364164955</v>
      </c>
      <c r="Q103" t="s">
        <v>103</v>
      </c>
      <c r="R103">
        <f>IFERROR(VLOOKUP(Q103,'EU+'!$B$2:$D$30,3,FALSE),0)</f>
        <v>0</v>
      </c>
      <c r="S103">
        <f t="shared" si="13"/>
        <v>6.4012424580157851E-2</v>
      </c>
      <c r="T103">
        <f t="shared" si="14"/>
        <v>4.9060263243792007E-2</v>
      </c>
      <c r="U103">
        <f t="shared" si="15"/>
        <v>6.0492809001657398E-2</v>
      </c>
      <c r="V103">
        <f t="shared" si="16"/>
        <v>4.5981026746347929E-2</v>
      </c>
      <c r="W103">
        <f t="shared" si="17"/>
        <v>2.1142548206483638E-3</v>
      </c>
      <c r="X103">
        <f t="shared" si="18"/>
        <v>6.4746657677828806E-2</v>
      </c>
      <c r="Y103">
        <f t="shared" si="19"/>
        <v>4.9861499245989233E-2</v>
      </c>
      <c r="Z103">
        <f t="shared" si="20"/>
        <v>6.3083963753214678E-2</v>
      </c>
      <c r="AA103">
        <f t="shared" si="21"/>
        <v>4.8329885016955149E-2</v>
      </c>
      <c r="AC103">
        <f t="shared" si="22"/>
        <v>2.4861691070577848E-3</v>
      </c>
    </row>
    <row r="104" spans="1:29" x14ac:dyDescent="0.25">
      <c r="A104" t="s">
        <v>104</v>
      </c>
      <c r="B104">
        <v>4.7443643633094075</v>
      </c>
      <c r="C104">
        <v>2.921292938144445</v>
      </c>
      <c r="D104">
        <v>4.6134503207222881</v>
      </c>
      <c r="E104">
        <v>2.8457649240184599</v>
      </c>
      <c r="F104">
        <f t="shared" si="12"/>
        <v>8.0983780027737904</v>
      </c>
      <c r="G104">
        <v>4.8415697362520715</v>
      </c>
      <c r="H104">
        <v>2.9950011472258402</v>
      </c>
      <c r="I104">
        <v>4.733128140094589</v>
      </c>
      <c r="J104">
        <v>2.9213217502305637</v>
      </c>
      <c r="L104">
        <f>VLOOKUP(A104,Conversion_PPP_MarketExchange!$B$6:$C$271,2,FALSE)</f>
        <v>0.65396654401306675</v>
      </c>
      <c r="Q104" t="s">
        <v>104</v>
      </c>
      <c r="R104">
        <f>IFERROR(VLOOKUP(Q104,'EU+'!$B$2:$D$30,3,FALSE),0)</f>
        <v>0</v>
      </c>
      <c r="S104">
        <f t="shared" si="13"/>
        <v>4.0344751458940555</v>
      </c>
      <c r="T104">
        <f t="shared" si="14"/>
        <v>2.4841860469161774</v>
      </c>
      <c r="U104">
        <f t="shared" si="15"/>
        <v>3.9231494949489361</v>
      </c>
      <c r="V104">
        <f t="shared" si="16"/>
        <v>2.419959129994167</v>
      </c>
      <c r="W104">
        <f t="shared" si="17"/>
        <v>5.8562021908421258</v>
      </c>
      <c r="X104">
        <f t="shared" si="18"/>
        <v>4.1171358842254984</v>
      </c>
      <c r="Y104">
        <f t="shared" si="19"/>
        <v>2.5468654523781606</v>
      </c>
      <c r="Z104">
        <f t="shared" si="20"/>
        <v>4.0249201750228298</v>
      </c>
      <c r="AA104">
        <f t="shared" si="21"/>
        <v>2.4842105479107151</v>
      </c>
      <c r="AC104">
        <f t="shared" si="22"/>
        <v>6.4865236325174127</v>
      </c>
    </row>
    <row r="105" spans="1:29" x14ac:dyDescent="0.25">
      <c r="A105" t="s">
        <v>105</v>
      </c>
      <c r="B105">
        <v>5.2754931244263982E-2</v>
      </c>
      <c r="C105">
        <v>1.133362929594903E-2</v>
      </c>
      <c r="D105">
        <v>5.1007422892637523E-2</v>
      </c>
      <c r="E105">
        <v>1.0750856745132209E-2</v>
      </c>
      <c r="F105">
        <f t="shared" si="12"/>
        <v>1.1558092075435472E-4</v>
      </c>
      <c r="G105">
        <v>5.4002387865342158E-2</v>
      </c>
      <c r="H105">
        <v>1.1606368793120761E-2</v>
      </c>
      <c r="I105">
        <v>5.2588247334081219E-2</v>
      </c>
      <c r="J105">
        <v>1.1235952271381308E-2</v>
      </c>
      <c r="L105">
        <f>VLOOKUP(A105,Conversion_PPP_MarketExchange!$B$6:$C$271,2,FALSE)</f>
        <v>0.39147972844069134</v>
      </c>
      <c r="Q105" t="s">
        <v>105</v>
      </c>
      <c r="R105">
        <f>IFERROR(VLOOKUP(Q105,'EU+'!$B$2:$D$30,3,FALSE),0)</f>
        <v>0</v>
      </c>
      <c r="S105">
        <f t="shared" si="13"/>
        <v>2.685504089154192E-2</v>
      </c>
      <c r="T105">
        <f t="shared" si="14"/>
        <v>5.7694147450032384E-3</v>
      </c>
      <c r="U105">
        <f t="shared" si="15"/>
        <v>2.5965467023575932E-2</v>
      </c>
      <c r="V105">
        <f t="shared" si="16"/>
        <v>5.4727527967544558E-3</v>
      </c>
      <c r="W105">
        <f t="shared" si="17"/>
        <v>2.9951023174383719E-5</v>
      </c>
      <c r="X105">
        <f t="shared" si="18"/>
        <v>2.7490062069265884E-2</v>
      </c>
      <c r="Y105">
        <f t="shared" si="19"/>
        <v>5.9082535260713458E-3</v>
      </c>
      <c r="Z105">
        <f t="shared" si="20"/>
        <v>2.677018999479458E-2</v>
      </c>
      <c r="AA105">
        <f t="shared" si="21"/>
        <v>5.7196919906168315E-3</v>
      </c>
      <c r="AC105">
        <f t="shared" si="22"/>
        <v>3.4907459728334492E-5</v>
      </c>
    </row>
    <row r="106" spans="1:29" x14ac:dyDescent="0.25">
      <c r="A106" t="s">
        <v>106</v>
      </c>
      <c r="B106">
        <v>0.28002146077547063</v>
      </c>
      <c r="C106">
        <v>0.22036359943345976</v>
      </c>
      <c r="D106">
        <v>0.26666078744362892</v>
      </c>
      <c r="E106">
        <v>0.20946396507243517</v>
      </c>
      <c r="F106">
        <f t="shared" si="12"/>
        <v>4.3875152663866344E-2</v>
      </c>
      <c r="G106">
        <v>0.27836262405364198</v>
      </c>
      <c r="H106">
        <v>0.22094576612014777</v>
      </c>
      <c r="I106">
        <v>0.2750149574242472</v>
      </c>
      <c r="J106">
        <v>0.21698870952621452</v>
      </c>
      <c r="L106">
        <f>VLOOKUP(A106,Conversion_PPP_MarketExchange!$B$6:$C$271,2,FALSE)</f>
        <v>0.31974030056485014</v>
      </c>
      <c r="Q106" t="s">
        <v>106</v>
      </c>
      <c r="R106">
        <f>IFERROR(VLOOKUP(Q106,'EU+'!$B$2:$D$30,3,FALSE),0)</f>
        <v>0</v>
      </c>
      <c r="S106">
        <f t="shared" si="13"/>
        <v>0.11642390821995273</v>
      </c>
      <c r="T106">
        <f t="shared" si="14"/>
        <v>9.1620090133130702E-2</v>
      </c>
      <c r="U106">
        <f t="shared" si="15"/>
        <v>0.11086897038970421</v>
      </c>
      <c r="V106">
        <f t="shared" si="16"/>
        <v>8.7088373074856826E-2</v>
      </c>
      <c r="W106">
        <f t="shared" si="17"/>
        <v>7.5843847248254475E-3</v>
      </c>
      <c r="X106">
        <f t="shared" si="18"/>
        <v>0.11573421731655112</v>
      </c>
      <c r="Y106">
        <f t="shared" si="19"/>
        <v>9.1862136298849498E-2</v>
      </c>
      <c r="Z106">
        <f t="shared" si="20"/>
        <v>0.11434236530873604</v>
      </c>
      <c r="AA106">
        <f t="shared" si="21"/>
        <v>9.0216919562827097E-2</v>
      </c>
      <c r="AC106">
        <f t="shared" si="22"/>
        <v>8.4386520853884026E-3</v>
      </c>
    </row>
    <row r="107" spans="1:29" x14ac:dyDescent="0.25">
      <c r="A107" t="s">
        <v>107</v>
      </c>
      <c r="B107">
        <v>0.25539427377751966</v>
      </c>
      <c r="C107">
        <v>0.18712258671691467</v>
      </c>
      <c r="D107">
        <v>0.24586914469010926</v>
      </c>
      <c r="E107">
        <v>0.1785018560423757</v>
      </c>
      <c r="F107">
        <f t="shared" si="12"/>
        <v>3.1862912610573016E-2</v>
      </c>
      <c r="G107">
        <v>0.26292779450848563</v>
      </c>
      <c r="H107">
        <v>0.1950942552224697</v>
      </c>
      <c r="I107">
        <v>0.25473040432537153</v>
      </c>
      <c r="J107">
        <v>0.18702900264487715</v>
      </c>
      <c r="L107">
        <f>VLOOKUP(A107,Conversion_PPP_MarketExchange!$B$6:$C$271,2,FALSE)</f>
        <v>0.13365648489057222</v>
      </c>
      <c r="Q107" t="s">
        <v>107</v>
      </c>
      <c r="R107">
        <f>IFERROR(VLOOKUP(Q107,'EU+'!$B$2:$D$30,3,FALSE),0)</f>
        <v>0</v>
      </c>
      <c r="S107">
        <f t="shared" si="13"/>
        <v>4.438688511232395E-2</v>
      </c>
      <c r="T107">
        <f t="shared" si="14"/>
        <v>3.2521436897054105E-2</v>
      </c>
      <c r="U107">
        <f t="shared" si="15"/>
        <v>4.2731441533932511E-2</v>
      </c>
      <c r="V107">
        <f t="shared" si="16"/>
        <v>3.102317549762907E-2</v>
      </c>
      <c r="W107">
        <f t="shared" si="17"/>
        <v>9.6243741795669271E-4</v>
      </c>
      <c r="X107">
        <f t="shared" si="18"/>
        <v>4.569619214662337E-2</v>
      </c>
      <c r="Y107">
        <f t="shared" si="19"/>
        <v>3.3906892917175524E-2</v>
      </c>
      <c r="Z107">
        <f t="shared" si="20"/>
        <v>4.427150626429327E-2</v>
      </c>
      <c r="AA107">
        <f t="shared" si="21"/>
        <v>3.2505172219728214E-2</v>
      </c>
      <c r="AC107">
        <f t="shared" si="22"/>
        <v>1.1496773872968077E-3</v>
      </c>
    </row>
    <row r="108" spans="1:29" x14ac:dyDescent="0.25">
      <c r="A108" t="s">
        <v>108</v>
      </c>
      <c r="B108">
        <v>1.727934455288066E-2</v>
      </c>
      <c r="C108">
        <v>5.1936731793618207E-3</v>
      </c>
      <c r="D108">
        <v>1.6720422718920262E-2</v>
      </c>
      <c r="E108">
        <v>4.9372470604289211E-3</v>
      </c>
      <c r="F108">
        <f t="shared" si="12"/>
        <v>2.4376408535714022E-5</v>
      </c>
      <c r="G108">
        <v>1.7754279185898676E-2</v>
      </c>
      <c r="H108">
        <v>5.2675705883599077E-3</v>
      </c>
      <c r="I108">
        <v>1.7251348819233198E-2</v>
      </c>
      <c r="J108">
        <v>5.1347817069177246E-3</v>
      </c>
      <c r="L108">
        <f>VLOOKUP(A108,Conversion_PPP_MarketExchange!$B$6:$C$271,2,FALSE)</f>
        <v>0.44199905011630891</v>
      </c>
      <c r="Q108" t="s">
        <v>108</v>
      </c>
      <c r="R108">
        <f>IFERROR(VLOOKUP(Q108,'EU+'!$B$2:$D$30,3,FALSE),0)</f>
        <v>0</v>
      </c>
      <c r="S108">
        <f t="shared" si="13"/>
        <v>9.9312080233185142E-3</v>
      </c>
      <c r="T108">
        <f t="shared" si="14"/>
        <v>2.985035027892503E-3</v>
      </c>
      <c r="U108">
        <f t="shared" si="15"/>
        <v>9.6099707805024949E-3</v>
      </c>
      <c r="V108">
        <f t="shared" si="16"/>
        <v>2.8376555296747716E-3</v>
      </c>
      <c r="W108">
        <f t="shared" si="17"/>
        <v>8.0522889050938079E-6</v>
      </c>
      <c r="X108">
        <f t="shared" si="18"/>
        <v>1.0204174085401816E-2</v>
      </c>
      <c r="Y108">
        <f t="shared" si="19"/>
        <v>3.0275071563287581E-3</v>
      </c>
      <c r="Z108">
        <f t="shared" si="20"/>
        <v>9.9151176297409393E-3</v>
      </c>
      <c r="AA108">
        <f t="shared" si="21"/>
        <v>2.9511874787651639E-3</v>
      </c>
      <c r="AC108">
        <f t="shared" si="22"/>
        <v>9.1657995816218429E-6</v>
      </c>
    </row>
    <row r="109" spans="1:29" x14ac:dyDescent="0.25">
      <c r="A109" t="s">
        <v>109</v>
      </c>
      <c r="B109">
        <v>5.7841154531943786E-2</v>
      </c>
      <c r="C109">
        <v>2.413678119358206E-2</v>
      </c>
      <c r="D109">
        <v>5.6885935767657159E-2</v>
      </c>
      <c r="E109">
        <v>2.359546954963657E-2</v>
      </c>
      <c r="F109">
        <f t="shared" si="12"/>
        <v>5.5674618326782659E-4</v>
      </c>
      <c r="G109">
        <v>5.8113005240279493E-2</v>
      </c>
      <c r="H109">
        <v>2.4238980933637855E-2</v>
      </c>
      <c r="I109">
        <v>5.7613365179960151E-2</v>
      </c>
      <c r="J109">
        <v>2.3992072206987753E-2</v>
      </c>
      <c r="L109">
        <f>VLOOKUP(A109,Conversion_PPP_MarketExchange!$B$6:$C$271,2,FALSE)</f>
        <v>0.18405260032086213</v>
      </c>
      <c r="Q109" t="s">
        <v>109</v>
      </c>
      <c r="R109">
        <f>IFERROR(VLOOKUP(Q109,'EU+'!$B$2:$D$30,3,FALSE),0)</f>
        <v>0</v>
      </c>
      <c r="S109">
        <f t="shared" si="13"/>
        <v>1.3843069168917081E-2</v>
      </c>
      <c r="T109">
        <f t="shared" si="14"/>
        <v>5.7766331651150889E-3</v>
      </c>
      <c r="U109">
        <f t="shared" si="15"/>
        <v>1.3614457559545339E-2</v>
      </c>
      <c r="V109">
        <f t="shared" si="16"/>
        <v>5.6470815579641766E-3</v>
      </c>
      <c r="W109">
        <f t="shared" si="17"/>
        <v>3.1889530122299112E-5</v>
      </c>
      <c r="X109">
        <f t="shared" si="18"/>
        <v>1.3908130943523118E-2</v>
      </c>
      <c r="Y109">
        <f t="shared" si="19"/>
        <v>5.8010925328798937E-3</v>
      </c>
      <c r="Z109">
        <f t="shared" si="20"/>
        <v>1.3788552557328514E-2</v>
      </c>
      <c r="AA109">
        <f t="shared" si="21"/>
        <v>5.7420000993161939E-3</v>
      </c>
      <c r="AC109">
        <f t="shared" si="22"/>
        <v>3.3652674575034858E-5</v>
      </c>
    </row>
    <row r="110" spans="1:29" x14ac:dyDescent="0.25">
      <c r="A110" t="s">
        <v>110</v>
      </c>
      <c r="B110">
        <v>0.25003609329255505</v>
      </c>
      <c r="C110">
        <v>0.19098756726340843</v>
      </c>
      <c r="D110">
        <v>0.24246037494330822</v>
      </c>
      <c r="E110">
        <v>0.18466710603851752</v>
      </c>
      <c r="F110">
        <f t="shared" si="12"/>
        <v>3.4101940052641076E-2</v>
      </c>
      <c r="G110">
        <v>0.25291967856579134</v>
      </c>
      <c r="H110">
        <v>0.19470688054406241</v>
      </c>
      <c r="I110">
        <v>0.24847204893388486</v>
      </c>
      <c r="J110">
        <v>0.19016568235185147</v>
      </c>
      <c r="L110">
        <f>VLOOKUP(A110,Conversion_PPP_MarketExchange!$B$6:$C$271,2,FALSE)</f>
        <v>0.59734521326796752</v>
      </c>
      <c r="Q110" t="s">
        <v>110</v>
      </c>
      <c r="R110">
        <f>IFERROR(VLOOKUP(Q110,'EU+'!$B$2:$D$30,3,FALSE),0)</f>
        <v>0</v>
      </c>
      <c r="S110">
        <f t="shared" si="13"/>
        <v>0.19421446408226584</v>
      </c>
      <c r="T110">
        <f t="shared" si="14"/>
        <v>0.14834877450688042</v>
      </c>
      <c r="U110">
        <f t="shared" si="15"/>
        <v>0.18833005731577696</v>
      </c>
      <c r="V110">
        <f t="shared" si="16"/>
        <v>0.14343938333306833</v>
      </c>
      <c r="W110">
        <f t="shared" si="17"/>
        <v>2.0574856690970918E-2</v>
      </c>
      <c r="X110">
        <f t="shared" si="18"/>
        <v>0.19645427658734219</v>
      </c>
      <c r="Y110">
        <f t="shared" si="19"/>
        <v>0.15123773516069727</v>
      </c>
      <c r="Z110">
        <f t="shared" si="20"/>
        <v>0.19299959932846167</v>
      </c>
      <c r="AA110">
        <f t="shared" si="21"/>
        <v>0.14771037892353331</v>
      </c>
      <c r="AC110">
        <f t="shared" si="22"/>
        <v>2.287285253653721E-2</v>
      </c>
    </row>
    <row r="111" spans="1:29" x14ac:dyDescent="0.25">
      <c r="A111" t="s">
        <v>111</v>
      </c>
      <c r="B111">
        <v>3.5194579218211723E-2</v>
      </c>
      <c r="C111">
        <v>1.7068825856202088E-2</v>
      </c>
      <c r="D111">
        <v>3.4499064088044443E-2</v>
      </c>
      <c r="E111">
        <v>1.6729247862177679E-2</v>
      </c>
      <c r="F111">
        <f t="shared" si="12"/>
        <v>2.7986773403417643E-4</v>
      </c>
      <c r="G111">
        <v>3.6364041325732836E-2</v>
      </c>
      <c r="H111">
        <v>1.7707577818697997E-2</v>
      </c>
      <c r="I111">
        <v>3.5352561543996332E-2</v>
      </c>
      <c r="J111">
        <v>1.7173340408404094E-2</v>
      </c>
      <c r="L111">
        <f>VLOOKUP(A111,Conversion_PPP_MarketExchange!$B$6:$C$271,2,FALSE)</f>
        <v>0.2600962992886427</v>
      </c>
      <c r="Q111" t="s">
        <v>111</v>
      </c>
      <c r="R111">
        <f>IFERROR(VLOOKUP(Q111,'EU+'!$B$2:$D$30,3,FALSE),0)</f>
        <v>0</v>
      </c>
      <c r="S111">
        <f t="shared" si="13"/>
        <v>1.1903191714331369E-2</v>
      </c>
      <c r="T111">
        <f t="shared" si="14"/>
        <v>5.7728636346297312E-3</v>
      </c>
      <c r="U111">
        <f t="shared" si="15"/>
        <v>1.1667960888491142E-2</v>
      </c>
      <c r="V111">
        <f t="shared" si="16"/>
        <v>5.6580146421249707E-3</v>
      </c>
      <c r="W111">
        <f t="shared" si="17"/>
        <v>3.201312969050056E-5</v>
      </c>
      <c r="X111">
        <f t="shared" si="18"/>
        <v>1.2298716592812276E-2</v>
      </c>
      <c r="Y111">
        <f t="shared" si="19"/>
        <v>5.9888965361840673E-3</v>
      </c>
      <c r="Z111">
        <f t="shared" si="20"/>
        <v>1.1956623065211596E-2</v>
      </c>
      <c r="AA111">
        <f t="shared" si="21"/>
        <v>5.8082115995559394E-3</v>
      </c>
      <c r="AC111">
        <f t="shared" si="22"/>
        <v>3.5866881721117517E-5</v>
      </c>
    </row>
    <row r="112" spans="1:29" x14ac:dyDescent="0.25">
      <c r="A112" t="s">
        <v>112</v>
      </c>
      <c r="B112">
        <v>3.0459304345161902E-2</v>
      </c>
      <c r="C112">
        <v>1.2003005836794527E-2</v>
      </c>
      <c r="D112">
        <v>2.9304184990512523E-2</v>
      </c>
      <c r="E112">
        <v>1.1696545386015613E-2</v>
      </c>
      <c r="F112">
        <f t="shared" si="12"/>
        <v>1.3680917396712312E-4</v>
      </c>
      <c r="G112">
        <v>3.0656650317399097E-2</v>
      </c>
      <c r="H112">
        <v>1.210082844011392E-2</v>
      </c>
      <c r="I112">
        <v>3.0140046551024507E-2</v>
      </c>
      <c r="J112">
        <v>1.1934702510219466E-2</v>
      </c>
      <c r="L112">
        <f>VLOOKUP(A112,Conversion_PPP_MarketExchange!$B$6:$C$271,2,FALSE)</f>
        <v>0.4576920676384042</v>
      </c>
      <c r="Q112" t="s">
        <v>112</v>
      </c>
      <c r="R112">
        <f>IFERROR(VLOOKUP(Q112,'EU+'!$B$2:$D$30,3,FALSE),0)</f>
        <v>0</v>
      </c>
      <c r="S112">
        <f t="shared" si="13"/>
        <v>1.8127872761186711E-2</v>
      </c>
      <c r="T112">
        <f t="shared" si="14"/>
        <v>7.1435959303434975E-3</v>
      </c>
      <c r="U112">
        <f t="shared" si="15"/>
        <v>1.7440402802983476E-2</v>
      </c>
      <c r="V112">
        <f t="shared" si="16"/>
        <v>6.9612058141707202E-3</v>
      </c>
      <c r="W112">
        <f t="shared" si="17"/>
        <v>4.8458386387244238E-5</v>
      </c>
      <c r="X112">
        <f t="shared" si="18"/>
        <v>1.8245323331761435E-2</v>
      </c>
      <c r="Y112">
        <f t="shared" si="19"/>
        <v>7.2018151098115178E-3</v>
      </c>
      <c r="Z112">
        <f t="shared" si="20"/>
        <v>1.7937866298643874E-2</v>
      </c>
      <c r="AA112">
        <f t="shared" si="21"/>
        <v>7.1029451656613044E-3</v>
      </c>
      <c r="AC112">
        <f t="shared" si="22"/>
        <v>5.1866140875909484E-5</v>
      </c>
    </row>
    <row r="113" spans="1:29" x14ac:dyDescent="0.25">
      <c r="A113" t="s">
        <v>113</v>
      </c>
      <c r="B113">
        <v>0.31055443511258313</v>
      </c>
      <c r="C113">
        <v>0.25885992173904349</v>
      </c>
      <c r="D113">
        <v>0.30068669264877212</v>
      </c>
      <c r="E113">
        <v>0.24999062726706733</v>
      </c>
      <c r="F113">
        <f t="shared" si="12"/>
        <v>6.2495313721381791E-2</v>
      </c>
      <c r="G113">
        <v>0.31381589634344942</v>
      </c>
      <c r="H113">
        <v>0.26310857104341462</v>
      </c>
      <c r="I113">
        <v>0.30835234136826822</v>
      </c>
      <c r="J113">
        <v>0.25737773340664949</v>
      </c>
      <c r="L113">
        <f>VLOOKUP(A113,Conversion_PPP_MarketExchange!$B$6:$C$271,2,FALSE)</f>
        <v>0.3866696095053429</v>
      </c>
      <c r="Q113" t="s">
        <v>113</v>
      </c>
      <c r="R113">
        <f>IFERROR(VLOOKUP(Q113,'EU+'!$B$2:$D$30,3,FALSE),0)</f>
        <v>0</v>
      </c>
      <c r="S113">
        <f t="shared" si="13"/>
        <v>0.15614614044205091</v>
      </c>
      <c r="T113">
        <f t="shared" si="14"/>
        <v>0.13015424390905839</v>
      </c>
      <c r="U113">
        <f t="shared" si="15"/>
        <v>0.15118465953439089</v>
      </c>
      <c r="V113">
        <f t="shared" si="16"/>
        <v>0.12569478062771439</v>
      </c>
      <c r="W113">
        <f t="shared" si="17"/>
        <v>1.5799177877049243E-2</v>
      </c>
      <c r="X113">
        <f t="shared" si="18"/>
        <v>0.15778599653754197</v>
      </c>
      <c r="Y113">
        <f t="shared" si="19"/>
        <v>0.13229045616675439</v>
      </c>
      <c r="Z113">
        <f t="shared" si="20"/>
        <v>0.15503893217132791</v>
      </c>
      <c r="AA113">
        <f t="shared" si="21"/>
        <v>0.12940900262011121</v>
      </c>
      <c r="AC113">
        <f t="shared" si="22"/>
        <v>1.7500764792807964E-2</v>
      </c>
    </row>
    <row r="114" spans="1:29" x14ac:dyDescent="0.25">
      <c r="A114" t="s">
        <v>114</v>
      </c>
      <c r="B114">
        <v>1.229396525651963</v>
      </c>
      <c r="C114">
        <v>0.49368807210843968</v>
      </c>
      <c r="D114">
        <v>1.1960153511627196</v>
      </c>
      <c r="E114">
        <v>0.47508358618119356</v>
      </c>
      <c r="F114">
        <f t="shared" si="12"/>
        <v>0.22570441385878356</v>
      </c>
      <c r="G114">
        <v>1.2537376408049474</v>
      </c>
      <c r="H114">
        <v>0.50260909285106781</v>
      </c>
      <c r="I114">
        <v>1.2263831725398768</v>
      </c>
      <c r="J114">
        <v>0.49059427453429882</v>
      </c>
      <c r="L114">
        <f>VLOOKUP(A114,Conversion_PPP_MarketExchange!$B$6:$C$271,2,FALSE)</f>
        <v>0.33938463096492832</v>
      </c>
      <c r="Q114" t="s">
        <v>114</v>
      </c>
      <c r="R114">
        <f>IFERROR(VLOOKUP(Q114,'EU+'!$B$2:$D$30,3,FALSE),0)</f>
        <v>0</v>
      </c>
      <c r="S114">
        <f t="shared" si="13"/>
        <v>0.54254733067747807</v>
      </c>
      <c r="T114">
        <f t="shared" si="14"/>
        <v>0.21787042676706833</v>
      </c>
      <c r="U114">
        <f t="shared" si="15"/>
        <v>0.52781582075685762</v>
      </c>
      <c r="V114">
        <f t="shared" si="16"/>
        <v>0.20966004552078879</v>
      </c>
      <c r="W114">
        <f t="shared" si="17"/>
        <v>4.395733468777923E-2</v>
      </c>
      <c r="X114">
        <f t="shared" si="18"/>
        <v>0.55328935473270413</v>
      </c>
      <c r="Y114">
        <f t="shared" si="19"/>
        <v>0.22180737948316989</v>
      </c>
      <c r="Z114">
        <f t="shared" si="20"/>
        <v>0.54121750205567998</v>
      </c>
      <c r="AA114">
        <f t="shared" si="21"/>
        <v>0.21650509704595461</v>
      </c>
      <c r="AC114">
        <f t="shared" si="22"/>
        <v>4.9198513593190933E-2</v>
      </c>
    </row>
    <row r="115" spans="1:29" x14ac:dyDescent="0.25">
      <c r="A115" t="s">
        <v>115</v>
      </c>
      <c r="B115">
        <v>5.48171285944168E-2</v>
      </c>
      <c r="C115">
        <v>1.918896796280601E-2</v>
      </c>
      <c r="D115">
        <v>5.2771200295025703E-2</v>
      </c>
      <c r="E115">
        <v>1.8372522372684649E-2</v>
      </c>
      <c r="F115">
        <f t="shared" si="12"/>
        <v>3.37549578334798E-4</v>
      </c>
      <c r="G115">
        <v>5.5446696055942914E-2</v>
      </c>
      <c r="H115">
        <v>1.9379930495091457E-2</v>
      </c>
      <c r="I115">
        <v>5.4345008315128472E-2</v>
      </c>
      <c r="J115">
        <v>1.8985501273401317E-2</v>
      </c>
      <c r="L115">
        <f>VLOOKUP(A115,Conversion_PPP_MarketExchange!$B$6:$C$271,2,FALSE)</f>
        <v>0.54476513336094778</v>
      </c>
      <c r="Q115" t="s">
        <v>115</v>
      </c>
      <c r="R115">
        <f>IFERROR(VLOOKUP(Q115,'EU+'!$B$2:$D$30,3,FALSE),0)</f>
        <v>0</v>
      </c>
      <c r="S115">
        <f t="shared" si="13"/>
        <v>3.8831043789328647E-2</v>
      </c>
      <c r="T115">
        <f t="shared" si="14"/>
        <v>1.3592971290941292E-2</v>
      </c>
      <c r="U115">
        <f t="shared" si="15"/>
        <v>3.7381760811168889E-2</v>
      </c>
      <c r="V115">
        <f t="shared" si="16"/>
        <v>1.3014622237013725E-2</v>
      </c>
      <c r="W115">
        <f t="shared" si="17"/>
        <v>1.6938039197217212E-4</v>
      </c>
      <c r="X115">
        <f t="shared" si="18"/>
        <v>3.9277013184182114E-2</v>
      </c>
      <c r="Y115">
        <f t="shared" si="19"/>
        <v>1.3728244236522988E-2</v>
      </c>
      <c r="Z115">
        <f t="shared" si="20"/>
        <v>3.8496605928226547E-2</v>
      </c>
      <c r="AA115">
        <f t="shared" si="21"/>
        <v>1.3448840722111242E-2</v>
      </c>
      <c r="AC115">
        <f t="shared" si="22"/>
        <v>1.8846468981762663E-4</v>
      </c>
    </row>
    <row r="116" spans="1:29" x14ac:dyDescent="0.25">
      <c r="A116" t="s">
        <v>116</v>
      </c>
      <c r="B116">
        <v>1.4364869303455621E-2</v>
      </c>
      <c r="C116">
        <v>5.3305668890442186E-3</v>
      </c>
      <c r="D116">
        <v>1.4018778320206982E-2</v>
      </c>
      <c r="E116">
        <v>5.229832479214846E-3</v>
      </c>
      <c r="F116">
        <f t="shared" si="12"/>
        <v>2.7351147760650503E-5</v>
      </c>
      <c r="G116">
        <v>1.457181718049746E-2</v>
      </c>
      <c r="H116">
        <v>5.4605549704042902E-3</v>
      </c>
      <c r="I116">
        <v>1.4318488268053353E-2</v>
      </c>
      <c r="J116">
        <v>5.3411531746128896E-3</v>
      </c>
      <c r="L116" s="4">
        <f>VLOOKUP(A116,Conversion_PPP_MarketExchange!$B$6:$C$271,2,FALSE)</f>
        <v>1.1401564828389099</v>
      </c>
      <c r="M116" t="s">
        <v>619</v>
      </c>
      <c r="Q116" t="s">
        <v>116</v>
      </c>
      <c r="R116">
        <f>IFERROR(VLOOKUP(Q116,'EU+'!$B$2:$D$30,3,FALSE),0)</f>
        <v>0</v>
      </c>
      <c r="S116">
        <f t="shared" si="13"/>
        <v>2.1297058223505666E-2</v>
      </c>
      <c r="T116">
        <f t="shared" si="14"/>
        <v>7.9029882557272186E-3</v>
      </c>
      <c r="U116">
        <f t="shared" si="15"/>
        <v>2.0783950887464434E-2</v>
      </c>
      <c r="V116">
        <f t="shared" si="16"/>
        <v>7.7536415024831405E-3</v>
      </c>
      <c r="W116">
        <f t="shared" si="17"/>
        <v>6.0118956549029014E-5</v>
      </c>
      <c r="X116">
        <f t="shared" si="18"/>
        <v>2.1603874867185867E-2</v>
      </c>
      <c r="Y116">
        <f t="shared" si="19"/>
        <v>8.0957058975383613E-3</v>
      </c>
      <c r="Z116">
        <f t="shared" si="20"/>
        <v>2.1228294659385322E-2</v>
      </c>
      <c r="AA116">
        <f t="shared" si="21"/>
        <v>7.9186832638309407E-3</v>
      </c>
      <c r="AC116">
        <f t="shared" si="22"/>
        <v>6.5540453979437402E-5</v>
      </c>
    </row>
    <row r="117" spans="1:29" x14ac:dyDescent="0.25">
      <c r="A117" t="s">
        <v>117</v>
      </c>
      <c r="B117">
        <v>0.55904464114982988</v>
      </c>
      <c r="C117">
        <v>0.54171883155471356</v>
      </c>
      <c r="D117">
        <v>0.5318628259023892</v>
      </c>
      <c r="E117">
        <v>0.5148498708465431</v>
      </c>
      <c r="F117">
        <f t="shared" si="12"/>
        <v>0.26507038951070211</v>
      </c>
      <c r="G117">
        <v>0.57155347406856671</v>
      </c>
      <c r="H117">
        <v>0.55730558769441685</v>
      </c>
      <c r="I117">
        <v>0.55415364704026182</v>
      </c>
      <c r="J117">
        <v>0.53824381094045892</v>
      </c>
      <c r="L117">
        <f>VLOOKUP(A117,Conversion_PPP_MarketExchange!$B$6:$C$271,2,FALSE)</f>
        <v>0.35875075672056811</v>
      </c>
      <c r="Q117" t="s">
        <v>117</v>
      </c>
      <c r="R117">
        <f>IFERROR(VLOOKUP(Q117,'EU+'!$B$2:$D$30,3,FALSE),0)</f>
        <v>0</v>
      </c>
      <c r="S117">
        <f t="shared" si="13"/>
        <v>0.26079111602966193</v>
      </c>
      <c r="T117">
        <f t="shared" si="14"/>
        <v>0.25270872530835137</v>
      </c>
      <c r="U117">
        <f t="shared" si="15"/>
        <v>0.24811095524766769</v>
      </c>
      <c r="V117">
        <f t="shared" si="16"/>
        <v>0.24017450937305734</v>
      </c>
      <c r="W117">
        <f t="shared" si="17"/>
        <v>5.768379495258881E-2</v>
      </c>
      <c r="X117">
        <f t="shared" si="18"/>
        <v>0.26662641478218435</v>
      </c>
      <c r="Y117">
        <f t="shared" si="19"/>
        <v>0.25997985757534675</v>
      </c>
      <c r="Z117">
        <f t="shared" si="20"/>
        <v>0.2585094953531713</v>
      </c>
      <c r="AA117">
        <f t="shared" si="21"/>
        <v>0.25108764813935536</v>
      </c>
      <c r="AC117">
        <f t="shared" si="22"/>
        <v>6.758952634489758E-2</v>
      </c>
    </row>
    <row r="118" spans="1:29" x14ac:dyDescent="0.25">
      <c r="A118" t="s">
        <v>118</v>
      </c>
      <c r="B118">
        <v>2.3837938585784668</v>
      </c>
      <c r="C118">
        <v>1.464718378408425</v>
      </c>
      <c r="D118">
        <v>2.2728317640358506</v>
      </c>
      <c r="E118">
        <v>1.3936483074036439</v>
      </c>
      <c r="F118">
        <f t="shared" si="12"/>
        <v>1.9422556047290414</v>
      </c>
      <c r="G118">
        <v>2.3949701125314857</v>
      </c>
      <c r="H118">
        <v>1.4724987815508739</v>
      </c>
      <c r="I118">
        <v>2.3505319117152679</v>
      </c>
      <c r="J118">
        <v>1.4440577313534775</v>
      </c>
      <c r="L118">
        <f>VLOOKUP(A118,Conversion_PPP_MarketExchange!$B$6:$C$271,2,FALSE)</f>
        <v>0.33474695215252387</v>
      </c>
      <c r="Q118" t="s">
        <v>118</v>
      </c>
      <c r="R118">
        <f>IFERROR(VLOOKUP(Q118,'EU+'!$B$2:$D$30,3,FALSE),0)</f>
        <v>0</v>
      </c>
      <c r="S118">
        <f t="shared" si="13"/>
        <v>1.0376211281076284</v>
      </c>
      <c r="T118">
        <f t="shared" si="14"/>
        <v>0.6375646663803578</v>
      </c>
      <c r="U118">
        <f t="shared" si="15"/>
        <v>0.98932139224659454</v>
      </c>
      <c r="V118">
        <f t="shared" si="16"/>
        <v>0.60662918637427798</v>
      </c>
      <c r="W118">
        <f t="shared" si="17"/>
        <v>0.36799896976111851</v>
      </c>
      <c r="X118">
        <f t="shared" si="18"/>
        <v>1.0424859435752143</v>
      </c>
      <c r="Y118">
        <f t="shared" si="19"/>
        <v>0.64095133115287894</v>
      </c>
      <c r="Z118">
        <f t="shared" si="20"/>
        <v>1.0231428213098124</v>
      </c>
      <c r="AA118">
        <f t="shared" si="21"/>
        <v>0.62857147100507804</v>
      </c>
      <c r="AC118">
        <f t="shared" si="22"/>
        <v>0.41081860890664751</v>
      </c>
    </row>
    <row r="119" spans="1:29" x14ac:dyDescent="0.25">
      <c r="A119" t="s">
        <v>119</v>
      </c>
      <c r="B119">
        <v>2.8100302820407218E-2</v>
      </c>
      <c r="C119">
        <v>1.6560161249143415E-2</v>
      </c>
      <c r="D119">
        <v>2.604455679573104E-2</v>
      </c>
      <c r="E119">
        <v>1.5276791307275267E-2</v>
      </c>
      <c r="F119">
        <f t="shared" si="12"/>
        <v>2.3338035264604118E-4</v>
      </c>
      <c r="G119">
        <v>2.8714289889416662E-2</v>
      </c>
      <c r="H119">
        <v>1.6907048818820908E-2</v>
      </c>
      <c r="I119">
        <v>2.7619716501851643E-2</v>
      </c>
      <c r="J119">
        <v>1.6263123859472855E-2</v>
      </c>
      <c r="L119">
        <f>VLOOKUP(A119,Conversion_PPP_MarketExchange!$B$6:$C$271,2,FALSE)</f>
        <v>0.34243655893851838</v>
      </c>
      <c r="Q119" t="s">
        <v>119</v>
      </c>
      <c r="R119">
        <f>IFERROR(VLOOKUP(Q119,'EU+'!$B$2:$D$30,3,FALSE),0)</f>
        <v>0</v>
      </c>
      <c r="S119">
        <f t="shared" si="13"/>
        <v>1.2512514754707308E-2</v>
      </c>
      <c r="T119">
        <f t="shared" si="14"/>
        <v>7.3739156227084525E-3</v>
      </c>
      <c r="U119">
        <f t="shared" si="15"/>
        <v>1.1597131293180653E-2</v>
      </c>
      <c r="V119">
        <f t="shared" si="16"/>
        <v>6.8024561108304829E-3</v>
      </c>
      <c r="W119">
        <f t="shared" si="17"/>
        <v>4.6273409139774979E-5</v>
      </c>
      <c r="X119">
        <f t="shared" si="18"/>
        <v>1.278591117713308E-2</v>
      </c>
      <c r="Y119">
        <f t="shared" si="19"/>
        <v>7.528377866818578E-3</v>
      </c>
      <c r="Z119">
        <f t="shared" si="20"/>
        <v>1.2298519075007014E-2</v>
      </c>
      <c r="AA119">
        <f t="shared" si="21"/>
        <v>7.2416506878888367E-3</v>
      </c>
      <c r="AC119">
        <f t="shared" si="22"/>
        <v>5.6676473305603841E-5</v>
      </c>
    </row>
    <row r="120" spans="1:29" x14ac:dyDescent="0.25">
      <c r="A120" t="s">
        <v>120</v>
      </c>
      <c r="B120">
        <v>1.7385628443775283</v>
      </c>
      <c r="C120">
        <v>0.19104726592795859</v>
      </c>
      <c r="D120">
        <v>1.6423591279585679</v>
      </c>
      <c r="E120">
        <v>0.17678615924352875</v>
      </c>
      <c r="F120">
        <f t="shared" si="12"/>
        <v>3.1253346100078308E-2</v>
      </c>
      <c r="G120">
        <v>1.7707546059258441</v>
      </c>
      <c r="H120">
        <v>0.1922426941844434</v>
      </c>
      <c r="I120">
        <v>1.7172255260873133</v>
      </c>
      <c r="J120">
        <v>0.18682403252429799</v>
      </c>
      <c r="L120">
        <f>VLOOKUP(A120,Conversion_PPP_MarketExchange!$B$6:$C$271,2,FALSE)</f>
        <v>1.1161219028669256</v>
      </c>
      <c r="Q120" t="s">
        <v>120</v>
      </c>
      <c r="R120" t="str">
        <f>IFERROR(VLOOKUP(Q120,'EU+'!$B$2:$D$30,3,FALSE),0)</f>
        <v>EU+</v>
      </c>
      <c r="S120">
        <f t="shared" si="13"/>
        <v>2.5232222345441357</v>
      </c>
      <c r="T120">
        <f t="shared" si="14"/>
        <v>0.27727194952845396</v>
      </c>
      <c r="U120">
        <f t="shared" si="15"/>
        <v>2.3835992366760252</v>
      </c>
      <c r="V120">
        <f t="shared" si="16"/>
        <v>0.25657442824429066</v>
      </c>
      <c r="W120">
        <f t="shared" si="17"/>
        <v>6.5830437228884653E-2</v>
      </c>
      <c r="X120">
        <f t="shared" si="18"/>
        <v>2.5699429894311616</v>
      </c>
      <c r="Y120">
        <f t="shared" si="19"/>
        <v>0.27900690617170648</v>
      </c>
      <c r="Z120">
        <f t="shared" si="20"/>
        <v>2.4922548202171075</v>
      </c>
      <c r="AA120">
        <f t="shared" si="21"/>
        <v>0.27114265920095865</v>
      </c>
      <c r="AC120">
        <f t="shared" si="22"/>
        <v>7.7844853691507426E-2</v>
      </c>
    </row>
    <row r="121" spans="1:29" x14ac:dyDescent="0.25">
      <c r="A121" t="s">
        <v>121</v>
      </c>
      <c r="B121">
        <v>1.3127303846551499</v>
      </c>
      <c r="C121">
        <v>0.23658445236392409</v>
      </c>
      <c r="D121">
        <v>1.2861876969750319</v>
      </c>
      <c r="E121">
        <v>0.22715866902528545</v>
      </c>
      <c r="F121">
        <f t="shared" si="12"/>
        <v>5.1601060913339179E-2</v>
      </c>
      <c r="G121">
        <v>1.3233122338889061</v>
      </c>
      <c r="H121">
        <v>0.23777263188193462</v>
      </c>
      <c r="I121">
        <v>1.3074101051730294</v>
      </c>
      <c r="J121">
        <v>0.23388678777401334</v>
      </c>
      <c r="L121">
        <f>VLOOKUP(A121,Conversion_PPP_MarketExchange!$B$6:$C$271,2,FALSE)</f>
        <v>1.3977809856422199</v>
      </c>
      <c r="Q121" t="s">
        <v>121</v>
      </c>
      <c r="R121" t="str">
        <f>IFERROR(VLOOKUP(Q121,'EU+'!$B$2:$D$30,3,FALSE),0)</f>
        <v>EU+</v>
      </c>
      <c r="S121">
        <f t="shared" si="13"/>
        <v>2.3859873907890603</v>
      </c>
      <c r="T121">
        <f t="shared" si="14"/>
        <v>0.43001024947354061</v>
      </c>
      <c r="U121">
        <f t="shared" si="15"/>
        <v>2.3377440356700649</v>
      </c>
      <c r="V121">
        <f t="shared" si="16"/>
        <v>0.41287817082495404</v>
      </c>
      <c r="W121">
        <f t="shared" si="17"/>
        <v>0.17046838394375993</v>
      </c>
      <c r="X121">
        <f t="shared" si="18"/>
        <v>2.4052207071943981</v>
      </c>
      <c r="Y121">
        <f t="shared" si="19"/>
        <v>0.43216985618418419</v>
      </c>
      <c r="Z121">
        <f t="shared" si="20"/>
        <v>2.3763173778845079</v>
      </c>
      <c r="AA121">
        <f t="shared" si="21"/>
        <v>0.42510703875232614</v>
      </c>
      <c r="AC121">
        <f t="shared" si="22"/>
        <v>0.18677078459425844</v>
      </c>
    </row>
    <row r="122" spans="1:29" x14ac:dyDescent="0.25">
      <c r="A122" t="s">
        <v>122</v>
      </c>
      <c r="B122">
        <v>0.50792393393873136</v>
      </c>
      <c r="C122">
        <v>0.46009343286063753</v>
      </c>
      <c r="D122">
        <v>0.49606323124865775</v>
      </c>
      <c r="E122">
        <v>0.44559139543230175</v>
      </c>
      <c r="F122">
        <f t="shared" si="12"/>
        <v>0.19855169168330591</v>
      </c>
      <c r="G122">
        <v>0.52642717353787893</v>
      </c>
      <c r="H122">
        <v>0.47862527500538993</v>
      </c>
      <c r="I122">
        <v>0.5101381129084227</v>
      </c>
      <c r="J122">
        <v>0.46163470858778122</v>
      </c>
      <c r="L122">
        <f>VLOOKUP(A122,Conversion_PPP_MarketExchange!$B$6:$C$271,2,FALSE)</f>
        <v>0.18985891362652474</v>
      </c>
      <c r="Q122" t="s">
        <v>122</v>
      </c>
      <c r="R122">
        <f>IFERROR(VLOOKUP(Q122,'EU+'!$B$2:$D$30,3,FALSE),0)</f>
        <v>0</v>
      </c>
      <c r="S122">
        <f t="shared" si="13"/>
        <v>0.12539584533530954</v>
      </c>
      <c r="T122">
        <f t="shared" si="14"/>
        <v>0.11358749035390696</v>
      </c>
      <c r="U122">
        <f t="shared" si="15"/>
        <v>0.12246768475709201</v>
      </c>
      <c r="V122">
        <f t="shared" si="16"/>
        <v>0.11000723921608635</v>
      </c>
      <c r="W122">
        <f t="shared" si="17"/>
        <v>1.2101592679945247E-2</v>
      </c>
      <c r="X122">
        <f t="shared" si="18"/>
        <v>0.12996390999212637</v>
      </c>
      <c r="Y122">
        <f t="shared" si="19"/>
        <v>0.11816261638378618</v>
      </c>
      <c r="Z122">
        <f t="shared" si="20"/>
        <v>0.12594248002817596</v>
      </c>
      <c r="AA122">
        <f t="shared" si="21"/>
        <v>0.11396799924467975</v>
      </c>
      <c r="AC122">
        <f t="shared" si="22"/>
        <v>1.3962403910661815E-2</v>
      </c>
    </row>
    <row r="123" spans="1:29" x14ac:dyDescent="0.25">
      <c r="A123" t="s">
        <v>123</v>
      </c>
      <c r="B123">
        <v>0.28192762894811796</v>
      </c>
      <c r="C123">
        <v>3.1380947193622805E-2</v>
      </c>
      <c r="D123">
        <v>0.27259001845022562</v>
      </c>
      <c r="E123">
        <v>3.1110299530012233E-2</v>
      </c>
      <c r="F123">
        <f t="shared" si="12"/>
        <v>9.6785073684707936E-4</v>
      </c>
      <c r="G123">
        <v>0.28442682675127984</v>
      </c>
      <c r="H123">
        <v>3.2533042447779756E-2</v>
      </c>
      <c r="I123">
        <v>0.27964815804987447</v>
      </c>
      <c r="J123">
        <v>3.1680769322124852E-2</v>
      </c>
      <c r="L123">
        <f>VLOOKUP(A123,Conversion_PPP_MarketExchange!$B$6:$C$271,2,FALSE)</f>
        <v>1.0807575864254031</v>
      </c>
      <c r="Q123" t="s">
        <v>123</v>
      </c>
      <c r="R123">
        <f>IFERROR(VLOOKUP(Q123,'EU+'!$B$2:$D$30,3,FALSE),0)</f>
        <v>0</v>
      </c>
      <c r="S123">
        <f t="shared" si="13"/>
        <v>0.39620450552434727</v>
      </c>
      <c r="T123">
        <f t="shared" si="14"/>
        <v>4.4100937223229802E-2</v>
      </c>
      <c r="U123">
        <f t="shared" si="15"/>
        <v>0.38308197700914026</v>
      </c>
      <c r="V123">
        <f t="shared" si="16"/>
        <v>4.3720584917454619E-2</v>
      </c>
      <c r="W123">
        <f t="shared" si="17"/>
        <v>1.9114895455243602E-3</v>
      </c>
      <c r="X123">
        <f t="shared" si="18"/>
        <v>0.3997167311033149</v>
      </c>
      <c r="Y123">
        <f t="shared" si="19"/>
        <v>4.572002412220913E-2</v>
      </c>
      <c r="Z123">
        <f t="shared" si="20"/>
        <v>0.39300107121226746</v>
      </c>
      <c r="AA123">
        <f t="shared" si="21"/>
        <v>4.4522289605795587E-2</v>
      </c>
      <c r="AC123">
        <f t="shared" si="22"/>
        <v>2.0903206057353847E-3</v>
      </c>
    </row>
    <row r="124" spans="1:29" x14ac:dyDescent="0.25">
      <c r="A124" t="s">
        <v>124</v>
      </c>
      <c r="B124">
        <v>0.39322565811140481</v>
      </c>
      <c r="C124">
        <v>0.19732037374702921</v>
      </c>
      <c r="D124">
        <v>0.38325003269721625</v>
      </c>
      <c r="E124">
        <v>0.19072702110851669</v>
      </c>
      <c r="F124">
        <f t="shared" si="12"/>
        <v>3.6376796580928572E-2</v>
      </c>
      <c r="G124">
        <v>0.40224625113301515</v>
      </c>
      <c r="H124">
        <v>0.20051863672016873</v>
      </c>
      <c r="I124">
        <v>0.3929073139805454</v>
      </c>
      <c r="J124">
        <v>0.19623102893333907</v>
      </c>
      <c r="L124">
        <f>VLOOKUP(A124,Conversion_PPP_MarketExchange!$B$6:$C$271,2,FALSE)</f>
        <v>0.3266869348679714</v>
      </c>
      <c r="Q124" t="s">
        <v>124</v>
      </c>
      <c r="R124">
        <f>IFERROR(VLOOKUP(Q124,'EU+'!$B$2:$D$30,3,FALSE),0)</f>
        <v>0</v>
      </c>
      <c r="S124">
        <f t="shared" si="13"/>
        <v>0.16704254278631792</v>
      </c>
      <c r="T124">
        <f t="shared" si="14"/>
        <v>8.3821836887643317E-2</v>
      </c>
      <c r="U124">
        <f t="shared" si="15"/>
        <v>0.16280488992543116</v>
      </c>
      <c r="V124">
        <f t="shared" si="16"/>
        <v>8.1020975937944092E-2</v>
      </c>
      <c r="W124">
        <f t="shared" si="17"/>
        <v>6.5643985419369154E-3</v>
      </c>
      <c r="X124">
        <f t="shared" si="18"/>
        <v>0.17087449719897582</v>
      </c>
      <c r="Y124">
        <f t="shared" si="19"/>
        <v>8.5180461302180377E-2</v>
      </c>
      <c r="Z124">
        <f t="shared" si="20"/>
        <v>0.16690730997024164</v>
      </c>
      <c r="AA124">
        <f t="shared" si="21"/>
        <v>8.3359082426187656E-2</v>
      </c>
      <c r="AC124">
        <f t="shared" si="22"/>
        <v>7.2557109876522485E-3</v>
      </c>
    </row>
    <row r="125" spans="1:29" x14ac:dyDescent="0.25">
      <c r="A125" t="s">
        <v>125</v>
      </c>
      <c r="B125">
        <v>2.1312303133304638</v>
      </c>
      <c r="C125">
        <v>1.3669065658386237</v>
      </c>
      <c r="D125">
        <v>2.1002151897833925</v>
      </c>
      <c r="E125">
        <v>1.3409519439030635</v>
      </c>
      <c r="F125">
        <f t="shared" si="12"/>
        <v>1.7981521158574048</v>
      </c>
      <c r="G125">
        <v>2.1930168201599352</v>
      </c>
      <c r="H125">
        <v>1.4135062709328552</v>
      </c>
      <c r="I125">
        <v>2.1414874410912641</v>
      </c>
      <c r="J125">
        <v>1.3741161587916129</v>
      </c>
      <c r="L125">
        <f>VLOOKUP(A125,Conversion_PPP_MarketExchange!$B$6:$C$271,2,FALSE)</f>
        <v>0.21975594745601407</v>
      </c>
      <c r="Q125" t="s">
        <v>125</v>
      </c>
      <c r="R125">
        <f>IFERROR(VLOOKUP(Q125,'EU+'!$B$2:$D$30,3,FALSE),0)</f>
        <v>0</v>
      </c>
      <c r="S125">
        <f t="shared" si="13"/>
        <v>0.60901010755846663</v>
      </c>
      <c r="T125">
        <f t="shared" si="14"/>
        <v>0.39060063545308393</v>
      </c>
      <c r="U125">
        <f t="shared" si="15"/>
        <v>0.60014737526285467</v>
      </c>
      <c r="V125">
        <f t="shared" si="16"/>
        <v>0.38318396772001584</v>
      </c>
      <c r="W125">
        <f t="shared" si="17"/>
        <v>0.14682995311765415</v>
      </c>
      <c r="X125">
        <f t="shared" si="18"/>
        <v>0.62666592210582839</v>
      </c>
      <c r="Y125">
        <f t="shared" si="19"/>
        <v>0.40391674269598538</v>
      </c>
      <c r="Z125">
        <f t="shared" si="20"/>
        <v>0.61194113497571656</v>
      </c>
      <c r="AA125">
        <f t="shared" si="21"/>
        <v>0.39266081400454766</v>
      </c>
      <c r="AC125">
        <f t="shared" si="22"/>
        <v>0.16314873503013486</v>
      </c>
    </row>
    <row r="126" spans="1:29" x14ac:dyDescent="0.25">
      <c r="A126" t="s">
        <v>126</v>
      </c>
      <c r="B126">
        <v>0.16435796727325797</v>
      </c>
      <c r="C126">
        <v>7.1870320129771112E-2</v>
      </c>
      <c r="D126">
        <v>0.15378821129927175</v>
      </c>
      <c r="E126">
        <v>6.5184964059531031E-2</v>
      </c>
      <c r="F126">
        <f t="shared" si="12"/>
        <v>4.2490795394423521E-3</v>
      </c>
      <c r="G126">
        <v>0.16957366653174821</v>
      </c>
      <c r="H126">
        <v>7.3519712162710429E-2</v>
      </c>
      <c r="I126">
        <v>0.16257328170142599</v>
      </c>
      <c r="J126">
        <v>7.0284115160032024E-2</v>
      </c>
      <c r="L126">
        <f>VLOOKUP(A126,Conversion_PPP_MarketExchange!$B$6:$C$271,2,FALSE)</f>
        <v>0.46682852190714802</v>
      </c>
      <c r="Q126" t="s">
        <v>126</v>
      </c>
      <c r="R126">
        <f>IFERROR(VLOOKUP(Q126,'EU+'!$B$2:$D$30,3,FALSE),0)</f>
        <v>0</v>
      </c>
      <c r="S126">
        <f t="shared" si="13"/>
        <v>9.9770379007793897E-2</v>
      </c>
      <c r="T126">
        <f t="shared" si="14"/>
        <v>4.3627511326160287E-2</v>
      </c>
      <c r="U126">
        <f t="shared" si="15"/>
        <v>9.33542096121769E-2</v>
      </c>
      <c r="V126">
        <f t="shared" si="16"/>
        <v>3.9569293035951282E-2</v>
      </c>
      <c r="W126">
        <f t="shared" si="17"/>
        <v>1.5657289513649826E-3</v>
      </c>
      <c r="X126">
        <f t="shared" si="18"/>
        <v>0.10293647007379671</v>
      </c>
      <c r="Y126">
        <f t="shared" si="19"/>
        <v>4.462874339898823E-2</v>
      </c>
      <c r="Z126">
        <f t="shared" si="20"/>
        <v>9.8687019564589182E-2</v>
      </c>
      <c r="AA126">
        <f t="shared" si="21"/>
        <v>4.2664635758638811E-2</v>
      </c>
      <c r="AC126">
        <f t="shared" si="22"/>
        <v>1.9917247373727356E-3</v>
      </c>
    </row>
    <row r="127" spans="1:29" x14ac:dyDescent="0.25">
      <c r="A127" t="s">
        <v>127</v>
      </c>
      <c r="B127">
        <v>0.76423741051515115</v>
      </c>
      <c r="C127">
        <v>0.42454443099401301</v>
      </c>
      <c r="D127">
        <v>0.72069005307002942</v>
      </c>
      <c r="E127">
        <v>0.3958819967047239</v>
      </c>
      <c r="F127">
        <f t="shared" si="12"/>
        <v>0.15672255531491902</v>
      </c>
      <c r="G127">
        <v>0.76560685182837485</v>
      </c>
      <c r="H127">
        <v>0.42560787808493217</v>
      </c>
      <c r="I127">
        <v>0.75017810513785177</v>
      </c>
      <c r="J127">
        <v>0.41557293587323824</v>
      </c>
      <c r="L127">
        <f>VLOOKUP(A127,Conversion_PPP_MarketExchange!$B$6:$C$271,2,FALSE)</f>
        <v>0.41267834055102071</v>
      </c>
      <c r="Q127" t="s">
        <v>127</v>
      </c>
      <c r="R127">
        <f>IFERROR(VLOOKUP(Q127,'EU+'!$B$2:$D$30,3,FALSE),0)</f>
        <v>0</v>
      </c>
      <c r="S127">
        <f t="shared" si="13"/>
        <v>0.41010347281422022</v>
      </c>
      <c r="T127">
        <f t="shared" si="14"/>
        <v>0.22781814017351104</v>
      </c>
      <c r="U127">
        <f t="shared" si="15"/>
        <v>0.38673518139795937</v>
      </c>
      <c r="V127">
        <f t="shared" si="16"/>
        <v>0.21243736493323143</v>
      </c>
      <c r="W127">
        <f t="shared" si="17"/>
        <v>4.5129634019774947E-2</v>
      </c>
      <c r="X127">
        <f t="shared" si="18"/>
        <v>0.41083833953317572</v>
      </c>
      <c r="Y127">
        <f t="shared" si="19"/>
        <v>0.22838880491608907</v>
      </c>
      <c r="Z127">
        <f t="shared" si="20"/>
        <v>0.40255899791511845</v>
      </c>
      <c r="AA127">
        <f t="shared" si="21"/>
        <v>0.22300387531975902</v>
      </c>
      <c r="AC127">
        <f t="shared" si="22"/>
        <v>5.2161446210999392E-2</v>
      </c>
    </row>
    <row r="128" spans="1:29" x14ac:dyDescent="0.25">
      <c r="A128" t="s">
        <v>128</v>
      </c>
      <c r="B128">
        <v>1.1050550548340872</v>
      </c>
      <c r="C128">
        <v>0.64605652950277759</v>
      </c>
      <c r="D128">
        <v>1.0862041609155557</v>
      </c>
      <c r="E128">
        <v>0.62910078809579939</v>
      </c>
      <c r="F128">
        <f t="shared" si="12"/>
        <v>0.39576780158275587</v>
      </c>
      <c r="G128">
        <v>1.1231642932865973</v>
      </c>
      <c r="H128">
        <v>0.65380420288775931</v>
      </c>
      <c r="I128">
        <v>1.1048078363454132</v>
      </c>
      <c r="J128">
        <v>0.64306992274288688</v>
      </c>
      <c r="L128">
        <f>VLOOKUP(A128,Conversion_PPP_MarketExchange!$B$6:$C$271,2,FALSE)</f>
        <v>0.28458517435615721</v>
      </c>
      <c r="Q128" t="s">
        <v>128</v>
      </c>
      <c r="R128">
        <f>IFERROR(VLOOKUP(Q128,'EU+'!$B$2:$D$30,3,FALSE),0)</f>
        <v>0</v>
      </c>
      <c r="S128">
        <f t="shared" si="13"/>
        <v>0.40893065227781089</v>
      </c>
      <c r="T128">
        <f t="shared" si="14"/>
        <v>0.23907615902229903</v>
      </c>
      <c r="U128">
        <f t="shared" si="15"/>
        <v>0.40195479319060706</v>
      </c>
      <c r="V128">
        <f t="shared" si="16"/>
        <v>0.23280160974705907</v>
      </c>
      <c r="W128">
        <f t="shared" si="17"/>
        <v>5.4196589500821991E-2</v>
      </c>
      <c r="X128">
        <f t="shared" si="18"/>
        <v>0.41563205838445161</v>
      </c>
      <c r="Y128">
        <f t="shared" si="19"/>
        <v>0.24194322081899086</v>
      </c>
      <c r="Z128">
        <f t="shared" si="20"/>
        <v>0.40883916795095643</v>
      </c>
      <c r="AA128">
        <f t="shared" si="21"/>
        <v>0.23797095159840032</v>
      </c>
      <c r="AC128">
        <f t="shared" si="22"/>
        <v>5.8536522100266976E-2</v>
      </c>
    </row>
    <row r="129" spans="1:29" x14ac:dyDescent="0.25">
      <c r="A129" t="s">
        <v>129</v>
      </c>
      <c r="B129">
        <v>5.1438008750374742E-2</v>
      </c>
      <c r="C129">
        <v>2.7293551410833432E-2</v>
      </c>
      <c r="D129">
        <v>4.9273670712467285E-2</v>
      </c>
      <c r="E129">
        <v>2.6121134630493453E-2</v>
      </c>
      <c r="F129">
        <f t="shared" si="12"/>
        <v>6.8231367438436436E-4</v>
      </c>
      <c r="G129">
        <v>5.1221118338774366E-2</v>
      </c>
      <c r="H129">
        <v>2.7258623525026449E-2</v>
      </c>
      <c r="I129">
        <v>5.0644265933872133E-2</v>
      </c>
      <c r="J129">
        <v>2.6896617999786373E-2</v>
      </c>
      <c r="L129">
        <f>VLOOKUP(A129,Conversion_PPP_MarketExchange!$B$6:$C$271,2,FALSE)</f>
        <v>0.50302808090073825</v>
      </c>
      <c r="Q129" t="s">
        <v>129</v>
      </c>
      <c r="R129">
        <f>IFERROR(VLOOKUP(Q129,'EU+'!$B$2:$D$30,3,FALSE),0)</f>
        <v>0</v>
      </c>
      <c r="S129">
        <f t="shared" si="13"/>
        <v>3.3645722286571901E-2</v>
      </c>
      <c r="T129">
        <f t="shared" si="14"/>
        <v>1.7852776055925456E-2</v>
      </c>
      <c r="U129">
        <f t="shared" si="15"/>
        <v>3.2230023694678651E-2</v>
      </c>
      <c r="V129">
        <f t="shared" si="16"/>
        <v>1.7085895487378017E-2</v>
      </c>
      <c r="W129">
        <f t="shared" si="17"/>
        <v>2.9192782460560449E-4</v>
      </c>
      <c r="X129">
        <f t="shared" si="18"/>
        <v>3.3503853759142305E-2</v>
      </c>
      <c r="Y129">
        <f t="shared" si="19"/>
        <v>1.7829929643817598E-2</v>
      </c>
      <c r="Z129">
        <f t="shared" si="20"/>
        <v>3.3126533246797617E-2</v>
      </c>
      <c r="AA129">
        <f t="shared" si="21"/>
        <v>1.7593140979864048E-2</v>
      </c>
      <c r="AC129">
        <f t="shared" si="22"/>
        <v>3.1790639110348555E-4</v>
      </c>
    </row>
    <row r="130" spans="1:29" x14ac:dyDescent="0.25">
      <c r="A130" t="s">
        <v>130</v>
      </c>
      <c r="B130">
        <v>1.7017223859371817</v>
      </c>
      <c r="C130">
        <v>0.17241379129061424</v>
      </c>
      <c r="D130">
        <v>1.6150499744845923</v>
      </c>
      <c r="E130">
        <v>0.16001396407564841</v>
      </c>
      <c r="F130">
        <f t="shared" si="12"/>
        <v>2.5604468699202902E-2</v>
      </c>
      <c r="G130">
        <v>1.7058350814642338</v>
      </c>
      <c r="H130">
        <v>0.17229503781301628</v>
      </c>
      <c r="I130">
        <v>1.6742024806286693</v>
      </c>
      <c r="J130">
        <v>0.16834148249059619</v>
      </c>
      <c r="L130">
        <f>VLOOKUP(A130,Conversion_PPP_MarketExchange!$B$6:$C$271,2,FALSE)</f>
        <v>0.57721990418791524</v>
      </c>
      <c r="Q130" t="s">
        <v>130</v>
      </c>
      <c r="R130" t="str">
        <f>IFERROR(VLOOKUP(Q130,'EU+'!$B$2:$D$30,3,FALSE),0)</f>
        <v>EU+</v>
      </c>
      <c r="S130">
        <f t="shared" si="13"/>
        <v>1.2772722847957481</v>
      </c>
      <c r="T130">
        <f t="shared" si="14"/>
        <v>0.12940968453604712</v>
      </c>
      <c r="U130">
        <f t="shared" si="15"/>
        <v>1.2122180374522025</v>
      </c>
      <c r="V130">
        <f t="shared" si="16"/>
        <v>0.12010266961468581</v>
      </c>
      <c r="W130">
        <f t="shared" si="17"/>
        <v>1.4424651248574375E-2</v>
      </c>
      <c r="X130">
        <f t="shared" si="18"/>
        <v>1.2803591760865469</v>
      </c>
      <c r="Y130">
        <f t="shared" si="19"/>
        <v>0.12932055100468356</v>
      </c>
      <c r="Z130">
        <f t="shared" si="20"/>
        <v>1.2566164994448326</v>
      </c>
      <c r="AA130">
        <f t="shared" si="21"/>
        <v>0.12635310656047544</v>
      </c>
      <c r="AC130">
        <f t="shared" si="22"/>
        <v>1.6723804912154965E-2</v>
      </c>
    </row>
    <row r="131" spans="1:29" x14ac:dyDescent="0.25">
      <c r="A131" t="s">
        <v>131</v>
      </c>
      <c r="B131">
        <v>0.4471975011169162</v>
      </c>
      <c r="C131">
        <v>4.2633879815303637E-2</v>
      </c>
      <c r="D131">
        <v>0.41250863058147047</v>
      </c>
      <c r="E131">
        <v>4.0120181783500686E-2</v>
      </c>
      <c r="F131">
        <f t="shared" si="12"/>
        <v>1.6096289863411404E-3</v>
      </c>
      <c r="G131">
        <v>0.4645489194448536</v>
      </c>
      <c r="H131">
        <v>4.4013393697657097E-2</v>
      </c>
      <c r="I131">
        <v>0.44141835038108007</v>
      </c>
      <c r="J131">
        <v>4.2286544428978258E-2</v>
      </c>
      <c r="L131">
        <f>VLOOKUP(A131,Conversion_PPP_MarketExchange!$B$6:$C$271,2,FALSE)</f>
        <v>0.82639816023657553</v>
      </c>
      <c r="Q131" t="s">
        <v>131</v>
      </c>
      <c r="R131" t="str">
        <f>IFERROR(VLOOKUP(Q131,'EU+'!$B$2:$D$30,3,FALSE),0)</f>
        <v>EU+</v>
      </c>
      <c r="S131">
        <f t="shared" si="13"/>
        <v>0.48055399057058668</v>
      </c>
      <c r="T131">
        <f t="shared" si="14"/>
        <v>4.5813943565383555E-2</v>
      </c>
      <c r="U131">
        <f t="shared" si="15"/>
        <v>0.44327767502195242</v>
      </c>
      <c r="V131">
        <f t="shared" si="16"/>
        <v>4.31127486408696E-2</v>
      </c>
      <c r="W131">
        <f t="shared" si="17"/>
        <v>1.8587090953708035E-3</v>
      </c>
      <c r="X131">
        <f t="shared" si="18"/>
        <v>0.49919965227201452</v>
      </c>
      <c r="Y131">
        <f t="shared" si="19"/>
        <v>4.7296355474119062E-2</v>
      </c>
      <c r="Z131">
        <f t="shared" si="20"/>
        <v>0.47434377262151783</v>
      </c>
      <c r="AA131">
        <f t="shared" si="21"/>
        <v>4.5440700410964853E-2</v>
      </c>
      <c r="AC131">
        <f t="shared" si="22"/>
        <v>2.2369452411342321E-3</v>
      </c>
    </row>
    <row r="132" spans="1:29" x14ac:dyDescent="0.25">
      <c r="A132" t="s">
        <v>132</v>
      </c>
      <c r="B132">
        <v>9.465777931855246E-2</v>
      </c>
      <c r="C132">
        <v>4.466855865093336E-2</v>
      </c>
      <c r="D132">
        <v>9.4786709097089347E-2</v>
      </c>
      <c r="E132">
        <v>4.4898565170505965E-2</v>
      </c>
      <c r="F132">
        <f t="shared" si="12"/>
        <v>2.0158811543701713E-3</v>
      </c>
      <c r="G132">
        <v>9.9072122404218796E-2</v>
      </c>
      <c r="H132">
        <v>4.6701432197239379E-2</v>
      </c>
      <c r="I132">
        <v>9.6172203606620196E-2</v>
      </c>
      <c r="J132">
        <v>4.5431945646191123E-2</v>
      </c>
      <c r="L132">
        <f>VLOOKUP(A132,Conversion_PPP_MarketExchange!$B$6:$C$271,2,FALSE)</f>
        <v>0.24618088017344175</v>
      </c>
      <c r="Q132" t="s">
        <v>132</v>
      </c>
      <c r="R132">
        <f>IFERROR(VLOOKUP(Q132,'EU+'!$B$2:$D$30,3,FALSE),0)</f>
        <v>0</v>
      </c>
      <c r="S132">
        <f t="shared" si="13"/>
        <v>3.0301498765791527E-2</v>
      </c>
      <c r="T132">
        <f t="shared" si="14"/>
        <v>1.4299134044502771E-2</v>
      </c>
      <c r="U132">
        <f t="shared" si="15"/>
        <v>3.0342771290388391E-2</v>
      </c>
      <c r="V132">
        <f t="shared" si="16"/>
        <v>1.4372762882186555E-2</v>
      </c>
      <c r="W132">
        <f t="shared" si="17"/>
        <v>2.0657631286755959E-4</v>
      </c>
      <c r="X132">
        <f t="shared" si="18"/>
        <v>3.171460197320939E-2</v>
      </c>
      <c r="Y132">
        <f t="shared" si="19"/>
        <v>1.4949890017206315E-2</v>
      </c>
      <c r="Z132">
        <f t="shared" si="20"/>
        <v>3.0786290676463098E-2</v>
      </c>
      <c r="AA132">
        <f t="shared" si="21"/>
        <v>1.4543506670410027E-2</v>
      </c>
      <c r="AC132">
        <f t="shared" si="22"/>
        <v>2.2349921152656503E-4</v>
      </c>
    </row>
    <row r="133" spans="1:29" x14ac:dyDescent="0.25">
      <c r="A133" t="s">
        <v>133</v>
      </c>
      <c r="B133">
        <v>1.3831313949819182</v>
      </c>
      <c r="C133">
        <v>0.25431814417357107</v>
      </c>
      <c r="D133">
        <v>1.3899827012667683</v>
      </c>
      <c r="E133">
        <v>0.25567756297826422</v>
      </c>
      <c r="F133">
        <f t="shared" si="12"/>
        <v>6.5371016210504271E-2</v>
      </c>
      <c r="G133">
        <v>1.41532388953105</v>
      </c>
      <c r="H133">
        <v>0.26072334948860876</v>
      </c>
      <c r="I133">
        <v>1.3961459952599122</v>
      </c>
      <c r="J133">
        <v>0.25692112903571057</v>
      </c>
      <c r="L133">
        <f>VLOOKUP(A133,Conversion_PPP_MarketExchange!$B$6:$C$271,2,FALSE)</f>
        <v>0.46816270235367857</v>
      </c>
      <c r="Q133" t="s">
        <v>133</v>
      </c>
      <c r="R133">
        <f>IFERROR(VLOOKUP(Q133,'EU+'!$B$2:$D$30,3,FALSE),0)</f>
        <v>0</v>
      </c>
      <c r="S133">
        <f t="shared" si="13"/>
        <v>0.84200317442144323</v>
      </c>
      <c r="T133">
        <f t="shared" si="14"/>
        <v>0.15482020398352431</v>
      </c>
      <c r="U133">
        <f t="shared" si="15"/>
        <v>0.84617401579031604</v>
      </c>
      <c r="V133">
        <f t="shared" si="16"/>
        <v>0.15564777174250413</v>
      </c>
      <c r="W133">
        <f t="shared" si="17"/>
        <v>2.4226228848406667E-2</v>
      </c>
      <c r="X133">
        <f t="shared" si="18"/>
        <v>0.8616008660805704</v>
      </c>
      <c r="Y133">
        <f t="shared" si="19"/>
        <v>0.15871947431145533</v>
      </c>
      <c r="Z133">
        <f t="shared" si="20"/>
        <v>0.84992601876410989</v>
      </c>
      <c r="AA133">
        <f t="shared" si="21"/>
        <v>0.15640481230406719</v>
      </c>
      <c r="AC133">
        <f t="shared" si="22"/>
        <v>2.5191871525704731E-2</v>
      </c>
    </row>
    <row r="134" spans="1:29" x14ac:dyDescent="0.25">
      <c r="A134" t="s">
        <v>134</v>
      </c>
      <c r="B134">
        <v>0.4481465072707766</v>
      </c>
      <c r="C134">
        <v>0.16623734748769561</v>
      </c>
      <c r="D134">
        <v>0.43492738178183521</v>
      </c>
      <c r="E134">
        <v>0.15861460004825059</v>
      </c>
      <c r="F134">
        <f t="shared" si="12"/>
        <v>2.5158591348466496E-2</v>
      </c>
      <c r="G134">
        <v>0.45568909583197625</v>
      </c>
      <c r="H134">
        <v>0.16777067469474063</v>
      </c>
      <c r="I134">
        <v>0.44625432829486272</v>
      </c>
      <c r="J134">
        <v>0.16425635080136156</v>
      </c>
      <c r="L134">
        <f>VLOOKUP(A134,Conversion_PPP_MarketExchange!$B$6:$C$271,2,FALSE)</f>
        <v>0.48092883094813471</v>
      </c>
      <c r="Q134" t="s">
        <v>134</v>
      </c>
      <c r="R134" t="str">
        <f>IFERROR(VLOOKUP(Q134,'EU+'!$B$2:$D$30,3,FALSE),0)</f>
        <v>EU+</v>
      </c>
      <c r="S134">
        <f t="shared" si="13"/>
        <v>0.28025560521640924</v>
      </c>
      <c r="T134">
        <f t="shared" si="14"/>
        <v>0.10395919118830697</v>
      </c>
      <c r="U134">
        <f t="shared" si="15"/>
        <v>0.27198881309769601</v>
      </c>
      <c r="V134">
        <f t="shared" si="16"/>
        <v>9.9192183831575076E-2</v>
      </c>
      <c r="W134">
        <f t="shared" si="17"/>
        <v>9.8390893332769847E-3</v>
      </c>
      <c r="X134">
        <f t="shared" si="18"/>
        <v>0.28497248393312802</v>
      </c>
      <c r="Y134">
        <f t="shared" si="19"/>
        <v>0.10491808194709525</v>
      </c>
      <c r="Z134">
        <f t="shared" si="20"/>
        <v>0.2790723007490778</v>
      </c>
      <c r="AA134">
        <f t="shared" si="21"/>
        <v>0.10272034314140074</v>
      </c>
      <c r="AC134">
        <f t="shared" si="22"/>
        <v>1.1007803919457394E-2</v>
      </c>
    </row>
    <row r="135" spans="1:29" x14ac:dyDescent="0.25">
      <c r="A135" t="s">
        <v>135</v>
      </c>
      <c r="B135">
        <v>7.4130294655128974</v>
      </c>
      <c r="C135">
        <v>2.0449527431776007</v>
      </c>
      <c r="D135">
        <v>7.0528401635673816</v>
      </c>
      <c r="E135">
        <v>1.9527727650170188</v>
      </c>
      <c r="F135">
        <f t="shared" ref="F135:F174" si="23">E135^2</f>
        <v>3.813321471792213</v>
      </c>
      <c r="G135">
        <v>7.5760877882098736</v>
      </c>
      <c r="H135">
        <v>2.1015691912009156</v>
      </c>
      <c r="I135">
        <v>7.3473191390967179</v>
      </c>
      <c r="J135">
        <v>2.0340228005135272</v>
      </c>
      <c r="L135">
        <f>VLOOKUP(A135,Conversion_PPP_MarketExchange!$B$6:$C$271,2,FALSE)</f>
        <v>0.45028818005685112</v>
      </c>
      <c r="Q135" t="s">
        <v>135</v>
      </c>
      <c r="R135">
        <f>IFERROR(VLOOKUP(Q135,'EU+'!$B$2:$D$30,3,FALSE),0)</f>
        <v>0</v>
      </c>
      <c r="S135">
        <f t="shared" ref="S135:S174" si="24">B135*$L135*$O$4</f>
        <v>4.340499910772663</v>
      </c>
      <c r="T135">
        <f t="shared" ref="T135:T174" si="25">C135*$L135*$O$4</f>
        <v>1.197367046845073</v>
      </c>
      <c r="U135">
        <f t="shared" ref="U135:U174" si="26">D135*$L135*$O$4</f>
        <v>4.1296007581078751</v>
      </c>
      <c r="V135">
        <f t="shared" ref="V135:V174" si="27">E135*$L135*$O$4</f>
        <v>1.1433935412975205</v>
      </c>
      <c r="W135">
        <f t="shared" ref="W135:W174" si="28">V135^2</f>
        <v>1.3073487902808847</v>
      </c>
      <c r="X135">
        <f t="shared" ref="X135:X174" si="29">G135*$L135*$O$4</f>
        <v>4.4359743235494644</v>
      </c>
      <c r="Y135">
        <f t="shared" ref="Y135:Y174" si="30">H135*$L135*$O$4</f>
        <v>1.2305172843743746</v>
      </c>
      <c r="Z135">
        <f t="shared" ref="Z135:Z174" si="31">I135*$L135*$O$4</f>
        <v>4.3020249974766678</v>
      </c>
      <c r="AA135">
        <f t="shared" ref="AA135:AA174" si="32">J135*$L135*$O$4</f>
        <v>1.190967313054877</v>
      </c>
      <c r="AC135">
        <f t="shared" ref="AC135:AC174" si="33">Y135^2</f>
        <v>1.5141727871440853</v>
      </c>
    </row>
    <row r="136" spans="1:29" x14ac:dyDescent="0.25">
      <c r="A136" t="s">
        <v>136</v>
      </c>
      <c r="B136">
        <v>0.16939865606611015</v>
      </c>
      <c r="C136">
        <v>0.12818371496880207</v>
      </c>
      <c r="D136">
        <v>0.16384314131627362</v>
      </c>
      <c r="E136">
        <v>0.12417335441711386</v>
      </c>
      <c r="F136">
        <f t="shared" si="23"/>
        <v>1.5419021947198169E-2</v>
      </c>
      <c r="G136">
        <v>0.16901120282587107</v>
      </c>
      <c r="H136">
        <v>0.12879630447512505</v>
      </c>
      <c r="I136">
        <v>0.16741766673608494</v>
      </c>
      <c r="J136">
        <v>0.12706766540817321</v>
      </c>
      <c r="L136">
        <f>VLOOKUP(A136,Conversion_PPP_MarketExchange!$B$6:$C$271,2,FALSE)</f>
        <v>0.35446010735943112</v>
      </c>
      <c r="Q136" t="s">
        <v>136</v>
      </c>
      <c r="R136">
        <f>IFERROR(VLOOKUP(Q136,'EU+'!$B$2:$D$30,3,FALSE),0)</f>
        <v>0</v>
      </c>
      <c r="S136">
        <f t="shared" si="24"/>
        <v>7.8078381727336707E-2</v>
      </c>
      <c r="T136">
        <f t="shared" si="25"/>
        <v>5.9081797110930721E-2</v>
      </c>
      <c r="U136">
        <f t="shared" si="26"/>
        <v>7.5517761640951239E-2</v>
      </c>
      <c r="V136">
        <f t="shared" si="27"/>
        <v>5.7233361773304639E-2</v>
      </c>
      <c r="W136">
        <f t="shared" si="28"/>
        <v>3.2756576998739686E-3</v>
      </c>
      <c r="X136">
        <f t="shared" si="29"/>
        <v>7.7899798716730806E-2</v>
      </c>
      <c r="Y136">
        <f t="shared" si="30"/>
        <v>5.9364148803840132E-2</v>
      </c>
      <c r="Z136">
        <f t="shared" si="31"/>
        <v>7.7165314028339579E-2</v>
      </c>
      <c r="AA136">
        <f t="shared" si="32"/>
        <v>5.8567393126595688E-2</v>
      </c>
      <c r="AC136">
        <f t="shared" si="33"/>
        <v>3.5241021632044737E-3</v>
      </c>
    </row>
    <row r="137" spans="1:29" x14ac:dyDescent="0.25">
      <c r="A137" t="s">
        <v>137</v>
      </c>
      <c r="B137">
        <v>5.5121611273420683</v>
      </c>
      <c r="C137">
        <v>2.0970594443123729</v>
      </c>
      <c r="D137">
        <v>5.3729230227243132</v>
      </c>
      <c r="E137">
        <v>2.0398816777325264</v>
      </c>
      <c r="F137">
        <f t="shared" si="23"/>
        <v>4.1611172591488668</v>
      </c>
      <c r="G137">
        <v>5.5635132511995602</v>
      </c>
      <c r="H137">
        <v>2.1172778353395936</v>
      </c>
      <c r="I137">
        <v>5.4828658004219806</v>
      </c>
      <c r="J137">
        <v>2.0849972825041365</v>
      </c>
      <c r="L137">
        <f>VLOOKUP(A137,Conversion_PPP_MarketExchange!$B$6:$C$271,2,FALSE)</f>
        <v>0.2922905082815751</v>
      </c>
      <c r="Q137" t="s">
        <v>137</v>
      </c>
      <c r="R137">
        <f>IFERROR(VLOOKUP(Q137,'EU+'!$B$2:$D$30,3,FALSE),0)</f>
        <v>0</v>
      </c>
      <c r="S137">
        <f t="shared" si="24"/>
        <v>2.0950292693221084</v>
      </c>
      <c r="T137">
        <f t="shared" si="25"/>
        <v>0.79703782488325947</v>
      </c>
      <c r="U137">
        <f t="shared" si="26"/>
        <v>2.042108482385717</v>
      </c>
      <c r="V137">
        <f t="shared" si="27"/>
        <v>0.77530604096550459</v>
      </c>
      <c r="W137">
        <f t="shared" si="28"/>
        <v>0.60109945715760471</v>
      </c>
      <c r="X137">
        <f t="shared" si="29"/>
        <v>2.1145468777587793</v>
      </c>
      <c r="Y137">
        <f t="shared" si="30"/>
        <v>0.80472231015175366</v>
      </c>
      <c r="Z137">
        <f t="shared" si="31"/>
        <v>2.0838948764888681</v>
      </c>
      <c r="AA137">
        <f t="shared" si="32"/>
        <v>0.79245331048758905</v>
      </c>
      <c r="AC137">
        <f t="shared" si="33"/>
        <v>0.64757799645597525</v>
      </c>
    </row>
    <row r="138" spans="1:29" x14ac:dyDescent="0.25">
      <c r="A138" t="s">
        <v>138</v>
      </c>
      <c r="B138">
        <v>0.66288627072814066</v>
      </c>
      <c r="C138">
        <v>0.55363326739083163</v>
      </c>
      <c r="D138">
        <v>0.62682094511110686</v>
      </c>
      <c r="E138">
        <v>0.52567420245182106</v>
      </c>
      <c r="F138">
        <f t="shared" si="23"/>
        <v>0.27633336712335815</v>
      </c>
      <c r="G138">
        <v>0.65330266278857774</v>
      </c>
      <c r="H138">
        <v>0.54776309278700164</v>
      </c>
      <c r="I138">
        <v>0.64766995954260842</v>
      </c>
      <c r="J138">
        <v>0.54249042010121784</v>
      </c>
      <c r="L138">
        <f>VLOOKUP(A138,Conversion_PPP_MarketExchange!$B$6:$C$271,2,FALSE)</f>
        <v>0.26578775325767334</v>
      </c>
      <c r="Q138" t="s">
        <v>138</v>
      </c>
      <c r="R138">
        <f>IFERROR(VLOOKUP(Q138,'EU+'!$B$2:$D$30,3,FALSE),0)</f>
        <v>0</v>
      </c>
      <c r="S138">
        <f t="shared" si="24"/>
        <v>0.22910125517357202</v>
      </c>
      <c r="T138">
        <f t="shared" si="25"/>
        <v>0.19134213826115506</v>
      </c>
      <c r="U138">
        <f t="shared" si="26"/>
        <v>0.21663665644530142</v>
      </c>
      <c r="V138">
        <f t="shared" si="27"/>
        <v>0.18167915811831586</v>
      </c>
      <c r="W138">
        <f t="shared" si="28"/>
        <v>3.3007316494580018E-2</v>
      </c>
      <c r="X138">
        <f t="shared" si="29"/>
        <v>0.22578904808013875</v>
      </c>
      <c r="Y138">
        <f t="shared" si="30"/>
        <v>0.18931333719947638</v>
      </c>
      <c r="Z138">
        <f t="shared" si="31"/>
        <v>0.22384231989967074</v>
      </c>
      <c r="AA138">
        <f t="shared" si="32"/>
        <v>0.18749103979526918</v>
      </c>
      <c r="AC138">
        <f t="shared" si="33"/>
        <v>3.583953964160265E-2</v>
      </c>
    </row>
    <row r="139" spans="1:29" x14ac:dyDescent="0.25">
      <c r="A139" t="s">
        <v>139</v>
      </c>
      <c r="B139">
        <v>0.14027152160958853</v>
      </c>
      <c r="C139">
        <v>0.11124278820817801</v>
      </c>
      <c r="D139">
        <v>0.13799247708651494</v>
      </c>
      <c r="E139">
        <v>0.10917044342532825</v>
      </c>
      <c r="F139">
        <f t="shared" si="23"/>
        <v>1.1918185717682796E-2</v>
      </c>
      <c r="G139">
        <v>0.14520548247257378</v>
      </c>
      <c r="H139">
        <v>0.1166157867017704</v>
      </c>
      <c r="I139">
        <v>0.14115649372289241</v>
      </c>
      <c r="J139">
        <v>0.11238681024937217</v>
      </c>
      <c r="L139">
        <f>VLOOKUP(A139,Conversion_PPP_MarketExchange!$B$6:$C$271,2,FALSE)</f>
        <v>0.41696826458746028</v>
      </c>
      <c r="Q139" t="s">
        <v>139</v>
      </c>
      <c r="R139">
        <f>IFERROR(VLOOKUP(Q139,'EU+'!$B$2:$D$30,3,FALSE),0)</f>
        <v>0</v>
      </c>
      <c r="S139">
        <f t="shared" si="24"/>
        <v>7.605468789260518E-2</v>
      </c>
      <c r="T139">
        <f t="shared" si="25"/>
        <v>6.031541855676157E-2</v>
      </c>
      <c r="U139">
        <f t="shared" si="26"/>
        <v>7.4818998581569249E-2</v>
      </c>
      <c r="V139">
        <f t="shared" si="27"/>
        <v>5.9191801062227073E-2</v>
      </c>
      <c r="W139">
        <f t="shared" si="28"/>
        <v>3.5036693129902661E-3</v>
      </c>
      <c r="X139">
        <f t="shared" si="29"/>
        <v>7.8729862790565514E-2</v>
      </c>
      <c r="Y139">
        <f t="shared" si="30"/>
        <v>6.3228637995664944E-2</v>
      </c>
      <c r="Z139">
        <f t="shared" si="31"/>
        <v>7.6534516421579976E-2</v>
      </c>
      <c r="AA139">
        <f t="shared" si="32"/>
        <v>6.0935702975771791E-2</v>
      </c>
      <c r="AC139">
        <f t="shared" si="33"/>
        <v>3.9978606627868443E-3</v>
      </c>
    </row>
    <row r="140" spans="1:29" x14ac:dyDescent="0.25">
      <c r="A140" t="s">
        <v>140</v>
      </c>
      <c r="B140">
        <v>3.9045581259071482E-3</v>
      </c>
      <c r="C140">
        <v>2.2303239053968619E-3</v>
      </c>
      <c r="D140">
        <v>3.8206940645367079E-3</v>
      </c>
      <c r="E140">
        <v>2.1824701411455065E-3</v>
      </c>
      <c r="F140">
        <f t="shared" si="23"/>
        <v>4.7631759169916866E-6</v>
      </c>
      <c r="G140">
        <v>3.9244979407540874E-3</v>
      </c>
      <c r="H140">
        <v>2.2372180870859149E-3</v>
      </c>
      <c r="I140">
        <v>3.8832500437326477E-3</v>
      </c>
      <c r="J140">
        <v>2.2168044124490516E-3</v>
      </c>
      <c r="L140">
        <f>VLOOKUP(A140,Conversion_PPP_MarketExchange!$B$6:$C$271,2,FALSE)</f>
        <v>0.67599673145819872</v>
      </c>
      <c r="Q140" t="s">
        <v>140</v>
      </c>
      <c r="R140">
        <f>IFERROR(VLOOKUP(Q140,'EU+'!$B$2:$D$30,3,FALSE),0)</f>
        <v>0</v>
      </c>
      <c r="S140">
        <f t="shared" si="24"/>
        <v>3.4321792925578014E-3</v>
      </c>
      <c r="T140">
        <f t="shared" si="25"/>
        <v>1.9604962397688198E-3</v>
      </c>
      <c r="U140">
        <f t="shared" si="26"/>
        <v>3.3584612211285153E-3</v>
      </c>
      <c r="V140">
        <f t="shared" si="27"/>
        <v>1.9184318899913948E-3</v>
      </c>
      <c r="W140">
        <f t="shared" si="28"/>
        <v>3.6803809165359552E-6</v>
      </c>
      <c r="X140">
        <f t="shared" si="29"/>
        <v>3.4497067610723595E-3</v>
      </c>
      <c r="Y140">
        <f t="shared" si="30"/>
        <v>1.9665563538378865E-3</v>
      </c>
      <c r="Z140">
        <f t="shared" si="31"/>
        <v>3.4134490915862254E-3</v>
      </c>
      <c r="AA140">
        <f t="shared" si="32"/>
        <v>1.9486123537450779E-3</v>
      </c>
      <c r="AC140">
        <f t="shared" si="33"/>
        <v>3.8673438928201623E-6</v>
      </c>
    </row>
    <row r="141" spans="1:29" x14ac:dyDescent="0.25">
      <c r="A141" t="s">
        <v>141</v>
      </c>
      <c r="B141">
        <v>5.9844044546305222E-2</v>
      </c>
      <c r="C141">
        <v>4.3719792795024033E-2</v>
      </c>
      <c r="D141">
        <v>5.7770232414582769E-2</v>
      </c>
      <c r="E141">
        <v>4.1901158270685246E-2</v>
      </c>
      <c r="F141">
        <f t="shared" si="23"/>
        <v>1.7557070644250146E-3</v>
      </c>
      <c r="G141">
        <v>6.0478412964846573E-2</v>
      </c>
      <c r="H141">
        <v>4.4536919716442656E-2</v>
      </c>
      <c r="I141">
        <v>5.9364229975244855E-2</v>
      </c>
      <c r="J141">
        <v>4.3399940723053636E-2</v>
      </c>
      <c r="L141">
        <f>VLOOKUP(A141,Conversion_PPP_MarketExchange!$B$6:$C$271,2,FALSE)</f>
        <v>0.32164760560761319</v>
      </c>
      <c r="Q141" t="s">
        <v>141</v>
      </c>
      <c r="R141">
        <f>IFERROR(VLOOKUP(Q141,'EU+'!$B$2:$D$30,3,FALSE),0)</f>
        <v>0</v>
      </c>
      <c r="S141">
        <f t="shared" si="24"/>
        <v>2.5029647802328098E-2</v>
      </c>
      <c r="T141">
        <f t="shared" si="25"/>
        <v>1.8285712871620653E-2</v>
      </c>
      <c r="U141">
        <f t="shared" si="26"/>
        <v>2.416228016936264E-2</v>
      </c>
      <c r="V141">
        <f t="shared" si="27"/>
        <v>1.7525072744930474E-2</v>
      </c>
      <c r="W141">
        <f t="shared" si="28"/>
        <v>3.0712817471510495E-4</v>
      </c>
      <c r="X141">
        <f t="shared" si="29"/>
        <v>2.5294971080749296E-2</v>
      </c>
      <c r="Y141">
        <f t="shared" si="30"/>
        <v>1.8627474515706781E-2</v>
      </c>
      <c r="Z141">
        <f t="shared" si="31"/>
        <v>2.4828966350813345E-2</v>
      </c>
      <c r="AA141">
        <f t="shared" si="32"/>
        <v>1.815193540435623E-2</v>
      </c>
      <c r="AC141">
        <f t="shared" si="33"/>
        <v>3.4698280683330559E-4</v>
      </c>
    </row>
    <row r="142" spans="1:29" x14ac:dyDescent="0.25">
      <c r="A142" t="s">
        <v>142</v>
      </c>
      <c r="B142">
        <v>7.5483511635635256E-2</v>
      </c>
      <c r="C142">
        <v>4.8370019929066949E-2</v>
      </c>
      <c r="D142">
        <v>7.1069914048962374E-2</v>
      </c>
      <c r="E142">
        <v>4.4930158353943518E-2</v>
      </c>
      <c r="F142">
        <f t="shared" si="23"/>
        <v>2.0187191297104407E-3</v>
      </c>
      <c r="G142">
        <v>7.6412750739446131E-2</v>
      </c>
      <c r="H142">
        <v>4.8988881938111323E-2</v>
      </c>
      <c r="I142">
        <v>7.4322058808014582E-2</v>
      </c>
      <c r="J142">
        <v>4.7463278827584117E-2</v>
      </c>
      <c r="L142">
        <f>VLOOKUP(A142,Conversion_PPP_MarketExchange!$B$6:$C$271,2,FALSE)</f>
        <v>0.46258964808115699</v>
      </c>
      <c r="Q142" t="s">
        <v>142</v>
      </c>
      <c r="R142">
        <f>IFERROR(VLOOKUP(Q142,'EU+'!$B$2:$D$30,3,FALSE),0)</f>
        <v>0</v>
      </c>
      <c r="S142">
        <f t="shared" si="24"/>
        <v>4.5404770435163902E-2</v>
      </c>
      <c r="T142">
        <f t="shared" si="25"/>
        <v>2.9095488580671201E-2</v>
      </c>
      <c r="U142">
        <f t="shared" si="26"/>
        <v>4.2749907394564857E-2</v>
      </c>
      <c r="V142">
        <f t="shared" si="27"/>
        <v>2.7026346303598257E-2</v>
      </c>
      <c r="W142">
        <f t="shared" si="28"/>
        <v>7.3042339452201923E-4</v>
      </c>
      <c r="X142">
        <f t="shared" si="29"/>
        <v>4.596372546088625E-2</v>
      </c>
      <c r="Y142">
        <f t="shared" si="30"/>
        <v>2.946774587028091E-2</v>
      </c>
      <c r="Z142">
        <f t="shared" si="31"/>
        <v>4.4706134430204991E-2</v>
      </c>
      <c r="AA142">
        <f t="shared" si="32"/>
        <v>2.8550066532003301E-2</v>
      </c>
      <c r="AC142">
        <f t="shared" si="33"/>
        <v>8.6834804667545757E-4</v>
      </c>
    </row>
    <row r="143" spans="1:29" x14ac:dyDescent="0.25">
      <c r="A143" t="s">
        <v>143</v>
      </c>
      <c r="B143">
        <v>4.7108083598651459E-3</v>
      </c>
      <c r="C143">
        <v>4.2304231762848752E-3</v>
      </c>
      <c r="D143">
        <v>4.4511558125650465E-3</v>
      </c>
      <c r="E143">
        <v>3.9976683723734812E-3</v>
      </c>
      <c r="F143">
        <f t="shared" si="23"/>
        <v>1.5981352415475239E-5</v>
      </c>
      <c r="G143">
        <v>4.7902059668410305E-3</v>
      </c>
      <c r="H143">
        <v>4.3183410862758622E-3</v>
      </c>
      <c r="I143">
        <v>4.6507233797570746E-3</v>
      </c>
      <c r="J143">
        <v>4.1843319818636784E-3</v>
      </c>
      <c r="L143" s="4">
        <f>VLOOKUP(A143,Conversion_PPP_MarketExchange!$B$6:$C$271,2,FALSE)</f>
        <v>0.43175428843433611</v>
      </c>
      <c r="M143" t="s">
        <v>620</v>
      </c>
      <c r="Q143" t="s">
        <v>143</v>
      </c>
      <c r="R143">
        <f>IFERROR(VLOOKUP(Q143,'EU+'!$B$2:$D$30,3,FALSE),0)</f>
        <v>0</v>
      </c>
      <c r="S143">
        <f t="shared" si="24"/>
        <v>2.6447557820474046E-3</v>
      </c>
      <c r="T143">
        <f t="shared" si="25"/>
        <v>2.3750565298536271E-3</v>
      </c>
      <c r="U143">
        <f t="shared" si="26"/>
        <v>2.4989808909170567E-3</v>
      </c>
      <c r="V143">
        <f t="shared" si="27"/>
        <v>2.2443826483413702E-3</v>
      </c>
      <c r="W143">
        <f t="shared" si="28"/>
        <v>5.0372534721758227E-6</v>
      </c>
      <c r="X143">
        <f t="shared" si="29"/>
        <v>2.6893314183477975E-3</v>
      </c>
      <c r="Y143">
        <f t="shared" si="30"/>
        <v>2.4244156595467827E-3</v>
      </c>
      <c r="Z143">
        <f t="shared" si="31"/>
        <v>2.6110226971040864E-3</v>
      </c>
      <c r="AA143">
        <f t="shared" si="32"/>
        <v>2.3491798769238481E-3</v>
      </c>
      <c r="AC143">
        <f t="shared" si="33"/>
        <v>5.877791290255661E-6</v>
      </c>
    </row>
    <row r="144" spans="1:29" x14ac:dyDescent="0.25">
      <c r="A144" t="s">
        <v>144</v>
      </c>
      <c r="B144">
        <v>0.1631736309771738</v>
      </c>
      <c r="C144">
        <v>4.7431169402067069E-2</v>
      </c>
      <c r="D144">
        <v>0.15991575271434519</v>
      </c>
      <c r="E144">
        <v>4.6323810312905354E-2</v>
      </c>
      <c r="F144">
        <f t="shared" si="23"/>
        <v>2.1458954019060363E-3</v>
      </c>
      <c r="G144">
        <v>0.16790708910943661</v>
      </c>
      <c r="H144">
        <v>4.8730680146978518E-2</v>
      </c>
      <c r="I144">
        <v>0.16366549093365187</v>
      </c>
      <c r="J144">
        <v>4.7505404676172529E-2</v>
      </c>
      <c r="L144">
        <f>VLOOKUP(A144,Conversion_PPP_MarketExchange!$B$6:$C$271,2,FALSE)</f>
        <v>0.40520643181955007</v>
      </c>
      <c r="Q144" t="s">
        <v>144</v>
      </c>
      <c r="R144">
        <f>IFERROR(VLOOKUP(Q144,'EU+'!$B$2:$D$30,3,FALSE),0)</f>
        <v>0</v>
      </c>
      <c r="S144">
        <f t="shared" si="24"/>
        <v>8.5976504882513224E-2</v>
      </c>
      <c r="T144">
        <f t="shared" si="25"/>
        <v>2.4991575803388198E-2</v>
      </c>
      <c r="U144">
        <f t="shared" si="26"/>
        <v>8.4259922462343276E-2</v>
      </c>
      <c r="V144">
        <f t="shared" si="27"/>
        <v>2.4408106136347904E-2</v>
      </c>
      <c r="W144">
        <f t="shared" si="28"/>
        <v>5.9575564516322417E-4</v>
      </c>
      <c r="X144">
        <f t="shared" si="29"/>
        <v>8.8470573218080245E-2</v>
      </c>
      <c r="Y144">
        <f t="shared" si="30"/>
        <v>2.5676290553165303E-2</v>
      </c>
      <c r="Z144">
        <f t="shared" si="31"/>
        <v>8.6235666854312248E-2</v>
      </c>
      <c r="AA144">
        <f t="shared" si="32"/>
        <v>2.5030690514315206E-2</v>
      </c>
      <c r="AC144">
        <f t="shared" si="33"/>
        <v>6.5927189657056574E-4</v>
      </c>
    </row>
    <row r="145" spans="1:29" x14ac:dyDescent="0.25">
      <c r="A145" t="s">
        <v>145</v>
      </c>
      <c r="B145">
        <v>1.3308075509268044E-3</v>
      </c>
      <c r="C145">
        <v>7.8391022575298919E-4</v>
      </c>
      <c r="D145">
        <v>1.2843727452378621E-3</v>
      </c>
      <c r="E145">
        <v>7.589100324814983E-4</v>
      </c>
      <c r="F145">
        <f t="shared" si="23"/>
        <v>5.7594443740106884E-7</v>
      </c>
      <c r="G145">
        <v>1.3656157134167416E-3</v>
      </c>
      <c r="H145">
        <v>8.053679364066216E-4</v>
      </c>
      <c r="I145">
        <v>1.3269320031938029E-3</v>
      </c>
      <c r="J145">
        <v>7.8295959717664262E-4</v>
      </c>
      <c r="L145">
        <f>VLOOKUP(A145,Conversion_PPP_MarketExchange!$B$6:$C$271,2,FALSE)</f>
        <v>0.37840733271538929</v>
      </c>
      <c r="Q145" t="s">
        <v>145</v>
      </c>
      <c r="R145">
        <f>IFERROR(VLOOKUP(Q145,'EU+'!$B$2:$D$30,3,FALSE),0)</f>
        <v>0</v>
      </c>
      <c r="S145">
        <f t="shared" si="24"/>
        <v>6.5482956336142392E-4</v>
      </c>
      <c r="T145">
        <f t="shared" si="25"/>
        <v>3.8572638882826616E-4</v>
      </c>
      <c r="U145">
        <f t="shared" si="26"/>
        <v>6.3198111806000773E-4</v>
      </c>
      <c r="V145">
        <f t="shared" si="27"/>
        <v>3.7342493650142851E-4</v>
      </c>
      <c r="W145">
        <f t="shared" si="28"/>
        <v>1.3944618320109591E-7</v>
      </c>
      <c r="X145">
        <f t="shared" si="29"/>
        <v>6.7195706900927306E-4</v>
      </c>
      <c r="Y145">
        <f t="shared" si="30"/>
        <v>3.9628474738902751E-4</v>
      </c>
      <c r="Z145">
        <f t="shared" si="31"/>
        <v>6.5292258347690178E-4</v>
      </c>
      <c r="AA145">
        <f t="shared" si="32"/>
        <v>3.8525862795996146E-4</v>
      </c>
      <c r="AC145">
        <f t="shared" si="33"/>
        <v>1.5704160101318536E-7</v>
      </c>
    </row>
    <row r="146" spans="1:29" x14ac:dyDescent="0.25">
      <c r="A146" t="s">
        <v>146</v>
      </c>
      <c r="B146">
        <v>9.2984505939384295E-3</v>
      </c>
      <c r="C146">
        <v>4.1810365705348641E-3</v>
      </c>
      <c r="D146">
        <v>8.8313837003553344E-3</v>
      </c>
      <c r="E146">
        <v>3.9768429834751524E-3</v>
      </c>
      <c r="F146">
        <f t="shared" si="23"/>
        <v>1.5815280115215552E-5</v>
      </c>
      <c r="G146">
        <v>9.4126547734900805E-3</v>
      </c>
      <c r="H146">
        <v>4.2114683984764735E-3</v>
      </c>
      <c r="I146">
        <v>9.1808296892612815E-3</v>
      </c>
      <c r="J146">
        <v>4.1244317988757143E-3</v>
      </c>
      <c r="L146">
        <f>VLOOKUP(A146,Conversion_PPP_MarketExchange!$B$6:$C$271,2,FALSE)</f>
        <v>0.42455761053457552</v>
      </c>
      <c r="Q146" t="s">
        <v>146</v>
      </c>
      <c r="R146">
        <f>IFERROR(VLOOKUP(Q146,'EU+'!$B$2:$D$30,3,FALSE),0)</f>
        <v>0</v>
      </c>
      <c r="S146">
        <f t="shared" si="24"/>
        <v>5.1333478760459145E-3</v>
      </c>
      <c r="T146">
        <f t="shared" si="25"/>
        <v>2.308203391758276E-3</v>
      </c>
      <c r="U146">
        <f t="shared" si="26"/>
        <v>4.8754966542833211E-3</v>
      </c>
      <c r="V146">
        <f t="shared" si="27"/>
        <v>2.195475286592188E-3</v>
      </c>
      <c r="W146">
        <f t="shared" si="28"/>
        <v>4.8201117340370503E-6</v>
      </c>
      <c r="X146">
        <f t="shared" si="29"/>
        <v>5.1963959910640446E-3</v>
      </c>
      <c r="Y146">
        <f t="shared" si="30"/>
        <v>2.3250037347562905E-3</v>
      </c>
      <c r="Z146">
        <f t="shared" si="31"/>
        <v>5.068413507131094E-3</v>
      </c>
      <c r="AA146">
        <f t="shared" si="32"/>
        <v>2.2769538861083798E-3</v>
      </c>
      <c r="AC146">
        <f t="shared" si="33"/>
        <v>5.4056423666306992E-6</v>
      </c>
    </row>
    <row r="147" spans="1:29" x14ac:dyDescent="0.25">
      <c r="A147" t="s">
        <v>147</v>
      </c>
      <c r="B147">
        <v>0.31108736173438201</v>
      </c>
      <c r="C147">
        <v>3.742283296163839E-2</v>
      </c>
      <c r="D147">
        <v>0.29437886260984664</v>
      </c>
      <c r="E147">
        <v>3.5450475096219021E-2</v>
      </c>
      <c r="F147">
        <f t="shared" si="23"/>
        <v>1.256736184547645E-3</v>
      </c>
      <c r="G147">
        <v>0.30966489284889553</v>
      </c>
      <c r="H147">
        <v>3.7911778257237357E-2</v>
      </c>
      <c r="I147">
        <v>0.30504370573104139</v>
      </c>
      <c r="J147">
        <v>3.694368481011908E-2</v>
      </c>
      <c r="L147">
        <f>VLOOKUP(A147,Conversion_PPP_MarketExchange!$B$6:$C$271,2,FALSE)</f>
        <v>0.70255643816342372</v>
      </c>
      <c r="Q147" t="s">
        <v>147</v>
      </c>
      <c r="R147" t="str">
        <f>IFERROR(VLOOKUP(Q147,'EU+'!$B$2:$D$30,3,FALSE),0)</f>
        <v>EU+</v>
      </c>
      <c r="S147">
        <f t="shared" si="24"/>
        <v>0.28419541300135537</v>
      </c>
      <c r="T147">
        <f t="shared" si="25"/>
        <v>3.4187815956002912E-2</v>
      </c>
      <c r="U147">
        <f t="shared" si="26"/>
        <v>0.26893128017751999</v>
      </c>
      <c r="V147">
        <f t="shared" si="27"/>
        <v>3.2385958577341757E-2</v>
      </c>
      <c r="W147">
        <f t="shared" si="28"/>
        <v>1.0488503129732962E-3</v>
      </c>
      <c r="X147">
        <f t="shared" si="29"/>
        <v>0.28289590944666715</v>
      </c>
      <c r="Y147">
        <f t="shared" si="30"/>
        <v>3.4634494372776603E-2</v>
      </c>
      <c r="Z147">
        <f t="shared" si="31"/>
        <v>0.27867420087518086</v>
      </c>
      <c r="AA147">
        <f t="shared" si="32"/>
        <v>3.3750087769133866E-2</v>
      </c>
      <c r="AC147">
        <f t="shared" si="33"/>
        <v>1.1995482004578941E-3</v>
      </c>
    </row>
    <row r="148" spans="1:29" x14ac:dyDescent="0.25">
      <c r="A148" t="s">
        <v>148</v>
      </c>
      <c r="B148">
        <v>0.15867668536260782</v>
      </c>
      <c r="C148">
        <v>2.2716683684575304E-2</v>
      </c>
      <c r="D148">
        <v>0.15488913964400403</v>
      </c>
      <c r="E148">
        <v>2.2398107862065569E-2</v>
      </c>
      <c r="F148">
        <f t="shared" si="23"/>
        <v>5.0167523580072339E-4</v>
      </c>
      <c r="G148">
        <v>0.15980995570715878</v>
      </c>
      <c r="H148">
        <v>2.2763490912002308E-2</v>
      </c>
      <c r="I148">
        <v>0.15779192690459021</v>
      </c>
      <c r="J148">
        <v>2.2626676526661952E-2</v>
      </c>
      <c r="L148">
        <f>VLOOKUP(A148,Conversion_PPP_MarketExchange!$B$6:$C$271,2,FALSE)</f>
        <v>0.75878000248725275</v>
      </c>
      <c r="Q148" t="s">
        <v>148</v>
      </c>
      <c r="R148" t="str">
        <f>IFERROR(VLOOKUP(Q148,'EU+'!$B$2:$D$30,3,FALSE),0)</f>
        <v>EU+</v>
      </c>
      <c r="S148">
        <f t="shared" si="24"/>
        <v>0.15656059915150145</v>
      </c>
      <c r="T148">
        <f t="shared" si="25"/>
        <v>2.2413737722494331E-2</v>
      </c>
      <c r="U148">
        <f t="shared" si="26"/>
        <v>0.15282356352044299</v>
      </c>
      <c r="V148">
        <f t="shared" si="27"/>
        <v>2.2099410374823002E-2</v>
      </c>
      <c r="W148">
        <f t="shared" si="28"/>
        <v>4.8838393891483456E-4</v>
      </c>
      <c r="X148">
        <f t="shared" si="29"/>
        <v>0.15767875638889314</v>
      </c>
      <c r="Y148">
        <f t="shared" si="30"/>
        <v>2.2459920736425117E-2</v>
      </c>
      <c r="Z148">
        <f t="shared" si="31"/>
        <v>0.15568763968694585</v>
      </c>
      <c r="AA148">
        <f t="shared" si="32"/>
        <v>2.232493088525396E-2</v>
      </c>
      <c r="AC148">
        <f t="shared" si="33"/>
        <v>5.0444803948649893E-4</v>
      </c>
    </row>
    <row r="149" spans="1:29" x14ac:dyDescent="0.25">
      <c r="A149" t="s">
        <v>149</v>
      </c>
      <c r="B149">
        <v>1.6210889324790159</v>
      </c>
      <c r="C149">
        <v>0.2810865235580558</v>
      </c>
      <c r="D149">
        <v>1.599461680886566</v>
      </c>
      <c r="E149">
        <v>0.27805670166133817</v>
      </c>
      <c r="F149">
        <f t="shared" si="23"/>
        <v>7.7315529338782427E-2</v>
      </c>
      <c r="G149">
        <v>1.6314111581341439</v>
      </c>
      <c r="H149">
        <v>0.28526815795900606</v>
      </c>
      <c r="I149">
        <v>1.6173205904999086</v>
      </c>
      <c r="J149">
        <v>0.28148598840798472</v>
      </c>
      <c r="L149">
        <f>VLOOKUP(A149,Conversion_PPP_MarketExchange!$B$6:$C$271,2,FALSE)</f>
        <v>1.2684404062571089</v>
      </c>
      <c r="Q149" t="s">
        <v>149</v>
      </c>
      <c r="R149" t="str">
        <f>IFERROR(VLOOKUP(Q149,'EU+'!$B$2:$D$30,3,FALSE),0)</f>
        <v>EU+</v>
      </c>
      <c r="S149">
        <f t="shared" si="24"/>
        <v>2.673809038821898</v>
      </c>
      <c r="T149">
        <f t="shared" si="25"/>
        <v>0.46362150300491478</v>
      </c>
      <c r="U149">
        <f t="shared" si="26"/>
        <v>2.6381372507822767</v>
      </c>
      <c r="V149">
        <f t="shared" si="27"/>
        <v>0.45862414289026904</v>
      </c>
      <c r="W149">
        <f t="shared" si="28"/>
        <v>0.2103361044418339</v>
      </c>
      <c r="X149">
        <f t="shared" si="29"/>
        <v>2.6908344220099969</v>
      </c>
      <c r="Y149">
        <f t="shared" si="30"/>
        <v>0.47051865197330062</v>
      </c>
      <c r="Z149">
        <f t="shared" si="31"/>
        <v>2.6675935705380573</v>
      </c>
      <c r="AA149">
        <f t="shared" si="32"/>
        <v>0.46428037662068744</v>
      </c>
      <c r="AC149">
        <f t="shared" si="33"/>
        <v>0.221387801854772</v>
      </c>
    </row>
    <row r="150" spans="1:29" x14ac:dyDescent="0.25">
      <c r="A150" t="s">
        <v>150</v>
      </c>
      <c r="B150">
        <v>1.1525767761787441E-2</v>
      </c>
      <c r="C150">
        <v>5.1277029116725279E-3</v>
      </c>
      <c r="D150">
        <v>1.133465059330724E-2</v>
      </c>
      <c r="E150">
        <v>5.0107566747379277E-3</v>
      </c>
      <c r="F150">
        <f t="shared" si="23"/>
        <v>2.5107682453430697E-5</v>
      </c>
      <c r="G150">
        <v>1.1761623987697551E-2</v>
      </c>
      <c r="H150">
        <v>5.2516039684623898E-3</v>
      </c>
      <c r="I150">
        <v>1.1540680780930743E-2</v>
      </c>
      <c r="J150">
        <v>5.1309636471581549E-3</v>
      </c>
      <c r="L150">
        <f>VLOOKUP(A150,Conversion_PPP_MarketExchange!$B$6:$C$271,2,FALSE)</f>
        <v>0.49650858517939866</v>
      </c>
      <c r="Q150" t="s">
        <v>150</v>
      </c>
      <c r="R150">
        <f>IFERROR(VLOOKUP(Q150,'EU+'!$B$2:$D$30,3,FALSE),0)</f>
        <v>0</v>
      </c>
      <c r="S150">
        <f t="shared" si="24"/>
        <v>7.4413221272578746E-3</v>
      </c>
      <c r="T150">
        <f t="shared" si="25"/>
        <v>3.3105724431771789E-3</v>
      </c>
      <c r="U150">
        <f t="shared" si="26"/>
        <v>7.3179321332805846E-3</v>
      </c>
      <c r="V150">
        <f t="shared" si="27"/>
        <v>3.2350690460424417E-3</v>
      </c>
      <c r="W150">
        <f t="shared" si="28"/>
        <v>1.0465671732661954E-5</v>
      </c>
      <c r="X150">
        <f t="shared" si="29"/>
        <v>7.5935967686518507E-3</v>
      </c>
      <c r="Y150">
        <f t="shared" si="30"/>
        <v>3.3905660448648504E-3</v>
      </c>
      <c r="Z150">
        <f t="shared" si="31"/>
        <v>7.4509503430634358E-3</v>
      </c>
      <c r="AA150">
        <f t="shared" si="32"/>
        <v>3.3126776550486841E-3</v>
      </c>
      <c r="AC150">
        <f t="shared" si="33"/>
        <v>1.1495938104590475E-5</v>
      </c>
    </row>
    <row r="151" spans="1:29" x14ac:dyDescent="0.25">
      <c r="A151" t="s">
        <v>151</v>
      </c>
      <c r="B151">
        <v>0.48036786065789661</v>
      </c>
      <c r="C151">
        <v>0.26211651629976657</v>
      </c>
      <c r="D151">
        <v>0.46935970963198309</v>
      </c>
      <c r="E151">
        <v>0.25649009616178375</v>
      </c>
      <c r="F151">
        <f t="shared" si="23"/>
        <v>6.5787169429081083E-2</v>
      </c>
      <c r="G151">
        <v>0.48853358764465965</v>
      </c>
      <c r="H151">
        <v>0.26717963606067513</v>
      </c>
      <c r="I151">
        <v>0.47942038597817982</v>
      </c>
      <c r="J151">
        <v>0.26196513474870514</v>
      </c>
      <c r="L151" s="4">
        <v>0.18597760200820651</v>
      </c>
      <c r="M151" t="s">
        <v>621</v>
      </c>
      <c r="Q151" t="s">
        <v>151</v>
      </c>
      <c r="R151">
        <f>IFERROR(VLOOKUP(Q151,'EU+'!$B$2:$D$30,3,FALSE),0)</f>
        <v>0</v>
      </c>
      <c r="S151">
        <f t="shared" si="24"/>
        <v>0.11616841524790897</v>
      </c>
      <c r="T151">
        <f t="shared" si="25"/>
        <v>6.3388213081415762E-2</v>
      </c>
      <c r="U151">
        <f t="shared" si="26"/>
        <v>0.11350628989726913</v>
      </c>
      <c r="V151">
        <f t="shared" si="27"/>
        <v>6.20275635365998E-2</v>
      </c>
      <c r="W151">
        <f t="shared" si="28"/>
        <v>3.8474186382869251E-3</v>
      </c>
      <c r="X151">
        <f t="shared" si="29"/>
        <v>0.11814315094754586</v>
      </c>
      <c r="Y151">
        <f t="shared" si="30"/>
        <v>6.4612638458312485E-2</v>
      </c>
      <c r="Z151">
        <f t="shared" si="31"/>
        <v>0.11593928536424132</v>
      </c>
      <c r="AA151">
        <f t="shared" si="32"/>
        <v>6.3351604148294188E-2</v>
      </c>
      <c r="AC151">
        <f t="shared" si="33"/>
        <v>4.1747930485446019E-3</v>
      </c>
    </row>
    <row r="152" spans="1:29" x14ac:dyDescent="0.25">
      <c r="A152" t="s">
        <v>152</v>
      </c>
      <c r="B152">
        <v>0.17833337538123656</v>
      </c>
      <c r="C152">
        <v>0.11725219770330118</v>
      </c>
      <c r="D152">
        <v>0.16847595257804782</v>
      </c>
      <c r="E152">
        <v>0.11004328185970694</v>
      </c>
      <c r="F152">
        <f t="shared" si="23"/>
        <v>1.2109523882454907E-2</v>
      </c>
      <c r="G152">
        <v>0.17421318842018885</v>
      </c>
      <c r="H152">
        <v>0.11456257789412279</v>
      </c>
      <c r="I152">
        <v>0.17367417212649108</v>
      </c>
      <c r="J152">
        <v>0.11399149968668115</v>
      </c>
      <c r="L152">
        <f>VLOOKUP(A152,Conversion_PPP_MarketExchange!$B$6:$C$271,2,FALSE)</f>
        <v>0.42584584901971212</v>
      </c>
      <c r="Q152" t="s">
        <v>152</v>
      </c>
      <c r="R152">
        <f>IFERROR(VLOOKUP(Q152,'EU+'!$B$2:$D$30,3,FALSE),0)</f>
        <v>0</v>
      </c>
      <c r="S152">
        <f t="shared" si="24"/>
        <v>9.8750323319117567E-2</v>
      </c>
      <c r="T152">
        <f t="shared" si="25"/>
        <v>6.4927231979574507E-2</v>
      </c>
      <c r="U152">
        <f t="shared" si="26"/>
        <v>9.3291874014116927E-2</v>
      </c>
      <c r="V152">
        <f t="shared" si="27"/>
        <v>6.0935366918907108E-2</v>
      </c>
      <c r="W152">
        <f t="shared" si="28"/>
        <v>3.7131189415418389E-3</v>
      </c>
      <c r="X152">
        <f t="shared" si="29"/>
        <v>9.6468810990486542E-2</v>
      </c>
      <c r="Y152">
        <f t="shared" si="30"/>
        <v>6.3437881905904464E-2</v>
      </c>
      <c r="Z152">
        <f t="shared" si="31"/>
        <v>9.6170336107907026E-2</v>
      </c>
      <c r="AA152">
        <f t="shared" si="32"/>
        <v>6.3121653059202018E-2</v>
      </c>
      <c r="AC152">
        <f t="shared" si="33"/>
        <v>4.0243648607074809E-3</v>
      </c>
    </row>
    <row r="153" spans="1:29" x14ac:dyDescent="0.25">
      <c r="A153" t="s">
        <v>153</v>
      </c>
      <c r="B153">
        <v>6.0760984204627777E-2</v>
      </c>
      <c r="C153">
        <v>4.463786707413727E-2</v>
      </c>
      <c r="D153">
        <v>5.8756423214493189E-2</v>
      </c>
      <c r="E153">
        <v>4.3044267459589634E-2</v>
      </c>
      <c r="F153">
        <f t="shared" si="23"/>
        <v>1.8528089611326872E-3</v>
      </c>
      <c r="G153">
        <v>6.2471503606655245E-2</v>
      </c>
      <c r="H153">
        <v>4.6148779425070105E-2</v>
      </c>
      <c r="I153">
        <v>6.0662970341925408E-2</v>
      </c>
      <c r="J153">
        <v>4.4628309328216056E-2</v>
      </c>
      <c r="L153">
        <f>VLOOKUP(A153,Conversion_PPP_MarketExchange!$B$6:$C$271,2,FALSE)</f>
        <v>0.40327531832929353</v>
      </c>
      <c r="Q153" t="s">
        <v>153</v>
      </c>
      <c r="R153">
        <f>IFERROR(VLOOKUP(Q153,'EU+'!$B$2:$D$30,3,FALSE),0)</f>
        <v>0</v>
      </c>
      <c r="S153">
        <f t="shared" si="24"/>
        <v>3.1862505311852606E-2</v>
      </c>
      <c r="T153">
        <f t="shared" si="25"/>
        <v>2.3407689907879139E-2</v>
      </c>
      <c r="U153">
        <f t="shared" si="26"/>
        <v>3.0811331832157205E-2</v>
      </c>
      <c r="V153">
        <f t="shared" si="27"/>
        <v>2.2572020821076833E-2</v>
      </c>
      <c r="W153">
        <f t="shared" si="28"/>
        <v>5.0949612394712612E-4</v>
      </c>
      <c r="X153">
        <f t="shared" si="29"/>
        <v>3.2759486067621468E-2</v>
      </c>
      <c r="Y153">
        <f t="shared" si="30"/>
        <v>2.4199998548654487E-2</v>
      </c>
      <c r="Z153">
        <f t="shared" si="31"/>
        <v>3.181110773721043E-2</v>
      </c>
      <c r="AA153">
        <f t="shared" si="32"/>
        <v>2.3402677913189281E-2</v>
      </c>
      <c r="AC153">
        <f t="shared" si="33"/>
        <v>5.8563992975487931E-4</v>
      </c>
    </row>
    <row r="154" spans="1:29" x14ac:dyDescent="0.25">
      <c r="A154" t="s">
        <v>154</v>
      </c>
      <c r="B154">
        <v>1.0576947405304771</v>
      </c>
      <c r="C154">
        <v>0.37313940235441045</v>
      </c>
      <c r="D154">
        <v>0.98883788036818765</v>
      </c>
      <c r="E154">
        <v>0.35277642975963019</v>
      </c>
      <c r="F154">
        <f t="shared" si="23"/>
        <v>0.1244512093939513</v>
      </c>
      <c r="G154">
        <v>1.0658820130616202</v>
      </c>
      <c r="H154">
        <v>0.37699351678949256</v>
      </c>
      <c r="I154">
        <v>1.0374715446534284</v>
      </c>
      <c r="J154">
        <v>0.36778994670176768</v>
      </c>
      <c r="L154">
        <f>VLOOKUP(A154,Conversion_PPP_MarketExchange!$B$6:$C$271,2,FALSE)</f>
        <v>0.28203596340827097</v>
      </c>
      <c r="Q154" t="s">
        <v>154</v>
      </c>
      <c r="R154">
        <f>IFERROR(VLOOKUP(Q154,'EU+'!$B$2:$D$30,3,FALSE),0)</f>
        <v>0</v>
      </c>
      <c r="S154">
        <f t="shared" si="24"/>
        <v>0.38789869037686825</v>
      </c>
      <c r="T154">
        <f t="shared" si="25"/>
        <v>0.13684504607509909</v>
      </c>
      <c r="U154">
        <f t="shared" si="26"/>
        <v>0.36264614362881564</v>
      </c>
      <c r="V154">
        <f t="shared" si="27"/>
        <v>0.12937713487254007</v>
      </c>
      <c r="W154">
        <f t="shared" si="28"/>
        <v>1.6738443027827423E-2</v>
      </c>
      <c r="X154">
        <f t="shared" si="29"/>
        <v>0.39090128854710787</v>
      </c>
      <c r="Y154">
        <f t="shared" si="30"/>
        <v>0.13825850298723344</v>
      </c>
      <c r="Z154">
        <f t="shared" si="31"/>
        <v>0.38048204085093063</v>
      </c>
      <c r="AA154">
        <f t="shared" si="32"/>
        <v>0.13488318811894764</v>
      </c>
      <c r="AC154">
        <f t="shared" si="33"/>
        <v>1.9115413648270838E-2</v>
      </c>
    </row>
    <row r="155" spans="1:29" x14ac:dyDescent="0.25">
      <c r="A155" t="s">
        <v>155</v>
      </c>
      <c r="B155">
        <v>4.6164368112409489E-2</v>
      </c>
      <c r="C155">
        <v>2.7434056821028587E-2</v>
      </c>
      <c r="D155">
        <v>4.4845562978448286E-2</v>
      </c>
      <c r="E155">
        <v>2.6417418363351576E-2</v>
      </c>
      <c r="F155">
        <f t="shared" si="23"/>
        <v>6.9787999298434502E-4</v>
      </c>
      <c r="G155">
        <v>4.6577615045033501E-2</v>
      </c>
      <c r="H155">
        <v>2.7583702107408299E-2</v>
      </c>
      <c r="I155">
        <v>4.5862515378630425E-2</v>
      </c>
      <c r="J155">
        <v>2.7150003613222666E-2</v>
      </c>
      <c r="L155">
        <f>VLOOKUP(A155,Conversion_PPP_MarketExchange!$B$6:$C$271,2,FALSE)</f>
        <v>0.19965048426598922</v>
      </c>
      <c r="Q155" t="s">
        <v>155</v>
      </c>
      <c r="R155">
        <f>IFERROR(VLOOKUP(Q155,'EU+'!$B$2:$D$30,3,FALSE),0)</f>
        <v>0</v>
      </c>
      <c r="S155">
        <f t="shared" si="24"/>
        <v>1.1984798636869885E-2</v>
      </c>
      <c r="T155">
        <f t="shared" si="25"/>
        <v>7.1221953258814681E-3</v>
      </c>
      <c r="U155">
        <f t="shared" si="26"/>
        <v>1.1642421721121602E-2</v>
      </c>
      <c r="V155">
        <f t="shared" si="27"/>
        <v>6.858264339712903E-3</v>
      </c>
      <c r="W155">
        <f t="shared" si="28"/>
        <v>4.7035789753377664E-5</v>
      </c>
      <c r="X155">
        <f t="shared" si="29"/>
        <v>1.2092082273087825E-2</v>
      </c>
      <c r="Y155">
        <f t="shared" si="30"/>
        <v>7.1610449559652281E-3</v>
      </c>
      <c r="Z155">
        <f t="shared" si="31"/>
        <v>1.190643421035977E-2</v>
      </c>
      <c r="AA155">
        <f t="shared" si="32"/>
        <v>7.0484518601543634E-3</v>
      </c>
      <c r="AC155">
        <f t="shared" si="33"/>
        <v>5.1280564861355034E-5</v>
      </c>
    </row>
    <row r="156" spans="1:29" x14ac:dyDescent="0.25">
      <c r="A156" t="s">
        <v>156</v>
      </c>
      <c r="B156">
        <v>0.17869706509260358</v>
      </c>
      <c r="C156">
        <v>5.6092197888920226E-2</v>
      </c>
      <c r="D156">
        <v>0.17293022959324517</v>
      </c>
      <c r="E156">
        <v>5.4172950973399372E-2</v>
      </c>
      <c r="F156">
        <f t="shared" si="23"/>
        <v>2.9347086171663322E-3</v>
      </c>
      <c r="G156">
        <v>0.18236903053641221</v>
      </c>
      <c r="H156">
        <v>5.7898218107546737E-2</v>
      </c>
      <c r="I156">
        <v>0.17799877507408701</v>
      </c>
      <c r="J156">
        <v>5.6075089362999597E-2</v>
      </c>
      <c r="L156">
        <f>VLOOKUP(A156,Conversion_PPP_MarketExchange!$B$6:$C$271,2,FALSE)</f>
        <v>0.29223904496560704</v>
      </c>
      <c r="Q156" t="s">
        <v>156</v>
      </c>
      <c r="R156">
        <f>IFERROR(VLOOKUP(Q156,'EU+'!$B$2:$D$30,3,FALSE),0)</f>
        <v>0</v>
      </c>
      <c r="S156">
        <f t="shared" si="24"/>
        <v>6.7906154610815062E-2</v>
      </c>
      <c r="T156">
        <f t="shared" si="25"/>
        <v>2.1315433805986491E-2</v>
      </c>
      <c r="U156">
        <f t="shared" si="26"/>
        <v>6.5714716140174073E-2</v>
      </c>
      <c r="V156">
        <f t="shared" si="27"/>
        <v>2.0586106339336992E-2</v>
      </c>
      <c r="W156">
        <f t="shared" si="28"/>
        <v>4.2378777421449071E-4</v>
      </c>
      <c r="X156">
        <f t="shared" si="29"/>
        <v>6.930152757356417E-2</v>
      </c>
      <c r="Y156">
        <f t="shared" si="30"/>
        <v>2.2001734323192836E-2</v>
      </c>
      <c r="Z156">
        <f t="shared" si="31"/>
        <v>6.7640799441517782E-2</v>
      </c>
      <c r="AA156">
        <f t="shared" si="32"/>
        <v>2.1308932444558271E-2</v>
      </c>
      <c r="AC156">
        <f t="shared" si="33"/>
        <v>4.8407631322836171E-4</v>
      </c>
    </row>
    <row r="157" spans="1:29" x14ac:dyDescent="0.25">
      <c r="A157" t="s">
        <v>157</v>
      </c>
      <c r="B157">
        <v>4.6712893962859617E-2</v>
      </c>
      <c r="C157">
        <v>1.7797929718648835E-2</v>
      </c>
      <c r="D157">
        <v>4.5026904465521281E-2</v>
      </c>
      <c r="E157">
        <v>1.7136269260726488E-2</v>
      </c>
      <c r="F157">
        <f t="shared" si="23"/>
        <v>2.9365172417611954E-4</v>
      </c>
      <c r="G157">
        <v>4.8593996220990442E-2</v>
      </c>
      <c r="H157">
        <v>1.8573665581857572E-2</v>
      </c>
      <c r="I157">
        <v>4.6777931549790451E-2</v>
      </c>
      <c r="J157">
        <v>1.7845625790771657E-2</v>
      </c>
      <c r="L157">
        <f>VLOOKUP(A157,Conversion_PPP_MarketExchange!$B$6:$C$271,2,FALSE)</f>
        <v>0.5246330701203934</v>
      </c>
      <c r="Q157" t="s">
        <v>157</v>
      </c>
      <c r="R157">
        <f>IFERROR(VLOOKUP(Q157,'EU+'!$B$2:$D$30,3,FALSE),0)</f>
        <v>0</v>
      </c>
      <c r="S157">
        <f t="shared" si="24"/>
        <v>3.1867347384389753E-2</v>
      </c>
      <c r="T157">
        <f t="shared" si="25"/>
        <v>1.2141675690615167E-2</v>
      </c>
      <c r="U157">
        <f t="shared" si="26"/>
        <v>3.0717172166368972E-2</v>
      </c>
      <c r="V157">
        <f t="shared" si="27"/>
        <v>1.1690293601552338E-2</v>
      </c>
      <c r="W157">
        <f t="shared" si="28"/>
        <v>1.3666296449049554E-4</v>
      </c>
      <c r="X157">
        <f t="shared" si="29"/>
        <v>3.315062773891192E-2</v>
      </c>
      <c r="Y157">
        <f t="shared" si="30"/>
        <v>1.2670879559916371E-2</v>
      </c>
      <c r="Z157">
        <f t="shared" si="31"/>
        <v>3.1911715763223554E-2</v>
      </c>
      <c r="AA157">
        <f t="shared" si="32"/>
        <v>1.2174213758164937E-2</v>
      </c>
      <c r="AC157">
        <f t="shared" si="33"/>
        <v>1.605511888219065E-4</v>
      </c>
    </row>
    <row r="158" spans="1:29" x14ac:dyDescent="0.25">
      <c r="A158" t="s">
        <v>158</v>
      </c>
      <c r="B158">
        <v>0.21771724132559803</v>
      </c>
      <c r="C158">
        <v>6.8555517470352559E-2</v>
      </c>
      <c r="D158">
        <v>0.21341145255203439</v>
      </c>
      <c r="E158">
        <v>6.6712267453344867E-2</v>
      </c>
      <c r="F158">
        <f t="shared" si="23"/>
        <v>4.4505266287666167E-3</v>
      </c>
      <c r="G158">
        <v>0.223329956456671</v>
      </c>
      <c r="H158">
        <v>6.9283337121401306E-2</v>
      </c>
      <c r="I158">
        <v>0.2181528834447678</v>
      </c>
      <c r="J158">
        <v>6.8192292836928362E-2</v>
      </c>
      <c r="L158">
        <f>VLOOKUP(A158,Conversion_PPP_MarketExchange!$B$6:$C$271,2,FALSE)</f>
        <v>0.40884300755083008</v>
      </c>
      <c r="Q158" t="s">
        <v>158</v>
      </c>
      <c r="R158">
        <f>IFERROR(VLOOKUP(Q158,'EU+'!$B$2:$D$30,3,FALSE),0)</f>
        <v>0</v>
      </c>
      <c r="S158">
        <f t="shared" si="24"/>
        <v>0.11574516954918876</v>
      </c>
      <c r="T158">
        <f t="shared" si="25"/>
        <v>3.6446217786084804E-2</v>
      </c>
      <c r="U158">
        <f t="shared" si="26"/>
        <v>0.11345608004665461</v>
      </c>
      <c r="V158">
        <f t="shared" si="27"/>
        <v>3.5466289488072622E-2</v>
      </c>
      <c r="W158">
        <f t="shared" si="28"/>
        <v>1.2578576900517705E-3</v>
      </c>
      <c r="X158">
        <f t="shared" si="29"/>
        <v>0.11872906122686158</v>
      </c>
      <c r="Y158">
        <f t="shared" si="30"/>
        <v>3.6833149057117605E-2</v>
      </c>
      <c r="Z158">
        <f t="shared" si="31"/>
        <v>0.11597677027423497</v>
      </c>
      <c r="AA158">
        <f t="shared" si="32"/>
        <v>3.6253116419724701E-2</v>
      </c>
      <c r="AC158">
        <f t="shared" si="33"/>
        <v>1.3566808694638435E-3</v>
      </c>
    </row>
    <row r="159" spans="1:29" x14ac:dyDescent="0.25">
      <c r="A159" t="s">
        <v>159</v>
      </c>
      <c r="B159">
        <v>4.02147912899538</v>
      </c>
      <c r="C159">
        <v>2.092935912139489</v>
      </c>
      <c r="D159">
        <v>3.7979973667375782</v>
      </c>
      <c r="E159">
        <v>1.9693835085062958</v>
      </c>
      <c r="F159">
        <f t="shared" si="23"/>
        <v>3.8784714035765675</v>
      </c>
      <c r="G159">
        <v>4.0922212020680426</v>
      </c>
      <c r="H159">
        <v>2.1506138141531097</v>
      </c>
      <c r="I159">
        <v>3.9705658992669997</v>
      </c>
      <c r="J159">
        <v>2.0723571051281926</v>
      </c>
      <c r="L159">
        <f>VLOOKUP(A159,Conversion_PPP_MarketExchange!$B$6:$C$271,2,FALSE)</f>
        <v>0.62115882703185477</v>
      </c>
      <c r="Q159" t="s">
        <v>159</v>
      </c>
      <c r="R159">
        <f>IFERROR(VLOOKUP(Q159,'EU+'!$B$2:$D$30,3,FALSE),0)</f>
        <v>0</v>
      </c>
      <c r="S159">
        <f t="shared" si="24"/>
        <v>3.2481939906518913</v>
      </c>
      <c r="T159">
        <f t="shared" si="25"/>
        <v>1.6904879111804123</v>
      </c>
      <c r="U159">
        <f t="shared" si="26"/>
        <v>3.06768525396539</v>
      </c>
      <c r="V159">
        <f t="shared" si="27"/>
        <v>1.5906932430648051</v>
      </c>
      <c r="W159">
        <f t="shared" si="28"/>
        <v>2.530304993532027</v>
      </c>
      <c r="X159">
        <f t="shared" si="29"/>
        <v>3.3053331599152873</v>
      </c>
      <c r="Y159">
        <f t="shared" si="30"/>
        <v>1.7370750023238777</v>
      </c>
      <c r="Z159">
        <f t="shared" si="31"/>
        <v>3.2070708015108558</v>
      </c>
      <c r="AA159">
        <f t="shared" si="32"/>
        <v>1.6738661769565728</v>
      </c>
      <c r="AC159">
        <f t="shared" si="33"/>
        <v>3.0174295636984998</v>
      </c>
    </row>
    <row r="160" spans="1:29" x14ac:dyDescent="0.25">
      <c r="A160" t="s">
        <v>160</v>
      </c>
      <c r="B160">
        <v>0.58565782083470797</v>
      </c>
      <c r="C160">
        <v>0.40410493387735541</v>
      </c>
      <c r="D160">
        <v>0.5757700093054926</v>
      </c>
      <c r="E160">
        <v>0.39808428292740972</v>
      </c>
      <c r="F160">
        <f t="shared" si="23"/>
        <v>0.15847109631383</v>
      </c>
      <c r="G160">
        <v>0.58637170870340449</v>
      </c>
      <c r="H160">
        <v>0.40521174018641354</v>
      </c>
      <c r="I160">
        <v>0.58259984628120165</v>
      </c>
      <c r="J160">
        <v>0.40247917059261312</v>
      </c>
      <c r="L160">
        <f>VLOOKUP(A160,Conversion_PPP_MarketExchange!$B$6:$C$271,2,FALSE)</f>
        <v>0.30255037396032913</v>
      </c>
      <c r="Q160" t="s">
        <v>160</v>
      </c>
      <c r="R160">
        <f>IFERROR(VLOOKUP(Q160,'EU+'!$B$2:$D$30,3,FALSE),0)</f>
        <v>0</v>
      </c>
      <c r="S160">
        <f t="shared" si="24"/>
        <v>0.23040670834846347</v>
      </c>
      <c r="T160">
        <f t="shared" si="25"/>
        <v>0.15898103692929808</v>
      </c>
      <c r="U160">
        <f t="shared" si="26"/>
        <v>0.2265166926666623</v>
      </c>
      <c r="V160">
        <f t="shared" si="27"/>
        <v>0.15661242112986262</v>
      </c>
      <c r="W160">
        <f t="shared" si="28"/>
        <v>2.4527450452157439E-2</v>
      </c>
      <c r="X160">
        <f t="shared" si="29"/>
        <v>0.23068756271103619</v>
      </c>
      <c r="Y160">
        <f t="shared" si="30"/>
        <v>0.15941647139184129</v>
      </c>
      <c r="Z160">
        <f t="shared" si="31"/>
        <v>0.2292036545753873</v>
      </c>
      <c r="AA160">
        <f t="shared" si="32"/>
        <v>0.15834143688697749</v>
      </c>
      <c r="AC160">
        <f t="shared" si="33"/>
        <v>2.5413611351025753E-2</v>
      </c>
    </row>
    <row r="161" spans="1:29" x14ac:dyDescent="0.25">
      <c r="A161" t="s">
        <v>161</v>
      </c>
      <c r="B161">
        <v>0.72535992791266646</v>
      </c>
      <c r="C161">
        <v>0.58687907554892171</v>
      </c>
      <c r="D161">
        <v>0.68985632415632858</v>
      </c>
      <c r="E161">
        <v>0.55873864337855739</v>
      </c>
      <c r="F161">
        <f t="shared" si="23"/>
        <v>0.31218887160451075</v>
      </c>
      <c r="G161">
        <v>0.71734181360439497</v>
      </c>
      <c r="H161">
        <v>0.58168532809881457</v>
      </c>
      <c r="I161">
        <v>0.7108526885577966</v>
      </c>
      <c r="J161">
        <v>0.57589748562485588</v>
      </c>
      <c r="L161">
        <f>VLOOKUP(A161,Conversion_PPP_MarketExchange!$B$6:$C$271,2,FALSE)</f>
        <v>0.35723999779273702</v>
      </c>
      <c r="Q161" t="s">
        <v>161</v>
      </c>
      <c r="R161">
        <f>IFERROR(VLOOKUP(Q161,'EU+'!$B$2:$D$30,3,FALSE),0)</f>
        <v>0</v>
      </c>
      <c r="S161">
        <f t="shared" si="24"/>
        <v>0.33695128413978137</v>
      </c>
      <c r="T161">
        <f t="shared" si="25"/>
        <v>0.27262280494323926</v>
      </c>
      <c r="U161">
        <f t="shared" si="26"/>
        <v>0.32045880307357016</v>
      </c>
      <c r="V161">
        <f t="shared" si="27"/>
        <v>0.25955073631747655</v>
      </c>
      <c r="W161">
        <f t="shared" si="28"/>
        <v>6.7366584722944239E-2</v>
      </c>
      <c r="X161">
        <f t="shared" si="29"/>
        <v>0.33322663130387659</v>
      </c>
      <c r="Y161">
        <f t="shared" si="30"/>
        <v>0.27021015460860148</v>
      </c>
      <c r="Z161">
        <f t="shared" si="31"/>
        <v>0.33021223950574263</v>
      </c>
      <c r="AA161">
        <f t="shared" si="32"/>
        <v>0.26752152944617874</v>
      </c>
      <c r="AC161">
        <f t="shared" si="33"/>
        <v>7.3013527653604318E-2</v>
      </c>
    </row>
    <row r="162" spans="1:29" x14ac:dyDescent="0.25">
      <c r="A162" t="s">
        <v>162</v>
      </c>
      <c r="B162">
        <v>0.59469857616666177</v>
      </c>
      <c r="C162">
        <v>0.1632026850488871</v>
      </c>
      <c r="D162">
        <v>0.56303433800795555</v>
      </c>
      <c r="E162">
        <v>0.15517380335646999</v>
      </c>
      <c r="F162">
        <f t="shared" si="23"/>
        <v>2.4078909248112419E-2</v>
      </c>
      <c r="G162">
        <v>0.59920508275283946</v>
      </c>
      <c r="H162">
        <v>0.16243777679252255</v>
      </c>
      <c r="I162">
        <v>0.58564599897581893</v>
      </c>
      <c r="J162">
        <v>0.16031225466213953</v>
      </c>
      <c r="L162">
        <f>VLOOKUP(A162,Conversion_PPP_MarketExchange!$B$6:$C$271,2,FALSE)</f>
        <v>0.26260624410225186</v>
      </c>
      <c r="Q162" t="s">
        <v>162</v>
      </c>
      <c r="R162">
        <f>IFERROR(VLOOKUP(Q162,'EU+'!$B$2:$D$30,3,FALSE),0)</f>
        <v>0</v>
      </c>
      <c r="S162">
        <f t="shared" si="24"/>
        <v>0.20307451526320369</v>
      </c>
      <c r="T162">
        <f t="shared" si="25"/>
        <v>5.5729587196233762E-2</v>
      </c>
      <c r="U162">
        <f t="shared" si="26"/>
        <v>0.1922619791769295</v>
      </c>
      <c r="V162">
        <f t="shared" si="27"/>
        <v>5.2987927264402546E-2</v>
      </c>
      <c r="W162">
        <f t="shared" si="28"/>
        <v>2.8077204357776146E-3</v>
      </c>
      <c r="X162">
        <f t="shared" si="29"/>
        <v>0.20461337322788459</v>
      </c>
      <c r="Y162">
        <f t="shared" si="30"/>
        <v>5.5468390382238837E-2</v>
      </c>
      <c r="Z162">
        <f t="shared" si="31"/>
        <v>0.19998328922267256</v>
      </c>
      <c r="AA162">
        <f t="shared" si="32"/>
        <v>5.474257835980046E-2</v>
      </c>
      <c r="AC162">
        <f t="shared" si="33"/>
        <v>3.076742331596446E-3</v>
      </c>
    </row>
    <row r="163" spans="1:29" x14ac:dyDescent="0.25">
      <c r="A163" t="s">
        <v>163</v>
      </c>
      <c r="B163">
        <v>7.31303224708168E-2</v>
      </c>
      <c r="C163">
        <v>3.5382807134231364E-2</v>
      </c>
      <c r="D163">
        <v>7.1130192284275154E-2</v>
      </c>
      <c r="E163">
        <v>3.4889014112403631E-2</v>
      </c>
      <c r="F163">
        <f t="shared" si="23"/>
        <v>1.2172433057354996E-3</v>
      </c>
      <c r="G163">
        <v>8.0112484760471309E-2</v>
      </c>
      <c r="H163">
        <v>3.9118313408896613E-2</v>
      </c>
      <c r="I163">
        <v>7.4790999838521097E-2</v>
      </c>
      <c r="J163">
        <v>3.6512229870690242E-2</v>
      </c>
      <c r="L163">
        <f>VLOOKUP(A163,Conversion_PPP_MarketExchange!$B$6:$C$271,2,FALSE)</f>
        <v>0.45114233556683392</v>
      </c>
      <c r="Q163" t="s">
        <v>163</v>
      </c>
      <c r="R163">
        <f>IFERROR(VLOOKUP(Q163,'EU+'!$B$2:$D$30,3,FALSE),0)</f>
        <v>0</v>
      </c>
      <c r="S163">
        <f t="shared" si="24"/>
        <v>4.2900716967684216E-2</v>
      </c>
      <c r="T163">
        <f t="shared" si="25"/>
        <v>2.0756749636835884E-2</v>
      </c>
      <c r="U163">
        <f t="shared" si="26"/>
        <v>4.1727373050520634E-2</v>
      </c>
      <c r="V163">
        <f t="shared" si="27"/>
        <v>2.0467073973522588E-2</v>
      </c>
      <c r="W163">
        <f t="shared" si="28"/>
        <v>4.1890111703764569E-4</v>
      </c>
      <c r="X163">
        <f t="shared" si="29"/>
        <v>4.6996689173063724E-2</v>
      </c>
      <c r="Y163">
        <f t="shared" si="30"/>
        <v>2.294812377557804E-2</v>
      </c>
      <c r="Z163">
        <f t="shared" si="31"/>
        <v>4.3874926397089536E-2</v>
      </c>
      <c r="AA163">
        <f t="shared" si="32"/>
        <v>2.1419307157664887E-2</v>
      </c>
      <c r="AC163">
        <f t="shared" si="33"/>
        <v>5.2661638481925007E-4</v>
      </c>
    </row>
    <row r="164" spans="1:29" x14ac:dyDescent="0.25">
      <c r="A164" t="s">
        <v>164</v>
      </c>
      <c r="B164">
        <v>71.224730780989731</v>
      </c>
      <c r="C164">
        <v>10.799373204329207</v>
      </c>
      <c r="D164">
        <v>68.418961280514779</v>
      </c>
      <c r="E164">
        <v>10.196332371072742</v>
      </c>
      <c r="F164">
        <f t="shared" si="23"/>
        <v>103.9651938213859</v>
      </c>
      <c r="G164">
        <v>72.854493607901063</v>
      </c>
      <c r="H164">
        <v>10.962629444894301</v>
      </c>
      <c r="I164">
        <v>70.832728556468524</v>
      </c>
      <c r="J164">
        <v>10.657875019187035</v>
      </c>
      <c r="L164">
        <f>VLOOKUP(A164,Conversion_PPP_MarketExchange!$B$6:$C$271,2,FALSE)</f>
        <v>1</v>
      </c>
      <c r="Q164" t="s">
        <v>164</v>
      </c>
      <c r="R164">
        <f>IFERROR(VLOOKUP(Q164,'EU+'!$B$2:$D$30,3,FALSE),0)</f>
        <v>0</v>
      </c>
      <c r="S164">
        <f t="shared" si="24"/>
        <v>92.615631988989108</v>
      </c>
      <c r="T164">
        <f t="shared" si="25"/>
        <v>14.042745594636354</v>
      </c>
      <c r="U164">
        <f t="shared" si="26"/>
        <v>88.967206608471201</v>
      </c>
      <c r="V164">
        <f t="shared" si="27"/>
        <v>13.258593695783253</v>
      </c>
      <c r="W164">
        <f t="shared" si="28"/>
        <v>175.79030678986342</v>
      </c>
      <c r="X164">
        <f t="shared" si="29"/>
        <v>94.734860978013828</v>
      </c>
      <c r="Y164">
        <f t="shared" si="30"/>
        <v>14.255032531073864</v>
      </c>
      <c r="Z164">
        <f t="shared" si="31"/>
        <v>92.105899858491384</v>
      </c>
      <c r="AA164">
        <f t="shared" si="32"/>
        <v>13.85875130362901</v>
      </c>
      <c r="AC164">
        <f t="shared" si="33"/>
        <v>203.20595246197414</v>
      </c>
    </row>
    <row r="165" spans="1:29" x14ac:dyDescent="0.25">
      <c r="A165" t="s">
        <v>165</v>
      </c>
      <c r="B165">
        <v>0.25484089448817143</v>
      </c>
      <c r="C165">
        <v>0.11319080297535015</v>
      </c>
      <c r="D165">
        <v>0.24560333125596498</v>
      </c>
      <c r="E165">
        <v>0.10802181053223531</v>
      </c>
      <c r="F165">
        <f t="shared" si="23"/>
        <v>1.1668711550662143E-2</v>
      </c>
      <c r="G165">
        <v>0.2582146327219158</v>
      </c>
      <c r="H165">
        <v>0.11459473949604287</v>
      </c>
      <c r="I165">
        <v>0.25288628615535075</v>
      </c>
      <c r="J165">
        <v>0.11197146027601945</v>
      </c>
      <c r="L165">
        <f>VLOOKUP(A165,Conversion_PPP_MarketExchange!$B$6:$C$271,2,FALSE)</f>
        <v>0.15998071041886086</v>
      </c>
      <c r="Q165" t="s">
        <v>165</v>
      </c>
      <c r="R165">
        <f>IFERROR(VLOOKUP(Q165,'EU+'!$B$2:$D$30,3,FALSE),0)</f>
        <v>0</v>
      </c>
      <c r="S165">
        <f t="shared" si="24"/>
        <v>5.30139568239342E-2</v>
      </c>
      <c r="T165">
        <f t="shared" si="25"/>
        <v>2.354681870762379E-2</v>
      </c>
      <c r="U165">
        <f t="shared" si="26"/>
        <v>5.1092288092806408E-2</v>
      </c>
      <c r="V165">
        <f t="shared" si="27"/>
        <v>2.2471525267169903E-2</v>
      </c>
      <c r="W165">
        <f t="shared" si="28"/>
        <v>5.0496944783305544E-4</v>
      </c>
      <c r="X165">
        <f t="shared" si="29"/>
        <v>5.3715787718925351E-2</v>
      </c>
      <c r="Y165">
        <f t="shared" si="30"/>
        <v>2.3838876347120907E-2</v>
      </c>
      <c r="Z165">
        <f t="shared" si="31"/>
        <v>5.2607344211888653E-2</v>
      </c>
      <c r="AA165">
        <f t="shared" si="32"/>
        <v>2.3293161690190516E-2</v>
      </c>
      <c r="AC165">
        <f t="shared" si="33"/>
        <v>5.6829202549332064E-4</v>
      </c>
    </row>
    <row r="166" spans="1:29" x14ac:dyDescent="0.25">
      <c r="A166" t="s">
        <v>166</v>
      </c>
      <c r="B166">
        <v>1.4658922082997521E-3</v>
      </c>
      <c r="C166">
        <v>8.445905205662818E-4</v>
      </c>
      <c r="D166">
        <v>1.400379405684409E-3</v>
      </c>
      <c r="E166">
        <v>8.1732357869988836E-4</v>
      </c>
      <c r="F166">
        <f t="shared" si="23"/>
        <v>6.6801783229879256E-7</v>
      </c>
      <c r="G166">
        <v>1.5150343152771203E-3</v>
      </c>
      <c r="H166">
        <v>8.8191377680692023E-4</v>
      </c>
      <c r="I166">
        <v>1.4604353097537606E-3</v>
      </c>
      <c r="J166">
        <v>8.4835583914830257E-4</v>
      </c>
      <c r="L166">
        <f>VLOOKUP(A166,Conversion_PPP_MarketExchange!$B$6:$C$271,2,FALSE)</f>
        <v>0.54722455879562959</v>
      </c>
      <c r="Q166" t="s">
        <v>166</v>
      </c>
      <c r="R166">
        <f>IFERROR(VLOOKUP(Q166,'EU+'!$B$2:$D$30,3,FALSE),0)</f>
        <v>0</v>
      </c>
      <c r="S166">
        <f t="shared" si="24"/>
        <v>1.043088348951641E-3</v>
      </c>
      <c r="T166">
        <f t="shared" si="25"/>
        <v>6.0098725312109904E-4</v>
      </c>
      <c r="U166">
        <f t="shared" si="26"/>
        <v>9.9647125069003434E-4</v>
      </c>
      <c r="V166">
        <f t="shared" si="27"/>
        <v>5.8158485149065067E-4</v>
      </c>
      <c r="W166">
        <f t="shared" si="28"/>
        <v>3.3824093948340219E-7</v>
      </c>
      <c r="X166">
        <f t="shared" si="29"/>
        <v>1.0780565130095443E-3</v>
      </c>
      <c r="Y166">
        <f t="shared" si="30"/>
        <v>6.2754544990331813E-4</v>
      </c>
      <c r="Z166">
        <f t="shared" si="31"/>
        <v>1.03920537088374E-3</v>
      </c>
      <c r="AA166">
        <f t="shared" si="32"/>
        <v>6.0366654967562022E-4</v>
      </c>
      <c r="AC166">
        <f t="shared" si="33"/>
        <v>3.9381329169435799E-7</v>
      </c>
    </row>
    <row r="167" spans="1:29" x14ac:dyDescent="0.25">
      <c r="A167" t="s">
        <v>167</v>
      </c>
      <c r="B167">
        <v>1.0113366495078249</v>
      </c>
      <c r="C167">
        <v>0.34565061634151223</v>
      </c>
      <c r="D167">
        <v>0.93507107224310837</v>
      </c>
      <c r="E167">
        <v>0.32056025370537922</v>
      </c>
      <c r="F167">
        <f t="shared" si="23"/>
        <v>0.10275887625565709</v>
      </c>
      <c r="G167">
        <v>1.0308839357228696</v>
      </c>
      <c r="H167">
        <v>0.35417733632296527</v>
      </c>
      <c r="I167">
        <v>0.99243055249126755</v>
      </c>
      <c r="J167">
        <v>0.34042855853456011</v>
      </c>
      <c r="L167">
        <f>VLOOKUP(A167,Conversion_PPP_MarketExchange!$B$6:$C$271,2,FALSE)</f>
        <v>0.40286824470026755</v>
      </c>
      <c r="Q167" t="s">
        <v>167</v>
      </c>
      <c r="R167">
        <f>IFERROR(VLOOKUP(Q167,'EU+'!$B$2:$D$30,3,FALSE),0)</f>
        <v>0</v>
      </c>
      <c r="S167">
        <f t="shared" si="24"/>
        <v>0.52980037379203004</v>
      </c>
      <c r="T167">
        <f t="shared" si="25"/>
        <v>0.18107306387867819</v>
      </c>
      <c r="U167">
        <f t="shared" si="26"/>
        <v>0.48984777110332561</v>
      </c>
      <c r="V167">
        <f t="shared" si="27"/>
        <v>0.16792918789072708</v>
      </c>
      <c r="W167">
        <f t="shared" si="28"/>
        <v>2.8200212145639121E-2</v>
      </c>
      <c r="X167">
        <f t="shared" si="29"/>
        <v>0.54004044523450223</v>
      </c>
      <c r="Y167">
        <f t="shared" si="30"/>
        <v>0.185539884531912</v>
      </c>
      <c r="Z167">
        <f t="shared" si="31"/>
        <v>0.51989619670995257</v>
      </c>
      <c r="AA167">
        <f t="shared" si="32"/>
        <v>0.17833742863849064</v>
      </c>
      <c r="AC167">
        <f t="shared" si="33"/>
        <v>3.4425048752115238E-2</v>
      </c>
    </row>
    <row r="168" spans="1:29" x14ac:dyDescent="0.25">
      <c r="A168" t="s">
        <v>168</v>
      </c>
      <c r="B168">
        <v>0.53556758506510205</v>
      </c>
      <c r="C168">
        <v>0.18771057904847493</v>
      </c>
      <c r="D168">
        <v>0.49672186523842543</v>
      </c>
      <c r="E168">
        <v>0.17655497980674911</v>
      </c>
      <c r="F168">
        <f t="shared" si="23"/>
        <v>3.1171660894561588E-2</v>
      </c>
      <c r="G168">
        <v>0.53838320812762941</v>
      </c>
      <c r="H168">
        <v>0.18763271179129629</v>
      </c>
      <c r="I168">
        <v>0.52355755281038563</v>
      </c>
      <c r="J168">
        <v>0.18404071733851998</v>
      </c>
      <c r="L168">
        <f>VLOOKUP(A168,Conversion_PPP_MarketExchange!$B$6:$C$271,2,FALSE)</f>
        <v>0.23180096942168063</v>
      </c>
      <c r="Q168" t="s">
        <v>168</v>
      </c>
      <c r="R168">
        <f>IFERROR(VLOOKUP(Q168,'EU+'!$B$2:$D$30,3,FALSE),0)</f>
        <v>0</v>
      </c>
      <c r="S168">
        <f t="shared" si="24"/>
        <v>0.16142954023692691</v>
      </c>
      <c r="T168">
        <f t="shared" si="25"/>
        <v>5.6579287691056232E-2</v>
      </c>
      <c r="U168">
        <f t="shared" si="26"/>
        <v>0.1497207533972032</v>
      </c>
      <c r="V168">
        <f t="shared" si="27"/>
        <v>5.3216792822289471E-2</v>
      </c>
      <c r="W168">
        <f t="shared" si="28"/>
        <v>2.8320270382904801E-3</v>
      </c>
      <c r="X168">
        <f t="shared" si="29"/>
        <v>0.16227821881483045</v>
      </c>
      <c r="Y168">
        <f t="shared" si="30"/>
        <v>5.6555817122865788E-2</v>
      </c>
      <c r="Z168">
        <f t="shared" si="31"/>
        <v>0.15780950414965353</v>
      </c>
      <c r="AA168">
        <f t="shared" si="32"/>
        <v>5.5473126479863591E-2</v>
      </c>
      <c r="AC168">
        <f t="shared" si="33"/>
        <v>3.1985604504350391E-3</v>
      </c>
    </row>
    <row r="169" spans="1:29" x14ac:dyDescent="0.25">
      <c r="A169" t="s">
        <v>169</v>
      </c>
      <c r="B169">
        <v>2.4380613324043602E-3</v>
      </c>
      <c r="C169">
        <v>1.3708262628368444E-3</v>
      </c>
      <c r="D169">
        <v>2.3287611448464698E-3</v>
      </c>
      <c r="E169">
        <v>1.3042488618252995E-3</v>
      </c>
      <c r="F169">
        <f t="shared" si="23"/>
        <v>1.7010650935725892E-6</v>
      </c>
      <c r="G169">
        <v>2.4727300043327584E-3</v>
      </c>
      <c r="H169">
        <v>1.3944523666325206E-3</v>
      </c>
      <c r="I169">
        <v>2.4131841605278628E-3</v>
      </c>
      <c r="J169">
        <v>1.3570466878805676E-3</v>
      </c>
      <c r="L169">
        <f>VLOOKUP(A169,Conversion_PPP_MarketExchange!$B$6:$C$271,2,FALSE)</f>
        <v>0.81950265705163483</v>
      </c>
      <c r="Q169" t="s">
        <v>169</v>
      </c>
      <c r="R169">
        <f>IFERROR(VLOOKUP(Q169,'EU+'!$B$2:$D$30,3,FALSE),0)</f>
        <v>0</v>
      </c>
      <c r="S169">
        <f t="shared" si="24"/>
        <v>2.5980557787994847E-3</v>
      </c>
      <c r="T169">
        <f t="shared" si="25"/>
        <v>1.4607848648258213E-3</v>
      </c>
      <c r="U169">
        <f t="shared" si="26"/>
        <v>2.4815829156543227E-3</v>
      </c>
      <c r="V169">
        <f t="shared" si="27"/>
        <v>1.3898384127671629E-3</v>
      </c>
      <c r="W169">
        <f t="shared" si="28"/>
        <v>1.9316508136031466E-6</v>
      </c>
      <c r="X169">
        <f t="shared" si="29"/>
        <v>2.6349995349920544E-3</v>
      </c>
      <c r="Y169">
        <f t="shared" si="30"/>
        <v>1.4859613994277377E-3</v>
      </c>
      <c r="Z169">
        <f t="shared" si="31"/>
        <v>2.5715460764819541E-3</v>
      </c>
      <c r="AA169">
        <f t="shared" si="32"/>
        <v>1.4461010240754944E-3</v>
      </c>
      <c r="AC169">
        <f t="shared" si="33"/>
        <v>2.2080812805892405E-6</v>
      </c>
    </row>
    <row r="170" spans="1:29" x14ac:dyDescent="0.25">
      <c r="A170" t="s">
        <v>170</v>
      </c>
      <c r="B170">
        <v>1.0888975676618695E-3</v>
      </c>
      <c r="C170">
        <v>7.6529686196167472E-4</v>
      </c>
      <c r="D170">
        <v>1.0246083896679799E-3</v>
      </c>
      <c r="E170">
        <v>7.1320549019651246E-4</v>
      </c>
      <c r="F170">
        <f t="shared" si="23"/>
        <v>5.0866207124644768E-7</v>
      </c>
      <c r="G170">
        <v>1.0933469150445573E-3</v>
      </c>
      <c r="H170">
        <v>7.6666105266302474E-4</v>
      </c>
      <c r="I170">
        <v>1.0689509574581355E-3</v>
      </c>
      <c r="J170">
        <v>7.4880138173065436E-4</v>
      </c>
      <c r="L170">
        <f>VLOOKUP(A170,Conversion_PPP_MarketExchange!$B$6:$C$271,2,FALSE)</f>
        <v>0.58245543685052203</v>
      </c>
      <c r="Q170" t="s">
        <v>170</v>
      </c>
      <c r="R170">
        <f>IFERROR(VLOOKUP(Q170,'EU+'!$B$2:$D$30,3,FALSE),0)</f>
        <v>0</v>
      </c>
      <c r="S170">
        <f t="shared" si="24"/>
        <v>8.2471370074468464E-4</v>
      </c>
      <c r="T170">
        <f t="shared" si="25"/>
        <v>5.7962367254795388E-4</v>
      </c>
      <c r="U170">
        <f t="shared" si="26"/>
        <v>7.7602209973852052E-4</v>
      </c>
      <c r="V170">
        <f t="shared" si="27"/>
        <v>5.4017049599475349E-4</v>
      </c>
      <c r="W170">
        <f t="shared" si="28"/>
        <v>2.91784164743218E-7</v>
      </c>
      <c r="X170">
        <f t="shared" si="29"/>
        <v>8.280835656932807E-4</v>
      </c>
      <c r="Y170">
        <f t="shared" si="30"/>
        <v>5.8065688889010034E-4</v>
      </c>
      <c r="Z170">
        <f t="shared" si="31"/>
        <v>8.0960645539216195E-4</v>
      </c>
      <c r="AA170">
        <f t="shared" si="32"/>
        <v>5.671302581526065E-4</v>
      </c>
      <c r="AC170">
        <f t="shared" si="33"/>
        <v>3.3716242261553035E-7</v>
      </c>
    </row>
    <row r="171" spans="1:29" x14ac:dyDescent="0.25">
      <c r="A171" t="s">
        <v>171</v>
      </c>
      <c r="B171">
        <v>0.39855019366088179</v>
      </c>
      <c r="C171">
        <v>0.24840359796434333</v>
      </c>
      <c r="D171">
        <v>0.38182606825802162</v>
      </c>
      <c r="E171">
        <v>0.23763417127300149</v>
      </c>
      <c r="F171">
        <f t="shared" si="23"/>
        <v>5.6469999356606203E-2</v>
      </c>
      <c r="G171">
        <v>0.4024615502796296</v>
      </c>
      <c r="H171">
        <v>0.25113526973886646</v>
      </c>
      <c r="I171">
        <v>0.39427927073284436</v>
      </c>
      <c r="J171">
        <v>0.24579345702238872</v>
      </c>
      <c r="L171">
        <f>VLOOKUP(A171,Conversion_PPP_MarketExchange!$B$6:$C$271,2,FALSE)</f>
        <v>0.23604064309945058</v>
      </c>
      <c r="Q171" t="s">
        <v>171</v>
      </c>
      <c r="R171">
        <f>IFERROR(VLOOKUP(Q171,'EU+'!$B$2:$D$30,3,FALSE),0)</f>
        <v>0</v>
      </c>
      <c r="S171">
        <f t="shared" si="24"/>
        <v>0.12232727235406733</v>
      </c>
      <c r="T171">
        <f t="shared" si="25"/>
        <v>7.624267925402077E-2</v>
      </c>
      <c r="U171">
        <f t="shared" si="26"/>
        <v>0.11719412557461802</v>
      </c>
      <c r="V171">
        <f t="shared" si="27"/>
        <v>7.2937212055854309E-2</v>
      </c>
      <c r="W171">
        <f t="shared" si="28"/>
        <v>5.3198369024806593E-3</v>
      </c>
      <c r="X171">
        <f t="shared" si="29"/>
        <v>0.12352778760656413</v>
      </c>
      <c r="Y171">
        <f t="shared" si="30"/>
        <v>7.708111306351062E-2</v>
      </c>
      <c r="Z171">
        <f t="shared" si="31"/>
        <v>0.1210163951784165</v>
      </c>
      <c r="AA171">
        <f t="shared" si="32"/>
        <v>7.5441546982684668E-2</v>
      </c>
      <c r="AC171">
        <f t="shared" si="33"/>
        <v>5.9414979911097078E-3</v>
      </c>
    </row>
    <row r="172" spans="1:29" x14ac:dyDescent="0.25">
      <c r="A172" t="s">
        <v>172</v>
      </c>
      <c r="B172">
        <v>1.505251263789892</v>
      </c>
      <c r="C172">
        <v>0.4642572480963626</v>
      </c>
      <c r="D172">
        <v>1.4706735410295759</v>
      </c>
      <c r="E172">
        <v>0.45427381769022607</v>
      </c>
      <c r="F172">
        <f t="shared" si="23"/>
        <v>0.20636470143885274</v>
      </c>
      <c r="G172">
        <v>1.524381846121976</v>
      </c>
      <c r="H172">
        <v>0.47107898022014266</v>
      </c>
      <c r="I172">
        <v>1.5001022169804814</v>
      </c>
      <c r="J172">
        <v>0.46325475333201199</v>
      </c>
      <c r="L172">
        <f>VLOOKUP(A172,Conversion_PPP_MarketExchange!$B$6:$C$271,2,FALSE)</f>
        <v>0.55912109560497225</v>
      </c>
      <c r="Q172" t="s">
        <v>172</v>
      </c>
      <c r="R172">
        <f>IFERROR(VLOOKUP(Q172,'EU+'!$B$2:$D$30,3,FALSE),0)</f>
        <v>0</v>
      </c>
      <c r="S172">
        <f t="shared" si="24"/>
        <v>1.0943805281799006</v>
      </c>
      <c r="T172">
        <f t="shared" si="25"/>
        <v>0.33753440678324059</v>
      </c>
      <c r="U172">
        <f t="shared" si="26"/>
        <v>1.0692410797648784</v>
      </c>
      <c r="V172">
        <f t="shared" si="27"/>
        <v>0.33027603596918359</v>
      </c>
      <c r="W172">
        <f t="shared" si="28"/>
        <v>0.10908225993551746</v>
      </c>
      <c r="X172">
        <f t="shared" si="29"/>
        <v>1.1082892604298655</v>
      </c>
      <c r="Y172">
        <f t="shared" si="30"/>
        <v>0.34249409091326916</v>
      </c>
      <c r="Z172">
        <f t="shared" si="31"/>
        <v>1.0906369561248814</v>
      </c>
      <c r="AA172">
        <f t="shared" si="32"/>
        <v>0.33680555122530187</v>
      </c>
      <c r="AC172">
        <f t="shared" si="33"/>
        <v>0.11730220231050668</v>
      </c>
    </row>
    <row r="173" spans="1:29" x14ac:dyDescent="0.25">
      <c r="A173" t="s">
        <v>173</v>
      </c>
      <c r="B173">
        <v>0.19844025772913174</v>
      </c>
      <c r="C173">
        <v>0.13505096274652206</v>
      </c>
      <c r="D173">
        <v>0.19325983699418178</v>
      </c>
      <c r="E173">
        <v>0.13168978943239537</v>
      </c>
      <c r="F173">
        <f t="shared" si="23"/>
        <v>1.734220064074863E-2</v>
      </c>
      <c r="G173">
        <v>0.19898721743576236</v>
      </c>
      <c r="H173">
        <v>0.13549663742076301</v>
      </c>
      <c r="I173">
        <v>0.19689577071969197</v>
      </c>
      <c r="J173">
        <v>0.13408989762076887</v>
      </c>
      <c r="L173">
        <f>VLOOKUP(A173,Conversion_PPP_MarketExchange!$B$6:$C$271,2,FALSE)</f>
        <v>0.32132539438830965</v>
      </c>
      <c r="Q173" t="s">
        <v>173</v>
      </c>
      <c r="R173">
        <f>IFERROR(VLOOKUP(Q173,'EU+'!$B$2:$D$30,3,FALSE),0)</f>
        <v>0</v>
      </c>
      <c r="S173">
        <f t="shared" si="24"/>
        <v>8.2914084522270962E-2</v>
      </c>
      <c r="T173">
        <f t="shared" si="25"/>
        <v>5.6428201959220423E-2</v>
      </c>
      <c r="U173">
        <f t="shared" si="26"/>
        <v>8.0749554766091816E-2</v>
      </c>
      <c r="V173">
        <f t="shared" si="27"/>
        <v>5.5023806442651861E-2</v>
      </c>
      <c r="W173">
        <f t="shared" si="28"/>
        <v>3.0276192754384165E-3</v>
      </c>
      <c r="X173">
        <f t="shared" si="29"/>
        <v>8.3142620122178074E-2</v>
      </c>
      <c r="Y173">
        <f t="shared" si="30"/>
        <v>5.6614417740394669E-2</v>
      </c>
      <c r="Z173">
        <f t="shared" si="31"/>
        <v>8.226875313684695E-2</v>
      </c>
      <c r="AA173">
        <f t="shared" si="32"/>
        <v>5.6026641126857069E-2</v>
      </c>
      <c r="AC173">
        <f t="shared" si="33"/>
        <v>3.2051922960839147E-3</v>
      </c>
    </row>
    <row r="174" spans="1:29" x14ac:dyDescent="0.25">
      <c r="A174" t="s">
        <v>174</v>
      </c>
      <c r="B174">
        <v>3.359983743399296E-2</v>
      </c>
      <c r="C174">
        <v>1.8511638063887639E-2</v>
      </c>
      <c r="D174">
        <v>3.3060871144432361E-2</v>
      </c>
      <c r="E174">
        <v>1.8104891423045527E-2</v>
      </c>
      <c r="F174">
        <f t="shared" si="23"/>
        <v>3.2778709344026747E-4</v>
      </c>
      <c r="G174">
        <v>3.3874345050634143E-2</v>
      </c>
      <c r="H174">
        <v>1.8703523398980119E-2</v>
      </c>
      <c r="I174">
        <v>3.3511684543019823E-2</v>
      </c>
      <c r="J174">
        <v>1.8441706580328891E-2</v>
      </c>
      <c r="L174">
        <f>VLOOKUP(A174,Conversion_PPP_MarketExchange!$B$6:$C$271,2,FALSE)</f>
        <v>0.44587648739045999</v>
      </c>
      <c r="Q174" t="s">
        <v>174</v>
      </c>
      <c r="R174">
        <f>IFERROR(VLOOKUP(Q174,'EU+'!$B$2:$D$30,3,FALSE),0)</f>
        <v>0</v>
      </c>
      <c r="S174">
        <f t="shared" si="24"/>
        <v>1.948072992722014E-2</v>
      </c>
      <c r="T174">
        <f t="shared" si="25"/>
        <v>1.0732796619670663E-2</v>
      </c>
      <c r="U174">
        <f t="shared" si="26"/>
        <v>1.9168244584175487E-2</v>
      </c>
      <c r="V174">
        <f t="shared" si="27"/>
        <v>1.0496970435254877E-2</v>
      </c>
      <c r="W174">
        <f t="shared" si="28"/>
        <v>1.1018638831861495E-4</v>
      </c>
      <c r="X174">
        <f t="shared" si="29"/>
        <v>1.9639885719365181E-2</v>
      </c>
      <c r="Y174">
        <f t="shared" si="30"/>
        <v>1.0844049133831609E-2</v>
      </c>
      <c r="Z174">
        <f t="shared" si="31"/>
        <v>1.942962007692027E-2</v>
      </c>
      <c r="AA174">
        <f t="shared" si="32"/>
        <v>1.0692251294197166E-2</v>
      </c>
      <c r="AC174">
        <f t="shared" si="33"/>
        <v>1.1759340161695406E-4</v>
      </c>
    </row>
    <row r="175" spans="1:29" x14ac:dyDescent="0.25">
      <c r="Q175" t="s">
        <v>692</v>
      </c>
      <c r="R175" t="s">
        <v>690</v>
      </c>
      <c r="U175">
        <f>SUMIF(R6:R174,R175,U6:U174)</f>
        <v>45.564373168266016</v>
      </c>
      <c r="V175">
        <f>W175^0.5</f>
        <v>1.7137453393021675</v>
      </c>
      <c r="W175">
        <f>SUMIF(R6:R174,R175,W6:W174)</f>
        <v>2.9369230879799013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3FA2-D6C0-415E-828C-56F17E6C1A18}">
  <dimension ref="A2:D30"/>
  <sheetViews>
    <sheetView workbookViewId="0">
      <selection activeCell="I18" sqref="I18"/>
    </sheetView>
  </sheetViews>
  <sheetFormatPr baseColWidth="10" defaultRowHeight="15" x14ac:dyDescent="0.25"/>
  <sheetData>
    <row r="2" spans="1:4" x14ac:dyDescent="0.25">
      <c r="A2">
        <v>1</v>
      </c>
      <c r="B2" t="s">
        <v>59</v>
      </c>
      <c r="C2" t="s">
        <v>260</v>
      </c>
      <c r="D2" t="s">
        <v>690</v>
      </c>
    </row>
    <row r="3" spans="1:4" x14ac:dyDescent="0.25">
      <c r="A3">
        <v>2</v>
      </c>
      <c r="B3" t="s">
        <v>46</v>
      </c>
      <c r="C3" t="s">
        <v>264</v>
      </c>
      <c r="D3" t="s">
        <v>690</v>
      </c>
    </row>
    <row r="4" spans="1:4" x14ac:dyDescent="0.25">
      <c r="A4">
        <v>3</v>
      </c>
      <c r="B4" t="s">
        <v>16</v>
      </c>
      <c r="C4" t="s">
        <v>209</v>
      </c>
      <c r="D4" t="s">
        <v>690</v>
      </c>
    </row>
    <row r="5" spans="1:4" x14ac:dyDescent="0.25">
      <c r="A5">
        <v>4</v>
      </c>
      <c r="B5" t="s">
        <v>120</v>
      </c>
      <c r="C5" t="s">
        <v>339</v>
      </c>
      <c r="D5" t="s">
        <v>690</v>
      </c>
    </row>
    <row r="6" spans="1:4" x14ac:dyDescent="0.25">
      <c r="A6">
        <v>5</v>
      </c>
      <c r="B6" t="s">
        <v>99</v>
      </c>
      <c r="C6" t="s">
        <v>310</v>
      </c>
      <c r="D6" t="s">
        <v>690</v>
      </c>
    </row>
    <row r="7" spans="1:4" x14ac:dyDescent="0.25">
      <c r="A7">
        <v>6</v>
      </c>
      <c r="B7" t="s">
        <v>82</v>
      </c>
      <c r="C7" t="s">
        <v>289</v>
      </c>
      <c r="D7" t="s">
        <v>690</v>
      </c>
    </row>
    <row r="8" spans="1:4" x14ac:dyDescent="0.25">
      <c r="A8">
        <v>7</v>
      </c>
      <c r="B8" t="s">
        <v>54</v>
      </c>
      <c r="C8" t="s">
        <v>390</v>
      </c>
      <c r="D8" t="s">
        <v>690</v>
      </c>
    </row>
    <row r="9" spans="1:4" x14ac:dyDescent="0.25">
      <c r="A9">
        <v>8</v>
      </c>
      <c r="B9" t="s">
        <v>131</v>
      </c>
      <c r="C9" t="s">
        <v>359</v>
      </c>
      <c r="D9" t="s">
        <v>690</v>
      </c>
    </row>
    <row r="10" spans="1:4" x14ac:dyDescent="0.25">
      <c r="A10">
        <v>9</v>
      </c>
      <c r="B10" t="s">
        <v>68</v>
      </c>
      <c r="C10" t="s">
        <v>266</v>
      </c>
      <c r="D10" t="s">
        <v>690</v>
      </c>
    </row>
    <row r="11" spans="1:4" x14ac:dyDescent="0.25">
      <c r="A11">
        <v>10</v>
      </c>
      <c r="B11" t="s">
        <v>13</v>
      </c>
      <c r="C11" t="s">
        <v>200</v>
      </c>
      <c r="D11" t="s">
        <v>690</v>
      </c>
    </row>
    <row r="12" spans="1:4" x14ac:dyDescent="0.25">
      <c r="A12">
        <v>11</v>
      </c>
      <c r="B12" t="s">
        <v>44</v>
      </c>
      <c r="C12" t="s">
        <v>241</v>
      </c>
      <c r="D12" t="s">
        <v>690</v>
      </c>
    </row>
    <row r="13" spans="1:4" x14ac:dyDescent="0.25">
      <c r="A13">
        <v>12</v>
      </c>
      <c r="B13" t="s">
        <v>321</v>
      </c>
      <c r="C13" t="s">
        <v>320</v>
      </c>
      <c r="D13" t="s">
        <v>690</v>
      </c>
    </row>
    <row r="14" spans="1:4" x14ac:dyDescent="0.25">
      <c r="A14">
        <v>13</v>
      </c>
      <c r="B14" t="s">
        <v>48</v>
      </c>
      <c r="C14" t="s">
        <v>243</v>
      </c>
      <c r="D14" t="s">
        <v>690</v>
      </c>
    </row>
    <row r="15" spans="1:4" x14ac:dyDescent="0.25">
      <c r="A15">
        <v>14</v>
      </c>
      <c r="B15" t="s">
        <v>57</v>
      </c>
      <c r="C15" t="s">
        <v>259</v>
      </c>
      <c r="D15" t="s">
        <v>690</v>
      </c>
    </row>
    <row r="16" spans="1:4" x14ac:dyDescent="0.25">
      <c r="A16">
        <v>15</v>
      </c>
      <c r="B16" t="s">
        <v>149</v>
      </c>
      <c r="C16" t="s">
        <v>395</v>
      </c>
      <c r="D16" t="s">
        <v>690</v>
      </c>
    </row>
    <row r="17" spans="1:4" x14ac:dyDescent="0.25">
      <c r="A17">
        <v>16</v>
      </c>
      <c r="B17" t="s">
        <v>121</v>
      </c>
      <c r="C17" t="s">
        <v>345</v>
      </c>
      <c r="D17" t="s">
        <v>690</v>
      </c>
    </row>
    <row r="18" spans="1:4" x14ac:dyDescent="0.25">
      <c r="A18">
        <v>17</v>
      </c>
      <c r="B18" t="s">
        <v>130</v>
      </c>
      <c r="C18" t="s">
        <v>358</v>
      </c>
      <c r="D18" t="s">
        <v>690</v>
      </c>
    </row>
    <row r="19" spans="1:4" x14ac:dyDescent="0.25">
      <c r="A19">
        <v>18</v>
      </c>
      <c r="B19" t="s">
        <v>45</v>
      </c>
      <c r="C19" t="s">
        <v>691</v>
      </c>
      <c r="D19" t="s">
        <v>690</v>
      </c>
    </row>
    <row r="20" spans="1:4" x14ac:dyDescent="0.25">
      <c r="A20">
        <v>19</v>
      </c>
      <c r="B20" t="s">
        <v>147</v>
      </c>
      <c r="C20" t="s">
        <v>385</v>
      </c>
      <c r="D20" t="s">
        <v>690</v>
      </c>
    </row>
    <row r="21" spans="1:4" x14ac:dyDescent="0.25">
      <c r="A21">
        <v>20</v>
      </c>
      <c r="B21" t="s">
        <v>148</v>
      </c>
      <c r="C21" t="s">
        <v>386</v>
      </c>
      <c r="D21" t="s">
        <v>690</v>
      </c>
    </row>
    <row r="22" spans="1:4" x14ac:dyDescent="0.25">
      <c r="A22">
        <v>21</v>
      </c>
      <c r="B22" t="s">
        <v>74</v>
      </c>
      <c r="C22" t="s">
        <v>279</v>
      </c>
      <c r="D22" t="s">
        <v>690</v>
      </c>
    </row>
    <row r="23" spans="1:4" x14ac:dyDescent="0.25">
      <c r="A23">
        <v>22</v>
      </c>
      <c r="B23" t="s">
        <v>100</v>
      </c>
      <c r="C23" t="s">
        <v>302</v>
      </c>
      <c r="D23" t="s">
        <v>690</v>
      </c>
    </row>
    <row r="24" spans="1:4" x14ac:dyDescent="0.25">
      <c r="A24">
        <v>23</v>
      </c>
      <c r="B24" t="s">
        <v>98</v>
      </c>
      <c r="C24" t="s">
        <v>309</v>
      </c>
      <c r="D24" t="s">
        <v>690</v>
      </c>
    </row>
    <row r="25" spans="1:4" x14ac:dyDescent="0.25">
      <c r="A25">
        <v>24</v>
      </c>
      <c r="B25" t="s">
        <v>55</v>
      </c>
      <c r="C25" t="s">
        <v>253</v>
      </c>
      <c r="D25" t="s">
        <v>690</v>
      </c>
    </row>
    <row r="26" spans="1:4" x14ac:dyDescent="0.25">
      <c r="A26">
        <v>25</v>
      </c>
      <c r="B26" t="s">
        <v>72</v>
      </c>
      <c r="C26" t="s">
        <v>239</v>
      </c>
      <c r="D26" t="s">
        <v>690</v>
      </c>
    </row>
    <row r="27" spans="1:4" x14ac:dyDescent="0.25">
      <c r="A27">
        <v>26</v>
      </c>
      <c r="B27" t="s">
        <v>134</v>
      </c>
      <c r="C27" t="s">
        <v>363</v>
      </c>
      <c r="D27" t="s">
        <v>690</v>
      </c>
    </row>
    <row r="28" spans="1:4" x14ac:dyDescent="0.25">
      <c r="A28">
        <v>27</v>
      </c>
      <c r="B28" t="s">
        <v>20</v>
      </c>
      <c r="C28" t="s">
        <v>220</v>
      </c>
      <c r="D28" t="s">
        <v>690</v>
      </c>
    </row>
    <row r="29" spans="1:4" x14ac:dyDescent="0.25">
      <c r="A29">
        <v>28</v>
      </c>
      <c r="B29" t="s">
        <v>80</v>
      </c>
      <c r="C29" t="s">
        <v>280</v>
      </c>
      <c r="D29" t="s">
        <v>690</v>
      </c>
    </row>
    <row r="30" spans="1:4" x14ac:dyDescent="0.25">
      <c r="A30">
        <v>29</v>
      </c>
      <c r="B30" t="s">
        <v>77</v>
      </c>
      <c r="C30" t="s">
        <v>285</v>
      </c>
      <c r="D30" t="s">
        <v>690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0DD3-845A-48E6-B2EF-0591D37A3907}">
  <dimension ref="A1:BN270"/>
  <sheetViews>
    <sheetView workbookViewId="0">
      <selection activeCell="BB256" sqref="BB256"/>
    </sheetView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34.85546875" bestFit="1" customWidth="1"/>
    <col min="4" max="4" width="14" bestFit="1" customWidth="1"/>
    <col min="50" max="50" width="11.42578125" style="5" bestFit="1"/>
    <col min="65" max="65" width="11.42578125" style="5" bestFit="1"/>
    <col min="67" max="256" width="9.140625" customWidth="1"/>
    <col min="257" max="257" width="44" bestFit="1" customWidth="1"/>
    <col min="258" max="258" width="25.7109375" bestFit="1" customWidth="1"/>
    <col min="259" max="259" width="34.85546875" bestFit="1" customWidth="1"/>
    <col min="260" max="260" width="14" bestFit="1" customWidth="1"/>
    <col min="323" max="512" width="9.140625" customWidth="1"/>
    <col min="513" max="513" width="44" bestFit="1" customWidth="1"/>
    <col min="514" max="514" width="25.7109375" bestFit="1" customWidth="1"/>
    <col min="515" max="515" width="34.85546875" bestFit="1" customWidth="1"/>
    <col min="516" max="516" width="14" bestFit="1" customWidth="1"/>
    <col min="579" max="768" width="9.140625" customWidth="1"/>
    <col min="769" max="769" width="44" bestFit="1" customWidth="1"/>
    <col min="770" max="770" width="25.7109375" bestFit="1" customWidth="1"/>
    <col min="771" max="771" width="34.85546875" bestFit="1" customWidth="1"/>
    <col min="772" max="772" width="14" bestFit="1" customWidth="1"/>
    <col min="835" max="1024" width="9.140625" customWidth="1"/>
    <col min="1025" max="1025" width="44" bestFit="1" customWidth="1"/>
    <col min="1026" max="1026" width="25.7109375" bestFit="1" customWidth="1"/>
    <col min="1027" max="1027" width="34.85546875" bestFit="1" customWidth="1"/>
    <col min="1028" max="1028" width="14" bestFit="1" customWidth="1"/>
    <col min="1091" max="1280" width="9.140625" customWidth="1"/>
    <col min="1281" max="1281" width="44" bestFit="1" customWidth="1"/>
    <col min="1282" max="1282" width="25.7109375" bestFit="1" customWidth="1"/>
    <col min="1283" max="1283" width="34.85546875" bestFit="1" customWidth="1"/>
    <col min="1284" max="1284" width="14" bestFit="1" customWidth="1"/>
    <col min="1347" max="1536" width="9.140625" customWidth="1"/>
    <col min="1537" max="1537" width="44" bestFit="1" customWidth="1"/>
    <col min="1538" max="1538" width="25.7109375" bestFit="1" customWidth="1"/>
    <col min="1539" max="1539" width="34.85546875" bestFit="1" customWidth="1"/>
    <col min="1540" max="1540" width="14" bestFit="1" customWidth="1"/>
    <col min="1603" max="1792" width="9.140625" customWidth="1"/>
    <col min="1793" max="1793" width="44" bestFit="1" customWidth="1"/>
    <col min="1794" max="1794" width="25.7109375" bestFit="1" customWidth="1"/>
    <col min="1795" max="1795" width="34.85546875" bestFit="1" customWidth="1"/>
    <col min="1796" max="1796" width="14" bestFit="1" customWidth="1"/>
    <col min="1859" max="2048" width="9.140625" customWidth="1"/>
    <col min="2049" max="2049" width="44" bestFit="1" customWidth="1"/>
    <col min="2050" max="2050" width="25.7109375" bestFit="1" customWidth="1"/>
    <col min="2051" max="2051" width="34.85546875" bestFit="1" customWidth="1"/>
    <col min="2052" max="2052" width="14" bestFit="1" customWidth="1"/>
    <col min="2115" max="2304" width="9.140625" customWidth="1"/>
    <col min="2305" max="2305" width="44" bestFit="1" customWidth="1"/>
    <col min="2306" max="2306" width="25.7109375" bestFit="1" customWidth="1"/>
    <col min="2307" max="2307" width="34.85546875" bestFit="1" customWidth="1"/>
    <col min="2308" max="2308" width="14" bestFit="1" customWidth="1"/>
    <col min="2371" max="2560" width="9.140625" customWidth="1"/>
    <col min="2561" max="2561" width="44" bestFit="1" customWidth="1"/>
    <col min="2562" max="2562" width="25.7109375" bestFit="1" customWidth="1"/>
    <col min="2563" max="2563" width="34.85546875" bestFit="1" customWidth="1"/>
    <col min="2564" max="2564" width="14" bestFit="1" customWidth="1"/>
    <col min="2627" max="2816" width="9.140625" customWidth="1"/>
    <col min="2817" max="2817" width="44" bestFit="1" customWidth="1"/>
    <col min="2818" max="2818" width="25.7109375" bestFit="1" customWidth="1"/>
    <col min="2819" max="2819" width="34.85546875" bestFit="1" customWidth="1"/>
    <col min="2820" max="2820" width="14" bestFit="1" customWidth="1"/>
    <col min="2883" max="3072" width="9.140625" customWidth="1"/>
    <col min="3073" max="3073" width="44" bestFit="1" customWidth="1"/>
    <col min="3074" max="3074" width="25.7109375" bestFit="1" customWidth="1"/>
    <col min="3075" max="3075" width="34.85546875" bestFit="1" customWidth="1"/>
    <col min="3076" max="3076" width="14" bestFit="1" customWidth="1"/>
    <col min="3139" max="3328" width="9.140625" customWidth="1"/>
    <col min="3329" max="3329" width="44" bestFit="1" customWidth="1"/>
    <col min="3330" max="3330" width="25.7109375" bestFit="1" customWidth="1"/>
    <col min="3331" max="3331" width="34.85546875" bestFit="1" customWidth="1"/>
    <col min="3332" max="3332" width="14" bestFit="1" customWidth="1"/>
    <col min="3395" max="3584" width="9.140625" customWidth="1"/>
    <col min="3585" max="3585" width="44" bestFit="1" customWidth="1"/>
    <col min="3586" max="3586" width="25.7109375" bestFit="1" customWidth="1"/>
    <col min="3587" max="3587" width="34.85546875" bestFit="1" customWidth="1"/>
    <col min="3588" max="3588" width="14" bestFit="1" customWidth="1"/>
    <col min="3651" max="3840" width="9.140625" customWidth="1"/>
    <col min="3841" max="3841" width="44" bestFit="1" customWidth="1"/>
    <col min="3842" max="3842" width="25.7109375" bestFit="1" customWidth="1"/>
    <col min="3843" max="3843" width="34.85546875" bestFit="1" customWidth="1"/>
    <col min="3844" max="3844" width="14" bestFit="1" customWidth="1"/>
    <col min="3907" max="4096" width="9.140625" customWidth="1"/>
    <col min="4097" max="4097" width="44" bestFit="1" customWidth="1"/>
    <col min="4098" max="4098" width="25.7109375" bestFit="1" customWidth="1"/>
    <col min="4099" max="4099" width="34.85546875" bestFit="1" customWidth="1"/>
    <col min="4100" max="4100" width="14" bestFit="1" customWidth="1"/>
    <col min="4163" max="4352" width="9.140625" customWidth="1"/>
    <col min="4353" max="4353" width="44" bestFit="1" customWidth="1"/>
    <col min="4354" max="4354" width="25.7109375" bestFit="1" customWidth="1"/>
    <col min="4355" max="4355" width="34.85546875" bestFit="1" customWidth="1"/>
    <col min="4356" max="4356" width="14" bestFit="1" customWidth="1"/>
    <col min="4419" max="4608" width="9.140625" customWidth="1"/>
    <col min="4609" max="4609" width="44" bestFit="1" customWidth="1"/>
    <col min="4610" max="4610" width="25.7109375" bestFit="1" customWidth="1"/>
    <col min="4611" max="4611" width="34.85546875" bestFit="1" customWidth="1"/>
    <col min="4612" max="4612" width="14" bestFit="1" customWidth="1"/>
    <col min="4675" max="4864" width="9.140625" customWidth="1"/>
    <col min="4865" max="4865" width="44" bestFit="1" customWidth="1"/>
    <col min="4866" max="4866" width="25.7109375" bestFit="1" customWidth="1"/>
    <col min="4867" max="4867" width="34.85546875" bestFit="1" customWidth="1"/>
    <col min="4868" max="4868" width="14" bestFit="1" customWidth="1"/>
    <col min="4931" max="5120" width="9.140625" customWidth="1"/>
    <col min="5121" max="5121" width="44" bestFit="1" customWidth="1"/>
    <col min="5122" max="5122" width="25.7109375" bestFit="1" customWidth="1"/>
    <col min="5123" max="5123" width="34.85546875" bestFit="1" customWidth="1"/>
    <col min="5124" max="5124" width="14" bestFit="1" customWidth="1"/>
    <col min="5187" max="5376" width="9.140625" customWidth="1"/>
    <col min="5377" max="5377" width="44" bestFit="1" customWidth="1"/>
    <col min="5378" max="5378" width="25.7109375" bestFit="1" customWidth="1"/>
    <col min="5379" max="5379" width="34.85546875" bestFit="1" customWidth="1"/>
    <col min="5380" max="5380" width="14" bestFit="1" customWidth="1"/>
    <col min="5443" max="5632" width="9.140625" customWidth="1"/>
    <col min="5633" max="5633" width="44" bestFit="1" customWidth="1"/>
    <col min="5634" max="5634" width="25.7109375" bestFit="1" customWidth="1"/>
    <col min="5635" max="5635" width="34.85546875" bestFit="1" customWidth="1"/>
    <col min="5636" max="5636" width="14" bestFit="1" customWidth="1"/>
    <col min="5699" max="5888" width="9.140625" customWidth="1"/>
    <col min="5889" max="5889" width="44" bestFit="1" customWidth="1"/>
    <col min="5890" max="5890" width="25.7109375" bestFit="1" customWidth="1"/>
    <col min="5891" max="5891" width="34.85546875" bestFit="1" customWidth="1"/>
    <col min="5892" max="5892" width="14" bestFit="1" customWidth="1"/>
    <col min="5955" max="6144" width="9.140625" customWidth="1"/>
    <col min="6145" max="6145" width="44" bestFit="1" customWidth="1"/>
    <col min="6146" max="6146" width="25.7109375" bestFit="1" customWidth="1"/>
    <col min="6147" max="6147" width="34.85546875" bestFit="1" customWidth="1"/>
    <col min="6148" max="6148" width="14" bestFit="1" customWidth="1"/>
    <col min="6211" max="6400" width="9.140625" customWidth="1"/>
    <col min="6401" max="6401" width="44" bestFit="1" customWidth="1"/>
    <col min="6402" max="6402" width="25.7109375" bestFit="1" customWidth="1"/>
    <col min="6403" max="6403" width="34.85546875" bestFit="1" customWidth="1"/>
    <col min="6404" max="6404" width="14" bestFit="1" customWidth="1"/>
    <col min="6467" max="6656" width="9.140625" customWidth="1"/>
    <col min="6657" max="6657" width="44" bestFit="1" customWidth="1"/>
    <col min="6658" max="6658" width="25.7109375" bestFit="1" customWidth="1"/>
    <col min="6659" max="6659" width="34.85546875" bestFit="1" customWidth="1"/>
    <col min="6660" max="6660" width="14" bestFit="1" customWidth="1"/>
    <col min="6723" max="6912" width="9.140625" customWidth="1"/>
    <col min="6913" max="6913" width="44" bestFit="1" customWidth="1"/>
    <col min="6914" max="6914" width="25.7109375" bestFit="1" customWidth="1"/>
    <col min="6915" max="6915" width="34.85546875" bestFit="1" customWidth="1"/>
    <col min="6916" max="6916" width="14" bestFit="1" customWidth="1"/>
    <col min="6979" max="7168" width="9.140625" customWidth="1"/>
    <col min="7169" max="7169" width="44" bestFit="1" customWidth="1"/>
    <col min="7170" max="7170" width="25.7109375" bestFit="1" customWidth="1"/>
    <col min="7171" max="7171" width="34.85546875" bestFit="1" customWidth="1"/>
    <col min="7172" max="7172" width="14" bestFit="1" customWidth="1"/>
    <col min="7235" max="7424" width="9.140625" customWidth="1"/>
    <col min="7425" max="7425" width="44" bestFit="1" customWidth="1"/>
    <col min="7426" max="7426" width="25.7109375" bestFit="1" customWidth="1"/>
    <col min="7427" max="7427" width="34.85546875" bestFit="1" customWidth="1"/>
    <col min="7428" max="7428" width="14" bestFit="1" customWidth="1"/>
    <col min="7491" max="7680" width="9.140625" customWidth="1"/>
    <col min="7681" max="7681" width="44" bestFit="1" customWidth="1"/>
    <col min="7682" max="7682" width="25.7109375" bestFit="1" customWidth="1"/>
    <col min="7683" max="7683" width="34.85546875" bestFit="1" customWidth="1"/>
    <col min="7684" max="7684" width="14" bestFit="1" customWidth="1"/>
    <col min="7747" max="7936" width="9.140625" customWidth="1"/>
    <col min="7937" max="7937" width="44" bestFit="1" customWidth="1"/>
    <col min="7938" max="7938" width="25.7109375" bestFit="1" customWidth="1"/>
    <col min="7939" max="7939" width="34.85546875" bestFit="1" customWidth="1"/>
    <col min="7940" max="7940" width="14" bestFit="1" customWidth="1"/>
    <col min="8003" max="8192" width="9.140625" customWidth="1"/>
    <col min="8193" max="8193" width="44" bestFit="1" customWidth="1"/>
    <col min="8194" max="8194" width="25.7109375" bestFit="1" customWidth="1"/>
    <col min="8195" max="8195" width="34.85546875" bestFit="1" customWidth="1"/>
    <col min="8196" max="8196" width="14" bestFit="1" customWidth="1"/>
    <col min="8259" max="8448" width="9.140625" customWidth="1"/>
    <col min="8449" max="8449" width="44" bestFit="1" customWidth="1"/>
    <col min="8450" max="8450" width="25.7109375" bestFit="1" customWidth="1"/>
    <col min="8451" max="8451" width="34.85546875" bestFit="1" customWidth="1"/>
    <col min="8452" max="8452" width="14" bestFit="1" customWidth="1"/>
    <col min="8515" max="8704" width="9.140625" customWidth="1"/>
    <col min="8705" max="8705" width="44" bestFit="1" customWidth="1"/>
    <col min="8706" max="8706" width="25.7109375" bestFit="1" customWidth="1"/>
    <col min="8707" max="8707" width="34.85546875" bestFit="1" customWidth="1"/>
    <col min="8708" max="8708" width="14" bestFit="1" customWidth="1"/>
    <col min="8771" max="8960" width="9.140625" customWidth="1"/>
    <col min="8961" max="8961" width="44" bestFit="1" customWidth="1"/>
    <col min="8962" max="8962" width="25.7109375" bestFit="1" customWidth="1"/>
    <col min="8963" max="8963" width="34.85546875" bestFit="1" customWidth="1"/>
    <col min="8964" max="8964" width="14" bestFit="1" customWidth="1"/>
    <col min="9027" max="9216" width="9.140625" customWidth="1"/>
    <col min="9217" max="9217" width="44" bestFit="1" customWidth="1"/>
    <col min="9218" max="9218" width="25.7109375" bestFit="1" customWidth="1"/>
    <col min="9219" max="9219" width="34.85546875" bestFit="1" customWidth="1"/>
    <col min="9220" max="9220" width="14" bestFit="1" customWidth="1"/>
    <col min="9283" max="9472" width="9.140625" customWidth="1"/>
    <col min="9473" max="9473" width="44" bestFit="1" customWidth="1"/>
    <col min="9474" max="9474" width="25.7109375" bestFit="1" customWidth="1"/>
    <col min="9475" max="9475" width="34.85546875" bestFit="1" customWidth="1"/>
    <col min="9476" max="9476" width="14" bestFit="1" customWidth="1"/>
    <col min="9539" max="9728" width="9.140625" customWidth="1"/>
    <col min="9729" max="9729" width="44" bestFit="1" customWidth="1"/>
    <col min="9730" max="9730" width="25.7109375" bestFit="1" customWidth="1"/>
    <col min="9731" max="9731" width="34.85546875" bestFit="1" customWidth="1"/>
    <col min="9732" max="9732" width="14" bestFit="1" customWidth="1"/>
    <col min="9795" max="9984" width="9.140625" customWidth="1"/>
    <col min="9985" max="9985" width="44" bestFit="1" customWidth="1"/>
    <col min="9986" max="9986" width="25.7109375" bestFit="1" customWidth="1"/>
    <col min="9987" max="9987" width="34.85546875" bestFit="1" customWidth="1"/>
    <col min="9988" max="9988" width="14" bestFit="1" customWidth="1"/>
    <col min="10051" max="10240" width="9.140625" customWidth="1"/>
    <col min="10241" max="10241" width="44" bestFit="1" customWidth="1"/>
    <col min="10242" max="10242" width="25.7109375" bestFit="1" customWidth="1"/>
    <col min="10243" max="10243" width="34.85546875" bestFit="1" customWidth="1"/>
    <col min="10244" max="10244" width="14" bestFit="1" customWidth="1"/>
    <col min="10307" max="10496" width="9.140625" customWidth="1"/>
    <col min="10497" max="10497" width="44" bestFit="1" customWidth="1"/>
    <col min="10498" max="10498" width="25.7109375" bestFit="1" customWidth="1"/>
    <col min="10499" max="10499" width="34.85546875" bestFit="1" customWidth="1"/>
    <col min="10500" max="10500" width="14" bestFit="1" customWidth="1"/>
    <col min="10563" max="10752" width="9.140625" customWidth="1"/>
    <col min="10753" max="10753" width="44" bestFit="1" customWidth="1"/>
    <col min="10754" max="10754" width="25.7109375" bestFit="1" customWidth="1"/>
    <col min="10755" max="10755" width="34.85546875" bestFit="1" customWidth="1"/>
    <col min="10756" max="10756" width="14" bestFit="1" customWidth="1"/>
    <col min="10819" max="11008" width="9.140625" customWidth="1"/>
    <col min="11009" max="11009" width="44" bestFit="1" customWidth="1"/>
    <col min="11010" max="11010" width="25.7109375" bestFit="1" customWidth="1"/>
    <col min="11011" max="11011" width="34.85546875" bestFit="1" customWidth="1"/>
    <col min="11012" max="11012" width="14" bestFit="1" customWidth="1"/>
    <col min="11075" max="11264" width="9.140625" customWidth="1"/>
    <col min="11265" max="11265" width="44" bestFit="1" customWidth="1"/>
    <col min="11266" max="11266" width="25.7109375" bestFit="1" customWidth="1"/>
    <col min="11267" max="11267" width="34.85546875" bestFit="1" customWidth="1"/>
    <col min="11268" max="11268" width="14" bestFit="1" customWidth="1"/>
    <col min="11331" max="11520" width="9.140625" customWidth="1"/>
    <col min="11521" max="11521" width="44" bestFit="1" customWidth="1"/>
    <col min="11522" max="11522" width="25.7109375" bestFit="1" customWidth="1"/>
    <col min="11523" max="11523" width="34.85546875" bestFit="1" customWidth="1"/>
    <col min="11524" max="11524" width="14" bestFit="1" customWidth="1"/>
    <col min="11587" max="11776" width="9.140625" customWidth="1"/>
    <col min="11777" max="11777" width="44" bestFit="1" customWidth="1"/>
    <col min="11778" max="11778" width="25.7109375" bestFit="1" customWidth="1"/>
    <col min="11779" max="11779" width="34.85546875" bestFit="1" customWidth="1"/>
    <col min="11780" max="11780" width="14" bestFit="1" customWidth="1"/>
    <col min="11843" max="12032" width="9.140625" customWidth="1"/>
    <col min="12033" max="12033" width="44" bestFit="1" customWidth="1"/>
    <col min="12034" max="12034" width="25.7109375" bestFit="1" customWidth="1"/>
    <col min="12035" max="12035" width="34.85546875" bestFit="1" customWidth="1"/>
    <col min="12036" max="12036" width="14" bestFit="1" customWidth="1"/>
    <col min="12099" max="12288" width="9.140625" customWidth="1"/>
    <col min="12289" max="12289" width="44" bestFit="1" customWidth="1"/>
    <col min="12290" max="12290" width="25.7109375" bestFit="1" customWidth="1"/>
    <col min="12291" max="12291" width="34.85546875" bestFit="1" customWidth="1"/>
    <col min="12292" max="12292" width="14" bestFit="1" customWidth="1"/>
    <col min="12355" max="12544" width="9.140625" customWidth="1"/>
    <col min="12545" max="12545" width="44" bestFit="1" customWidth="1"/>
    <col min="12546" max="12546" width="25.7109375" bestFit="1" customWidth="1"/>
    <col min="12547" max="12547" width="34.85546875" bestFit="1" customWidth="1"/>
    <col min="12548" max="12548" width="14" bestFit="1" customWidth="1"/>
    <col min="12611" max="12800" width="9.140625" customWidth="1"/>
    <col min="12801" max="12801" width="44" bestFit="1" customWidth="1"/>
    <col min="12802" max="12802" width="25.7109375" bestFit="1" customWidth="1"/>
    <col min="12803" max="12803" width="34.85546875" bestFit="1" customWidth="1"/>
    <col min="12804" max="12804" width="14" bestFit="1" customWidth="1"/>
    <col min="12867" max="13056" width="9.140625" customWidth="1"/>
    <col min="13057" max="13057" width="44" bestFit="1" customWidth="1"/>
    <col min="13058" max="13058" width="25.7109375" bestFit="1" customWidth="1"/>
    <col min="13059" max="13059" width="34.85546875" bestFit="1" customWidth="1"/>
    <col min="13060" max="13060" width="14" bestFit="1" customWidth="1"/>
    <col min="13123" max="13312" width="9.140625" customWidth="1"/>
    <col min="13313" max="13313" width="44" bestFit="1" customWidth="1"/>
    <col min="13314" max="13314" width="25.7109375" bestFit="1" customWidth="1"/>
    <col min="13315" max="13315" width="34.85546875" bestFit="1" customWidth="1"/>
    <col min="13316" max="13316" width="14" bestFit="1" customWidth="1"/>
    <col min="13379" max="13568" width="9.140625" customWidth="1"/>
    <col min="13569" max="13569" width="44" bestFit="1" customWidth="1"/>
    <col min="13570" max="13570" width="25.7109375" bestFit="1" customWidth="1"/>
    <col min="13571" max="13571" width="34.85546875" bestFit="1" customWidth="1"/>
    <col min="13572" max="13572" width="14" bestFit="1" customWidth="1"/>
    <col min="13635" max="13824" width="9.140625" customWidth="1"/>
    <col min="13825" max="13825" width="44" bestFit="1" customWidth="1"/>
    <col min="13826" max="13826" width="25.7109375" bestFit="1" customWidth="1"/>
    <col min="13827" max="13827" width="34.85546875" bestFit="1" customWidth="1"/>
    <col min="13828" max="13828" width="14" bestFit="1" customWidth="1"/>
    <col min="13891" max="14080" width="9.140625" customWidth="1"/>
    <col min="14081" max="14081" width="44" bestFit="1" customWidth="1"/>
    <col min="14082" max="14082" width="25.7109375" bestFit="1" customWidth="1"/>
    <col min="14083" max="14083" width="34.85546875" bestFit="1" customWidth="1"/>
    <col min="14084" max="14084" width="14" bestFit="1" customWidth="1"/>
    <col min="14147" max="14336" width="9.140625" customWidth="1"/>
    <col min="14337" max="14337" width="44" bestFit="1" customWidth="1"/>
    <col min="14338" max="14338" width="25.7109375" bestFit="1" customWidth="1"/>
    <col min="14339" max="14339" width="34.85546875" bestFit="1" customWidth="1"/>
    <col min="14340" max="14340" width="14" bestFit="1" customWidth="1"/>
    <col min="14403" max="14592" width="9.140625" customWidth="1"/>
    <col min="14593" max="14593" width="44" bestFit="1" customWidth="1"/>
    <col min="14594" max="14594" width="25.7109375" bestFit="1" customWidth="1"/>
    <col min="14595" max="14595" width="34.85546875" bestFit="1" customWidth="1"/>
    <col min="14596" max="14596" width="14" bestFit="1" customWidth="1"/>
    <col min="14659" max="14848" width="9.140625" customWidth="1"/>
    <col min="14849" max="14849" width="44" bestFit="1" customWidth="1"/>
    <col min="14850" max="14850" width="25.7109375" bestFit="1" customWidth="1"/>
    <col min="14851" max="14851" width="34.85546875" bestFit="1" customWidth="1"/>
    <col min="14852" max="14852" width="14" bestFit="1" customWidth="1"/>
    <col min="14915" max="15104" width="9.140625" customWidth="1"/>
    <col min="15105" max="15105" width="44" bestFit="1" customWidth="1"/>
    <col min="15106" max="15106" width="25.7109375" bestFit="1" customWidth="1"/>
    <col min="15107" max="15107" width="34.85546875" bestFit="1" customWidth="1"/>
    <col min="15108" max="15108" width="14" bestFit="1" customWidth="1"/>
    <col min="15171" max="15360" width="9.140625" customWidth="1"/>
    <col min="15361" max="15361" width="44" bestFit="1" customWidth="1"/>
    <col min="15362" max="15362" width="25.7109375" bestFit="1" customWidth="1"/>
    <col min="15363" max="15363" width="34.85546875" bestFit="1" customWidth="1"/>
    <col min="15364" max="15364" width="14" bestFit="1" customWidth="1"/>
    <col min="15427" max="15616" width="9.140625" customWidth="1"/>
    <col min="15617" max="15617" width="44" bestFit="1" customWidth="1"/>
    <col min="15618" max="15618" width="25.7109375" bestFit="1" customWidth="1"/>
    <col min="15619" max="15619" width="34.85546875" bestFit="1" customWidth="1"/>
    <col min="15620" max="15620" width="14" bestFit="1" customWidth="1"/>
    <col min="15683" max="15872" width="9.140625" customWidth="1"/>
    <col min="15873" max="15873" width="44" bestFit="1" customWidth="1"/>
    <col min="15874" max="15874" width="25.7109375" bestFit="1" customWidth="1"/>
    <col min="15875" max="15875" width="34.85546875" bestFit="1" customWidth="1"/>
    <col min="15876" max="15876" width="14" bestFit="1" customWidth="1"/>
    <col min="15939" max="16128" width="9.140625" customWidth="1"/>
    <col min="16129" max="16129" width="44" bestFit="1" customWidth="1"/>
    <col min="16130" max="16130" width="25.7109375" bestFit="1" customWidth="1"/>
    <col min="16131" max="16131" width="34.85546875" bestFit="1" customWidth="1"/>
    <col min="16132" max="16132" width="14" bestFit="1" customWidth="1"/>
    <col min="16195" max="16384" width="9.140625" customWidth="1"/>
  </cols>
  <sheetData>
    <row r="1" spans="1:66" x14ac:dyDescent="0.25">
      <c r="A1" t="s">
        <v>500</v>
      </c>
      <c r="B1" t="s">
        <v>501</v>
      </c>
    </row>
    <row r="2" spans="1:66" x14ac:dyDescent="0.25">
      <c r="A2" t="s">
        <v>502</v>
      </c>
      <c r="B2" s="3">
        <v>44917</v>
      </c>
    </row>
    <row r="4" spans="1:66" x14ac:dyDescent="0.25">
      <c r="A4" t="s">
        <v>503</v>
      </c>
      <c r="B4" t="s">
        <v>504</v>
      </c>
      <c r="C4" t="s">
        <v>622</v>
      </c>
      <c r="D4" t="s">
        <v>623</v>
      </c>
      <c r="E4" t="s">
        <v>624</v>
      </c>
      <c r="F4" t="s">
        <v>625</v>
      </c>
      <c r="G4" t="s">
        <v>626</v>
      </c>
      <c r="H4" t="s">
        <v>627</v>
      </c>
      <c r="I4" t="s">
        <v>628</v>
      </c>
      <c r="J4" t="s">
        <v>629</v>
      </c>
      <c r="K4" t="s">
        <v>630</v>
      </c>
      <c r="L4" t="s">
        <v>631</v>
      </c>
      <c r="M4" t="s">
        <v>632</v>
      </c>
      <c r="N4" t="s">
        <v>633</v>
      </c>
      <c r="O4" t="s">
        <v>634</v>
      </c>
      <c r="P4" t="s">
        <v>635</v>
      </c>
      <c r="Q4" t="s">
        <v>636</v>
      </c>
      <c r="R4" t="s">
        <v>637</v>
      </c>
      <c r="S4" t="s">
        <v>638</v>
      </c>
      <c r="T4" t="s">
        <v>639</v>
      </c>
      <c r="U4" t="s">
        <v>640</v>
      </c>
      <c r="V4" t="s">
        <v>641</v>
      </c>
      <c r="W4" t="s">
        <v>642</v>
      </c>
      <c r="X4" t="s">
        <v>643</v>
      </c>
      <c r="Y4" t="s">
        <v>644</v>
      </c>
      <c r="Z4" t="s">
        <v>645</v>
      </c>
      <c r="AA4" t="s">
        <v>646</v>
      </c>
      <c r="AB4" t="s">
        <v>647</v>
      </c>
      <c r="AC4" t="s">
        <v>648</v>
      </c>
      <c r="AD4" t="s">
        <v>649</v>
      </c>
      <c r="AE4" t="s">
        <v>650</v>
      </c>
      <c r="AF4" t="s">
        <v>651</v>
      </c>
      <c r="AG4" t="s">
        <v>652</v>
      </c>
      <c r="AH4" t="s">
        <v>653</v>
      </c>
      <c r="AI4" t="s">
        <v>654</v>
      </c>
      <c r="AJ4" t="s">
        <v>655</v>
      </c>
      <c r="AK4" t="s">
        <v>656</v>
      </c>
      <c r="AL4" t="s">
        <v>657</v>
      </c>
      <c r="AM4" t="s">
        <v>658</v>
      </c>
      <c r="AN4" t="s">
        <v>659</v>
      </c>
      <c r="AO4" t="s">
        <v>660</v>
      </c>
      <c r="AP4" t="s">
        <v>661</v>
      </c>
      <c r="AQ4" t="s">
        <v>662</v>
      </c>
      <c r="AR4" t="s">
        <v>663</v>
      </c>
      <c r="AS4" t="s">
        <v>664</v>
      </c>
      <c r="AT4" t="s">
        <v>665</v>
      </c>
      <c r="AU4" t="s">
        <v>666</v>
      </c>
      <c r="AV4" t="s">
        <v>667</v>
      </c>
      <c r="AW4" t="s">
        <v>668</v>
      </c>
      <c r="AX4" s="5" t="s">
        <v>505</v>
      </c>
      <c r="AY4" t="s">
        <v>506</v>
      </c>
      <c r="AZ4" t="s">
        <v>507</v>
      </c>
      <c r="BA4" t="s">
        <v>508</v>
      </c>
      <c r="BB4" t="s">
        <v>509</v>
      </c>
      <c r="BC4" t="s">
        <v>510</v>
      </c>
      <c r="BD4" t="s">
        <v>511</v>
      </c>
      <c r="BE4" t="s">
        <v>512</v>
      </c>
      <c r="BF4" t="s">
        <v>513</v>
      </c>
      <c r="BG4" t="s">
        <v>514</v>
      </c>
      <c r="BH4" t="s">
        <v>515</v>
      </c>
      <c r="BI4" t="s">
        <v>516</v>
      </c>
      <c r="BJ4" t="s">
        <v>517</v>
      </c>
      <c r="BK4" t="s">
        <v>518</v>
      </c>
      <c r="BL4" t="s">
        <v>519</v>
      </c>
      <c r="BM4" s="5" t="s">
        <v>520</v>
      </c>
      <c r="BN4" t="s">
        <v>521</v>
      </c>
    </row>
    <row r="5" spans="1:66" x14ac:dyDescent="0.25">
      <c r="A5" t="s">
        <v>197</v>
      </c>
      <c r="B5" t="s">
        <v>198</v>
      </c>
      <c r="C5" t="s">
        <v>669</v>
      </c>
      <c r="D5" t="s">
        <v>670</v>
      </c>
      <c r="AE5">
        <v>43.309389083825742</v>
      </c>
      <c r="AF5">
        <v>44.865049376888791</v>
      </c>
      <c r="AG5">
        <v>46.259652161064118</v>
      </c>
      <c r="AH5">
        <v>48.092710775237961</v>
      </c>
      <c r="AI5">
        <v>50.867597620579566</v>
      </c>
      <c r="AJ5">
        <v>53.723741918853065</v>
      </c>
      <c r="AK5">
        <v>55.777243372267428</v>
      </c>
      <c r="AL5">
        <v>58.733612443698725</v>
      </c>
      <c r="AM5">
        <v>62.426767522941695</v>
      </c>
      <c r="AN5">
        <v>64.534193745571983</v>
      </c>
      <c r="AO5">
        <v>66.637677028924372</v>
      </c>
      <c r="AP5">
        <v>69.106095018965235</v>
      </c>
      <c r="AQ5">
        <v>73.662225657321699</v>
      </c>
      <c r="AR5">
        <v>75.275473083404449</v>
      </c>
      <c r="AS5">
        <v>76.048990700839198</v>
      </c>
      <c r="AT5">
        <v>73.900740095777095</v>
      </c>
      <c r="AU5">
        <v>77.186813186813183</v>
      </c>
      <c r="AV5">
        <v>79.526189958704634</v>
      </c>
      <c r="AW5">
        <v>81.766612641815243</v>
      </c>
      <c r="AX5" s="5">
        <v>85.90604026845638</v>
      </c>
      <c r="AY5">
        <v>88.9000603257591</v>
      </c>
      <c r="AZ5">
        <v>93.485469085235025</v>
      </c>
      <c r="BA5">
        <v>97.471748707144229</v>
      </c>
      <c r="BB5">
        <v>99.132509217089577</v>
      </c>
      <c r="BC5">
        <v>97.926421404682273</v>
      </c>
      <c r="BD5">
        <v>101.85504745470233</v>
      </c>
      <c r="BE5">
        <v>102.02702702702702</v>
      </c>
      <c r="BF5">
        <v>100</v>
      </c>
      <c r="BG5">
        <v>102.33510856206473</v>
      </c>
      <c r="BH5">
        <v>104.92581602373888</v>
      </c>
      <c r="BI5">
        <v>103.46764819837273</v>
      </c>
      <c r="BJ5">
        <v>101.65289256198346</v>
      </c>
      <c r="BK5">
        <v>100.01238392387626</v>
      </c>
      <c r="BL5">
        <v>104.55591997874558</v>
      </c>
      <c r="BM5" s="5">
        <v>99.498350417619278</v>
      </c>
      <c r="BN5">
        <v>101.70325094154433</v>
      </c>
    </row>
    <row r="6" spans="1:66" x14ac:dyDescent="0.25">
      <c r="A6" t="s">
        <v>522</v>
      </c>
      <c r="B6" t="s">
        <v>433</v>
      </c>
      <c r="C6" t="s">
        <v>669</v>
      </c>
      <c r="D6" t="s">
        <v>670</v>
      </c>
    </row>
    <row r="7" spans="1:66" x14ac:dyDescent="0.25">
      <c r="A7" t="s">
        <v>186</v>
      </c>
      <c r="B7" t="s">
        <v>6</v>
      </c>
      <c r="C7" t="s">
        <v>669</v>
      </c>
      <c r="D7" t="s">
        <v>670</v>
      </c>
      <c r="AU7">
        <v>40.319443072081178</v>
      </c>
      <c r="AV7">
        <v>45.018770207551349</v>
      </c>
      <c r="AW7">
        <v>50.093030310813887</v>
      </c>
      <c r="AX7" s="5">
        <v>55.559569274938248</v>
      </c>
      <c r="AY7">
        <v>59.559720080018053</v>
      </c>
      <c r="AZ7">
        <v>72.977188612921822</v>
      </c>
      <c r="BA7">
        <v>74.507001207025993</v>
      </c>
      <c r="BB7">
        <v>72.895113443869803</v>
      </c>
      <c r="BC7">
        <v>75.675792540977639</v>
      </c>
      <c r="BD7">
        <v>88.232939188857557</v>
      </c>
      <c r="BE7">
        <v>94.675493535956349</v>
      </c>
      <c r="BF7">
        <v>99.241489490679669</v>
      </c>
      <c r="BG7">
        <v>99.804133697572098</v>
      </c>
      <c r="BH7">
        <v>102.24690274846675</v>
      </c>
      <c r="BI7">
        <v>100</v>
      </c>
      <c r="BJ7">
        <v>102.40365618844285</v>
      </c>
      <c r="BK7">
        <v>104.52479286565301</v>
      </c>
      <c r="BL7">
        <v>111.34135616549636</v>
      </c>
      <c r="BM7" s="5">
        <v>120.05010641919979</v>
      </c>
      <c r="BN7">
        <v>120.67978906399446</v>
      </c>
    </row>
    <row r="8" spans="1:66" x14ac:dyDescent="0.25">
      <c r="A8" t="s">
        <v>523</v>
      </c>
      <c r="B8" t="s">
        <v>434</v>
      </c>
      <c r="C8" t="s">
        <v>669</v>
      </c>
      <c r="D8" t="s">
        <v>670</v>
      </c>
    </row>
    <row r="9" spans="1:66" x14ac:dyDescent="0.25">
      <c r="A9" t="s">
        <v>191</v>
      </c>
      <c r="B9" t="s">
        <v>7</v>
      </c>
      <c r="C9" t="s">
        <v>669</v>
      </c>
      <c r="D9" t="s">
        <v>670</v>
      </c>
      <c r="Y9">
        <v>4.2870563230756647E-8</v>
      </c>
      <c r="Z9">
        <v>4.1970150147409977E-8</v>
      </c>
      <c r="AA9">
        <v>4.1970150147409977E-8</v>
      </c>
      <c r="AB9">
        <v>4.1975507032029006E-8</v>
      </c>
      <c r="AC9">
        <v>4.1976005747183409E-8</v>
      </c>
      <c r="AD9">
        <v>4.9966224802927456E-8</v>
      </c>
      <c r="AE9">
        <v>4.54627380223814E-8</v>
      </c>
      <c r="AF9">
        <v>4.9928684326539442E-8</v>
      </c>
      <c r="AG9">
        <v>5.1033992783125572E-8</v>
      </c>
      <c r="AH9">
        <v>5.9342154663101495E-8</v>
      </c>
      <c r="AI9">
        <v>6.7654471269734551E-8</v>
      </c>
      <c r="AJ9">
        <v>1.3957792768042213E-7</v>
      </c>
      <c r="AK9">
        <v>8.0468873780616425E-7</v>
      </c>
      <c r="AL9">
        <v>8.1899889455624201E-6</v>
      </c>
      <c r="AM9">
        <v>1.8640242482500092E-4</v>
      </c>
      <c r="AN9">
        <v>3.5891696476373948E-3</v>
      </c>
      <c r="AO9">
        <v>0.17588839434496445</v>
      </c>
      <c r="AP9">
        <v>0.34377918240954897</v>
      </c>
      <c r="AQ9">
        <v>0.47908842828388631</v>
      </c>
      <c r="AR9">
        <v>3.1500117486577612</v>
      </c>
      <c r="AS9">
        <v>16.317659093602575</v>
      </c>
      <c r="AT9">
        <v>33.671836371729704</v>
      </c>
      <c r="AU9">
        <v>100</v>
      </c>
      <c r="AV9">
        <v>193.92656690673081</v>
      </c>
      <c r="AW9">
        <v>258.78258213322562</v>
      </c>
      <c r="AX9" s="5">
        <v>368.43975853229563</v>
      </c>
      <c r="AY9">
        <v>431.50067386319256</v>
      </c>
      <c r="AZ9">
        <v>450.09158789122131</v>
      </c>
      <c r="BA9">
        <v>537.25530559608637</v>
      </c>
      <c r="BB9">
        <v>447.19981755574673</v>
      </c>
      <c r="BC9">
        <v>588.90928391367277</v>
      </c>
      <c r="BD9">
        <v>776.0297607952964</v>
      </c>
      <c r="BE9">
        <v>832.35269750269492</v>
      </c>
      <c r="BF9">
        <v>856.02684252008669</v>
      </c>
      <c r="BG9">
        <v>886.53061688370724</v>
      </c>
      <c r="BH9">
        <v>855.36931804960648</v>
      </c>
      <c r="BI9">
        <v>1041.618917660762</v>
      </c>
      <c r="BJ9">
        <v>1277.2116230200843</v>
      </c>
      <c r="BK9">
        <v>1636.9641893996416</v>
      </c>
      <c r="BL9">
        <v>1951.0039119051853</v>
      </c>
      <c r="BM9" s="5">
        <v>2305.3414816921209</v>
      </c>
      <c r="BN9">
        <v>3080.3648249449161</v>
      </c>
    </row>
    <row r="10" spans="1:66" x14ac:dyDescent="0.25">
      <c r="A10" t="s">
        <v>187</v>
      </c>
      <c r="B10" t="s">
        <v>8</v>
      </c>
      <c r="C10" t="s">
        <v>669</v>
      </c>
      <c r="D10" t="s">
        <v>670</v>
      </c>
      <c r="Y10">
        <v>2.7097321039631646</v>
      </c>
      <c r="Z10">
        <v>2.651755434966192</v>
      </c>
      <c r="AA10">
        <v>2.6512855677789773</v>
      </c>
      <c r="AB10">
        <v>2.6508413403315223</v>
      </c>
      <c r="AC10">
        <v>2.6500895548976766</v>
      </c>
      <c r="AD10">
        <v>2.6593972616521948</v>
      </c>
      <c r="AE10">
        <v>2.5951116402423584</v>
      </c>
      <c r="AF10">
        <v>2.5951036967893399</v>
      </c>
      <c r="AG10">
        <v>2.5950886820572587</v>
      </c>
      <c r="AH10">
        <v>2.5951841595261942</v>
      </c>
      <c r="AI10">
        <v>2.5839893444323092</v>
      </c>
      <c r="AJ10">
        <v>3.5016737015716282</v>
      </c>
      <c r="AK10">
        <v>11.660036229812212</v>
      </c>
      <c r="AL10">
        <v>26.310966690896898</v>
      </c>
      <c r="AM10">
        <v>35.741468404147739</v>
      </c>
      <c r="AN10">
        <v>39.305129655128269</v>
      </c>
      <c r="AO10">
        <v>54.308706622465465</v>
      </c>
      <c r="AP10">
        <v>60.412812168632179</v>
      </c>
      <c r="AQ10">
        <v>64.47911392041938</v>
      </c>
      <c r="AR10">
        <v>65.835012960317769</v>
      </c>
      <c r="AS10">
        <v>69.553026533201731</v>
      </c>
      <c r="AT10">
        <v>72.20359317374411</v>
      </c>
      <c r="AU10">
        <v>74.837202101480031</v>
      </c>
      <c r="AV10">
        <v>78.72771530976253</v>
      </c>
      <c r="AW10">
        <v>81.209503342841444</v>
      </c>
      <c r="AX10" s="5">
        <v>83.894953936389527</v>
      </c>
      <c r="AY10">
        <v>85.974029361500669</v>
      </c>
      <c r="AZ10">
        <v>89.745460174740373</v>
      </c>
      <c r="BA10">
        <v>93.440357435726824</v>
      </c>
      <c r="BB10">
        <v>95.700059293167868</v>
      </c>
      <c r="BC10">
        <v>100</v>
      </c>
      <c r="BD10">
        <v>102.31474379699794</v>
      </c>
      <c r="BE10">
        <v>103.38159457510486</v>
      </c>
      <c r="BF10">
        <v>103.6801047570914</v>
      </c>
      <c r="BG10">
        <v>105.28706039877311</v>
      </c>
      <c r="BH10">
        <v>105.88087031226084</v>
      </c>
      <c r="BI10">
        <v>105.21101136606221</v>
      </c>
      <c r="BJ10">
        <v>106.73768910749874</v>
      </c>
      <c r="BK10">
        <v>108.30999728558066</v>
      </c>
      <c r="BL10">
        <v>109.67100982833402</v>
      </c>
      <c r="BM10" s="5">
        <v>110.41511254863823</v>
      </c>
      <c r="BN10">
        <v>116.96053567362341</v>
      </c>
    </row>
    <row r="11" spans="1:66" x14ac:dyDescent="0.25">
      <c r="A11" t="s">
        <v>189</v>
      </c>
      <c r="B11" t="s">
        <v>190</v>
      </c>
      <c r="C11" t="s">
        <v>669</v>
      </c>
      <c r="D11" t="s">
        <v>670</v>
      </c>
      <c r="O11">
        <v>4.3313949904644478</v>
      </c>
      <c r="P11">
        <v>4.6712306535632546</v>
      </c>
      <c r="Q11">
        <v>5.0691297108091691</v>
      </c>
      <c r="R11">
        <v>5.6697928829703041</v>
      </c>
      <c r="S11">
        <v>6.573852771350988</v>
      </c>
      <c r="T11">
        <v>7.6770632938292769</v>
      </c>
      <c r="U11">
        <v>8.9430000693376872</v>
      </c>
      <c r="V11">
        <v>11.034150052881145</v>
      </c>
      <c r="W11">
        <v>13.310610118992294</v>
      </c>
      <c r="X11">
        <v>15.564321238034875</v>
      </c>
      <c r="Y11">
        <v>17.642907365074961</v>
      </c>
      <c r="Z11">
        <v>19.822013413916078</v>
      </c>
      <c r="AA11">
        <v>22.514308619545595</v>
      </c>
      <c r="AB11">
        <v>25.189962020952557</v>
      </c>
      <c r="AC11">
        <v>27.926784483651275</v>
      </c>
      <c r="AD11">
        <v>30.327221123251164</v>
      </c>
      <c r="AE11">
        <v>33.626463482330024</v>
      </c>
      <c r="AF11">
        <v>35.625287324443413</v>
      </c>
      <c r="AG11">
        <v>37.740048907668481</v>
      </c>
      <c r="AH11">
        <v>40.342680855538113</v>
      </c>
      <c r="AI11">
        <v>43.298283953321864</v>
      </c>
      <c r="AJ11">
        <v>46.301084183515414</v>
      </c>
      <c r="AK11">
        <v>49.408242969283023</v>
      </c>
      <c r="AL11">
        <v>51.650009652433923</v>
      </c>
      <c r="AM11">
        <v>53.653956850034014</v>
      </c>
      <c r="AN11">
        <v>56.300771489220537</v>
      </c>
      <c r="AO11">
        <v>56.749588700968658</v>
      </c>
      <c r="AP11">
        <v>58.01406051059714</v>
      </c>
      <c r="AQ11">
        <v>58.884012584645554</v>
      </c>
      <c r="AR11">
        <v>60.492711752163189</v>
      </c>
      <c r="AS11">
        <v>77.879256499603343</v>
      </c>
      <c r="AT11">
        <v>80.278354393346234</v>
      </c>
      <c r="AU11">
        <v>82.878997188253749</v>
      </c>
      <c r="AV11">
        <v>85.512464241928882</v>
      </c>
      <c r="AW11">
        <v>88.11411597532954</v>
      </c>
      <c r="AX11" s="5">
        <v>91.106561344754766</v>
      </c>
      <c r="AY11">
        <v>94.256282885508824</v>
      </c>
      <c r="AZ11">
        <v>97.283066412434891</v>
      </c>
      <c r="BA11">
        <v>99.495612470571444</v>
      </c>
      <c r="BB11">
        <v>99.627082124803181</v>
      </c>
      <c r="BC11">
        <v>100</v>
      </c>
      <c r="BD11">
        <v>100.19676415203105</v>
      </c>
      <c r="BE11">
        <v>100.37166452322599</v>
      </c>
      <c r="BF11">
        <v>100.82182360981828</v>
      </c>
      <c r="BG11">
        <v>100.73711380268094</v>
      </c>
      <c r="BH11">
        <v>101.4025720542156</v>
      </c>
      <c r="BI11">
        <v>101.75524551661923</v>
      </c>
      <c r="BJ11">
        <v>102.91170338910804</v>
      </c>
      <c r="BK11">
        <v>103.9536622393787</v>
      </c>
      <c r="BL11">
        <v>105.38276885801245</v>
      </c>
      <c r="BM11" s="5">
        <v>106.55650746205822</v>
      </c>
      <c r="BN11">
        <v>108.79042323401329</v>
      </c>
    </row>
    <row r="12" spans="1:66" x14ac:dyDescent="0.25">
      <c r="A12" t="s">
        <v>524</v>
      </c>
      <c r="B12" t="s">
        <v>435</v>
      </c>
      <c r="C12" t="s">
        <v>669</v>
      </c>
      <c r="D12" t="s">
        <v>670</v>
      </c>
    </row>
    <row r="13" spans="1:66" x14ac:dyDescent="0.25">
      <c r="A13" t="s">
        <v>415</v>
      </c>
      <c r="B13" t="s">
        <v>9</v>
      </c>
      <c r="C13" t="s">
        <v>669</v>
      </c>
      <c r="D13" t="s">
        <v>670</v>
      </c>
      <c r="T13">
        <v>27.951442029959818</v>
      </c>
      <c r="U13">
        <v>31.242537433057766</v>
      </c>
      <c r="V13">
        <v>32.884568997259322</v>
      </c>
      <c r="W13">
        <v>31.680628261474748</v>
      </c>
      <c r="X13">
        <v>33.914435868815957</v>
      </c>
      <c r="Y13">
        <v>37.141725458413376</v>
      </c>
      <c r="Z13">
        <v>39.76188253164716</v>
      </c>
      <c r="AA13">
        <v>40.283903853376323</v>
      </c>
      <c r="AB13">
        <v>38.826425275667745</v>
      </c>
      <c r="AC13">
        <v>36.458996734855567</v>
      </c>
      <c r="AD13">
        <v>36.728987597004846</v>
      </c>
      <c r="AE13">
        <v>36.105151142778595</v>
      </c>
      <c r="AF13">
        <v>37.435837106258631</v>
      </c>
      <c r="AG13">
        <v>38.327201507786029</v>
      </c>
      <c r="AH13">
        <v>38.998416822814228</v>
      </c>
      <c r="AI13">
        <v>40.299365202255814</v>
      </c>
      <c r="AJ13">
        <v>40.626132091066722</v>
      </c>
      <c r="AK13">
        <v>41.360175657209417</v>
      </c>
      <c r="AL13">
        <v>41.888773718055496</v>
      </c>
      <c r="AM13">
        <v>41.778826191787303</v>
      </c>
      <c r="AN13">
        <v>43.411325366761574</v>
      </c>
      <c r="AO13">
        <v>45.917480240596618</v>
      </c>
      <c r="AP13">
        <v>45.480207752177229</v>
      </c>
      <c r="AQ13">
        <v>43.545277181551384</v>
      </c>
      <c r="AR13">
        <v>47.221969297779836</v>
      </c>
      <c r="AS13">
        <v>52.633387773405296</v>
      </c>
      <c r="AT13">
        <v>51.396867556560302</v>
      </c>
      <c r="AU13">
        <v>53.334960965228476</v>
      </c>
      <c r="AV13">
        <v>55.506977540260912</v>
      </c>
      <c r="AW13">
        <v>60.225859973350957</v>
      </c>
      <c r="AX13" s="5">
        <v>70.178970444936894</v>
      </c>
      <c r="AY13">
        <v>78.573883654311388</v>
      </c>
      <c r="AZ13">
        <v>88.42230332924332</v>
      </c>
      <c r="BA13">
        <v>104.80992100824564</v>
      </c>
      <c r="BB13">
        <v>88.896651785122543</v>
      </c>
      <c r="BC13">
        <v>100</v>
      </c>
      <c r="BD13">
        <v>113.16721937757035</v>
      </c>
      <c r="BE13">
        <v>118.46313416664404</v>
      </c>
      <c r="BF13">
        <v>117.33853363972193</v>
      </c>
      <c r="BG13">
        <v>116.55465432147327</v>
      </c>
      <c r="BH13">
        <v>97.594701672809919</v>
      </c>
      <c r="BI13">
        <v>92.198223523747032</v>
      </c>
      <c r="BJ13">
        <v>96.795423460987422</v>
      </c>
      <c r="BK13">
        <v>104.47783233038011</v>
      </c>
      <c r="BL13">
        <v>101.14038262448575</v>
      </c>
      <c r="BM13" s="5">
        <v>88.971874414861531</v>
      </c>
      <c r="BN13">
        <v>101.677796277529</v>
      </c>
    </row>
    <row r="14" spans="1:66" x14ac:dyDescent="0.25">
      <c r="A14" t="s">
        <v>195</v>
      </c>
      <c r="B14" t="s">
        <v>10</v>
      </c>
      <c r="C14" t="s">
        <v>669</v>
      </c>
      <c r="D14" t="s">
        <v>670</v>
      </c>
      <c r="E14">
        <v>7.1889505307751205E-11</v>
      </c>
      <c r="F14">
        <v>8.6490765285939496E-11</v>
      </c>
      <c r="G14">
        <v>1.1146224208089331E-10</v>
      </c>
      <c r="H14">
        <v>1.3998671649008457E-10</v>
      </c>
      <c r="I14">
        <v>1.8026735845814957E-10</v>
      </c>
      <c r="J14">
        <v>2.1854340937326256E-10</v>
      </c>
      <c r="K14">
        <v>2.7449808907484879E-10</v>
      </c>
      <c r="L14">
        <v>3.5415266631573457E-10</v>
      </c>
      <c r="M14">
        <v>3.9054295263556094E-10</v>
      </c>
      <c r="N14">
        <v>4.2098901743255188E-10</v>
      </c>
      <c r="O14">
        <v>4.4821805932491564E-10</v>
      </c>
      <c r="P14">
        <v>5.883806149970622E-10</v>
      </c>
      <c r="Q14">
        <v>9.6638448146691075E-10</v>
      </c>
      <c r="R14">
        <v>1.5997073284967266E-9</v>
      </c>
      <c r="S14">
        <v>2.0897047438501005E-9</v>
      </c>
      <c r="T14">
        <v>6.2209959491757123E-9</v>
      </c>
      <c r="U14">
        <v>3.3489038321104071E-8</v>
      </c>
      <c r="V14">
        <v>8.6879666954123032E-8</v>
      </c>
      <c r="W14">
        <v>2.2707927254796896E-7</v>
      </c>
      <c r="X14">
        <v>5.6174199204414982E-7</v>
      </c>
      <c r="Y14">
        <v>1.09983703145184E-6</v>
      </c>
      <c r="Z14">
        <v>2.2577054942666932E-6</v>
      </c>
      <c r="AA14">
        <v>6.6497396430564251E-6</v>
      </c>
      <c r="AB14">
        <v>3.1929292020638463E-5</v>
      </c>
      <c r="AC14">
        <v>2.2707994470963611E-4</v>
      </c>
      <c r="AD14">
        <v>1.6064713869222607E-3</v>
      </c>
      <c r="AE14">
        <v>2.8481490536017215E-3</v>
      </c>
      <c r="AF14">
        <v>6.4806760227660029E-3</v>
      </c>
      <c r="AG14">
        <v>3.1188016452585659E-2</v>
      </c>
      <c r="AH14">
        <v>0.98120342610259137</v>
      </c>
      <c r="AI14">
        <v>21.373719250269684</v>
      </c>
      <c r="AJ14">
        <v>51.404303205225297</v>
      </c>
      <c r="AK14">
        <v>59.665999493437937</v>
      </c>
      <c r="AL14">
        <v>57.541236225240702</v>
      </c>
      <c r="AM14">
        <v>59.180781521561975</v>
      </c>
      <c r="AN14">
        <v>61.053926279983486</v>
      </c>
      <c r="AO14">
        <v>61.021948982906395</v>
      </c>
      <c r="AP14">
        <v>60.738860148682313</v>
      </c>
      <c r="AQ14">
        <v>59.703092742716457</v>
      </c>
      <c r="AR14">
        <v>58.606610582543183</v>
      </c>
      <c r="AS14">
        <v>59.214529394291993</v>
      </c>
      <c r="AT14">
        <v>58.565675696624297</v>
      </c>
      <c r="AU14">
        <v>76.460537411274913</v>
      </c>
      <c r="AV14">
        <v>84.485608346643161</v>
      </c>
      <c r="AW14">
        <v>99.999999896931698</v>
      </c>
      <c r="AX14" s="5">
        <v>110.31751108453818</v>
      </c>
      <c r="AY14">
        <v>125.47629818381994</v>
      </c>
      <c r="AZ14">
        <v>144.22236305610542</v>
      </c>
      <c r="BA14">
        <v>177.64036473978294</v>
      </c>
      <c r="BB14">
        <v>204.95727717064062</v>
      </c>
      <c r="BC14">
        <v>247.8243463954839</v>
      </c>
      <c r="BD14">
        <v>306.56732140841643</v>
      </c>
      <c r="BE14">
        <v>374.97745336405166</v>
      </c>
      <c r="BF14">
        <v>464.78004777668866</v>
      </c>
      <c r="BG14">
        <v>652.00726257167946</v>
      </c>
      <c r="BH14">
        <v>825.31073821073107</v>
      </c>
      <c r="BI14">
        <v>1164.6733967392504</v>
      </c>
      <c r="BJ14">
        <v>1467.5627776907404</v>
      </c>
      <c r="BK14">
        <v>2084.433257408803</v>
      </c>
      <c r="BL14">
        <v>3109.8822685032219</v>
      </c>
      <c r="BM14" s="5">
        <v>4356.2261475117521</v>
      </c>
      <c r="BN14">
        <v>6715.227676034584</v>
      </c>
    </row>
    <row r="15" spans="1:66" x14ac:dyDescent="0.25">
      <c r="A15" t="s">
        <v>196</v>
      </c>
      <c r="B15" t="s">
        <v>11</v>
      </c>
      <c r="C15" t="s">
        <v>669</v>
      </c>
      <c r="D15" t="s">
        <v>670</v>
      </c>
      <c r="AI15">
        <v>1.9294804017591293E-3</v>
      </c>
      <c r="AJ15">
        <v>3.4612197258735021E-3</v>
      </c>
      <c r="AK15">
        <v>2.3148890037827611E-2</v>
      </c>
      <c r="AL15">
        <v>0.34518850335505735</v>
      </c>
      <c r="AM15">
        <v>14.523104751887203</v>
      </c>
      <c r="AN15">
        <v>37.929109324153615</v>
      </c>
      <c r="AO15">
        <v>45.360093301755022</v>
      </c>
      <c r="AP15">
        <v>53.40515695249232</v>
      </c>
      <c r="AQ15">
        <v>59.118706470802294</v>
      </c>
      <c r="AR15">
        <v>59.15051474747812</v>
      </c>
      <c r="AS15">
        <v>58.337978323532077</v>
      </c>
      <c r="AT15">
        <v>60.687814286690354</v>
      </c>
      <c r="AU15">
        <v>62.118468225404946</v>
      </c>
      <c r="AV15">
        <v>64.974995756978544</v>
      </c>
      <c r="AW15">
        <v>69.054512012035985</v>
      </c>
      <c r="AX15" s="5">
        <v>71.270303269639598</v>
      </c>
      <c r="AY15">
        <v>74.561574789255275</v>
      </c>
      <c r="AZ15">
        <v>77.751226158495328</v>
      </c>
      <c r="BA15">
        <v>82.408184335457463</v>
      </c>
      <c r="BB15">
        <v>84.466125256053147</v>
      </c>
      <c r="BC15">
        <v>91.028058204747779</v>
      </c>
      <c r="BD15">
        <v>94.925470029230354</v>
      </c>
      <c r="BE15">
        <v>100</v>
      </c>
      <c r="BF15">
        <v>103.36682464224465</v>
      </c>
      <c r="BG15">
        <v>105.75375319523897</v>
      </c>
      <c r="BH15">
        <v>107.03750847987943</v>
      </c>
      <c r="BI15">
        <v>107.32498455016446</v>
      </c>
      <c r="BJ15">
        <v>109.63316063544406</v>
      </c>
      <c r="BK15">
        <v>112.68941468525968</v>
      </c>
      <c r="BL15">
        <v>113.89025860016631</v>
      </c>
      <c r="BM15" s="5">
        <v>115.94779170086116</v>
      </c>
      <c r="BN15">
        <v>123.90962594488062</v>
      </c>
    </row>
    <row r="16" spans="1:66" x14ac:dyDescent="0.25">
      <c r="A16" t="s">
        <v>525</v>
      </c>
      <c r="B16" t="s">
        <v>436</v>
      </c>
      <c r="C16" t="s">
        <v>669</v>
      </c>
      <c r="D16" t="s">
        <v>670</v>
      </c>
      <c r="AU16">
        <v>70.620689655172413</v>
      </c>
      <c r="AV16">
        <v>71.58469945355192</v>
      </c>
      <c r="AW16">
        <v>69.251700680272108</v>
      </c>
      <c r="AX16" s="5">
        <v>68.30601092896174</v>
      </c>
      <c r="AY16">
        <v>70.227920227920222</v>
      </c>
      <c r="AZ16">
        <v>72.44755244755244</v>
      </c>
      <c r="BA16">
        <v>80.459770114942529</v>
      </c>
      <c r="BB16">
        <v>101.19940029985008</v>
      </c>
      <c r="BC16">
        <v>85.650224215246638</v>
      </c>
      <c r="BD16">
        <v>85.20179372197309</v>
      </c>
      <c r="BE16">
        <v>100</v>
      </c>
      <c r="BF16">
        <v>102.24358974358974</v>
      </c>
      <c r="BG16">
        <v>101.25984251968505</v>
      </c>
      <c r="BH16">
        <v>102.74809160305342</v>
      </c>
      <c r="BI16">
        <v>104.19254658385093</v>
      </c>
      <c r="BJ16">
        <v>102.1702838063439</v>
      </c>
      <c r="BK16">
        <v>103.90243902439025</v>
      </c>
      <c r="BL16">
        <v>105.71895424836602</v>
      </c>
      <c r="BM16" s="5">
        <v>111.35303265940901</v>
      </c>
      <c r="BN16">
        <v>112.36133122028527</v>
      </c>
    </row>
    <row r="17" spans="1:66" x14ac:dyDescent="0.25">
      <c r="A17" t="s">
        <v>192</v>
      </c>
      <c r="B17" t="s">
        <v>194</v>
      </c>
      <c r="C17" t="s">
        <v>669</v>
      </c>
      <c r="D17" t="s">
        <v>670</v>
      </c>
      <c r="V17">
        <v>26.841850927953438</v>
      </c>
      <c r="W17">
        <v>29.159720472958156</v>
      </c>
      <c r="X17">
        <v>33.488623362479473</v>
      </c>
      <c r="Y17">
        <v>37.305917598826341</v>
      </c>
      <c r="Z17">
        <v>40.421936696654299</v>
      </c>
      <c r="AA17">
        <v>44.978579181423122</v>
      </c>
      <c r="AB17">
        <v>47.30508828078009</v>
      </c>
      <c r="AC17">
        <v>49.123609293507506</v>
      </c>
      <c r="AD17">
        <v>52.764287635621052</v>
      </c>
      <c r="AE17">
        <v>57.051354435614655</v>
      </c>
      <c r="AF17">
        <v>62.115486267591422</v>
      </c>
      <c r="AG17">
        <v>69.799541424889071</v>
      </c>
      <c r="AH17">
        <v>72.996853627140396</v>
      </c>
      <c r="AI17">
        <v>74.201652022561291</v>
      </c>
      <c r="AJ17">
        <v>76.135645210387054</v>
      </c>
      <c r="AK17">
        <v>78.009571371530086</v>
      </c>
      <c r="AL17">
        <v>79.424067366199267</v>
      </c>
      <c r="AM17">
        <v>82.001051123774985</v>
      </c>
      <c r="AN17">
        <v>83.971834476368002</v>
      </c>
      <c r="AO17">
        <v>86.471830843558593</v>
      </c>
      <c r="AP17">
        <v>88.051920671959678</v>
      </c>
      <c r="AQ17">
        <v>89.90973432703349</v>
      </c>
      <c r="AR17">
        <v>91.262170186297041</v>
      </c>
      <c r="AS17">
        <v>92.679745620848792</v>
      </c>
      <c r="AT17">
        <v>94.053804712046443</v>
      </c>
      <c r="AU17">
        <v>94.713876504921274</v>
      </c>
      <c r="AV17">
        <v>93.894713760141642</v>
      </c>
      <c r="AW17">
        <v>95.340238958166964</v>
      </c>
      <c r="AX17" s="5">
        <v>99.593979648500323</v>
      </c>
      <c r="AY17">
        <v>100</v>
      </c>
      <c r="AZ17">
        <v>103.73413016629303</v>
      </c>
      <c r="BA17">
        <v>108.27837734203263</v>
      </c>
      <c r="BB17">
        <v>110.26738216831578</v>
      </c>
      <c r="BC17">
        <v>111.89201474821961</v>
      </c>
      <c r="BD17">
        <v>113.02818326666839</v>
      </c>
      <c r="BE17">
        <v>115.3291115359013</v>
      </c>
      <c r="BF17">
        <v>114.23747023116731</v>
      </c>
      <c r="BG17">
        <v>116.42112381570141</v>
      </c>
      <c r="BH17">
        <v>119.93413553723403</v>
      </c>
      <c r="BI17">
        <v>122.18130731018928</v>
      </c>
      <c r="BJ17">
        <v>121.04518954443979</v>
      </c>
      <c r="BK17">
        <v>123.89316052493979</v>
      </c>
      <c r="BL17">
        <v>124.15095367847411</v>
      </c>
      <c r="BM17" s="5">
        <v>126.31737078943235</v>
      </c>
      <c r="BN17">
        <v>128.82347599340972</v>
      </c>
    </row>
    <row r="18" spans="1:66" x14ac:dyDescent="0.25">
      <c r="A18" t="s">
        <v>199</v>
      </c>
      <c r="B18" t="s">
        <v>12</v>
      </c>
      <c r="C18" t="s">
        <v>669</v>
      </c>
      <c r="D18" t="s">
        <v>670</v>
      </c>
      <c r="E18">
        <v>5.9378585393575687</v>
      </c>
      <c r="F18">
        <v>6.1291751387208038</v>
      </c>
      <c r="G18">
        <v>6.1245218445181253</v>
      </c>
      <c r="H18">
        <v>6.2341771126087142</v>
      </c>
      <c r="I18">
        <v>6.4391896396041526</v>
      </c>
      <c r="J18">
        <v>6.6310616045722384</v>
      </c>
      <c r="K18">
        <v>6.8090168787211942</v>
      </c>
      <c r="L18">
        <v>7.1404740701043714</v>
      </c>
      <c r="M18">
        <v>7.301300830891984</v>
      </c>
      <c r="N18">
        <v>7.6483170573372758</v>
      </c>
      <c r="O18">
        <v>8.0408655941154947</v>
      </c>
      <c r="P18">
        <v>8.4578625733505675</v>
      </c>
      <c r="Q18">
        <v>8.9815240445487454</v>
      </c>
      <c r="R18">
        <v>9.7882464812529957</v>
      </c>
      <c r="S18">
        <v>11.391377865678288</v>
      </c>
      <c r="T18">
        <v>13.269940946751513</v>
      </c>
      <c r="U18">
        <v>15.13032018211061</v>
      </c>
      <c r="V18">
        <v>16.857872316564361</v>
      </c>
      <c r="W18">
        <v>18.246395287039707</v>
      </c>
      <c r="X18">
        <v>19.821797283560315</v>
      </c>
      <c r="Y18">
        <v>21.807156893398286</v>
      </c>
      <c r="Z18">
        <v>23.884413216636645</v>
      </c>
      <c r="AA18">
        <v>26.681151020631098</v>
      </c>
      <c r="AB18">
        <v>29.391409595928248</v>
      </c>
      <c r="AC18">
        <v>31.702399444535935</v>
      </c>
      <c r="AD18">
        <v>33.186209851072704</v>
      </c>
      <c r="AE18">
        <v>35.358988713024544</v>
      </c>
      <c r="AF18">
        <v>37.845774839618628</v>
      </c>
      <c r="AG18">
        <v>40.56131247844278</v>
      </c>
      <c r="AH18">
        <v>44.306652855425902</v>
      </c>
      <c r="AI18">
        <v>47.007962273574663</v>
      </c>
      <c r="AJ18">
        <v>48.428414352459143</v>
      </c>
      <c r="AK18">
        <v>49.14461990008278</v>
      </c>
      <c r="AL18">
        <v>49.570172756629852</v>
      </c>
      <c r="AM18">
        <v>50.074690132532062</v>
      </c>
      <c r="AN18">
        <v>51.216438446727111</v>
      </c>
      <c r="AO18">
        <v>52.608242018919661</v>
      </c>
      <c r="AP18">
        <v>53.278634389695512</v>
      </c>
      <c r="AQ18">
        <v>53.911122863231242</v>
      </c>
      <c r="AR18">
        <v>54.169539811544944</v>
      </c>
      <c r="AS18">
        <v>55.556487798984456</v>
      </c>
      <c r="AT18">
        <v>58.123382768773858</v>
      </c>
      <c r="AU18">
        <v>59.776449296274656</v>
      </c>
      <c r="AV18">
        <v>61.550576978669923</v>
      </c>
      <c r="AW18">
        <v>63.543007156884165</v>
      </c>
      <c r="AX18" s="5">
        <v>65.973120756875659</v>
      </c>
      <c r="AY18">
        <v>69.349214140268273</v>
      </c>
      <c r="AZ18">
        <v>72.803974273722346</v>
      </c>
      <c r="BA18">
        <v>76.165146468081645</v>
      </c>
      <c r="BB18">
        <v>79.972874452083587</v>
      </c>
      <c r="BC18">
        <v>80.898821336910046</v>
      </c>
      <c r="BD18">
        <v>85.93996333139043</v>
      </c>
      <c r="BE18">
        <v>87.481011558384679</v>
      </c>
      <c r="BF18">
        <v>87.346631565004685</v>
      </c>
      <c r="BG18">
        <v>88.592023710298108</v>
      </c>
      <c r="BH18">
        <v>88.065489317216532</v>
      </c>
      <c r="BI18">
        <v>87.532536801108989</v>
      </c>
      <c r="BJ18">
        <v>90.809106168239921</v>
      </c>
      <c r="BK18">
        <v>92.470144493774981</v>
      </c>
      <c r="BL18">
        <v>95.612023870920211</v>
      </c>
      <c r="BM18" s="5">
        <v>97.275413113281445</v>
      </c>
      <c r="BN18">
        <v>100</v>
      </c>
    </row>
    <row r="19" spans="1:66" x14ac:dyDescent="0.25">
      <c r="A19" t="s">
        <v>200</v>
      </c>
      <c r="B19" t="s">
        <v>13</v>
      </c>
      <c r="C19" t="s">
        <v>669</v>
      </c>
      <c r="D19" t="s">
        <v>670</v>
      </c>
      <c r="E19">
        <v>16.273264645340905</v>
      </c>
      <c r="F19">
        <v>17.101110632594327</v>
      </c>
      <c r="G19">
        <v>17.672322479640041</v>
      </c>
      <c r="H19">
        <v>18.322357530117444</v>
      </c>
      <c r="I19">
        <v>18.905702590623605</v>
      </c>
      <c r="J19">
        <v>19.911753568968912</v>
      </c>
      <c r="K19">
        <v>20.533471408569699</v>
      </c>
      <c r="L19">
        <v>21.200349806889946</v>
      </c>
      <c r="M19">
        <v>21.802022508215575</v>
      </c>
      <c r="N19">
        <v>22.397996682102175</v>
      </c>
      <c r="O19">
        <v>23.842978775539379</v>
      </c>
      <c r="P19">
        <v>25.322286488661582</v>
      </c>
      <c r="Q19">
        <v>27.246762940180965</v>
      </c>
      <c r="R19">
        <v>29.438912671967156</v>
      </c>
      <c r="S19">
        <v>32.236239225362574</v>
      </c>
      <c r="T19">
        <v>34.317983310581788</v>
      </c>
      <c r="U19">
        <v>36.248342223510633</v>
      </c>
      <c r="V19">
        <v>38.132789194048655</v>
      </c>
      <c r="W19">
        <v>40.418093586564488</v>
      </c>
      <c r="X19">
        <v>42.081043977047337</v>
      </c>
      <c r="Y19">
        <v>44.429430991629168</v>
      </c>
      <c r="Z19">
        <v>47.413608215598217</v>
      </c>
      <c r="AA19">
        <v>49.952744158708626</v>
      </c>
      <c r="AB19">
        <v>51.687494750437665</v>
      </c>
      <c r="AC19">
        <v>54.245908620968144</v>
      </c>
      <c r="AD19">
        <v>55.853212617390305</v>
      </c>
      <c r="AE19">
        <v>57.501439254721951</v>
      </c>
      <c r="AF19">
        <v>58.902719536493706</v>
      </c>
      <c r="AG19">
        <v>59.802078915431153</v>
      </c>
      <c r="AH19">
        <v>61.575067362658054</v>
      </c>
      <c r="AI19">
        <v>63.422122718502948</v>
      </c>
      <c r="AJ19">
        <v>65.731874950218355</v>
      </c>
      <c r="AK19">
        <v>68.018748203989574</v>
      </c>
      <c r="AL19">
        <v>69.894082662559086</v>
      </c>
      <c r="AM19">
        <v>71.658868143591121</v>
      </c>
      <c r="AN19">
        <v>72.958701389542398</v>
      </c>
      <c r="AO19">
        <v>73.678224117147082</v>
      </c>
      <c r="AP19">
        <v>74.611723928205279</v>
      </c>
      <c r="AQ19">
        <v>74.941437036312124</v>
      </c>
      <c r="AR19">
        <v>75.133549181190389</v>
      </c>
      <c r="AS19">
        <v>76.158401532135059</v>
      </c>
      <c r="AT19">
        <v>77.641285876536799</v>
      </c>
      <c r="AU19">
        <v>78.530741083079988</v>
      </c>
      <c r="AV19">
        <v>79.557571813105582</v>
      </c>
      <c r="AW19">
        <v>80.94164988622498</v>
      </c>
      <c r="AX19" s="5">
        <v>82.995782348057631</v>
      </c>
      <c r="AY19">
        <v>84.566196230415983</v>
      </c>
      <c r="AZ19">
        <v>86.444560172790503</v>
      </c>
      <c r="BA19">
        <v>88.135694364104623</v>
      </c>
      <c r="BB19">
        <v>89.800810465632722</v>
      </c>
      <c r="BC19">
        <v>90.58482089747892</v>
      </c>
      <c r="BD19">
        <v>92.245612283826574</v>
      </c>
      <c r="BE19">
        <v>94.140554569286039</v>
      </c>
      <c r="BF19">
        <v>95.669291803712525</v>
      </c>
      <c r="BG19">
        <v>97.750775508903459</v>
      </c>
      <c r="BH19">
        <v>100</v>
      </c>
      <c r="BI19">
        <v>101.84829469843848</v>
      </c>
      <c r="BJ19">
        <v>102.87241409245786</v>
      </c>
      <c r="BK19">
        <v>104.76327536223529</v>
      </c>
      <c r="BL19">
        <v>106.38361918043402</v>
      </c>
      <c r="BM19" s="5">
        <v>109.10555275043332</v>
      </c>
      <c r="BN19">
        <v>111.2259182021955</v>
      </c>
    </row>
    <row r="20" spans="1:66" x14ac:dyDescent="0.25">
      <c r="A20" t="s">
        <v>201</v>
      </c>
      <c r="B20" t="s">
        <v>14</v>
      </c>
      <c r="C20" t="s">
        <v>669</v>
      </c>
      <c r="D20" t="s">
        <v>670</v>
      </c>
      <c r="AI20">
        <v>2.5549330893779813E-3</v>
      </c>
      <c r="AJ20">
        <v>4.6895672345553573E-3</v>
      </c>
      <c r="AK20">
        <v>5.4648897753466708E-2</v>
      </c>
      <c r="AL20">
        <v>0.46294421284865689</v>
      </c>
      <c r="AM20">
        <v>6.8796630165895722</v>
      </c>
      <c r="AN20">
        <v>44.418981281119365</v>
      </c>
      <c r="AO20">
        <v>56.154104321280883</v>
      </c>
      <c r="AP20">
        <v>61.344149906976689</v>
      </c>
      <c r="AQ20">
        <v>60.752097047404995</v>
      </c>
      <c r="AR20">
        <v>62.065643456281819</v>
      </c>
      <c r="AS20">
        <v>69.819363908762085</v>
      </c>
      <c r="AT20">
        <v>71.575328050669455</v>
      </c>
      <c r="AU20">
        <v>74.591788822691441</v>
      </c>
      <c r="AV20">
        <v>79.784470622920281</v>
      </c>
      <c r="AW20">
        <v>87.166102006043516</v>
      </c>
      <c r="AX20" s="5">
        <v>100</v>
      </c>
      <c r="AY20">
        <v>111.30121914383106</v>
      </c>
      <c r="AZ20">
        <v>134.70711842514805</v>
      </c>
      <c r="BA20">
        <v>172.12533373856081</v>
      </c>
      <c r="BB20">
        <v>139.6883881119455</v>
      </c>
      <c r="BC20">
        <v>158.61032124366358</v>
      </c>
      <c r="BD20">
        <v>194.33628280676174</v>
      </c>
      <c r="BE20">
        <v>199.93886754543902</v>
      </c>
      <c r="BF20">
        <v>200.82872448462203</v>
      </c>
      <c r="BG20">
        <v>198.24808437158651</v>
      </c>
      <c r="BH20">
        <v>180.7037383808626</v>
      </c>
      <c r="BI20">
        <v>207.21550710744435</v>
      </c>
      <c r="BJ20">
        <v>240.72722842217087</v>
      </c>
      <c r="BK20">
        <v>270.0595450073256</v>
      </c>
      <c r="BL20">
        <v>269.40786991639743</v>
      </c>
      <c r="BM20" s="5">
        <v>249.48255592102981</v>
      </c>
      <c r="BN20">
        <v>302.26540282354648</v>
      </c>
    </row>
    <row r="21" spans="1:66" x14ac:dyDescent="0.25">
      <c r="A21" t="s">
        <v>222</v>
      </c>
      <c r="B21" t="s">
        <v>15</v>
      </c>
      <c r="C21" t="s">
        <v>669</v>
      </c>
      <c r="D21" t="s">
        <v>670</v>
      </c>
      <c r="E21">
        <v>2.2120371634324791</v>
      </c>
      <c r="F21">
        <v>2.6561575168072888</v>
      </c>
      <c r="G21">
        <v>2.5614013165332317</v>
      </c>
      <c r="H21">
        <v>2.6814580204182201</v>
      </c>
      <c r="I21">
        <v>2.8267184355735213</v>
      </c>
      <c r="J21">
        <v>2.7976212198804764</v>
      </c>
      <c r="K21">
        <v>2.885803190852148</v>
      </c>
      <c r="L21">
        <v>2.7323365762135809</v>
      </c>
      <c r="M21">
        <v>2.8158589999781594</v>
      </c>
      <c r="N21">
        <v>2.9668419758782445</v>
      </c>
      <c r="O21">
        <v>3.1206582484027923</v>
      </c>
      <c r="P21">
        <v>3.1637301647996101</v>
      </c>
      <c r="Q21">
        <v>3.2994798141749206</v>
      </c>
      <c r="R21">
        <v>3.481295751160824</v>
      </c>
      <c r="S21">
        <v>3.9148973211527367</v>
      </c>
      <c r="T21">
        <v>4.7404280309729572</v>
      </c>
      <c r="U21">
        <v>5.1232151411184379</v>
      </c>
      <c r="V21">
        <v>5.8560462699701592</v>
      </c>
      <c r="W21">
        <v>6.5885032751087573</v>
      </c>
      <c r="X21">
        <v>8.3101258019099706</v>
      </c>
      <c r="Y21">
        <v>9.6716588378149488</v>
      </c>
      <c r="Z21">
        <v>9.0852356883856089</v>
      </c>
      <c r="AA21">
        <v>9.6005522143133675</v>
      </c>
      <c r="AB21">
        <v>10.217728398768028</v>
      </c>
      <c r="AC21">
        <v>11.976832443350109</v>
      </c>
      <c r="AD21">
        <v>12.583918794826243</v>
      </c>
      <c r="AE21">
        <v>12.048169244337107</v>
      </c>
      <c r="AF21">
        <v>11.63638750884417</v>
      </c>
      <c r="AG21">
        <v>12.04263971116022</v>
      </c>
      <c r="AH21">
        <v>13.819794310178009</v>
      </c>
      <c r="AI21">
        <v>14.646986604033978</v>
      </c>
      <c r="AJ21">
        <v>15.246508387633018</v>
      </c>
      <c r="AK21">
        <v>16.070088285769287</v>
      </c>
      <c r="AL21">
        <v>17.314338281524492</v>
      </c>
      <c r="AM21">
        <v>18.463741184493852</v>
      </c>
      <c r="AN21">
        <v>21.436904204313453</v>
      </c>
      <c r="AO21">
        <v>24.535203850971065</v>
      </c>
      <c r="AP21">
        <v>32.484067481949594</v>
      </c>
      <c r="AQ21">
        <v>36.203673821609009</v>
      </c>
      <c r="AR21">
        <v>41.617621984485822</v>
      </c>
      <c r="AS21">
        <v>57.825560420009921</v>
      </c>
      <c r="AT21">
        <v>65.757149516979922</v>
      </c>
      <c r="AU21">
        <v>66.433040016136502</v>
      </c>
      <c r="AV21">
        <v>74.368963993602861</v>
      </c>
      <c r="AW21">
        <v>84.145626493339734</v>
      </c>
      <c r="AX21" s="5">
        <v>100</v>
      </c>
      <c r="AY21">
        <v>102.84566633376673</v>
      </c>
      <c r="AZ21">
        <v>111.35447462756673</v>
      </c>
      <c r="BA21">
        <v>138.31984452746963</v>
      </c>
      <c r="BB21">
        <v>152.78643562087444</v>
      </c>
      <c r="BC21">
        <v>165.86733059005419</v>
      </c>
      <c r="BD21">
        <v>179.74088911782795</v>
      </c>
      <c r="BE21">
        <v>205.43318065095826</v>
      </c>
      <c r="BF21">
        <v>221.77149515749792</v>
      </c>
      <c r="BG21">
        <v>233.53792785813948</v>
      </c>
      <c r="BH21">
        <v>283.3252879010073</v>
      </c>
      <c r="BI21">
        <v>286.08254285679601</v>
      </c>
      <c r="BJ21">
        <v>318.8366555940849</v>
      </c>
      <c r="BK21">
        <v>309.74707113995464</v>
      </c>
      <c r="BL21">
        <v>312.38570556922241</v>
      </c>
      <c r="BM21" s="5">
        <v>331.02420597913459</v>
      </c>
      <c r="BN21">
        <v>363.8206525172119</v>
      </c>
    </row>
    <row r="22" spans="1:66" x14ac:dyDescent="0.25">
      <c r="A22" t="s">
        <v>209</v>
      </c>
      <c r="B22" t="s">
        <v>16</v>
      </c>
      <c r="C22" t="s">
        <v>669</v>
      </c>
      <c r="D22" t="s">
        <v>670</v>
      </c>
      <c r="E22">
        <v>14.927065122440252</v>
      </c>
      <c r="F22">
        <v>15.123425991100337</v>
      </c>
      <c r="G22">
        <v>15.375638148384471</v>
      </c>
      <c r="H22">
        <v>15.840873700125865</v>
      </c>
      <c r="I22">
        <v>16.576274627876824</v>
      </c>
      <c r="J22">
        <v>17.421782812287365</v>
      </c>
      <c r="K22">
        <v>18.133639459605106</v>
      </c>
      <c r="L22">
        <v>18.712724712135035</v>
      </c>
      <c r="M22">
        <v>19.203052231127245</v>
      </c>
      <c r="N22">
        <v>19.975749699348103</v>
      </c>
      <c r="O22">
        <v>21.310224135718471</v>
      </c>
      <c r="P22">
        <v>22.45207236147256</v>
      </c>
      <c r="Q22">
        <v>23.870553703097926</v>
      </c>
      <c r="R22">
        <v>25.495419054599939</v>
      </c>
      <c r="S22">
        <v>28.597788396343155</v>
      </c>
      <c r="T22">
        <v>32.283964049568198</v>
      </c>
      <c r="U22">
        <v>34.729559270085517</v>
      </c>
      <c r="V22">
        <v>37.326656539013328</v>
      </c>
      <c r="W22">
        <v>38.977708000303167</v>
      </c>
      <c r="X22">
        <v>40.733747828013975</v>
      </c>
      <c r="Y22">
        <v>42.414665431292256</v>
      </c>
      <c r="Z22">
        <v>44.594438501048906</v>
      </c>
      <c r="AA22">
        <v>47.970423119320415</v>
      </c>
      <c r="AB22">
        <v>50.662931188992722</v>
      </c>
      <c r="AC22">
        <v>53.418344763249173</v>
      </c>
      <c r="AD22">
        <v>55.89040801407085</v>
      </c>
      <c r="AE22">
        <v>57.453540402117795</v>
      </c>
      <c r="AF22">
        <v>58.421121726605861</v>
      </c>
      <c r="AG22">
        <v>59.688269958139273</v>
      </c>
      <c r="AH22">
        <v>62.551789259298083</v>
      </c>
      <c r="AI22">
        <v>64.310998103119019</v>
      </c>
      <c r="AJ22">
        <v>66.160984018135196</v>
      </c>
      <c r="AK22">
        <v>68.426683164656581</v>
      </c>
      <c r="AL22">
        <v>71.159119320485004</v>
      </c>
      <c r="AM22">
        <v>72.649408154741835</v>
      </c>
      <c r="AN22">
        <v>73.536290029569756</v>
      </c>
      <c r="AO22">
        <v>73.886778504583646</v>
      </c>
      <c r="AP22">
        <v>74.446562774376602</v>
      </c>
      <c r="AQ22">
        <v>75.790802296819322</v>
      </c>
      <c r="AR22">
        <v>76.244711731342576</v>
      </c>
      <c r="AS22">
        <v>77.780750950656866</v>
      </c>
      <c r="AT22">
        <v>79.322989796803313</v>
      </c>
      <c r="AU22">
        <v>80.623893012854992</v>
      </c>
      <c r="AV22">
        <v>82.115506532879607</v>
      </c>
      <c r="AW22">
        <v>83.68801105014434</v>
      </c>
      <c r="AX22" s="5">
        <v>85.43129442749651</v>
      </c>
      <c r="AY22">
        <v>87.366063055893065</v>
      </c>
      <c r="AZ22">
        <v>89.053731744794746</v>
      </c>
      <c r="BA22">
        <v>90.753629829387577</v>
      </c>
      <c r="BB22">
        <v>91.237509486549243</v>
      </c>
      <c r="BC22">
        <v>92.963794203806046</v>
      </c>
      <c r="BD22">
        <v>94.643928361500286</v>
      </c>
      <c r="BE22">
        <v>96.500008746042425</v>
      </c>
      <c r="BF22">
        <v>97.726772976786151</v>
      </c>
      <c r="BG22">
        <v>98.687080767000495</v>
      </c>
      <c r="BH22">
        <v>100</v>
      </c>
      <c r="BI22">
        <v>101.92085069495049</v>
      </c>
      <c r="BJ22">
        <v>103.78628029868429</v>
      </c>
      <c r="BK22">
        <v>105.39479278922637</v>
      </c>
      <c r="BL22">
        <v>107.25126029669909</v>
      </c>
      <c r="BM22" s="5">
        <v>108.87152758047225</v>
      </c>
      <c r="BN22">
        <v>112.05719134901875</v>
      </c>
    </row>
    <row r="23" spans="1:66" x14ac:dyDescent="0.25">
      <c r="A23" t="s">
        <v>211</v>
      </c>
      <c r="B23" t="s">
        <v>17</v>
      </c>
      <c r="C23" t="s">
        <v>669</v>
      </c>
      <c r="D23" t="s">
        <v>670</v>
      </c>
      <c r="E23">
        <v>5.6816447728967159</v>
      </c>
      <c r="F23">
        <v>5.7408154484296707</v>
      </c>
      <c r="G23">
        <v>5.9578504860443813</v>
      </c>
      <c r="H23">
        <v>6.1097185458111785</v>
      </c>
      <c r="I23">
        <v>6.087499210672795</v>
      </c>
      <c r="J23">
        <v>6.2127568401580531</v>
      </c>
      <c r="K23">
        <v>6.2833751099102884</v>
      </c>
      <c r="L23">
        <v>6.2922392198698205</v>
      </c>
      <c r="M23">
        <v>6.4982172408426315</v>
      </c>
      <c r="N23">
        <v>6.7226783699224884</v>
      </c>
      <c r="O23">
        <v>7.0619751027135189</v>
      </c>
      <c r="P23">
        <v>7.1730800110316784</v>
      </c>
      <c r="Q23">
        <v>7.5544888919222206</v>
      </c>
      <c r="R23">
        <v>7.9188222450788546</v>
      </c>
      <c r="S23">
        <v>9.1003667403648105</v>
      </c>
      <c r="T23">
        <v>10.396890143904528</v>
      </c>
      <c r="U23">
        <v>11.856138384140287</v>
      </c>
      <c r="V23">
        <v>12.469917248364238</v>
      </c>
      <c r="W23">
        <v>14.008014073215557</v>
      </c>
      <c r="X23">
        <v>15.829712293702821</v>
      </c>
      <c r="Y23">
        <v>17.442414866117236</v>
      </c>
      <c r="Z23">
        <v>18.745179808657642</v>
      </c>
      <c r="AA23">
        <v>21.772204683334774</v>
      </c>
      <c r="AB23">
        <v>22.805559183271633</v>
      </c>
      <c r="AC23">
        <v>23.251084244729604</v>
      </c>
      <c r="AD23">
        <v>22.117133112606929</v>
      </c>
      <c r="AE23">
        <v>21.319993464951828</v>
      </c>
      <c r="AF23">
        <v>21.965660907614367</v>
      </c>
      <c r="AG23">
        <v>21.831559030499488</v>
      </c>
      <c r="AH23">
        <v>22.317296909789526</v>
      </c>
      <c r="AI23">
        <v>22.803054508192769</v>
      </c>
      <c r="AJ23">
        <v>22.975587013488262</v>
      </c>
      <c r="AK23">
        <v>23.670629414749232</v>
      </c>
      <c r="AL23">
        <v>24.233593160041739</v>
      </c>
      <c r="AM23">
        <v>32.722648175541416</v>
      </c>
      <c r="AN23">
        <v>37.663588699838762</v>
      </c>
      <c r="AO23">
        <v>40.265123376066143</v>
      </c>
      <c r="AP23">
        <v>41.741850469855869</v>
      </c>
      <c r="AQ23">
        <v>43.925619100756691</v>
      </c>
      <c r="AR23">
        <v>65.16038057422395</v>
      </c>
      <c r="AS23">
        <v>67.989028965543497</v>
      </c>
      <c r="AT23">
        <v>69.328607000370766</v>
      </c>
      <c r="AU23">
        <v>71.792693539580128</v>
      </c>
      <c r="AV23">
        <v>73.990773398708114</v>
      </c>
      <c r="AW23">
        <v>74.560288523362004</v>
      </c>
      <c r="AX23" s="5">
        <v>77.761656890837074</v>
      </c>
      <c r="AY23">
        <v>79.390232547186841</v>
      </c>
      <c r="AZ23">
        <v>79.699976110280815</v>
      </c>
      <c r="BA23">
        <v>84.827993881186828</v>
      </c>
      <c r="BB23">
        <v>86.982363707254592</v>
      </c>
      <c r="BC23">
        <v>87.748578884994771</v>
      </c>
      <c r="BD23">
        <v>91.024306201565793</v>
      </c>
      <c r="BE23">
        <v>98.032183863673296</v>
      </c>
      <c r="BF23">
        <v>99.401985994944496</v>
      </c>
      <c r="BG23">
        <v>99.155685116034533</v>
      </c>
      <c r="BH23">
        <v>100</v>
      </c>
      <c r="BI23">
        <v>100.68359111127465</v>
      </c>
      <c r="BJ23">
        <v>100.31318462337377</v>
      </c>
      <c r="BK23">
        <v>100.98572644992268</v>
      </c>
      <c r="BL23">
        <v>100.58425319848369</v>
      </c>
      <c r="BM23" s="5">
        <v>103.47936883263074</v>
      </c>
      <c r="BN23">
        <v>101.9135523426315</v>
      </c>
    </row>
    <row r="24" spans="1:66" x14ac:dyDescent="0.25">
      <c r="A24" t="s">
        <v>221</v>
      </c>
      <c r="B24" t="s">
        <v>18</v>
      </c>
      <c r="C24" t="s">
        <v>669</v>
      </c>
      <c r="D24" t="s">
        <v>670</v>
      </c>
      <c r="E24">
        <v>11.745596334681844</v>
      </c>
      <c r="F24">
        <v>11.96883410652616</v>
      </c>
      <c r="G24">
        <v>12.209452144715094</v>
      </c>
      <c r="H24">
        <v>12.837936716172266</v>
      </c>
      <c r="I24">
        <v>13.070587934009742</v>
      </c>
      <c r="J24">
        <v>12.984835463962726</v>
      </c>
      <c r="K24">
        <v>13.283891409682949</v>
      </c>
      <c r="L24">
        <v>12.697937843177378</v>
      </c>
      <c r="M24">
        <v>12.664430690429779</v>
      </c>
      <c r="N24">
        <v>13.539942311756676</v>
      </c>
      <c r="O24">
        <v>13.781417328324103</v>
      </c>
      <c r="P24">
        <v>14.246881298101959</v>
      </c>
      <c r="Q24">
        <v>15.286425686325481</v>
      </c>
      <c r="R24">
        <v>15.69577460723063</v>
      </c>
      <c r="S24">
        <v>17.42461856599563</v>
      </c>
      <c r="T24">
        <v>18.849282556575115</v>
      </c>
      <c r="U24">
        <v>20.116992124581611</v>
      </c>
      <c r="V24">
        <v>23.871220433370809</v>
      </c>
      <c r="W24">
        <v>27.340263887957857</v>
      </c>
      <c r="X24">
        <v>29.460098223646881</v>
      </c>
      <c r="Y24">
        <v>32.021467729846954</v>
      </c>
      <c r="Z24">
        <v>36.371462241459014</v>
      </c>
      <c r="AA24">
        <v>39.661812545437378</v>
      </c>
      <c r="AB24">
        <v>41.807245698906023</v>
      </c>
      <c r="AC24">
        <v>44.525170398851927</v>
      </c>
      <c r="AD24">
        <v>44.862255641652972</v>
      </c>
      <c r="AE24">
        <v>42.015441864470162</v>
      </c>
      <c r="AF24">
        <v>42.535308660960524</v>
      </c>
      <c r="AG24">
        <v>43.985148731731194</v>
      </c>
      <c r="AH24">
        <v>46.110344156176538</v>
      </c>
      <c r="AI24">
        <v>46.94494849543419</v>
      </c>
      <c r="AJ24">
        <v>45.082275867081314</v>
      </c>
      <c r="AK24">
        <v>45.184639511351051</v>
      </c>
      <c r="AL24">
        <v>44.533149402940225</v>
      </c>
      <c r="AM24">
        <v>51.052340169836043</v>
      </c>
      <c r="AN24">
        <v>54.508363583127476</v>
      </c>
      <c r="AO24">
        <v>54.69843705473766</v>
      </c>
      <c r="AP24">
        <v>55.549654050046747</v>
      </c>
      <c r="AQ24">
        <v>59.96047213558564</v>
      </c>
      <c r="AR24">
        <v>70.388092617931591</v>
      </c>
      <c r="AS24">
        <v>69.811069909061388</v>
      </c>
      <c r="AT24">
        <v>72.576672385537549</v>
      </c>
      <c r="AU24">
        <v>74.795331165444352</v>
      </c>
      <c r="AV24">
        <v>75.905838999475733</v>
      </c>
      <c r="AW24">
        <v>75.974646572133125</v>
      </c>
      <c r="AX24" s="5">
        <v>78.815631411686965</v>
      </c>
      <c r="AY24">
        <v>78.293220266393931</v>
      </c>
      <c r="AZ24">
        <v>80.244560702374272</v>
      </c>
      <c r="BA24">
        <v>87.594802324652875</v>
      </c>
      <c r="BB24">
        <v>89.701899560813942</v>
      </c>
      <c r="BC24">
        <v>93.092289356127083</v>
      </c>
      <c r="BD24">
        <v>99.364852288192722</v>
      </c>
      <c r="BE24">
        <v>105.15186077666844</v>
      </c>
      <c r="BF24">
        <v>102.91299766420958</v>
      </c>
      <c r="BG24">
        <v>102.27453888171031</v>
      </c>
      <c r="BH24">
        <v>100</v>
      </c>
      <c r="BI24">
        <v>102.60429919226561</v>
      </c>
      <c r="BJ24">
        <v>104.0574810908693</v>
      </c>
      <c r="BK24">
        <v>105.17502398402385</v>
      </c>
      <c r="BL24">
        <v>106.87580293820045</v>
      </c>
      <c r="BM24" s="5">
        <v>114.18077972597223</v>
      </c>
      <c r="BN24">
        <v>113.24836794797311</v>
      </c>
    </row>
    <row r="25" spans="1:66" x14ac:dyDescent="0.25">
      <c r="A25" t="s">
        <v>205</v>
      </c>
      <c r="B25" t="s">
        <v>19</v>
      </c>
      <c r="C25" t="s">
        <v>669</v>
      </c>
      <c r="D25" t="s">
        <v>670</v>
      </c>
      <c r="E25">
        <v>0.92843413308678902</v>
      </c>
      <c r="F25">
        <v>0.98653072793473962</v>
      </c>
      <c r="G25">
        <v>0.98674996954991046</v>
      </c>
      <c r="H25">
        <v>1.0377063203751338</v>
      </c>
      <c r="I25">
        <v>0.94697732584594529</v>
      </c>
      <c r="J25">
        <v>1.0220887733378381</v>
      </c>
      <c r="K25">
        <v>1.0864414125589812</v>
      </c>
      <c r="L25">
        <v>1.2471474292271318</v>
      </c>
      <c r="M25">
        <v>1.1751922059415829</v>
      </c>
      <c r="N25">
        <v>1.3141906001794359</v>
      </c>
      <c r="O25">
        <v>1.3208970337286277</v>
      </c>
      <c r="P25">
        <v>1.3600385802297579</v>
      </c>
      <c r="Q25">
        <v>1.4199077458064417</v>
      </c>
      <c r="R25">
        <v>2.2918132189246725</v>
      </c>
      <c r="S25">
        <v>3.3126490928581158</v>
      </c>
      <c r="T25">
        <v>5.9816423974870716</v>
      </c>
      <c r="U25">
        <v>4.9270537622265165</v>
      </c>
      <c r="V25">
        <v>4.7688876537761198</v>
      </c>
      <c r="W25">
        <v>5.9906235255807792</v>
      </c>
      <c r="X25">
        <v>6.743315777288025</v>
      </c>
      <c r="Y25">
        <v>7.927109386087607</v>
      </c>
      <c r="Z25">
        <v>8.7114723105264957</v>
      </c>
      <c r="AA25">
        <v>9.5700586842487922</v>
      </c>
      <c r="AB25">
        <v>10.382341902784658</v>
      </c>
      <c r="AC25">
        <v>11.200010127927442</v>
      </c>
      <c r="AD25">
        <v>13.271464959460195</v>
      </c>
      <c r="AE25">
        <v>14.366945412615314</v>
      </c>
      <c r="AF25">
        <v>15.964496752693439</v>
      </c>
      <c r="AG25">
        <v>17.161169135285725</v>
      </c>
      <c r="AH25">
        <v>18.592062827148286</v>
      </c>
      <c r="AI25">
        <v>19.806633077015647</v>
      </c>
      <c r="AJ25">
        <v>20.347261464062438</v>
      </c>
      <c r="AK25">
        <v>20.872660697262635</v>
      </c>
      <c r="AL25">
        <v>20.90512147777789</v>
      </c>
      <c r="AM25">
        <v>21.734263816617151</v>
      </c>
      <c r="AN25">
        <v>23.287163643950553</v>
      </c>
      <c r="AO25">
        <v>27.745075008245124</v>
      </c>
      <c r="AP25">
        <v>28.799452282875958</v>
      </c>
      <c r="AQ25">
        <v>30.163455559638848</v>
      </c>
      <c r="AR25">
        <v>31.303947197026449</v>
      </c>
      <c r="AS25">
        <v>32.382887619745112</v>
      </c>
      <c r="AT25">
        <v>33.438945440463272</v>
      </c>
      <c r="AU25">
        <v>34.740679258135089</v>
      </c>
      <c r="AV25">
        <v>36.761133466021938</v>
      </c>
      <c r="AW25">
        <v>38.43822650946305</v>
      </c>
      <c r="AX25" s="5">
        <v>40.201142225580341</v>
      </c>
      <c r="AY25">
        <v>42.563335540012318</v>
      </c>
      <c r="AZ25">
        <v>45.317719690981413</v>
      </c>
      <c r="BA25">
        <v>48.880130269677338</v>
      </c>
      <c r="BB25">
        <v>52.186555652356262</v>
      </c>
      <c r="BC25">
        <v>55.91510919801609</v>
      </c>
      <c r="BD25">
        <v>60.309729725847426</v>
      </c>
      <c r="BE25">
        <v>65.233762044202152</v>
      </c>
      <c r="BF25">
        <v>69.914254089240629</v>
      </c>
      <c r="BG25">
        <v>73.877545304287423</v>
      </c>
      <c r="BH25">
        <v>78.216208822932643</v>
      </c>
      <c r="BI25">
        <v>100</v>
      </c>
      <c r="BJ25">
        <v>105.04759758203714</v>
      </c>
      <c r="BK25">
        <v>111.14617658351251</v>
      </c>
      <c r="BL25">
        <v>115.2120683171153</v>
      </c>
      <c r="BM25" s="5">
        <v>119.6374239877135</v>
      </c>
      <c r="BN25">
        <v>124.56789201651239</v>
      </c>
    </row>
    <row r="26" spans="1:66" x14ac:dyDescent="0.25">
      <c r="A26" t="s">
        <v>220</v>
      </c>
      <c r="B26" t="s">
        <v>20</v>
      </c>
      <c r="C26" t="s">
        <v>669</v>
      </c>
      <c r="D26" t="s">
        <v>670</v>
      </c>
      <c r="Y26">
        <v>4.8113780645094063E-2</v>
      </c>
      <c r="Z26">
        <v>4.9471040743750624E-2</v>
      </c>
      <c r="AA26">
        <v>5.0419139785753506E-2</v>
      </c>
      <c r="AB26">
        <v>5.0093799330388426E-2</v>
      </c>
      <c r="AC26">
        <v>5.1464740630343425E-2</v>
      </c>
      <c r="AD26">
        <v>5.1582686045079672E-2</v>
      </c>
      <c r="AE26">
        <v>5.2276725729121572E-2</v>
      </c>
      <c r="AF26">
        <v>5.2310098563612649E-2</v>
      </c>
      <c r="AG26">
        <v>4.9490718250377146E-2</v>
      </c>
      <c r="AH26">
        <v>5.2821287264408642E-2</v>
      </c>
      <c r="AI26">
        <v>6.6654126321381929E-2</v>
      </c>
      <c r="AJ26">
        <v>0.21765095759572634</v>
      </c>
      <c r="AK26">
        <v>0.34732445850845589</v>
      </c>
      <c r="AL26">
        <v>0.52477618480065857</v>
      </c>
      <c r="AM26">
        <v>0.9063145432802967</v>
      </c>
      <c r="AN26">
        <v>2.1385164382828403</v>
      </c>
      <c r="AO26">
        <v>3.4850598827331964</v>
      </c>
      <c r="AP26">
        <v>35.311083661468054</v>
      </c>
      <c r="AQ26">
        <v>47.299560089696712</v>
      </c>
      <c r="AR26">
        <v>48.869497501127583</v>
      </c>
      <c r="AS26">
        <v>52.476476724209</v>
      </c>
      <c r="AT26">
        <v>55.686847671800152</v>
      </c>
      <c r="AU26">
        <v>57.829888318913937</v>
      </c>
      <c r="AV26">
        <v>59.096021267393205</v>
      </c>
      <c r="AW26">
        <v>62.394499825391769</v>
      </c>
      <c r="AX26" s="5">
        <v>66.508954898382797</v>
      </c>
      <c r="AY26">
        <v>71.002615584332816</v>
      </c>
      <c r="AZ26">
        <v>78.849421748237972</v>
      </c>
      <c r="BA26">
        <v>85.238949372706017</v>
      </c>
      <c r="BB26">
        <v>88.595675518333039</v>
      </c>
      <c r="BC26">
        <v>89.272752038967425</v>
      </c>
      <c r="BD26">
        <v>94.729977434552239</v>
      </c>
      <c r="BE26">
        <v>95.783504368575848</v>
      </c>
      <c r="BF26">
        <v>95.852432106068633</v>
      </c>
      <c r="BG26">
        <v>97.137564191077857</v>
      </c>
      <c r="BH26">
        <v>100</v>
      </c>
      <c r="BI26">
        <v>103.32208191006247</v>
      </c>
      <c r="BJ26">
        <v>108.2921720594827</v>
      </c>
      <c r="BK26">
        <v>112.87579773865284</v>
      </c>
      <c r="BL26">
        <v>118.78685695764051</v>
      </c>
      <c r="BM26" s="5">
        <v>123.84463569254251</v>
      </c>
      <c r="BN26">
        <v>132.67807946902934</v>
      </c>
    </row>
    <row r="27" spans="1:66" x14ac:dyDescent="0.25">
      <c r="A27" t="s">
        <v>203</v>
      </c>
      <c r="B27" t="s">
        <v>204</v>
      </c>
      <c r="C27" t="s">
        <v>669</v>
      </c>
      <c r="D27" t="s">
        <v>670</v>
      </c>
      <c r="Y27">
        <v>40.398225129216939</v>
      </c>
      <c r="Z27">
        <v>48.038242552635566</v>
      </c>
      <c r="AA27">
        <v>54.631008150533532</v>
      </c>
      <c r="AB27">
        <v>52.615141891543573</v>
      </c>
      <c r="AC27">
        <v>52.394958010177575</v>
      </c>
      <c r="AD27">
        <v>51.438752894764427</v>
      </c>
      <c r="AE27">
        <v>42.492190481860405</v>
      </c>
      <c r="AF27">
        <v>42.772234613337993</v>
      </c>
      <c r="AG27">
        <v>43.631711744985445</v>
      </c>
      <c r="AH27">
        <v>45.365924098283941</v>
      </c>
      <c r="AI27">
        <v>47.555599145530181</v>
      </c>
      <c r="AJ27">
        <v>46.660353168092009</v>
      </c>
      <c r="AK27">
        <v>45.012005133142459</v>
      </c>
      <c r="AL27">
        <v>43.650025246158414</v>
      </c>
      <c r="AM27">
        <v>46.850091307766498</v>
      </c>
      <c r="AN27">
        <v>47.36107049030489</v>
      </c>
      <c r="AO27">
        <v>47.454240101587615</v>
      </c>
      <c r="AP27">
        <v>47.896378427638986</v>
      </c>
      <c r="AQ27">
        <v>44.516134356053755</v>
      </c>
      <c r="AR27">
        <v>45.698675970069395</v>
      </c>
      <c r="AS27">
        <v>59.404292261482439</v>
      </c>
      <c r="AT27">
        <v>57.406034092725953</v>
      </c>
      <c r="AU27">
        <v>59.366076762676244</v>
      </c>
      <c r="AV27">
        <v>64.473091375832013</v>
      </c>
      <c r="AW27">
        <v>71.559383407698576</v>
      </c>
      <c r="AX27" s="5">
        <v>81.388041695471244</v>
      </c>
      <c r="AY27">
        <v>88.584727776440943</v>
      </c>
      <c r="AZ27">
        <v>96.057410035234653</v>
      </c>
      <c r="BA27">
        <v>106.97442298456792</v>
      </c>
      <c r="BB27">
        <v>93.074229351808384</v>
      </c>
      <c r="BC27">
        <v>100</v>
      </c>
      <c r="BD27">
        <v>109.7367534959574</v>
      </c>
      <c r="BE27">
        <v>113.04505966727125</v>
      </c>
      <c r="BF27">
        <v>113.47931097169612</v>
      </c>
      <c r="BG27">
        <v>111.58320445131815</v>
      </c>
      <c r="BH27">
        <v>101.25600378830586</v>
      </c>
      <c r="BI27">
        <v>101.50638835289702</v>
      </c>
      <c r="BJ27">
        <v>107.10922167152232</v>
      </c>
      <c r="BK27">
        <v>111.77925002011484</v>
      </c>
      <c r="BL27">
        <v>111.87231941373111</v>
      </c>
      <c r="BM27" s="5">
        <v>105.71602525605887</v>
      </c>
      <c r="BN27">
        <v>115.7604232416454</v>
      </c>
    </row>
    <row r="28" spans="1:66" x14ac:dyDescent="0.25">
      <c r="A28" t="s">
        <v>526</v>
      </c>
      <c r="B28" t="s">
        <v>21</v>
      </c>
      <c r="C28" t="s">
        <v>669</v>
      </c>
      <c r="D28" t="s">
        <v>670</v>
      </c>
      <c r="E28">
        <v>8.7088048166896623</v>
      </c>
      <c r="F28">
        <v>8.8098793153179233</v>
      </c>
      <c r="G28">
        <v>8.9058746271156259</v>
      </c>
      <c r="H28">
        <v>9.0255485810280902</v>
      </c>
      <c r="I28">
        <v>9.1614102587484449</v>
      </c>
      <c r="J28">
        <v>9.3457128883448473</v>
      </c>
      <c r="K28">
        <v>9.698169492088752</v>
      </c>
      <c r="L28">
        <v>10.155251255717474</v>
      </c>
      <c r="M28">
        <v>10.679615703751164</v>
      </c>
      <c r="N28">
        <v>11.63281121826188</v>
      </c>
      <c r="O28">
        <v>12.347687679174388</v>
      </c>
      <c r="P28">
        <v>12.913526836012847</v>
      </c>
      <c r="Q28">
        <v>13.789923853528924</v>
      </c>
      <c r="R28">
        <v>14.555405764534783</v>
      </c>
      <c r="S28">
        <v>16.481479957764083</v>
      </c>
      <c r="T28">
        <v>18.237808807146205</v>
      </c>
      <c r="U28">
        <v>18.673631390364108</v>
      </c>
      <c r="V28">
        <v>18.996443021390576</v>
      </c>
      <c r="W28">
        <v>19.42346098379452</v>
      </c>
      <c r="X28">
        <v>21.084962586837712</v>
      </c>
      <c r="Y28">
        <v>23.194906458963359</v>
      </c>
      <c r="Z28">
        <v>27.297697524356231</v>
      </c>
      <c r="AA28">
        <v>28.306349505958156</v>
      </c>
      <c r="AB28">
        <v>29.998210681520632</v>
      </c>
      <c r="AC28">
        <v>30.949584575342005</v>
      </c>
      <c r="AD28">
        <v>33.568144477893455</v>
      </c>
      <c r="AE28">
        <v>35.132549929169109</v>
      </c>
      <c r="AF28">
        <v>37.446501806591932</v>
      </c>
      <c r="AG28">
        <v>38.002324218561924</v>
      </c>
      <c r="AH28">
        <v>38.691371468215877</v>
      </c>
      <c r="AI28">
        <v>40.654459856586527</v>
      </c>
      <c r="AJ28">
        <v>41.693807233483433</v>
      </c>
      <c r="AK28">
        <v>43.322186010473267</v>
      </c>
      <c r="AL28">
        <v>42.953088156865341</v>
      </c>
      <c r="AM28">
        <v>43.890911677667951</v>
      </c>
      <c r="AN28">
        <v>44.243107839240032</v>
      </c>
      <c r="AO28">
        <v>44.678567787594446</v>
      </c>
      <c r="AP28">
        <v>73.349781654330428</v>
      </c>
      <c r="AQ28">
        <v>82.884174520577858</v>
      </c>
      <c r="AR28">
        <v>83.069762916355856</v>
      </c>
      <c r="AS28">
        <v>83.835597953019089</v>
      </c>
      <c r="AT28">
        <v>84.132360973438793</v>
      </c>
      <c r="AU28">
        <v>87.464644475083702</v>
      </c>
      <c r="AV28">
        <v>88.474405521864028</v>
      </c>
      <c r="AW28">
        <v>89.53134732699894</v>
      </c>
      <c r="AX28" s="5">
        <v>94.058809466889798</v>
      </c>
      <c r="AY28">
        <v>94.837557249060239</v>
      </c>
      <c r="AZ28">
        <v>97.632725868441867</v>
      </c>
      <c r="BA28">
        <v>99.085954194161786</v>
      </c>
      <c r="BB28">
        <v>98.059433174517409</v>
      </c>
      <c r="BC28">
        <v>97.674751598765496</v>
      </c>
      <c r="BD28">
        <v>96.835905572383282</v>
      </c>
      <c r="BE28">
        <v>99.99981344188528</v>
      </c>
      <c r="BF28">
        <v>101.43313141711383</v>
      </c>
      <c r="BG28">
        <v>105.37595477247163</v>
      </c>
      <c r="BH28">
        <v>110.73830829050613</v>
      </c>
      <c r="BI28">
        <v>111.43922002150704</v>
      </c>
      <c r="BJ28">
        <v>112.91976205488091</v>
      </c>
      <c r="BK28">
        <v>114.46256667217034</v>
      </c>
      <c r="BL28">
        <v>116.18095019193528</v>
      </c>
      <c r="BM28" s="5">
        <v>112.12983686001776</v>
      </c>
      <c r="BN28">
        <v>113.94292789591979</v>
      </c>
    </row>
    <row r="29" spans="1:66" x14ac:dyDescent="0.25">
      <c r="A29" t="s">
        <v>216</v>
      </c>
      <c r="B29" t="s">
        <v>22</v>
      </c>
      <c r="C29" t="s">
        <v>669</v>
      </c>
      <c r="D29" t="s">
        <v>670</v>
      </c>
      <c r="AM29">
        <v>47.356416063452755</v>
      </c>
      <c r="AN29">
        <v>51.546243335950415</v>
      </c>
      <c r="AO29">
        <v>42.754122582857711</v>
      </c>
      <c r="AP29">
        <v>48.317067624227271</v>
      </c>
      <c r="AQ29">
        <v>47.552727677708049</v>
      </c>
      <c r="AR29">
        <v>51.526104772699895</v>
      </c>
      <c r="AS29">
        <v>62.777470223914378</v>
      </c>
      <c r="AT29">
        <v>65.744407303181859</v>
      </c>
      <c r="AU29">
        <v>69.036799368327308</v>
      </c>
      <c r="AV29">
        <v>70.010812977417288</v>
      </c>
      <c r="AW29">
        <v>71.524426855346107</v>
      </c>
      <c r="AX29" s="5">
        <v>75.951084911382267</v>
      </c>
      <c r="AY29">
        <v>81.87536626557133</v>
      </c>
      <c r="AZ29">
        <v>86.94964890407779</v>
      </c>
      <c r="BA29">
        <v>93.327711093116363</v>
      </c>
      <c r="BB29">
        <v>93.50080275982576</v>
      </c>
      <c r="BC29">
        <v>94.815698907391408</v>
      </c>
      <c r="BD29">
        <v>97.122117244711077</v>
      </c>
      <c r="BE29">
        <v>97.894989168079377</v>
      </c>
      <c r="BF29">
        <v>97.675584957347567</v>
      </c>
      <c r="BG29">
        <v>98.652670187848443</v>
      </c>
      <c r="BH29">
        <v>100</v>
      </c>
      <c r="BI29">
        <v>101.40696195073309</v>
      </c>
      <c r="BJ29">
        <v>103.12719076039679</v>
      </c>
      <c r="BK29">
        <v>105.96074443593402</v>
      </c>
      <c r="BL29">
        <v>108.74872007301374</v>
      </c>
      <c r="BM29" s="5">
        <v>108.94012176559357</v>
      </c>
      <c r="BN29">
        <v>114.25488146085053</v>
      </c>
    </row>
    <row r="30" spans="1:66" x14ac:dyDescent="0.25">
      <c r="A30" t="s">
        <v>208</v>
      </c>
      <c r="B30" t="s">
        <v>23</v>
      </c>
      <c r="C30" t="s">
        <v>669</v>
      </c>
      <c r="D30" t="s">
        <v>670</v>
      </c>
      <c r="AI30">
        <v>1.0710269058706102E-6</v>
      </c>
      <c r="AJ30">
        <v>2.2531911157154988E-6</v>
      </c>
      <c r="AK30">
        <v>2.5478562665548172E-5</v>
      </c>
      <c r="AL30">
        <v>2.9522379924148647E-4</v>
      </c>
      <c r="AM30">
        <v>6.0395367566349568E-3</v>
      </c>
      <c r="AN30">
        <v>4.5991318621978215E-2</v>
      </c>
      <c r="AO30">
        <v>7.0695246042001877E-2</v>
      </c>
      <c r="AP30">
        <v>0.12134808924510704</v>
      </c>
      <c r="AQ30">
        <v>0.21427699760061436</v>
      </c>
      <c r="AR30">
        <v>0.89309245901544898</v>
      </c>
      <c r="AS30">
        <v>2.5479102700416667</v>
      </c>
      <c r="AT30">
        <v>4.5743798120993562</v>
      </c>
      <c r="AU30">
        <v>6.6279899399232027</v>
      </c>
      <c r="AV30">
        <v>8.6618099621900981</v>
      </c>
      <c r="AW30">
        <v>10.625885977597791</v>
      </c>
      <c r="AX30" s="5">
        <v>12.64184613048241</v>
      </c>
      <c r="AY30">
        <v>14.000669581267644</v>
      </c>
      <c r="AZ30">
        <v>15.802934095765206</v>
      </c>
      <c r="BA30">
        <v>19.155295236351837</v>
      </c>
      <c r="BB30">
        <v>20.928819246265984</v>
      </c>
      <c r="BC30">
        <v>23.291782294967287</v>
      </c>
      <c r="BD30">
        <v>39.837989969869156</v>
      </c>
      <c r="BE30">
        <v>69.826980750986934</v>
      </c>
      <c r="BF30">
        <v>84.67030846552224</v>
      </c>
      <c r="BG30">
        <v>100</v>
      </c>
      <c r="BH30">
        <v>116.02249377785962</v>
      </c>
      <c r="BI30">
        <v>125.70099396840695</v>
      </c>
      <c r="BJ30">
        <v>136.54037596693536</v>
      </c>
      <c r="BK30">
        <v>153.11532621580653</v>
      </c>
      <c r="BL30">
        <v>166.32417604691142</v>
      </c>
      <c r="BM30" s="5">
        <v>186.12986238018871</v>
      </c>
      <c r="BN30">
        <v>210.42059084446282</v>
      </c>
    </row>
    <row r="31" spans="1:66" x14ac:dyDescent="0.25">
      <c r="A31" t="s">
        <v>210</v>
      </c>
      <c r="B31" t="s">
        <v>24</v>
      </c>
      <c r="C31" t="s">
        <v>669</v>
      </c>
      <c r="D31" t="s">
        <v>670</v>
      </c>
      <c r="E31">
        <v>14.080377570518355</v>
      </c>
      <c r="F31">
        <v>14.328618406768262</v>
      </c>
      <c r="G31">
        <v>14.523052684489201</v>
      </c>
      <c r="H31">
        <v>14.659229437523333</v>
      </c>
      <c r="I31">
        <v>14.972375647088715</v>
      </c>
      <c r="J31">
        <v>15.812417891691011</v>
      </c>
      <c r="K31">
        <v>16.725416429407314</v>
      </c>
      <c r="L31">
        <v>17.247658142797182</v>
      </c>
      <c r="M31">
        <v>17.537308090452804</v>
      </c>
      <c r="N31">
        <v>17.575176791458823</v>
      </c>
      <c r="O31">
        <v>18.870404471685607</v>
      </c>
      <c r="P31">
        <v>19.825983573574515</v>
      </c>
      <c r="Q31">
        <v>19.581086055889415</v>
      </c>
      <c r="R31">
        <v>22.454859285734805</v>
      </c>
      <c r="S31">
        <v>27.329949121803281</v>
      </c>
      <c r="T31">
        <v>31.942504263750603</v>
      </c>
      <c r="U31">
        <v>32.312233784970026</v>
      </c>
      <c r="V31">
        <v>33.036834156939442</v>
      </c>
      <c r="W31">
        <v>35.464771221091993</v>
      </c>
      <c r="X31">
        <v>36.736337262032102</v>
      </c>
      <c r="Y31">
        <v>42.22797284728216</v>
      </c>
      <c r="Z31">
        <v>41.36466314862313</v>
      </c>
      <c r="AA31">
        <v>38.477411984645101</v>
      </c>
      <c r="AB31">
        <v>41.455854247529274</v>
      </c>
      <c r="AC31">
        <v>45.368905459457423</v>
      </c>
      <c r="AD31">
        <v>44.54998015268157</v>
      </c>
      <c r="AE31">
        <v>46.42213124322069</v>
      </c>
      <c r="AF31">
        <v>50.87008495453469</v>
      </c>
      <c r="AG31">
        <v>52.765675009687797</v>
      </c>
      <c r="AH31">
        <v>53.844936747236019</v>
      </c>
      <c r="AI31">
        <v>71.924083769633512</v>
      </c>
      <c r="AJ31">
        <v>70.346447445684092</v>
      </c>
      <c r="AK31">
        <v>72.69392033542978</v>
      </c>
      <c r="AL31">
        <v>74.099654662062164</v>
      </c>
      <c r="AM31">
        <v>75.972427375677015</v>
      </c>
      <c r="AN31">
        <v>80.088062622309195</v>
      </c>
      <c r="AO31">
        <v>82.469733656174341</v>
      </c>
      <c r="AP31">
        <v>81.159420289855078</v>
      </c>
      <c r="AQ31">
        <v>82.23121907332434</v>
      </c>
      <c r="AR31">
        <v>80.511973575557391</v>
      </c>
      <c r="AS31">
        <v>81.549141395688707</v>
      </c>
      <c r="AT31">
        <v>80.904347826086948</v>
      </c>
      <c r="AU31">
        <v>81.601588352084704</v>
      </c>
      <c r="AV31">
        <v>78.571428571428569</v>
      </c>
      <c r="AW31">
        <v>80.387619323112531</v>
      </c>
      <c r="AX31" s="5">
        <v>82.734220209453724</v>
      </c>
      <c r="AY31">
        <v>85.575101488497978</v>
      </c>
      <c r="AZ31">
        <v>88.888888888888886</v>
      </c>
      <c r="BA31">
        <v>92.017030335284716</v>
      </c>
      <c r="BB31">
        <v>89.842288158246447</v>
      </c>
      <c r="BC31">
        <v>91.789862724392819</v>
      </c>
      <c r="BD31">
        <v>96.168076109936578</v>
      </c>
      <c r="BE31">
        <v>96.844783715012724</v>
      </c>
      <c r="BF31">
        <v>98.807205452775065</v>
      </c>
      <c r="BG31">
        <v>100</v>
      </c>
      <c r="BH31">
        <v>100.02262443438914</v>
      </c>
      <c r="BI31">
        <v>102.07909604519773</v>
      </c>
      <c r="BJ31">
        <v>105.10344827586206</v>
      </c>
      <c r="BK31">
        <v>105.27512505684402</v>
      </c>
      <c r="BL31">
        <v>105.15665796344646</v>
      </c>
      <c r="BM31" s="5">
        <v>104.52261306532664</v>
      </c>
      <c r="BN31">
        <v>108.65678150894024</v>
      </c>
    </row>
    <row r="32" spans="1:66" x14ac:dyDescent="0.25">
      <c r="A32" t="s">
        <v>212</v>
      </c>
      <c r="B32" t="s">
        <v>213</v>
      </c>
      <c r="C32" t="s">
        <v>669</v>
      </c>
      <c r="D32" t="s">
        <v>670</v>
      </c>
      <c r="E32">
        <v>4.5585590722535523</v>
      </c>
      <c r="F32">
        <v>4.6013656066136539</v>
      </c>
      <c r="G32">
        <v>4.6462999911492417</v>
      </c>
      <c r="H32">
        <v>4.7053452380168208</v>
      </c>
      <c r="I32">
        <v>4.7270393750863295</v>
      </c>
      <c r="J32">
        <v>4.796107234434273</v>
      </c>
      <c r="K32">
        <v>4.9212190158609701</v>
      </c>
      <c r="L32">
        <v>5.0924939542930838</v>
      </c>
      <c r="M32">
        <v>5.5498821353049816</v>
      </c>
      <c r="N32">
        <v>5.8984737356460828</v>
      </c>
      <c r="O32">
        <v>6.2682796910626797</v>
      </c>
      <c r="P32">
        <v>6.8666629317918737</v>
      </c>
      <c r="Q32">
        <v>7.5207655016009252</v>
      </c>
      <c r="R32">
        <v>8.4843417450666792</v>
      </c>
      <c r="S32">
        <v>9.755631077305722</v>
      </c>
      <c r="T32">
        <v>10.375799199034768</v>
      </c>
      <c r="U32">
        <v>10.664625050356049</v>
      </c>
      <c r="V32">
        <v>11.653139927862393</v>
      </c>
      <c r="W32">
        <v>12.226324116617985</v>
      </c>
      <c r="X32">
        <v>13.010687239315866</v>
      </c>
      <c r="Y32">
        <v>14.292771688261604</v>
      </c>
      <c r="Z32">
        <v>16.823934553764015</v>
      </c>
      <c r="AA32">
        <v>18.877900076172658</v>
      </c>
      <c r="AB32">
        <v>20.95397468718911</v>
      </c>
      <c r="AC32">
        <v>23.111511689860155</v>
      </c>
      <c r="AD32">
        <v>24.871242566952318</v>
      </c>
      <c r="AE32">
        <v>26.32251357325821</v>
      </c>
      <c r="AF32">
        <v>28.030358837625602</v>
      </c>
      <c r="AG32">
        <v>29.401888212235328</v>
      </c>
      <c r="AH32">
        <v>31.059188310550024</v>
      </c>
      <c r="AI32">
        <v>32.933166895783813</v>
      </c>
      <c r="AJ32">
        <v>35.050964217744337</v>
      </c>
      <c r="AK32">
        <v>36.037256675580551</v>
      </c>
      <c r="AL32">
        <v>37.909862297992618</v>
      </c>
      <c r="AM32">
        <v>38.652731816183952</v>
      </c>
      <c r="AN32">
        <v>40.267822112734194</v>
      </c>
      <c r="AO32">
        <v>52.092346308358231</v>
      </c>
      <c r="AP32">
        <v>54.188491847162588</v>
      </c>
      <c r="AQ32">
        <v>55.674097044970154</v>
      </c>
      <c r="AR32">
        <v>57.184062737676854</v>
      </c>
      <c r="AS32">
        <v>54.761542180586339</v>
      </c>
      <c r="AT32">
        <v>54.011749477189383</v>
      </c>
      <c r="AU32">
        <v>58.646196471464037</v>
      </c>
      <c r="AV32">
        <v>60.302798760556932</v>
      </c>
      <c r="AW32">
        <v>63.132292069070758</v>
      </c>
      <c r="AX32" s="5">
        <v>67.401534239251291</v>
      </c>
      <c r="AY32">
        <v>80.598189689098774</v>
      </c>
      <c r="AZ32">
        <v>85.897435897435898</v>
      </c>
      <c r="BA32">
        <v>90.285862113568754</v>
      </c>
      <c r="BB32">
        <v>91.228070175438589</v>
      </c>
      <c r="BC32">
        <v>93.268132353209936</v>
      </c>
      <c r="BD32">
        <v>92.194377401180105</v>
      </c>
      <c r="BE32">
        <v>98.369744591674262</v>
      </c>
      <c r="BF32">
        <v>100</v>
      </c>
      <c r="BG32">
        <v>103.01189087721518</v>
      </c>
      <c r="BH32">
        <v>106.05282257023477</v>
      </c>
      <c r="BI32">
        <v>110.69072868165321</v>
      </c>
      <c r="BJ32">
        <v>110.58575652825013</v>
      </c>
      <c r="BK32">
        <v>112.36742242525621</v>
      </c>
      <c r="BL32">
        <v>115.08598584513989</v>
      </c>
      <c r="BM32" s="5">
        <v>114.60831236164132</v>
      </c>
      <c r="BN32">
        <v>115.02857478428807</v>
      </c>
    </row>
    <row r="33" spans="1:66" x14ac:dyDescent="0.25">
      <c r="A33" t="s">
        <v>215</v>
      </c>
      <c r="B33" t="s">
        <v>25</v>
      </c>
      <c r="C33" t="s">
        <v>669</v>
      </c>
      <c r="D33" t="s">
        <v>670</v>
      </c>
      <c r="E33">
        <v>7.345925637680595E-5</v>
      </c>
      <c r="F33">
        <v>7.8269495802838529E-5</v>
      </c>
      <c r="G33">
        <v>8.1057041241537454E-5</v>
      </c>
      <c r="H33">
        <v>8.1725125260279018E-5</v>
      </c>
      <c r="I33">
        <v>8.8578547724797285E-5</v>
      </c>
      <c r="J33">
        <v>9.3796732269659888E-5</v>
      </c>
      <c r="K33">
        <v>9.6906916005417768E-5</v>
      </c>
      <c r="L33">
        <v>1.0294659944268874E-4</v>
      </c>
      <c r="M33">
        <v>1.0767028793409749E-4</v>
      </c>
      <c r="N33">
        <v>1.1167455484106455E-4</v>
      </c>
      <c r="O33">
        <v>1.16097493871173E-4</v>
      </c>
      <c r="P33">
        <v>1.1904478230709106E-4</v>
      </c>
      <c r="Q33">
        <v>1.416368020584525E-4</v>
      </c>
      <c r="R33">
        <v>2.0246203139325853E-4</v>
      </c>
      <c r="S33">
        <v>3.2706923319617009E-4</v>
      </c>
      <c r="T33">
        <v>3.4896742647844072E-4</v>
      </c>
      <c r="U33">
        <v>3.7897485935826469E-4</v>
      </c>
      <c r="V33">
        <v>4.2650065041223705E-4</v>
      </c>
      <c r="W33">
        <v>4.8665349524527093E-4</v>
      </c>
      <c r="X33">
        <v>5.8299713271915449E-4</v>
      </c>
      <c r="Y33">
        <v>7.2903175561493433E-4</v>
      </c>
      <c r="Z33">
        <v>9.4399432070408663E-4</v>
      </c>
      <c r="AA33">
        <v>2.4381744893251442E-3</v>
      </c>
      <c r="AB33">
        <v>8.9041635039299183E-3</v>
      </c>
      <c r="AC33">
        <v>0.1374266178486846</v>
      </c>
      <c r="AD33">
        <v>17.094030039253163</v>
      </c>
      <c r="AE33">
        <v>56.428285858419514</v>
      </c>
      <c r="AF33">
        <v>64.657896439513635</v>
      </c>
      <c r="AG33">
        <v>75.988117591960687</v>
      </c>
      <c r="AH33">
        <v>86.008230895850346</v>
      </c>
      <c r="AI33">
        <v>100</v>
      </c>
      <c r="AJ33">
        <v>117.68944022031668</v>
      </c>
      <c r="AK33">
        <v>133.22351000341015</v>
      </c>
      <c r="AL33">
        <v>141.95918630255051</v>
      </c>
      <c r="AM33">
        <v>153.24807568218631</v>
      </c>
      <c r="AN33">
        <v>170.76016500623109</v>
      </c>
      <c r="AO33">
        <v>190.53454536447023</v>
      </c>
      <c r="AP33">
        <v>201.40462378990708</v>
      </c>
      <c r="AQ33">
        <v>215.60591912458213</v>
      </c>
      <c r="AR33">
        <v>220.80539792499621</v>
      </c>
      <c r="AS33">
        <v>232.27713306837524</v>
      </c>
      <c r="AT33">
        <v>236.62093300233113</v>
      </c>
      <c r="AU33">
        <v>243.29543547366387</v>
      </c>
      <c r="AV33">
        <v>258.69601778721153</v>
      </c>
      <c r="AW33">
        <v>279.30816499647534</v>
      </c>
      <c r="AX33" s="5">
        <v>295.90129784359493</v>
      </c>
      <c r="AY33">
        <v>336.33230293669294</v>
      </c>
      <c r="AZ33">
        <v>361.13127378146402</v>
      </c>
      <c r="BA33">
        <v>398.6209677145813</v>
      </c>
      <c r="BB33">
        <v>388.97476152554117</v>
      </c>
      <c r="BC33">
        <v>423.11705278586828</v>
      </c>
      <c r="BD33">
        <v>484.90210368379002</v>
      </c>
      <c r="BE33">
        <v>519.33148895621389</v>
      </c>
      <c r="BF33">
        <v>550.46742863930831</v>
      </c>
      <c r="BG33">
        <v>561.74924606946547</v>
      </c>
      <c r="BH33">
        <v>535.79304709286828</v>
      </c>
      <c r="BI33">
        <v>528.53374496316951</v>
      </c>
      <c r="BJ33">
        <v>560.57028917299863</v>
      </c>
      <c r="BK33">
        <v>577.70280781229985</v>
      </c>
      <c r="BL33">
        <v>573.69930757966335</v>
      </c>
      <c r="BM33" s="5">
        <v>563.06070457273461</v>
      </c>
      <c r="BN33">
        <v>585.39715564345113</v>
      </c>
    </row>
    <row r="34" spans="1:66" x14ac:dyDescent="0.25">
      <c r="A34" t="s">
        <v>218</v>
      </c>
      <c r="B34" t="s">
        <v>26</v>
      </c>
      <c r="C34" t="s">
        <v>669</v>
      </c>
      <c r="D34" t="s">
        <v>670</v>
      </c>
      <c r="E34">
        <v>2.6914638039979222E-13</v>
      </c>
      <c r="F34">
        <v>3.6231894937504063E-13</v>
      </c>
      <c r="G34">
        <v>5.4438224491652422E-13</v>
      </c>
      <c r="H34">
        <v>9.7127282957079203E-13</v>
      </c>
      <c r="I34">
        <v>1.8408889942091243E-12</v>
      </c>
      <c r="J34">
        <v>2.9257834960847507E-12</v>
      </c>
      <c r="K34">
        <v>4.0357115891794235E-12</v>
      </c>
      <c r="L34">
        <v>5.106343173121634E-12</v>
      </c>
      <c r="M34">
        <v>6.470079760875839E-12</v>
      </c>
      <c r="N34">
        <v>7.7674461941098426E-12</v>
      </c>
      <c r="O34">
        <v>9.0300532367888756E-12</v>
      </c>
      <c r="P34">
        <v>1.0780491592262562E-11</v>
      </c>
      <c r="Q34">
        <v>1.2922261739970596E-11</v>
      </c>
      <c r="R34">
        <v>1.6744712855966024E-11</v>
      </c>
      <c r="S34">
        <v>2.2539363906475466E-11</v>
      </c>
      <c r="T34">
        <v>3.018684312514782E-11</v>
      </c>
      <c r="U34">
        <v>4.2624916468786406E-11</v>
      </c>
      <c r="V34">
        <v>6.1975800008691427E-11</v>
      </c>
      <c r="W34">
        <v>8.5667667890977709E-11</v>
      </c>
      <c r="X34">
        <v>1.3224171797334539E-10</v>
      </c>
      <c r="Y34">
        <v>2.5409180850085311E-10</v>
      </c>
      <c r="Z34">
        <v>5.0952745044546045E-10</v>
      </c>
      <c r="AA34">
        <v>1.0243254260663325E-9</v>
      </c>
      <c r="AB34">
        <v>2.3711499308077703E-9</v>
      </c>
      <c r="AC34">
        <v>7.1547144910252146E-9</v>
      </c>
      <c r="AD34">
        <v>2.4937303687031773E-8</v>
      </c>
      <c r="AE34">
        <v>6.2138603327177422E-8</v>
      </c>
      <c r="AF34">
        <v>1.9027381482573138E-7</v>
      </c>
      <c r="AG34">
        <v>1.3851010324376698E-6</v>
      </c>
      <c r="AH34">
        <v>1.9452694224686702E-5</v>
      </c>
      <c r="AI34">
        <v>5.518672311747286E-4</v>
      </c>
      <c r="AJ34">
        <v>2.8513770910689137E-3</v>
      </c>
      <c r="AK34">
        <v>3.0481590722975703E-2</v>
      </c>
      <c r="AL34">
        <v>0.6389399392831957</v>
      </c>
      <c r="AM34">
        <v>14.952273533026842</v>
      </c>
      <c r="AN34">
        <v>29.004127591616609</v>
      </c>
      <c r="AO34">
        <v>34.357200082929673</v>
      </c>
      <c r="AP34">
        <v>37.012676120993433</v>
      </c>
      <c r="AQ34">
        <v>38.8353141254346</v>
      </c>
      <c r="AR34">
        <v>41.946217306409991</v>
      </c>
      <c r="AS34">
        <v>44.297749572732918</v>
      </c>
      <c r="AT34">
        <v>47.94128125728411</v>
      </c>
      <c r="AU34">
        <v>52.638621802997008</v>
      </c>
      <c r="AV34">
        <v>60.055941330688611</v>
      </c>
      <c r="AW34">
        <v>64.71151439456294</v>
      </c>
      <c r="AX34" s="5">
        <v>69.520372469987748</v>
      </c>
      <c r="AY34">
        <v>74.229873069746958</v>
      </c>
      <c r="AZ34">
        <v>79.009562868660183</v>
      </c>
      <c r="BA34">
        <v>85.945459001831139</v>
      </c>
      <c r="BB34">
        <v>92.231065316839405</v>
      </c>
      <c r="BC34">
        <v>100</v>
      </c>
      <c r="BD34">
        <v>108.3185922188201</v>
      </c>
      <c r="BE34">
        <v>116.92247549984836</v>
      </c>
      <c r="BF34">
        <v>125.69699812723367</v>
      </c>
      <c r="BG34">
        <v>135.56007672660564</v>
      </c>
      <c r="BH34">
        <v>145.81678937823855</v>
      </c>
      <c r="BI34">
        <v>157.63320507801348</v>
      </c>
      <c r="BJ34">
        <v>163.42052615619966</v>
      </c>
      <c r="BK34">
        <v>170.76388360353431</v>
      </c>
      <c r="BL34">
        <v>177.97739210169107</v>
      </c>
      <c r="BM34" s="5">
        <v>187.12582587217568</v>
      </c>
      <c r="BN34">
        <v>207.89000068447714</v>
      </c>
    </row>
    <row r="35" spans="1:66" x14ac:dyDescent="0.25">
      <c r="A35" t="s">
        <v>206</v>
      </c>
      <c r="B35" t="s">
        <v>207</v>
      </c>
      <c r="C35" t="s">
        <v>669</v>
      </c>
      <c r="D35" t="s">
        <v>670</v>
      </c>
      <c r="S35">
        <v>11.724009937083604</v>
      </c>
      <c r="T35">
        <v>15.166264662496143</v>
      </c>
      <c r="U35">
        <v>15.624434873712273</v>
      </c>
      <c r="V35">
        <v>17.14786973213144</v>
      </c>
      <c r="W35">
        <v>18.299778939563996</v>
      </c>
      <c r="X35">
        <v>20.564986597763536</v>
      </c>
      <c r="Y35">
        <v>29.753032295776705</v>
      </c>
      <c r="Z35">
        <v>33.382988231789071</v>
      </c>
      <c r="AA35">
        <v>36.669799498746869</v>
      </c>
      <c r="AB35">
        <v>38.746882793017456</v>
      </c>
      <c r="AC35">
        <v>40.755227922370999</v>
      </c>
      <c r="AD35">
        <v>42.1875</v>
      </c>
      <c r="AE35">
        <v>44.074755769503042</v>
      </c>
      <c r="AF35">
        <v>47.308860060723156</v>
      </c>
      <c r="AG35">
        <v>48.61333333333333</v>
      </c>
      <c r="AH35">
        <v>51.930501930501926</v>
      </c>
      <c r="AI35">
        <v>53.866631172634108</v>
      </c>
      <c r="AJ35">
        <v>56.288088642659282</v>
      </c>
      <c r="AK35">
        <v>57.482743427816132</v>
      </c>
      <c r="AL35">
        <v>60.469182573218703</v>
      </c>
      <c r="AM35">
        <v>61.805456363376663</v>
      </c>
      <c r="AN35">
        <v>62.433492019042284</v>
      </c>
      <c r="AO35">
        <v>64.018314031780235</v>
      </c>
      <c r="AP35">
        <v>64.605296991514521</v>
      </c>
      <c r="AQ35">
        <v>70.228061477441756</v>
      </c>
      <c r="AR35">
        <v>73.341568869672642</v>
      </c>
      <c r="AS35">
        <v>72.371377882909513</v>
      </c>
      <c r="AT35">
        <v>74.003634161114476</v>
      </c>
      <c r="AU35">
        <v>74.675480769230774</v>
      </c>
      <c r="AV35">
        <v>75.508763674861783</v>
      </c>
      <c r="AW35">
        <v>79.909523257162746</v>
      </c>
      <c r="AX35" s="5">
        <v>85.237670162910064</v>
      </c>
      <c r="AY35">
        <v>88.696741336243605</v>
      </c>
      <c r="AZ35">
        <v>96.297803469970646</v>
      </c>
      <c r="BA35">
        <v>97.956006910418253</v>
      </c>
      <c r="BB35">
        <v>96.24957987261233</v>
      </c>
      <c r="BC35">
        <v>99.999995584919276</v>
      </c>
      <c r="BD35">
        <v>103.53267133350994</v>
      </c>
      <c r="BE35">
        <v>102.91984094371199</v>
      </c>
      <c r="BF35">
        <v>105.95257275921384</v>
      </c>
      <c r="BG35">
        <v>106.47806686012618</v>
      </c>
      <c r="BH35">
        <v>104.53598449491741</v>
      </c>
      <c r="BI35">
        <v>104.2865963835094</v>
      </c>
      <c r="BJ35">
        <v>107.00876768848711</v>
      </c>
      <c r="BK35">
        <v>110.6303068180728</v>
      </c>
      <c r="BL35">
        <v>115.70809201447369</v>
      </c>
      <c r="BM35" s="5">
        <v>117.11853996665789</v>
      </c>
      <c r="BN35">
        <v>121.66072235896921</v>
      </c>
    </row>
    <row r="36" spans="1:66" x14ac:dyDescent="0.25">
      <c r="A36" t="s">
        <v>527</v>
      </c>
      <c r="B36" t="s">
        <v>27</v>
      </c>
      <c r="C36" t="s">
        <v>669</v>
      </c>
      <c r="D36" t="s">
        <v>670</v>
      </c>
      <c r="S36">
        <v>27.115059358007386</v>
      </c>
      <c r="T36">
        <v>28.611529682220961</v>
      </c>
      <c r="U36">
        <v>30.221536731234771</v>
      </c>
      <c r="V36">
        <v>32.754433768807615</v>
      </c>
      <c r="W36">
        <v>32.043194388603233</v>
      </c>
      <c r="X36">
        <v>36.103672651444576</v>
      </c>
      <c r="Y36">
        <v>67.193977500370167</v>
      </c>
      <c r="Z36">
        <v>73.255946030955997</v>
      </c>
      <c r="AA36">
        <v>69.711498594475472</v>
      </c>
      <c r="AB36">
        <v>61.750420835742339</v>
      </c>
      <c r="AC36">
        <v>60.963614533272356</v>
      </c>
      <c r="AD36">
        <v>59.460897374723487</v>
      </c>
      <c r="AE36">
        <v>40.490048160971199</v>
      </c>
      <c r="AF36">
        <v>44.83461442150444</v>
      </c>
      <c r="AG36">
        <v>41.396215102494885</v>
      </c>
      <c r="AH36">
        <v>44.99687857319752</v>
      </c>
      <c r="AI36">
        <v>48.781099757165528</v>
      </c>
      <c r="AJ36">
        <v>47.397042968528609</v>
      </c>
      <c r="AK36">
        <v>48.215530823138231</v>
      </c>
      <c r="AL36">
        <v>46.792454480425128</v>
      </c>
      <c r="AM36">
        <v>42.691738526990186</v>
      </c>
      <c r="AN36">
        <v>43.918271121324175</v>
      </c>
      <c r="AO36">
        <v>45.88965507018181</v>
      </c>
      <c r="AP36">
        <v>49.829214676790002</v>
      </c>
      <c r="AQ36">
        <v>44.024821947841239</v>
      </c>
      <c r="AR36">
        <v>49.129049448668667</v>
      </c>
      <c r="AS36">
        <v>63.384191556727245</v>
      </c>
      <c r="AT36">
        <v>59.839812185207379</v>
      </c>
      <c r="AU36">
        <v>60.063738464259039</v>
      </c>
      <c r="AV36">
        <v>63.730396088182083</v>
      </c>
      <c r="AW36">
        <v>73.85471174764713</v>
      </c>
      <c r="AX36" s="5">
        <v>87.714522656556255</v>
      </c>
      <c r="AY36">
        <v>96.527833586688573</v>
      </c>
      <c r="AZ36">
        <v>97.609377471995757</v>
      </c>
      <c r="BA36">
        <v>109.99867216855421</v>
      </c>
      <c r="BB36">
        <v>85.698407381341795</v>
      </c>
      <c r="BC36">
        <v>100</v>
      </c>
      <c r="BD36">
        <v>120.18050541516246</v>
      </c>
      <c r="BE36">
        <v>121.64514846425104</v>
      </c>
      <c r="BF36">
        <v>118.2131481384784</v>
      </c>
      <c r="BG36">
        <v>116.03039285443539</v>
      </c>
      <c r="BH36">
        <v>95.594188185230479</v>
      </c>
      <c r="BI36">
        <v>86.830245299026899</v>
      </c>
      <c r="BJ36">
        <v>91.131546728336275</v>
      </c>
      <c r="BK36">
        <v>99.531736924256677</v>
      </c>
      <c r="BL36">
        <v>96.211589118612778</v>
      </c>
      <c r="BM36" s="5">
        <v>85.759393335737272</v>
      </c>
      <c r="BN36">
        <v>99.022879820204807</v>
      </c>
    </row>
    <row r="37" spans="1:66" x14ac:dyDescent="0.25">
      <c r="A37" t="s">
        <v>214</v>
      </c>
      <c r="B37" t="s">
        <v>28</v>
      </c>
      <c r="C37" t="s">
        <v>669</v>
      </c>
      <c r="D37" t="s">
        <v>670</v>
      </c>
      <c r="Y37">
        <v>21.256035903541061</v>
      </c>
      <c r="Z37">
        <v>21.992037893998148</v>
      </c>
      <c r="AA37">
        <v>23.594630514020782</v>
      </c>
      <c r="AB37">
        <v>25.283618967762649</v>
      </c>
      <c r="AC37">
        <v>27.853367373258202</v>
      </c>
      <c r="AD37">
        <v>29.666235736680058</v>
      </c>
      <c r="AE37">
        <v>31.797884683475864</v>
      </c>
      <c r="AF37">
        <v>32.148034304121772</v>
      </c>
      <c r="AG37">
        <v>36.958946430799678</v>
      </c>
      <c r="AH37">
        <v>39.03157287123247</v>
      </c>
      <c r="AI37">
        <v>41.453619777865633</v>
      </c>
      <c r="AJ37">
        <v>45.160105814374575</v>
      </c>
      <c r="AK37">
        <v>49.189872707701724</v>
      </c>
      <c r="AL37">
        <v>53.37762830146697</v>
      </c>
      <c r="AM37">
        <v>59.965097568355773</v>
      </c>
      <c r="AN37">
        <v>64.932835775009124</v>
      </c>
      <c r="AO37">
        <v>70.200598317153023</v>
      </c>
      <c r="AP37">
        <v>79.261301692586926</v>
      </c>
      <c r="AQ37">
        <v>87.739302311607446</v>
      </c>
      <c r="AR37">
        <v>93.15304438628128</v>
      </c>
      <c r="AS37">
        <v>99.99997588519777</v>
      </c>
      <c r="AT37">
        <v>105.35875063788166</v>
      </c>
      <c r="AU37">
        <v>110.36879057119411</v>
      </c>
      <c r="AV37">
        <v>113.75286132493436</v>
      </c>
      <c r="AW37">
        <v>117.9673421333368</v>
      </c>
      <c r="AX37" s="5">
        <v>124.93068944869685</v>
      </c>
      <c r="AY37">
        <v>131.70175908131344</v>
      </c>
      <c r="AZ37">
        <v>135.59149311004205</v>
      </c>
      <c r="BA37">
        <v>143.06322201878208</v>
      </c>
      <c r="BB37">
        <v>149.86771808986273</v>
      </c>
      <c r="BC37">
        <v>158.64144074299278</v>
      </c>
      <c r="BD37">
        <v>172.14230186385512</v>
      </c>
      <c r="BE37">
        <v>187.94484415865952</v>
      </c>
      <c r="BF37">
        <v>198.97691184992334</v>
      </c>
      <c r="BG37">
        <v>212.74802619743244</v>
      </c>
      <c r="BH37">
        <v>220.31561850881994</v>
      </c>
      <c r="BI37">
        <v>229.9729582061762</v>
      </c>
      <c r="BJ37">
        <v>241.71289631356797</v>
      </c>
      <c r="BK37">
        <v>245.96542549204119</v>
      </c>
      <c r="BL37">
        <v>248.17678731478782</v>
      </c>
      <c r="BM37" s="5">
        <v>266.10335236827405</v>
      </c>
      <c r="BN37">
        <v>278.61892105720801</v>
      </c>
    </row>
    <row r="38" spans="1:66" x14ac:dyDescent="0.25">
      <c r="A38" t="s">
        <v>217</v>
      </c>
      <c r="B38" t="s">
        <v>29</v>
      </c>
      <c r="C38" t="s">
        <v>669</v>
      </c>
      <c r="D38" t="s">
        <v>670</v>
      </c>
      <c r="E38">
        <v>0.941399754981323</v>
      </c>
      <c r="F38">
        <v>0.95960592283925228</v>
      </c>
      <c r="G38">
        <v>0.97266361960909253</v>
      </c>
      <c r="H38">
        <v>0.98411018539243023</v>
      </c>
      <c r="I38">
        <v>1.0091803812540094</v>
      </c>
      <c r="J38">
        <v>1.0479962403445908</v>
      </c>
      <c r="K38">
        <v>1.1086620389279165</v>
      </c>
      <c r="L38">
        <v>1.1927158176489654</v>
      </c>
      <c r="M38">
        <v>1.218551824752778</v>
      </c>
      <c r="N38">
        <v>1.237858014654361</v>
      </c>
      <c r="O38">
        <v>1.3118645119674797</v>
      </c>
      <c r="P38">
        <v>1.3730522344623641</v>
      </c>
      <c r="Q38">
        <v>1.5210044095737683</v>
      </c>
      <c r="R38">
        <v>1.6716844201322998</v>
      </c>
      <c r="S38">
        <v>1.8856086072810907</v>
      </c>
      <c r="T38">
        <v>2.1961170913830168</v>
      </c>
      <c r="U38">
        <v>2.4446193771960676</v>
      </c>
      <c r="V38">
        <v>2.5653196063720238</v>
      </c>
      <c r="W38">
        <v>2.8851331623345051</v>
      </c>
      <c r="X38">
        <v>3.5157183030197685</v>
      </c>
      <c r="Y38">
        <v>3.8739799309136393</v>
      </c>
      <c r="Z38">
        <v>3.8705583219228417</v>
      </c>
      <c r="AA38">
        <v>4.0135916453474882</v>
      </c>
      <c r="AB38">
        <v>4.3645997165190495</v>
      </c>
      <c r="AC38">
        <v>5.0379258629893373</v>
      </c>
      <c r="AD38">
        <v>6.1912914526556788</v>
      </c>
      <c r="AE38">
        <v>7.0618644142782268</v>
      </c>
      <c r="AF38">
        <v>7.9583024138989114</v>
      </c>
      <c r="AG38">
        <v>9.7646030534215118</v>
      </c>
      <c r="AH38">
        <v>11.097351974406406</v>
      </c>
      <c r="AI38">
        <v>11.796487177841783</v>
      </c>
      <c r="AJ38">
        <v>12.407275072277104</v>
      </c>
      <c r="AK38">
        <v>13.231028895567624</v>
      </c>
      <c r="AL38">
        <v>14.959623197203667</v>
      </c>
      <c r="AM38">
        <v>16.375372732490455</v>
      </c>
      <c r="AN38">
        <v>17.547078924837017</v>
      </c>
      <c r="AO38">
        <v>20.374298578074921</v>
      </c>
      <c r="AP38">
        <v>21.391100049043636</v>
      </c>
      <c r="AQ38">
        <v>23.523208937045837</v>
      </c>
      <c r="AR38">
        <v>26.871786751295325</v>
      </c>
      <c r="AS38">
        <v>30.679778786052658</v>
      </c>
      <c r="AT38">
        <v>33.230135104492085</v>
      </c>
      <c r="AU38">
        <v>33.62469998984939</v>
      </c>
      <c r="AV38">
        <v>34.720557339939035</v>
      </c>
      <c r="AW38">
        <v>38.219968925038934</v>
      </c>
      <c r="AX38" s="5">
        <v>44.133250359655598</v>
      </c>
      <c r="AY38">
        <v>46.40805389123507</v>
      </c>
      <c r="AZ38">
        <v>49.206087186155024</v>
      </c>
      <c r="BA38">
        <v>53.818041007465759</v>
      </c>
      <c r="BB38">
        <v>61.949373167800381</v>
      </c>
      <c r="BC38">
        <v>66.708981578231928</v>
      </c>
      <c r="BD38">
        <v>75.149883542304593</v>
      </c>
      <c r="BE38">
        <v>77.413279003513736</v>
      </c>
      <c r="BF38">
        <v>78.599344106375341</v>
      </c>
      <c r="BG38">
        <v>86.146244208352471</v>
      </c>
      <c r="BH38">
        <v>89.359449620181948</v>
      </c>
      <c r="BI38">
        <v>100.00004330422428</v>
      </c>
      <c r="BJ38">
        <v>97.351345466880659</v>
      </c>
      <c r="BK38">
        <v>97.405400264005522</v>
      </c>
      <c r="BL38">
        <v>97.724265276942518</v>
      </c>
      <c r="BM38" s="5">
        <v>101.97704832953487</v>
      </c>
      <c r="BN38">
        <v>104.55262236876199</v>
      </c>
    </row>
    <row r="39" spans="1:66" x14ac:dyDescent="0.25">
      <c r="A39" t="s">
        <v>228</v>
      </c>
      <c r="B39" t="s">
        <v>30</v>
      </c>
      <c r="C39" t="s">
        <v>669</v>
      </c>
      <c r="D39" t="s">
        <v>670</v>
      </c>
      <c r="E39">
        <v>7.2986897659111412</v>
      </c>
      <c r="F39">
        <v>7.6369853885758783</v>
      </c>
      <c r="G39">
        <v>8.0103382726035957</v>
      </c>
      <c r="H39">
        <v>8.3847795887490548</v>
      </c>
      <c r="I39">
        <v>9.0171572379518619</v>
      </c>
      <c r="J39">
        <v>9.4715442980789959</v>
      </c>
      <c r="K39">
        <v>9.8954348380515178</v>
      </c>
      <c r="L39">
        <v>9.8188028857047485</v>
      </c>
      <c r="M39">
        <v>11.406739067755886</v>
      </c>
      <c r="N39">
        <v>10.967273033216292</v>
      </c>
      <c r="O39">
        <v>11.459800071473516</v>
      </c>
      <c r="P39">
        <v>12.025715744426234</v>
      </c>
      <c r="Q39">
        <v>12.584218495265183</v>
      </c>
      <c r="R39">
        <v>12.861007155669322</v>
      </c>
      <c r="S39">
        <v>13.553057912755692</v>
      </c>
      <c r="T39">
        <v>16.172351188637546</v>
      </c>
      <c r="U39">
        <v>20.376616993004482</v>
      </c>
      <c r="V39">
        <v>22.693940184635554</v>
      </c>
      <c r="W39">
        <v>24.788226331384898</v>
      </c>
      <c r="X39">
        <v>27.49674509203529</v>
      </c>
      <c r="Y39">
        <v>32.519129842869255</v>
      </c>
      <c r="Z39">
        <v>37.030426144108766</v>
      </c>
      <c r="AA39">
        <v>44.775056137220268</v>
      </c>
      <c r="AB39">
        <v>49.746377497225303</v>
      </c>
      <c r="AC39">
        <v>50.45247810919966</v>
      </c>
      <c r="AD39">
        <v>67.679565228751343</v>
      </c>
      <c r="AE39">
        <v>65.358807741206377</v>
      </c>
      <c r="AF39">
        <v>63.853364870052566</v>
      </c>
      <c r="AG39">
        <v>65.528912883913634</v>
      </c>
      <c r="AH39">
        <v>67.138437187660969</v>
      </c>
      <c r="AI39">
        <v>68.371532008275949</v>
      </c>
      <c r="AJ39">
        <v>68.105009105392952</v>
      </c>
      <c r="AK39">
        <v>70.000131113396236</v>
      </c>
      <c r="AL39">
        <v>67.59701238988275</v>
      </c>
      <c r="AM39">
        <v>84.09918014261639</v>
      </c>
      <c r="AN39">
        <v>92.423296690162132</v>
      </c>
      <c r="AO39">
        <v>89.148697020526029</v>
      </c>
      <c r="AP39">
        <v>89.882730454117734</v>
      </c>
      <c r="AQ39">
        <v>89.510477445260051</v>
      </c>
      <c r="AR39">
        <v>93.166725782423327</v>
      </c>
      <c r="AS39">
        <v>101.09204748249023</v>
      </c>
      <c r="AT39">
        <v>101.52263761007691</v>
      </c>
      <c r="AU39">
        <v>99.114640741410113</v>
      </c>
      <c r="AV39">
        <v>100.43922726673127</v>
      </c>
      <c r="AW39">
        <v>95.979940577941747</v>
      </c>
      <c r="AX39" s="5">
        <v>100</v>
      </c>
      <c r="AY39">
        <v>103.33404593869069</v>
      </c>
      <c r="AZ39">
        <v>105.23356507679871</v>
      </c>
      <c r="BA39">
        <v>112.68101890226436</v>
      </c>
      <c r="BB39">
        <v>113.48288902376396</v>
      </c>
      <c r="BC39">
        <v>118.26200449558529</v>
      </c>
      <c r="BD39">
        <v>123.00326432464668</v>
      </c>
      <c r="BE39">
        <v>130.60614059135321</v>
      </c>
      <c r="BF39">
        <v>133.85495106929767</v>
      </c>
      <c r="BG39">
        <v>149.77539565903683</v>
      </c>
      <c r="BH39">
        <v>153.83170744431112</v>
      </c>
      <c r="BI39">
        <v>158.41606782421715</v>
      </c>
      <c r="BJ39">
        <v>168.6239339474842</v>
      </c>
      <c r="BK39">
        <v>166.55977943876778</v>
      </c>
      <c r="BL39">
        <v>170.43701969728423</v>
      </c>
      <c r="BM39" s="5">
        <v>173.81535507501931</v>
      </c>
      <c r="BN39">
        <v>179.50009908566116</v>
      </c>
    </row>
    <row r="40" spans="1:66" x14ac:dyDescent="0.25">
      <c r="A40" t="s">
        <v>226</v>
      </c>
      <c r="B40" t="s">
        <v>31</v>
      </c>
      <c r="C40" t="s">
        <v>669</v>
      </c>
      <c r="D40" t="s">
        <v>670</v>
      </c>
      <c r="E40">
        <v>12.040409049401115</v>
      </c>
      <c r="F40">
        <v>12.334728068723889</v>
      </c>
      <c r="G40">
        <v>12.49591469422456</v>
      </c>
      <c r="H40">
        <v>12.763881064959712</v>
      </c>
      <c r="I40">
        <v>13.125581719363733</v>
      </c>
      <c r="J40">
        <v>13.622393821274647</v>
      </c>
      <c r="K40">
        <v>14.296886744599183</v>
      </c>
      <c r="L40">
        <v>14.927248146682413</v>
      </c>
      <c r="M40">
        <v>15.533103480702493</v>
      </c>
      <c r="N40">
        <v>16.283066973627243</v>
      </c>
      <c r="AP40">
        <v>70.032531467855947</v>
      </c>
      <c r="AQ40">
        <v>69.906919321822485</v>
      </c>
      <c r="AR40">
        <v>71.236982586883684</v>
      </c>
      <c r="AS40">
        <v>74.325391585380785</v>
      </c>
      <c r="AT40">
        <v>75.558168238310472</v>
      </c>
      <c r="AU40">
        <v>76.494371338417693</v>
      </c>
      <c r="AV40">
        <v>78.98401317500138</v>
      </c>
      <c r="AW40">
        <v>81.563841146012777</v>
      </c>
      <c r="AX40" s="5">
        <v>84.110987841508617</v>
      </c>
      <c r="AY40">
        <v>86.275845183046044</v>
      </c>
      <c r="AZ40">
        <v>89.106387511407291</v>
      </c>
      <c r="BA40">
        <v>92.656153067410173</v>
      </c>
      <c r="BB40">
        <v>90.514382578272304</v>
      </c>
      <c r="BC40">
        <v>93.093994016540364</v>
      </c>
      <c r="BD40">
        <v>96.105360393985535</v>
      </c>
      <c r="BE40">
        <v>97.270078117358295</v>
      </c>
      <c r="BF40">
        <v>98.960095143784017</v>
      </c>
      <c r="BG40">
        <v>100.88447186483356</v>
      </c>
      <c r="BH40">
        <v>100</v>
      </c>
      <c r="BI40">
        <v>100.75403003025545</v>
      </c>
      <c r="BJ40">
        <v>103.33836771650114</v>
      </c>
      <c r="BK40">
        <v>105.00977734670482</v>
      </c>
      <c r="BL40">
        <v>106.55887939789446</v>
      </c>
      <c r="BM40" s="5">
        <v>107.35773049893702</v>
      </c>
      <c r="BN40">
        <v>116.02083857263482</v>
      </c>
    </row>
    <row r="41" spans="1:66" x14ac:dyDescent="0.25">
      <c r="A41" t="s">
        <v>528</v>
      </c>
      <c r="B41" t="s">
        <v>437</v>
      </c>
      <c r="C41" t="s">
        <v>669</v>
      </c>
      <c r="D41" t="s">
        <v>670</v>
      </c>
    </row>
    <row r="42" spans="1:66" x14ac:dyDescent="0.25">
      <c r="A42" t="s">
        <v>396</v>
      </c>
      <c r="B42" t="s">
        <v>32</v>
      </c>
      <c r="C42" t="s">
        <v>669</v>
      </c>
      <c r="D42" t="s">
        <v>670</v>
      </c>
      <c r="Y42">
        <v>56.434690500805139</v>
      </c>
      <c r="Z42">
        <v>59.629519027763024</v>
      </c>
      <c r="AA42">
        <v>64.011120541911126</v>
      </c>
      <c r="AB42">
        <v>65.526189421090223</v>
      </c>
      <c r="AC42">
        <v>67.989736929809823</v>
      </c>
      <c r="AD42">
        <v>69.533600868784788</v>
      </c>
      <c r="AE42">
        <v>71.643663181332244</v>
      </c>
      <c r="AF42">
        <v>73.215154315471167</v>
      </c>
      <c r="AG42">
        <v>75.258031630868146</v>
      </c>
      <c r="AH42">
        <v>77.860800918743195</v>
      </c>
      <c r="AI42">
        <v>81.534131822977514</v>
      </c>
      <c r="AJ42">
        <v>85.944398426009499</v>
      </c>
      <c r="AK42">
        <v>87.770403232620637</v>
      </c>
      <c r="AL42">
        <v>89.808453054035112</v>
      </c>
      <c r="AM42">
        <v>90.872132819231155</v>
      </c>
      <c r="AN42">
        <v>91.542548986006395</v>
      </c>
      <c r="AO42">
        <v>91.798888684179687</v>
      </c>
      <c r="AP42">
        <v>91.361482276095799</v>
      </c>
      <c r="AQ42">
        <v>91.188572394321923</v>
      </c>
      <c r="AR42">
        <v>91.22848614046795</v>
      </c>
      <c r="AS42">
        <v>92.475840007247129</v>
      </c>
      <c r="AT42">
        <v>93.376909167308867</v>
      </c>
      <c r="AU42">
        <v>93.143967488470196</v>
      </c>
      <c r="AV42">
        <v>94.242842052745473</v>
      </c>
      <c r="AW42">
        <v>94.522392031058672</v>
      </c>
      <c r="AX42" s="5">
        <v>95.396382261868411</v>
      </c>
      <c r="AY42">
        <v>97.447650588465336</v>
      </c>
      <c r="AZ42">
        <v>99.764041004565584</v>
      </c>
      <c r="BA42">
        <v>101.21054777906424</v>
      </c>
      <c r="BB42">
        <v>101.67363054717029</v>
      </c>
      <c r="BC42">
        <v>101.99160117626802</v>
      </c>
      <c r="BD42">
        <v>101.97074091903238</v>
      </c>
      <c r="BE42">
        <v>102.0357169434894</v>
      </c>
      <c r="BF42">
        <v>101.94710643270865</v>
      </c>
      <c r="BG42">
        <v>101.28126561349464</v>
      </c>
      <c r="BH42">
        <v>100</v>
      </c>
      <c r="BI42">
        <v>99.416708408416028</v>
      </c>
      <c r="BJ42">
        <v>99.050984941811777</v>
      </c>
      <c r="BK42">
        <v>99.808020919418212</v>
      </c>
      <c r="BL42">
        <v>99.704325218379537</v>
      </c>
      <c r="BM42" s="5">
        <v>98.965363631097333</v>
      </c>
      <c r="BN42">
        <v>100.01426080960785</v>
      </c>
    </row>
    <row r="43" spans="1:66" x14ac:dyDescent="0.25">
      <c r="A43" t="s">
        <v>529</v>
      </c>
      <c r="B43" t="s">
        <v>438</v>
      </c>
      <c r="C43" t="s">
        <v>669</v>
      </c>
      <c r="D43" t="s">
        <v>670</v>
      </c>
      <c r="AQ43">
        <v>72.497198306392747</v>
      </c>
      <c r="AR43">
        <v>75.331570809399679</v>
      </c>
      <c r="AS43">
        <v>78.263715067852303</v>
      </c>
      <c r="AT43">
        <v>80.847697632150187</v>
      </c>
      <c r="AU43">
        <v>84.391030452064868</v>
      </c>
      <c r="AV43">
        <v>88.065174582590487</v>
      </c>
      <c r="AW43">
        <v>91.409513171167802</v>
      </c>
      <c r="AX43" s="5">
        <v>93.699055963194169</v>
      </c>
      <c r="AY43">
        <v>96.771383522381939</v>
      </c>
      <c r="AZ43">
        <v>100</v>
      </c>
    </row>
    <row r="44" spans="1:66" x14ac:dyDescent="0.25">
      <c r="A44" t="s">
        <v>230</v>
      </c>
      <c r="B44" t="s">
        <v>33</v>
      </c>
      <c r="C44" t="s">
        <v>669</v>
      </c>
      <c r="D44" t="s">
        <v>670</v>
      </c>
      <c r="E44">
        <v>2.3177132065130447E-5</v>
      </c>
      <c r="F44">
        <v>2.4699633604172623E-5</v>
      </c>
      <c r="G44">
        <v>2.7897869719510526E-5</v>
      </c>
      <c r="H44">
        <v>4.0122835451697704E-5</v>
      </c>
      <c r="I44">
        <v>5.9355460673864639E-5</v>
      </c>
      <c r="J44">
        <v>8.2409178209700106E-5</v>
      </c>
      <c r="K44">
        <v>1.0596284277072224E-4</v>
      </c>
      <c r="L44">
        <v>1.3260708041835817E-4</v>
      </c>
      <c r="M44">
        <v>1.7698890676495204E-4</v>
      </c>
      <c r="N44">
        <v>2.4806859429278512E-4</v>
      </c>
      <c r="O44">
        <v>3.4872437606329885E-4</v>
      </c>
      <c r="P44">
        <v>4.1034980276971958E-4</v>
      </c>
      <c r="Q44">
        <v>7.6979515313633725E-4</v>
      </c>
      <c r="R44">
        <v>3.9629848219410475E-3</v>
      </c>
      <c r="S44">
        <v>3.0856135178684744E-2</v>
      </c>
      <c r="T44">
        <v>0.1379890096995206</v>
      </c>
      <c r="U44">
        <v>0.47924757156217535</v>
      </c>
      <c r="V44">
        <v>0.96699518274404039</v>
      </c>
      <c r="W44">
        <v>1.5112649455092206</v>
      </c>
      <c r="X44">
        <v>2.2363348821289795</v>
      </c>
      <c r="Y44">
        <v>2.8875032673885892</v>
      </c>
      <c r="Z44">
        <v>3.2215542623287878</v>
      </c>
      <c r="AA44">
        <v>3.4682076436648486</v>
      </c>
      <c r="AB44">
        <v>4.5420920996116356</v>
      </c>
      <c r="AC44">
        <v>5.256905301476829</v>
      </c>
      <c r="AD44">
        <v>7.4480836134786284</v>
      </c>
      <c r="AE44">
        <v>9.0460622556627328</v>
      </c>
      <c r="AF44">
        <v>11.384326328920404</v>
      </c>
      <c r="AG44">
        <v>13.856760794943145</v>
      </c>
      <c r="AH44">
        <v>15.762901212007591</v>
      </c>
      <c r="AI44">
        <v>19.304972828084416</v>
      </c>
      <c r="AJ44">
        <v>23.434496148055501</v>
      </c>
      <c r="AK44">
        <v>26.589805063654154</v>
      </c>
      <c r="AL44">
        <v>29.824300541111189</v>
      </c>
      <c r="AM44">
        <v>34.138082883362706</v>
      </c>
      <c r="AN44">
        <v>38.125656112969928</v>
      </c>
      <c r="AO44">
        <v>39.681097555765632</v>
      </c>
      <c r="AP44">
        <v>41.002708454370321</v>
      </c>
      <c r="AQ44">
        <v>41.322115537729111</v>
      </c>
      <c r="AR44">
        <v>42.226147504974676</v>
      </c>
      <c r="AS44">
        <v>44.151678193917505</v>
      </c>
      <c r="AT44">
        <v>46.040110365235911</v>
      </c>
      <c r="AU44">
        <v>47.578154087627823</v>
      </c>
      <c r="AV44">
        <v>49.624157868393567</v>
      </c>
      <c r="AW44">
        <v>53.110136707573993</v>
      </c>
      <c r="AX44" s="5">
        <v>56.89174592520807</v>
      </c>
      <c r="AY44">
        <v>63.917817334542285</v>
      </c>
      <c r="AZ44">
        <v>67.170439781156205</v>
      </c>
      <c r="BA44">
        <v>67.379428848858581</v>
      </c>
      <c r="BB44">
        <v>69.790126713367911</v>
      </c>
      <c r="BC44">
        <v>75.971746352398952</v>
      </c>
      <c r="BD44">
        <v>78.448816436317784</v>
      </c>
      <c r="BE44">
        <v>79.047747011183588</v>
      </c>
      <c r="BF44">
        <v>80.834835242865807</v>
      </c>
      <c r="BG44">
        <v>85.566010545384358</v>
      </c>
      <c r="BH44">
        <v>89.805263477263082</v>
      </c>
      <c r="BI44">
        <v>93.900972647553644</v>
      </c>
      <c r="BJ44">
        <v>98.434691789880802</v>
      </c>
      <c r="BK44">
        <v>100</v>
      </c>
      <c r="BL44">
        <v>102.57835901388472</v>
      </c>
      <c r="BM44" s="5">
        <v>111.62302361736478</v>
      </c>
      <c r="BN44">
        <v>120.06159360468402</v>
      </c>
    </row>
    <row r="45" spans="1:66" x14ac:dyDescent="0.25">
      <c r="A45" t="s">
        <v>231</v>
      </c>
      <c r="B45" t="s">
        <v>34</v>
      </c>
      <c r="C45" t="s">
        <v>669</v>
      </c>
      <c r="D45" t="s">
        <v>670</v>
      </c>
      <c r="E45">
        <v>14.855581385777997</v>
      </c>
      <c r="F45">
        <v>17.121650840744447</v>
      </c>
      <c r="G45">
        <v>17.101966948838122</v>
      </c>
      <c r="H45">
        <v>16.653619961794544</v>
      </c>
      <c r="I45">
        <v>16.59332744869581</v>
      </c>
      <c r="J45">
        <v>16.737653025501011</v>
      </c>
      <c r="K45">
        <v>16.476199030328171</v>
      </c>
      <c r="L45">
        <v>16.610232460678208</v>
      </c>
      <c r="M45">
        <v>16.836725562227095</v>
      </c>
      <c r="N45">
        <v>16.198187910220916</v>
      </c>
      <c r="O45">
        <v>15.774674875664561</v>
      </c>
      <c r="P45">
        <v>15.87972433575961</v>
      </c>
      <c r="Q45">
        <v>15.891504807110907</v>
      </c>
      <c r="R45">
        <v>15.924633035678712</v>
      </c>
      <c r="S45">
        <v>15.968861422073017</v>
      </c>
      <c r="T45">
        <v>15.788225629355548</v>
      </c>
      <c r="U45">
        <v>15.771444919885738</v>
      </c>
      <c r="V45">
        <v>15.943948533034998</v>
      </c>
      <c r="W45">
        <v>16.211032390831274</v>
      </c>
      <c r="X45">
        <v>16.794638435933635</v>
      </c>
      <c r="Y45">
        <v>17.424735827523083</v>
      </c>
      <c r="Z45">
        <v>17.835588693814344</v>
      </c>
      <c r="AA45">
        <v>17.810555537321065</v>
      </c>
      <c r="AB45">
        <v>18.016587199947072</v>
      </c>
      <c r="AC45">
        <v>18.907356586396897</v>
      </c>
      <c r="AD45">
        <v>20.837684068999522</v>
      </c>
      <c r="AE45">
        <v>21.810599871863019</v>
      </c>
      <c r="AF45">
        <v>22.919127202044702</v>
      </c>
      <c r="AG45">
        <v>25.694097542183474</v>
      </c>
      <c r="AH45">
        <v>27.90442332467406</v>
      </c>
      <c r="AI45">
        <v>29.498107493724874</v>
      </c>
      <c r="AJ45">
        <v>31.478768823602721</v>
      </c>
      <c r="AK45">
        <v>34.056981673128064</v>
      </c>
      <c r="AL45">
        <v>39.22882876629685</v>
      </c>
      <c r="AM45">
        <v>47.316632003756851</v>
      </c>
      <c r="AN45">
        <v>53.782779280089343</v>
      </c>
      <c r="AO45">
        <v>57.282279856100139</v>
      </c>
      <c r="AP45">
        <v>58.208287287188774</v>
      </c>
      <c r="AQ45">
        <v>57.684266232557512</v>
      </c>
      <c r="AR45">
        <v>56.95567995157991</v>
      </c>
      <c r="AS45">
        <v>58.130557511104961</v>
      </c>
      <c r="AT45">
        <v>59.320518773001353</v>
      </c>
      <c r="AU45">
        <v>59.677687069664152</v>
      </c>
      <c r="AV45">
        <v>61.231203322605801</v>
      </c>
      <c r="AW45">
        <v>65.487992095804842</v>
      </c>
      <c r="AX45" s="5">
        <v>68.044475834171536</v>
      </c>
      <c r="AY45">
        <v>70.716275789506355</v>
      </c>
      <c r="AZ45">
        <v>76.196565462816721</v>
      </c>
      <c r="BA45">
        <v>82.136351408816935</v>
      </c>
      <c r="BB45">
        <v>81.964248351050557</v>
      </c>
      <c r="BC45">
        <v>87.604519951909637</v>
      </c>
      <c r="BD45">
        <v>94.679184562069892</v>
      </c>
      <c r="BE45">
        <v>96.886362353111267</v>
      </c>
      <c r="BF45">
        <v>98.982372876266268</v>
      </c>
      <c r="BG45">
        <v>100.00294418028737</v>
      </c>
      <c r="BH45">
        <v>100</v>
      </c>
      <c r="BI45">
        <v>101.40734602722661</v>
      </c>
      <c r="BJ45">
        <v>105.69959648414181</v>
      </c>
      <c r="BK45">
        <v>109.39881561292886</v>
      </c>
      <c r="BL45">
        <v>110.80645061943464</v>
      </c>
      <c r="BM45" s="5">
        <v>111.35100711575315</v>
      </c>
      <c r="BN45">
        <v>116.21903585572949</v>
      </c>
    </row>
    <row r="46" spans="1:66" x14ac:dyDescent="0.25">
      <c r="A46" t="s">
        <v>530</v>
      </c>
      <c r="B46" t="s">
        <v>35</v>
      </c>
      <c r="C46" t="s">
        <v>669</v>
      </c>
      <c r="D46" t="s">
        <v>670</v>
      </c>
      <c r="E46">
        <v>4.12414369012187</v>
      </c>
      <c r="F46">
        <v>4.2474582038318376</v>
      </c>
      <c r="G46">
        <v>4.3750866695713784</v>
      </c>
      <c r="H46">
        <v>4.5069481572857537</v>
      </c>
      <c r="I46">
        <v>4.6379280908900693</v>
      </c>
      <c r="J46">
        <v>4.7807237656846251</v>
      </c>
      <c r="K46">
        <v>4.7827127009025459</v>
      </c>
      <c r="L46">
        <v>4.8414325438027754</v>
      </c>
      <c r="M46">
        <v>5.121935461499155</v>
      </c>
      <c r="N46">
        <v>5.2168919371649922</v>
      </c>
      <c r="O46">
        <v>5.3729212615223991</v>
      </c>
      <c r="P46">
        <v>5.3223570288245723</v>
      </c>
      <c r="Q46">
        <v>5.4560342223413327</v>
      </c>
      <c r="R46">
        <v>6.17775673617317</v>
      </c>
      <c r="S46">
        <v>7.8268577039775797</v>
      </c>
      <c r="T46">
        <v>8.1645047185372377</v>
      </c>
      <c r="U46">
        <v>9.6523202291902379</v>
      </c>
      <c r="V46">
        <v>12.42748698703576</v>
      </c>
      <c r="W46">
        <v>12.978435343580152</v>
      </c>
      <c r="X46">
        <v>13.827406341109311</v>
      </c>
      <c r="Y46">
        <v>17.165850680672278</v>
      </c>
      <c r="Z46">
        <v>17.676876537695986</v>
      </c>
      <c r="AA46">
        <v>19.144290199004903</v>
      </c>
      <c r="AB46">
        <v>20.876232381424209</v>
      </c>
      <c r="AC46">
        <v>24.615143867062432</v>
      </c>
      <c r="AD46">
        <v>24.699735547965389</v>
      </c>
      <c r="AE46">
        <v>24.200700896451249</v>
      </c>
      <c r="AF46">
        <v>23.214472287723851</v>
      </c>
      <c r="AG46">
        <v>23.126042323545299</v>
      </c>
      <c r="AH46">
        <v>22.891912762355688</v>
      </c>
      <c r="AI46">
        <v>21.856448928928138</v>
      </c>
      <c r="AJ46">
        <v>22.001464121750928</v>
      </c>
      <c r="AK46">
        <v>21.99621960271179</v>
      </c>
      <c r="AL46">
        <v>23.349909694064422</v>
      </c>
      <c r="AM46">
        <v>34.181015016335877</v>
      </c>
      <c r="AN46">
        <v>37.955894485181439</v>
      </c>
      <c r="AO46">
        <v>59.318905218395834</v>
      </c>
      <c r="AP46">
        <v>61.645080781822678</v>
      </c>
      <c r="AQ46">
        <v>64.966124066697972</v>
      </c>
      <c r="AR46">
        <v>64.462044159790295</v>
      </c>
      <c r="AS46">
        <v>65.494092632715734</v>
      </c>
      <c r="AT46">
        <v>69.997446006434288</v>
      </c>
      <c r="AU46">
        <v>73.204825120944079</v>
      </c>
      <c r="AV46">
        <v>75.604567645268233</v>
      </c>
      <c r="AW46">
        <v>73.711915011606649</v>
      </c>
      <c r="AX46" s="5">
        <v>74.607614247834846</v>
      </c>
      <c r="AY46">
        <v>75.621933304318091</v>
      </c>
      <c r="AZ46">
        <v>77.957554108359545</v>
      </c>
      <c r="BA46">
        <v>82.146161636512346</v>
      </c>
      <c r="BB46">
        <v>83.13830596965451</v>
      </c>
      <c r="BC46">
        <v>84.398863866491823</v>
      </c>
      <c r="BD46">
        <v>89.217465501738786</v>
      </c>
      <c r="BE46">
        <v>88.856939187634396</v>
      </c>
      <c r="BF46">
        <v>91.413113794922197</v>
      </c>
      <c r="BG46">
        <v>95.441993537200787</v>
      </c>
      <c r="BH46">
        <v>100</v>
      </c>
      <c r="BI46">
        <v>97.909638551519279</v>
      </c>
      <c r="BJ46">
        <v>96.11044943066409</v>
      </c>
      <c r="BK46">
        <v>96.720600768589549</v>
      </c>
      <c r="BL46">
        <v>96.91451795818989</v>
      </c>
      <c r="BM46" s="5">
        <v>97.839332745698798</v>
      </c>
      <c r="BN46">
        <v>100.54314052561951</v>
      </c>
    </row>
    <row r="47" spans="1:66" x14ac:dyDescent="0.25">
      <c r="A47" t="s">
        <v>225</v>
      </c>
      <c r="B47" t="s">
        <v>36</v>
      </c>
      <c r="C47" t="s">
        <v>669</v>
      </c>
      <c r="D47" t="s">
        <v>670</v>
      </c>
      <c r="E47">
        <v>5.2421712909702833</v>
      </c>
      <c r="F47">
        <v>5.507658387100121</v>
      </c>
      <c r="G47">
        <v>5.6789443085755122</v>
      </c>
      <c r="H47">
        <v>5.6639451362105167</v>
      </c>
      <c r="I47">
        <v>5.9143500382874619</v>
      </c>
      <c r="J47">
        <v>6.0771384843701597</v>
      </c>
      <c r="K47">
        <v>6.0885863981444395</v>
      </c>
      <c r="L47">
        <v>7.5272697470359802</v>
      </c>
      <c r="M47">
        <v>7.960142700258781</v>
      </c>
      <c r="N47">
        <v>8.3821863937600316</v>
      </c>
      <c r="O47">
        <v>9.0430382506275624</v>
      </c>
      <c r="P47">
        <v>9.3541300418537148</v>
      </c>
      <c r="Q47">
        <v>10.100251323103681</v>
      </c>
      <c r="R47">
        <v>10.759750570343819</v>
      </c>
      <c r="S47">
        <v>11.906319582764622</v>
      </c>
      <c r="T47">
        <v>12.619516796472618</v>
      </c>
      <c r="U47">
        <v>15.102336500249086</v>
      </c>
      <c r="V47">
        <v>15.991074846887109</v>
      </c>
      <c r="W47">
        <v>16.536339577919978</v>
      </c>
      <c r="X47">
        <v>18.661716732865848</v>
      </c>
      <c r="Y47">
        <v>21.320245237800723</v>
      </c>
      <c r="Z47">
        <v>23.1964681429764</v>
      </c>
      <c r="AA47">
        <v>26.091840035415675</v>
      </c>
      <c r="AB47">
        <v>29.421960347118954</v>
      </c>
      <c r="AC47">
        <v>33.409280842376923</v>
      </c>
      <c r="AD47">
        <v>37.146819815148504</v>
      </c>
      <c r="AE47">
        <v>37.213400171683105</v>
      </c>
      <c r="AF47">
        <v>36.323140595718655</v>
      </c>
      <c r="AG47">
        <v>36.618774152243795</v>
      </c>
      <c r="AH47">
        <v>35.952648197004258</v>
      </c>
      <c r="AI47">
        <v>36.543385595401602</v>
      </c>
      <c r="AJ47">
        <v>37.847514341308958</v>
      </c>
      <c r="AK47">
        <v>37.363947615239354</v>
      </c>
      <c r="AL47">
        <v>58.196358355868952</v>
      </c>
      <c r="AM47">
        <v>61.619743043134932</v>
      </c>
      <c r="AN47">
        <v>65.707913544962111</v>
      </c>
      <c r="AO47">
        <v>65.977683350638458</v>
      </c>
      <c r="AP47">
        <v>70.044423090513249</v>
      </c>
      <c r="AQ47">
        <v>70.791005497636235</v>
      </c>
      <c r="AR47">
        <v>72.339762975409272</v>
      </c>
      <c r="AS47">
        <v>73.447691988818448</v>
      </c>
      <c r="AT47">
        <v>75.261379118626891</v>
      </c>
      <c r="AU47">
        <v>77.349500704241507</v>
      </c>
      <c r="AV47">
        <v>78.860070278337687</v>
      </c>
      <c r="AW47">
        <v>78.970070479667029</v>
      </c>
      <c r="AX47" s="5">
        <v>80.041806441429046</v>
      </c>
      <c r="AY47">
        <v>81.882507837062875</v>
      </c>
      <c r="AZ47">
        <v>82.284311886185421</v>
      </c>
      <c r="BA47">
        <v>86.349598600728243</v>
      </c>
      <c r="BB47">
        <v>89.461219501726063</v>
      </c>
      <c r="BC47">
        <v>90.076880057278359</v>
      </c>
      <c r="BD47">
        <v>92.409010333026259</v>
      </c>
      <c r="BE47">
        <v>94.203857020579875</v>
      </c>
      <c r="BF47">
        <v>97.080333330415641</v>
      </c>
      <c r="BG47">
        <v>99.03573766961668</v>
      </c>
      <c r="BH47">
        <v>99.342542137481033</v>
      </c>
      <c r="BI47">
        <v>100</v>
      </c>
      <c r="BJ47">
        <v>101.02514116066253</v>
      </c>
      <c r="BK47">
        <v>102.94157962383143</v>
      </c>
      <c r="BL47">
        <v>104.14576121573835</v>
      </c>
      <c r="BM47" s="5">
        <v>104.88058458524003</v>
      </c>
      <c r="BN47">
        <v>108.40051517726428</v>
      </c>
    </row>
    <row r="48" spans="1:66" x14ac:dyDescent="0.25">
      <c r="A48" t="s">
        <v>531</v>
      </c>
      <c r="B48" t="s">
        <v>37</v>
      </c>
      <c r="C48" t="s">
        <v>669</v>
      </c>
      <c r="D48" t="s">
        <v>670</v>
      </c>
      <c r="E48">
        <v>1.0469340019563196E-14</v>
      </c>
      <c r="F48">
        <v>1.1107915127648228E-14</v>
      </c>
      <c r="G48">
        <v>1.3467322050144864E-14</v>
      </c>
      <c r="H48">
        <v>2.5298256908242866E-14</v>
      </c>
      <c r="I48">
        <v>2.6195833385199383E-14</v>
      </c>
      <c r="J48">
        <v>3.6399666236277414E-14</v>
      </c>
      <c r="K48">
        <v>3.8210120333580227E-14</v>
      </c>
      <c r="L48">
        <v>6.0591473010515456E-14</v>
      </c>
      <c r="M48">
        <v>9.6875334433176278E-14</v>
      </c>
      <c r="N48">
        <v>1.1405235988327192E-13</v>
      </c>
      <c r="O48">
        <v>1.1081675271448872E-13</v>
      </c>
      <c r="P48">
        <v>1.1990782309817197E-13</v>
      </c>
      <c r="Q48">
        <v>1.3211611635222118E-13</v>
      </c>
      <c r="R48">
        <v>1.5574779146559989E-13</v>
      </c>
      <c r="S48">
        <v>1.8415357672739497E-13</v>
      </c>
      <c r="T48">
        <v>2.0674078263150159E-13</v>
      </c>
      <c r="U48">
        <v>3.254005404657061E-13</v>
      </c>
      <c r="V48">
        <v>4.4668268687447249E-13</v>
      </c>
      <c r="W48">
        <v>5.7360443896055523E-13</v>
      </c>
      <c r="X48">
        <v>1.1573618843869162E-12</v>
      </c>
      <c r="Y48">
        <v>1.7523333220212794E-12</v>
      </c>
      <c r="Z48">
        <v>2.3346375770504164E-12</v>
      </c>
      <c r="AA48">
        <v>3.3498613475177416E-12</v>
      </c>
      <c r="AB48">
        <v>5.96997124193457E-12</v>
      </c>
      <c r="AC48">
        <v>1.13192578007595E-11</v>
      </c>
      <c r="AD48">
        <v>1.4240861175737294E-11</v>
      </c>
      <c r="AE48">
        <v>1.8292849934739789E-11</v>
      </c>
      <c r="AF48">
        <v>3.1787009331415373E-11</v>
      </c>
      <c r="AG48">
        <v>6.0899518660077719E-11</v>
      </c>
      <c r="AH48">
        <v>1.2804869694890203E-10</v>
      </c>
      <c r="AI48">
        <v>2.6756454796568934E-10</v>
      </c>
      <c r="AJ48">
        <v>6.5244268372921308E-9</v>
      </c>
      <c r="AK48">
        <v>2.5806115323147502E-7</v>
      </c>
      <c r="AL48">
        <v>4.5357901533661393E-6</v>
      </c>
      <c r="AM48">
        <v>1.2185789532063265E-3</v>
      </c>
      <c r="AN48">
        <v>6.9021208616471983E-3</v>
      </c>
      <c r="AO48">
        <v>5.0950684843525051E-2</v>
      </c>
      <c r="AP48">
        <v>0.14910352834145002</v>
      </c>
      <c r="AQ48">
        <v>0.18926512486677732</v>
      </c>
      <c r="AR48">
        <v>1.0256324279040632</v>
      </c>
      <c r="AS48">
        <v>28.00102347043779</v>
      </c>
      <c r="AT48">
        <v>48.45849039621308</v>
      </c>
      <c r="AU48">
        <v>63.829262469569734</v>
      </c>
      <c r="AV48">
        <v>72.392247508651096</v>
      </c>
      <c r="AW48">
        <v>77.000345809216626</v>
      </c>
      <c r="AX48" s="5">
        <v>100</v>
      </c>
      <c r="AY48">
        <v>113.32522538383942</v>
      </c>
      <c r="AZ48">
        <v>136.29790875655041</v>
      </c>
      <c r="BA48">
        <v>164.19170733316639</v>
      </c>
      <c r="BB48">
        <v>217.81331877777177</v>
      </c>
      <c r="BC48">
        <v>263.08870343844035</v>
      </c>
      <c r="BD48">
        <v>299.37300319730025</v>
      </c>
      <c r="BE48">
        <v>317.15573627265996</v>
      </c>
      <c r="BF48">
        <v>325.94504597313539</v>
      </c>
      <c r="BG48">
        <v>329.18373590755942</v>
      </c>
      <c r="BH48">
        <v>325.37877157059347</v>
      </c>
      <c r="BI48">
        <v>339.53023927280242</v>
      </c>
      <c r="BJ48">
        <v>485.76136285478918</v>
      </c>
      <c r="BK48">
        <v>636.34064368943029</v>
      </c>
      <c r="BL48">
        <v>673.85550415578234</v>
      </c>
      <c r="BM48" s="5">
        <v>700.1463107037797</v>
      </c>
      <c r="BN48">
        <v>804.99626323931466</v>
      </c>
    </row>
    <row r="49" spans="1:66" x14ac:dyDescent="0.25">
      <c r="A49" t="s">
        <v>532</v>
      </c>
      <c r="B49" t="s">
        <v>38</v>
      </c>
      <c r="C49" t="s">
        <v>669</v>
      </c>
      <c r="D49" t="s">
        <v>670</v>
      </c>
      <c r="E49">
        <v>5.7810116500321307</v>
      </c>
      <c r="F49">
        <v>6.1448660198186573</v>
      </c>
      <c r="G49">
        <v>6.4062575540900921</v>
      </c>
      <c r="H49">
        <v>6.9042734294809964</v>
      </c>
      <c r="I49">
        <v>7.1704982920836118</v>
      </c>
      <c r="J49">
        <v>7.3874406717729615</v>
      </c>
      <c r="K49">
        <v>8.1282058167500661</v>
      </c>
      <c r="L49">
        <v>8.5765619014828633</v>
      </c>
      <c r="M49">
        <v>8.4869598324113955</v>
      </c>
      <c r="N49">
        <v>8.7413049733331238</v>
      </c>
      <c r="O49">
        <v>9.0656471793377218</v>
      </c>
      <c r="P49">
        <v>9.8192761175735992</v>
      </c>
      <c r="Q49">
        <v>10.548629763629576</v>
      </c>
      <c r="R49">
        <v>11.375492407034207</v>
      </c>
      <c r="S49">
        <v>12.298470430198588</v>
      </c>
      <c r="T49">
        <v>13.319834361783144</v>
      </c>
      <c r="U49">
        <v>14.475430069320613</v>
      </c>
      <c r="V49">
        <v>16.577918462951555</v>
      </c>
      <c r="W49">
        <v>16.440596422137414</v>
      </c>
      <c r="X49">
        <v>19.252201110627002</v>
      </c>
      <c r="Y49">
        <v>23.130366145828297</v>
      </c>
      <c r="Z49">
        <v>29.558092950337659</v>
      </c>
      <c r="AA49">
        <v>31.344802275845367</v>
      </c>
      <c r="AB49">
        <v>33.331552298760094</v>
      </c>
      <c r="AC49">
        <v>37.368468129617121</v>
      </c>
      <c r="AD49">
        <v>38.302134310366753</v>
      </c>
      <c r="AE49">
        <v>27.128381944704998</v>
      </c>
      <c r="AF49">
        <v>29.197333847621632</v>
      </c>
      <c r="AG49">
        <v>27.37940478037601</v>
      </c>
      <c r="AH49">
        <v>30.868652602196693</v>
      </c>
      <c r="AI49">
        <v>30.550993092610184</v>
      </c>
      <c r="AJ49">
        <v>30.098644183655175</v>
      </c>
      <c r="AK49">
        <v>29.626315667846249</v>
      </c>
      <c r="AL49">
        <v>29.291292813862025</v>
      </c>
      <c r="AM49">
        <v>40.056670593491233</v>
      </c>
      <c r="AN49">
        <v>41.416966891055544</v>
      </c>
      <c r="AO49">
        <v>48.868676108266243</v>
      </c>
      <c r="AP49">
        <v>51.294770174634309</v>
      </c>
      <c r="AQ49">
        <v>41.947791161775207</v>
      </c>
      <c r="AR49">
        <v>54.261708688638763</v>
      </c>
      <c r="AS49">
        <v>79.786461534330428</v>
      </c>
      <c r="AT49">
        <v>68.67603067553587</v>
      </c>
      <c r="AU49">
        <v>67.481804250816268</v>
      </c>
      <c r="AV49">
        <v>64.612790428605464</v>
      </c>
      <c r="AW49">
        <v>75.472416091958621</v>
      </c>
      <c r="AX49" s="5">
        <v>100</v>
      </c>
      <c r="AY49">
        <v>111.38030176257064</v>
      </c>
      <c r="AZ49">
        <v>118.88746456313461</v>
      </c>
      <c r="BA49">
        <v>138.22950802289057</v>
      </c>
      <c r="BB49">
        <v>108.97291041903627</v>
      </c>
      <c r="BC49">
        <v>141.03021663009284</v>
      </c>
      <c r="BD49">
        <v>156.47771532710686</v>
      </c>
      <c r="BE49">
        <v>174.25998409747461</v>
      </c>
      <c r="BF49">
        <v>172.33517420210848</v>
      </c>
      <c r="BG49">
        <v>161.03014214056998</v>
      </c>
      <c r="BH49">
        <v>132.69735312391222</v>
      </c>
      <c r="BI49">
        <v>128.13569195761872</v>
      </c>
      <c r="BJ49">
        <v>142.55554145101792</v>
      </c>
      <c r="BK49">
        <v>176.49955337757859</v>
      </c>
      <c r="BL49">
        <v>173.80512381213498</v>
      </c>
      <c r="BM49" s="5">
        <v>149.72368654563104</v>
      </c>
      <c r="BN49">
        <v>188.05467297271855</v>
      </c>
    </row>
    <row r="50" spans="1:66" x14ac:dyDescent="0.25">
      <c r="A50" t="s">
        <v>232</v>
      </c>
      <c r="B50" t="s">
        <v>39</v>
      </c>
      <c r="C50" t="s">
        <v>669</v>
      </c>
      <c r="D50" t="s">
        <v>670</v>
      </c>
      <c r="E50">
        <v>3.1872166192702493E-2</v>
      </c>
      <c r="F50">
        <v>3.4495044118028811E-2</v>
      </c>
      <c r="G50">
        <v>3.6788287097190835E-2</v>
      </c>
      <c r="H50">
        <v>4.5330755278337985E-2</v>
      </c>
      <c r="I50">
        <v>5.2737746024721151E-2</v>
      </c>
      <c r="J50">
        <v>5.7275554545130489E-2</v>
      </c>
      <c r="K50">
        <v>6.5939826607764956E-2</v>
      </c>
      <c r="L50">
        <v>7.3015291019864537E-2</v>
      </c>
      <c r="M50">
        <v>7.920142098725963E-2</v>
      </c>
      <c r="N50">
        <v>8.5889709793009139E-2</v>
      </c>
      <c r="O50">
        <v>9.6098392566237964E-2</v>
      </c>
      <c r="P50">
        <v>0.10648413080085307</v>
      </c>
      <c r="Q50">
        <v>0.12029758318200326</v>
      </c>
      <c r="R50">
        <v>0.1445508984861183</v>
      </c>
      <c r="S50">
        <v>0.1812337968280332</v>
      </c>
      <c r="T50">
        <v>0.22256772204912656</v>
      </c>
      <c r="U50">
        <v>0.27922802933893742</v>
      </c>
      <c r="V50">
        <v>0.36063086595126659</v>
      </c>
      <c r="W50">
        <v>0.42229849650557061</v>
      </c>
      <c r="X50">
        <v>0.52382169671134216</v>
      </c>
      <c r="Y50">
        <v>0.66847996140566102</v>
      </c>
      <c r="Z50">
        <v>0.82066528918696569</v>
      </c>
      <c r="AA50">
        <v>1.0239150077212635</v>
      </c>
      <c r="AB50">
        <v>1.2328200422704043</v>
      </c>
      <c r="AC50">
        <v>1.5062623224440332</v>
      </c>
      <c r="AD50">
        <v>1.8810732285354379</v>
      </c>
      <c r="AE50">
        <v>2.4297620934834629</v>
      </c>
      <c r="AF50">
        <v>2.9977660355830698</v>
      </c>
      <c r="AG50">
        <v>3.8296477965516393</v>
      </c>
      <c r="AH50">
        <v>4.7750276104143996</v>
      </c>
      <c r="AI50">
        <v>7.274090986911097</v>
      </c>
      <c r="AJ50">
        <v>9.2385155622700932</v>
      </c>
      <c r="AK50">
        <v>11.332368293381737</v>
      </c>
      <c r="AL50">
        <v>14.147507433795731</v>
      </c>
      <c r="AM50">
        <v>17.273594190513528</v>
      </c>
      <c r="AN50">
        <v>20.529832048268513</v>
      </c>
      <c r="AO50">
        <v>23.992881883075281</v>
      </c>
      <c r="AP50">
        <v>28.033247906733138</v>
      </c>
      <c r="AQ50">
        <v>32.174612349534037</v>
      </c>
      <c r="AR50">
        <v>36.235994630039556</v>
      </c>
      <c r="AS50">
        <v>48.438600078879844</v>
      </c>
      <c r="AT50">
        <v>51.596045178403408</v>
      </c>
      <c r="AU50">
        <v>54.675395482763768</v>
      </c>
      <c r="AV50">
        <v>58.409186355119601</v>
      </c>
      <c r="AW50">
        <v>62.663146910098931</v>
      </c>
      <c r="AX50" s="5">
        <v>65.641649169763213</v>
      </c>
      <c r="AY50">
        <v>69.453893545187512</v>
      </c>
      <c r="AZ50">
        <v>73.066908571302065</v>
      </c>
      <c r="BA50">
        <v>78.676534926607317</v>
      </c>
      <c r="BB50">
        <v>81.87412669600549</v>
      </c>
      <c r="BC50">
        <v>84.989322831644557</v>
      </c>
      <c r="BD50">
        <v>90.417423768820584</v>
      </c>
      <c r="BE50">
        <v>93.687510103104657</v>
      </c>
      <c r="BF50">
        <v>95.474764653267314</v>
      </c>
      <c r="BG50">
        <v>97.609229403177494</v>
      </c>
      <c r="BH50">
        <v>100</v>
      </c>
      <c r="BI50">
        <v>105.14833430514602</v>
      </c>
      <c r="BJ50">
        <v>110.54637209123588</v>
      </c>
      <c r="BK50">
        <v>115.66530992683921</v>
      </c>
      <c r="BL50">
        <v>120.29495338302181</v>
      </c>
      <c r="BM50" s="5">
        <v>121.92674035604347</v>
      </c>
      <c r="BN50">
        <v>129.85467889623055</v>
      </c>
    </row>
    <row r="51" spans="1:66" x14ac:dyDescent="0.25">
      <c r="A51" t="s">
        <v>233</v>
      </c>
      <c r="B51" t="s">
        <v>40</v>
      </c>
      <c r="C51" t="s">
        <v>669</v>
      </c>
      <c r="D51" t="s">
        <v>670</v>
      </c>
      <c r="Y51">
        <v>29.61747045651212</v>
      </c>
      <c r="Z51">
        <v>33.932001170200586</v>
      </c>
      <c r="AA51">
        <v>36.147661037214171</v>
      </c>
      <c r="AB51">
        <v>41.644804380061593</v>
      </c>
      <c r="AC51">
        <v>44.209984278021551</v>
      </c>
      <c r="AD51">
        <v>47.336229105185076</v>
      </c>
      <c r="AE51">
        <v>50.835453952764517</v>
      </c>
      <c r="AF51">
        <v>52.473992685361928</v>
      </c>
      <c r="AG51">
        <v>53.490574592203764</v>
      </c>
      <c r="AH51">
        <v>56.678963333732234</v>
      </c>
      <c r="AI51">
        <v>57.912247868579747</v>
      </c>
      <c r="AJ51">
        <v>62.614088339962315</v>
      </c>
      <c r="AK51">
        <v>58.378539981965559</v>
      </c>
      <c r="AL51">
        <v>60.032301102450667</v>
      </c>
      <c r="AM51">
        <v>65.685494432720688</v>
      </c>
      <c r="AN51">
        <v>71.151167671525599</v>
      </c>
      <c r="AO51">
        <v>73.42708031313424</v>
      </c>
      <c r="AP51">
        <v>74.105815681902641</v>
      </c>
      <c r="AQ51">
        <v>75.103764888254972</v>
      </c>
      <c r="AR51">
        <v>79.468315357028757</v>
      </c>
      <c r="AS51">
        <v>75.924009011751821</v>
      </c>
      <c r="AT51">
        <v>82.476238833441755</v>
      </c>
      <c r="AU51">
        <v>85.916038968339194</v>
      </c>
      <c r="AV51">
        <v>90.307920115422576</v>
      </c>
      <c r="AW51">
        <v>93.367879122025371</v>
      </c>
      <c r="AX51" s="5">
        <v>93.662811126848837</v>
      </c>
      <c r="AY51">
        <v>96.576439864483348</v>
      </c>
      <c r="AZ51">
        <v>100</v>
      </c>
      <c r="BA51">
        <v>103.14428979865365</v>
      </c>
      <c r="BB51">
        <v>104.16133489966542</v>
      </c>
      <c r="BC51">
        <v>105.90619607405006</v>
      </c>
      <c r="BD51">
        <v>109.13176922796572</v>
      </c>
      <c r="BE51">
        <v>113.79222241048052</v>
      </c>
      <c r="BF51">
        <v>115.78604084133445</v>
      </c>
      <c r="BG51">
        <v>116.75290622623275</v>
      </c>
      <c r="BH51">
        <v>116.14245207067377</v>
      </c>
      <c r="BI51">
        <v>118.13427980242852</v>
      </c>
      <c r="BJ51">
        <v>118.60976335019411</v>
      </c>
      <c r="BK51">
        <v>120.78704474950098</v>
      </c>
      <c r="BL51">
        <v>125.87109945873296</v>
      </c>
      <c r="BM51" s="5">
        <v>126.71401842937426</v>
      </c>
      <c r="BN51">
        <v>126.78951134367121</v>
      </c>
    </row>
    <row r="52" spans="1:66" x14ac:dyDescent="0.25">
      <c r="A52" t="s">
        <v>533</v>
      </c>
      <c r="B52" t="s">
        <v>41</v>
      </c>
      <c r="C52" t="s">
        <v>669</v>
      </c>
      <c r="D52" t="s">
        <v>670</v>
      </c>
      <c r="Y52">
        <v>37.785342444654241</v>
      </c>
      <c r="Z52">
        <v>41.404413165631318</v>
      </c>
      <c r="AA52">
        <v>48.606027126943808</v>
      </c>
      <c r="AB52">
        <v>53.74067942349</v>
      </c>
      <c r="AC52">
        <v>58.451906544478419</v>
      </c>
      <c r="AD52">
        <v>60.595137967430531</v>
      </c>
      <c r="AE52">
        <v>71.31647563826175</v>
      </c>
      <c r="AF52">
        <v>76.281803347239844</v>
      </c>
      <c r="AG52">
        <v>80.409875421394034</v>
      </c>
      <c r="AH52">
        <v>83.292456110165006</v>
      </c>
      <c r="AI52">
        <v>85.245922680800888</v>
      </c>
      <c r="AJ52">
        <v>89.331264451070425</v>
      </c>
      <c r="AK52">
        <v>85.654528135561009</v>
      </c>
      <c r="AL52">
        <v>127.92853835220789</v>
      </c>
      <c r="AM52">
        <v>90.608633774026814</v>
      </c>
      <c r="AN52">
        <v>89.207009444221526</v>
      </c>
      <c r="AO52">
        <v>88.719817897901919</v>
      </c>
      <c r="AP52">
        <v>87.978748863677808</v>
      </c>
      <c r="AQ52">
        <v>87.683148640230499</v>
      </c>
      <c r="AR52">
        <v>94.357658477652009</v>
      </c>
      <c r="AS52">
        <v>86.902362257783608</v>
      </c>
      <c r="AT52">
        <v>91.382470198113879</v>
      </c>
      <c r="AU52">
        <v>91.050560893528427</v>
      </c>
      <c r="AV52">
        <v>95.531249828371784</v>
      </c>
      <c r="AW52">
        <v>89.481688558550118</v>
      </c>
      <c r="AX52" s="5">
        <v>87.875596765236736</v>
      </c>
      <c r="AY52">
        <v>91.952823149363155</v>
      </c>
      <c r="AZ52">
        <v>100</v>
      </c>
      <c r="BA52">
        <v>103.54593264765997</v>
      </c>
      <c r="BB52">
        <v>105.79766437077906</v>
      </c>
      <c r="BC52">
        <v>106.332033606184</v>
      </c>
      <c r="BD52">
        <v>109.17791575035231</v>
      </c>
      <c r="BE52">
        <v>109.78166530217652</v>
      </c>
      <c r="BF52">
        <v>111.34979856464278</v>
      </c>
      <c r="BG52">
        <v>111.1863657953631</v>
      </c>
      <c r="BH52">
        <v>113.11685704345895</v>
      </c>
      <c r="BI52">
        <v>112.85478017512351</v>
      </c>
      <c r="BJ52">
        <v>113.62800294905003</v>
      </c>
      <c r="BK52">
        <v>115.35949768329323</v>
      </c>
      <c r="BL52">
        <v>116.00894927215847</v>
      </c>
      <c r="BM52" s="5">
        <v>115.00884795453727</v>
      </c>
      <c r="BN52">
        <v>117.68911859516611</v>
      </c>
    </row>
    <row r="53" spans="1:66" x14ac:dyDescent="0.25">
      <c r="A53" t="s">
        <v>238</v>
      </c>
      <c r="B53" t="s">
        <v>42</v>
      </c>
      <c r="C53" t="s">
        <v>669</v>
      </c>
      <c r="D53" t="s">
        <v>670</v>
      </c>
      <c r="E53">
        <v>0.10648909157675815</v>
      </c>
      <c r="F53">
        <v>0.10703880274415029</v>
      </c>
      <c r="G53">
        <v>0.11043065465966796</v>
      </c>
      <c r="H53">
        <v>0.11035800154999419</v>
      </c>
      <c r="I53">
        <v>0.11284235518699431</v>
      </c>
      <c r="J53">
        <v>0.11355833926794093</v>
      </c>
      <c r="K53">
        <v>0.11588528387968006</v>
      </c>
      <c r="L53">
        <v>0.11852491968272198</v>
      </c>
      <c r="M53">
        <v>0.12088656268733243</v>
      </c>
      <c r="N53">
        <v>0.12640873528374846</v>
      </c>
      <c r="O53">
        <v>0.13565866094102449</v>
      </c>
      <c r="P53">
        <v>0.13897354777287035</v>
      </c>
      <c r="Q53">
        <v>0.14788604530945057</v>
      </c>
      <c r="R53">
        <v>0.16983295724393191</v>
      </c>
      <c r="S53">
        <v>0.20925632699314345</v>
      </c>
      <c r="T53">
        <v>0.26060969163136954</v>
      </c>
      <c r="U53">
        <v>0.30387554371949377</v>
      </c>
      <c r="V53">
        <v>0.3553483479036687</v>
      </c>
      <c r="W53">
        <v>0.38345100636760704</v>
      </c>
      <c r="X53">
        <v>0.41853665158824033</v>
      </c>
      <c r="Y53">
        <v>0.49734534693730559</v>
      </c>
      <c r="Z53">
        <v>0.70176497056052312</v>
      </c>
      <c r="AA53">
        <v>1.2924538054009318</v>
      </c>
      <c r="AB53">
        <v>1.6663801775335656</v>
      </c>
      <c r="AC53">
        <v>1.9445741214722319</v>
      </c>
      <c r="AD53">
        <v>2.3440910490130347</v>
      </c>
      <c r="AE53">
        <v>2.7671976905691129</v>
      </c>
      <c r="AF53">
        <v>3.0479128301099689</v>
      </c>
      <c r="AG53">
        <v>3.6221174620274965</v>
      </c>
      <c r="AH53">
        <v>4.1744295036017753</v>
      </c>
      <c r="AI53">
        <v>4.9486985259893039</v>
      </c>
      <c r="AJ53">
        <v>8.1542024881302861</v>
      </c>
      <c r="AK53">
        <v>9.7629331217067286</v>
      </c>
      <c r="AL53">
        <v>10.78175105276444</v>
      </c>
      <c r="AM53">
        <v>12.471302908454517</v>
      </c>
      <c r="AN53">
        <v>15.119739198113303</v>
      </c>
      <c r="AO53">
        <v>17.399049986808308</v>
      </c>
      <c r="AP53">
        <v>19.953211895063301</v>
      </c>
      <c r="AQ53">
        <v>22.335265226093185</v>
      </c>
      <c r="AR53">
        <v>24.798726905897301</v>
      </c>
      <c r="AS53">
        <v>27.127256326971299</v>
      </c>
      <c r="AT53">
        <v>29.764280069568226</v>
      </c>
      <c r="AU53">
        <v>32.677276313049255</v>
      </c>
      <c r="AV53">
        <v>36.15683013614921</v>
      </c>
      <c r="AW53">
        <v>40.983893302399451</v>
      </c>
      <c r="AX53" s="5">
        <v>46.317260717592426</v>
      </c>
      <c r="AY53">
        <v>52.331237658531037</v>
      </c>
      <c r="AZ53">
        <v>57.834801906689982</v>
      </c>
      <c r="BA53">
        <v>64.441725785452007</v>
      </c>
      <c r="BB53">
        <v>70.693430853023813</v>
      </c>
      <c r="BC53">
        <v>75.379588744977042</v>
      </c>
      <c r="BD53">
        <v>78.841942966409334</v>
      </c>
      <c r="BE53">
        <v>82.574031174608777</v>
      </c>
      <c r="BF53">
        <v>86.364353993948114</v>
      </c>
      <c r="BG53">
        <v>91.724920717669946</v>
      </c>
      <c r="BH53">
        <v>95.352838904770763</v>
      </c>
      <c r="BI53">
        <v>97.220576750979248</v>
      </c>
      <c r="BJ53">
        <v>100</v>
      </c>
      <c r="BK53">
        <v>102.19247842793764</v>
      </c>
      <c r="BL53">
        <v>104.81554690886897</v>
      </c>
      <c r="BM53" s="5">
        <v>104.9791744560485</v>
      </c>
      <c r="BN53">
        <v>107.1093489602726</v>
      </c>
    </row>
    <row r="54" spans="1:66" x14ac:dyDescent="0.25">
      <c r="A54" t="s">
        <v>534</v>
      </c>
      <c r="B54" t="s">
        <v>439</v>
      </c>
      <c r="C54" t="s">
        <v>669</v>
      </c>
      <c r="D54" t="s">
        <v>670</v>
      </c>
    </row>
    <row r="55" spans="1:66" x14ac:dyDescent="0.25">
      <c r="A55" t="s">
        <v>240</v>
      </c>
      <c r="B55" t="s">
        <v>43</v>
      </c>
      <c r="C55" t="s">
        <v>669</v>
      </c>
      <c r="D55" t="s">
        <v>670</v>
      </c>
      <c r="O55">
        <v>39.366410946951987</v>
      </c>
      <c r="P55">
        <v>44.034158257138778</v>
      </c>
      <c r="Q55">
        <v>47.098342860867419</v>
      </c>
      <c r="R55">
        <v>48.629766182038395</v>
      </c>
      <c r="S55">
        <v>54.396712344510767</v>
      </c>
      <c r="T55">
        <v>56.751658204838549</v>
      </c>
      <c r="U55">
        <v>57.048579440497662</v>
      </c>
      <c r="V55">
        <v>54.656005160342779</v>
      </c>
      <c r="W55">
        <v>59.750608939657766</v>
      </c>
      <c r="X55">
        <v>61.500115146102871</v>
      </c>
      <c r="Y55">
        <v>64.81824843033101</v>
      </c>
      <c r="Z55">
        <v>63.17384335846905</v>
      </c>
      <c r="AA55">
        <v>61.766614696760684</v>
      </c>
      <c r="AB55">
        <v>62.752782867945854</v>
      </c>
      <c r="AC55">
        <v>64.374559372183938</v>
      </c>
      <c r="AD55">
        <v>62.985655611602645</v>
      </c>
      <c r="AE55">
        <v>60.520358603257726</v>
      </c>
      <c r="AF55">
        <v>60.889826548950566</v>
      </c>
      <c r="AG55">
        <v>61.64073231427529</v>
      </c>
      <c r="AH55">
        <v>62.025890701199081</v>
      </c>
      <c r="AI55">
        <v>65.289243116755273</v>
      </c>
      <c r="AJ55">
        <v>60.465776042174745</v>
      </c>
      <c r="AK55">
        <v>62.730655520988229</v>
      </c>
      <c r="AL55">
        <v>74.634105937443024</v>
      </c>
      <c r="AM55">
        <v>94.249465335742784</v>
      </c>
      <c r="AN55">
        <v>104.15382801369375</v>
      </c>
      <c r="AO55">
        <v>101.37123678100282</v>
      </c>
      <c r="AP55">
        <v>100.00010249988507</v>
      </c>
      <c r="AQ55">
        <v>101.29920900686689</v>
      </c>
      <c r="AR55">
        <v>105.13753324970946</v>
      </c>
      <c r="AS55">
        <v>106.96814970095505</v>
      </c>
      <c r="AT55">
        <v>107.45478965147672</v>
      </c>
      <c r="AU55">
        <v>112.32590412814125</v>
      </c>
      <c r="AV55">
        <v>115.66592673017877</v>
      </c>
      <c r="AW55">
        <v>116.36683744646629</v>
      </c>
      <c r="AX55" s="5">
        <v>116.8091253708089</v>
      </c>
      <c r="AY55">
        <v>128.91704674889152</v>
      </c>
      <c r="AZ55">
        <v>133.5448792593082</v>
      </c>
      <c r="BA55">
        <v>133.08477365894868</v>
      </c>
      <c r="BB55">
        <v>133.92876404979182</v>
      </c>
      <c r="BC55">
        <v>135.53865278860536</v>
      </c>
      <c r="BD55">
        <v>141.39902850935624</v>
      </c>
      <c r="BE55">
        <v>145.51947793561737</v>
      </c>
      <c r="BF55">
        <v>149.38713862478943</v>
      </c>
      <c r="BG55">
        <v>154.56078491491644</v>
      </c>
      <c r="BH55">
        <v>159.87706422018348</v>
      </c>
      <c r="BI55">
        <v>166.79445052939028</v>
      </c>
      <c r="BJ55">
        <v>173.65835290742498</v>
      </c>
      <c r="BK55">
        <v>175.44936431389741</v>
      </c>
      <c r="BL55">
        <v>181.67255098276863</v>
      </c>
      <c r="BM55" s="5">
        <v>211.74799794863702</v>
      </c>
      <c r="BN55">
        <v>1062.103136724731</v>
      </c>
    </row>
    <row r="56" spans="1:66" x14ac:dyDescent="0.25">
      <c r="A56" t="s">
        <v>535</v>
      </c>
      <c r="B56" t="s">
        <v>440</v>
      </c>
      <c r="C56" t="s">
        <v>669</v>
      </c>
      <c r="D56" t="s">
        <v>670</v>
      </c>
      <c r="AS56">
        <v>77.735670526421814</v>
      </c>
      <c r="AT56">
        <v>79.127137918148449</v>
      </c>
      <c r="AU56">
        <v>79.451560159907004</v>
      </c>
      <c r="AV56">
        <v>80.738675321581638</v>
      </c>
      <c r="AW56">
        <v>81.852869096743746</v>
      </c>
      <c r="AX56" s="5">
        <v>85.208837346124312</v>
      </c>
      <c r="AY56">
        <v>87.875874771776637</v>
      </c>
      <c r="AZ56">
        <v>90.512148172540819</v>
      </c>
      <c r="BA56">
        <v>96.75748897649764</v>
      </c>
      <c r="BB56">
        <v>98.499121775154578</v>
      </c>
      <c r="BC56">
        <v>101.23739729021845</v>
      </c>
      <c r="BD56">
        <v>100</v>
      </c>
      <c r="BE56">
        <v>103.18399991034606</v>
      </c>
      <c r="BF56">
        <v>104.55871983310881</v>
      </c>
      <c r="BG56">
        <v>106.1257427168299</v>
      </c>
      <c r="BH56">
        <v>105.62006570648236</v>
      </c>
      <c r="BI56">
        <v>105.5701477577113</v>
      </c>
      <c r="BJ56">
        <v>107.24396235603537</v>
      </c>
      <c r="BK56">
        <v>110.01600356056127</v>
      </c>
      <c r="BL56">
        <v>112.90491221831562</v>
      </c>
      <c r="BM56" s="5">
        <v>115.3662425028062</v>
      </c>
      <c r="BN56">
        <v>119.70228174203837</v>
      </c>
    </row>
    <row r="57" spans="1:66" x14ac:dyDescent="0.25">
      <c r="A57" t="s">
        <v>536</v>
      </c>
      <c r="B57" t="s">
        <v>441</v>
      </c>
      <c r="C57" t="s">
        <v>669</v>
      </c>
      <c r="D57" t="s">
        <v>670</v>
      </c>
      <c r="AY57">
        <v>90.650722908334785</v>
      </c>
      <c r="AZ57">
        <v>93.436282318555598</v>
      </c>
      <c r="BA57">
        <v>96.283965585062674</v>
      </c>
      <c r="BB57">
        <v>96.871659592047095</v>
      </c>
      <c r="BC57">
        <v>96.671710831387443</v>
      </c>
      <c r="BD57">
        <v>96.226583049880205</v>
      </c>
      <c r="BE57">
        <v>97.440397842482028</v>
      </c>
      <c r="BF57">
        <v>98.783324636555491</v>
      </c>
      <c r="BG57">
        <v>99.659264409198698</v>
      </c>
      <c r="BH57">
        <v>100</v>
      </c>
      <c r="BI57">
        <v>101.00009233254727</v>
      </c>
      <c r="BJ57">
        <v>103.00676039577674</v>
      </c>
      <c r="BK57">
        <v>105.74962389574412</v>
      </c>
      <c r="BL57">
        <v>109.41322961358813</v>
      </c>
      <c r="BM57" s="5">
        <v>109.47631673266282</v>
      </c>
      <c r="BN57">
        <v>113.046789660686</v>
      </c>
    </row>
    <row r="58" spans="1:66" x14ac:dyDescent="0.25">
      <c r="A58" t="s">
        <v>241</v>
      </c>
      <c r="B58" t="s">
        <v>44</v>
      </c>
      <c r="C58" t="s">
        <v>669</v>
      </c>
      <c r="D58" t="s">
        <v>670</v>
      </c>
      <c r="T58">
        <v>15.762681783982666</v>
      </c>
      <c r="U58">
        <v>17.028227216142071</v>
      </c>
      <c r="V58">
        <v>18.543209134666679</v>
      </c>
      <c r="W58">
        <v>20.596506889868973</v>
      </c>
      <c r="X58">
        <v>23.302209236089777</v>
      </c>
      <c r="Y58">
        <v>26.600250941376487</v>
      </c>
      <c r="Z58">
        <v>29.89571674414238</v>
      </c>
      <c r="AA58">
        <v>32.990700826291288</v>
      </c>
      <c r="AB58">
        <v>34.654951074348823</v>
      </c>
      <c r="AC58">
        <v>37.490391355265643</v>
      </c>
      <c r="AD58">
        <v>39.615237500635246</v>
      </c>
      <c r="AE58">
        <v>41.259534859032286</v>
      </c>
      <c r="AF58">
        <v>42.852915672473472</v>
      </c>
      <c r="AG58">
        <v>44.221506094291158</v>
      </c>
      <c r="AH58">
        <v>46.322798823726245</v>
      </c>
      <c r="AI58">
        <v>48.839574364437475</v>
      </c>
      <c r="AJ58">
        <v>50.738460024761501</v>
      </c>
      <c r="AK58">
        <v>53.803764356003235</v>
      </c>
      <c r="AL58">
        <v>56.388030710226055</v>
      </c>
      <c r="AM58">
        <v>59.360233852392241</v>
      </c>
      <c r="AN58">
        <v>67.431923792903007</v>
      </c>
      <c r="AO58">
        <v>69.21280840015217</v>
      </c>
      <c r="AP58">
        <v>70.761034803096763</v>
      </c>
      <c r="AQ58">
        <v>72.151970107646051</v>
      </c>
      <c r="AR58">
        <v>73.812902701225084</v>
      </c>
      <c r="AS58">
        <v>75.837890295624433</v>
      </c>
      <c r="AT58">
        <v>78.613788192725636</v>
      </c>
      <c r="AU58">
        <v>78.846803534519182</v>
      </c>
      <c r="AV58">
        <v>83.094812257157699</v>
      </c>
      <c r="AW58">
        <v>85.346073571438168</v>
      </c>
      <c r="AX58" s="5">
        <v>87.069633356415139</v>
      </c>
      <c r="AY58">
        <v>89.756802534190712</v>
      </c>
      <c r="AZ58">
        <v>93.471126137972405</v>
      </c>
      <c r="BA58">
        <v>97.896834519451261</v>
      </c>
      <c r="BB58">
        <v>98.154419762391115</v>
      </c>
      <c r="BC58">
        <v>100</v>
      </c>
      <c r="BD58">
        <v>101.61624900011381</v>
      </c>
      <c r="BE58">
        <v>103.32216146791305</v>
      </c>
      <c r="BF58">
        <v>102.35327451574894</v>
      </c>
      <c r="BG58">
        <v>100.98351904375369</v>
      </c>
      <c r="BH58">
        <v>100.22186689114743</v>
      </c>
      <c r="BI58">
        <v>99.645859151463327</v>
      </c>
      <c r="BJ58">
        <v>100.67916312811957</v>
      </c>
      <c r="BK58">
        <v>101.68988853195022</v>
      </c>
      <c r="BL58">
        <v>103.03526500490877</v>
      </c>
      <c r="BM58" s="5">
        <v>101.78954249441665</v>
      </c>
      <c r="BN58">
        <v>104.71206772273673</v>
      </c>
    </row>
    <row r="59" spans="1:66" x14ac:dyDescent="0.25">
      <c r="A59" t="s">
        <v>537</v>
      </c>
      <c r="B59" t="s">
        <v>45</v>
      </c>
      <c r="C59" t="s">
        <v>669</v>
      </c>
      <c r="D59" t="s">
        <v>670</v>
      </c>
      <c r="AI59">
        <v>24.741849808880271</v>
      </c>
      <c r="AJ59">
        <v>33.696516182918614</v>
      </c>
      <c r="AK59">
        <v>37.860483163464146</v>
      </c>
      <c r="AL59">
        <v>45.814517446317673</v>
      </c>
      <c r="AM59">
        <v>51.468929907719819</v>
      </c>
      <c r="AN59">
        <v>56.009066396265375</v>
      </c>
      <c r="AO59">
        <v>61.556817030790612</v>
      </c>
      <c r="AP59">
        <v>66.67311627906976</v>
      </c>
      <c r="AQ59">
        <v>73.21239131224435</v>
      </c>
      <c r="AR59">
        <v>75.439363103477604</v>
      </c>
      <c r="AS59">
        <v>76.829057055247119</v>
      </c>
      <c r="AT59">
        <v>80.585448584996158</v>
      </c>
      <c r="AU59">
        <v>82.780877766187217</v>
      </c>
      <c r="AV59">
        <v>83.851004907601961</v>
      </c>
      <c r="AW59">
        <v>87.246170096777519</v>
      </c>
      <c r="AX59" s="5">
        <v>87.329005335796353</v>
      </c>
      <c r="AY59">
        <v>87.900229006360348</v>
      </c>
      <c r="AZ59">
        <v>91.012232722384994</v>
      </c>
      <c r="BA59">
        <v>92.841197474760577</v>
      </c>
      <c r="BB59">
        <v>95.243761183432014</v>
      </c>
      <c r="BC59">
        <v>93.886238528658566</v>
      </c>
      <c r="BD59">
        <v>93.866924291091877</v>
      </c>
      <c r="BE59">
        <v>95.228859273916143</v>
      </c>
      <c r="BF59">
        <v>96.528452028203532</v>
      </c>
      <c r="BG59">
        <v>99.017473218728753</v>
      </c>
      <c r="BH59">
        <v>100</v>
      </c>
      <c r="BI59">
        <v>101.14145060120347</v>
      </c>
      <c r="BJ59">
        <v>102.46331304146294</v>
      </c>
      <c r="BK59">
        <v>105.09413439668718</v>
      </c>
      <c r="BL59">
        <v>109.18119635787313</v>
      </c>
      <c r="BM59" s="5">
        <v>113.89608024132886</v>
      </c>
      <c r="BN59">
        <v>117.69075625848227</v>
      </c>
    </row>
    <row r="60" spans="1:66" x14ac:dyDescent="0.25">
      <c r="A60" t="s">
        <v>264</v>
      </c>
      <c r="B60" t="s">
        <v>46</v>
      </c>
      <c r="C60" t="s">
        <v>669</v>
      </c>
      <c r="D60" t="s">
        <v>670</v>
      </c>
      <c r="O60">
        <v>32.037143338335234</v>
      </c>
      <c r="P60">
        <v>34.478801844904027</v>
      </c>
      <c r="Q60">
        <v>36.041331874243511</v>
      </c>
      <c r="R60">
        <v>38.311760519979856</v>
      </c>
      <c r="S60">
        <v>41.099052317851665</v>
      </c>
      <c r="T60">
        <v>43.427980890696034</v>
      </c>
      <c r="U60">
        <v>44.86379441837046</v>
      </c>
      <c r="V60">
        <v>46.254894258222421</v>
      </c>
      <c r="W60">
        <v>47.895019678075748</v>
      </c>
      <c r="X60">
        <v>49.944035987082216</v>
      </c>
      <c r="Y60">
        <v>52.666579977141893</v>
      </c>
      <c r="Z60">
        <v>54.86553545278349</v>
      </c>
      <c r="AA60">
        <v>57.378957745690826</v>
      </c>
      <c r="AB60">
        <v>58.990123613421254</v>
      </c>
      <c r="AC60">
        <v>60.163523499216417</v>
      </c>
      <c r="AD60">
        <v>61.441833350065181</v>
      </c>
      <c r="AE60">
        <v>63.284807631815099</v>
      </c>
      <c r="AF60">
        <v>64.094640250197656</v>
      </c>
      <c r="AG60">
        <v>65.178135324220719</v>
      </c>
      <c r="AH60">
        <v>67.054657396989242</v>
      </c>
      <c r="AI60">
        <v>69.332265025321391</v>
      </c>
      <c r="AJ60">
        <v>71.471220700957176</v>
      </c>
      <c r="AK60">
        <v>75.263624213463714</v>
      </c>
      <c r="AL60">
        <v>78.186610431883352</v>
      </c>
      <c r="AM60">
        <v>79.790693208834</v>
      </c>
      <c r="AN60">
        <v>81.371605880609792</v>
      </c>
      <c r="AO60">
        <v>81.861690384130668</v>
      </c>
      <c r="AP60">
        <v>82.085022436942523</v>
      </c>
      <c r="AQ60">
        <v>82.65014941602837</v>
      </c>
      <c r="AR60">
        <v>82.933751123225647</v>
      </c>
      <c r="AS60">
        <v>82.527882463522843</v>
      </c>
      <c r="AT60">
        <v>83.604867129067529</v>
      </c>
      <c r="AU60">
        <v>84.757047393175569</v>
      </c>
      <c r="AV60">
        <v>85.876902868449392</v>
      </c>
      <c r="AW60">
        <v>86.834942047236581</v>
      </c>
      <c r="AX60" s="5">
        <v>87.186803599021076</v>
      </c>
      <c r="AY60">
        <v>87.533180339274338</v>
      </c>
      <c r="AZ60">
        <v>89.082756778003684</v>
      </c>
      <c r="BA60">
        <v>89.89281338641095</v>
      </c>
      <c r="BB60">
        <v>91.548541599125315</v>
      </c>
      <c r="BC60">
        <v>92.139282156879844</v>
      </c>
      <c r="BD60">
        <v>93.124696802629316</v>
      </c>
      <c r="BE60">
        <v>94.518297495514219</v>
      </c>
      <c r="BF60">
        <v>96.370281155577615</v>
      </c>
      <c r="BG60">
        <v>98.180057072568275</v>
      </c>
      <c r="BH60">
        <v>100</v>
      </c>
      <c r="BI60">
        <v>101.32775222269545</v>
      </c>
      <c r="BJ60">
        <v>102.85145713969877</v>
      </c>
      <c r="BK60">
        <v>104.91619236756171</v>
      </c>
      <c r="BL60">
        <v>107.14501587993612</v>
      </c>
      <c r="BM60" s="5">
        <v>109.08520877981549</v>
      </c>
      <c r="BN60">
        <v>112.42059888462347</v>
      </c>
    </row>
    <row r="61" spans="1:66" x14ac:dyDescent="0.25">
      <c r="A61" t="s">
        <v>244</v>
      </c>
      <c r="B61" t="s">
        <v>47</v>
      </c>
      <c r="C61" t="s">
        <v>669</v>
      </c>
      <c r="D61" t="s">
        <v>670</v>
      </c>
      <c r="BF61">
        <v>100</v>
      </c>
      <c r="BG61">
        <v>101.26230441351029</v>
      </c>
      <c r="BH61">
        <v>103.09221634787937</v>
      </c>
      <c r="BI61">
        <v>103.40436136626884</v>
      </c>
      <c r="BJ61">
        <v>103.98573328955692</v>
      </c>
      <c r="BK61">
        <v>104.66789655866766</v>
      </c>
      <c r="BL61">
        <v>105.13869006845104</v>
      </c>
      <c r="BM61" s="5">
        <v>106.99153665867965</v>
      </c>
      <c r="BN61">
        <v>111.767350572108</v>
      </c>
    </row>
    <row r="62" spans="1:66" x14ac:dyDescent="0.25">
      <c r="A62" t="s">
        <v>245</v>
      </c>
      <c r="B62" t="s">
        <v>246</v>
      </c>
      <c r="C62" t="s">
        <v>669</v>
      </c>
      <c r="D62" t="s">
        <v>670</v>
      </c>
      <c r="V62">
        <v>26.626421880806035</v>
      </c>
      <c r="W62">
        <v>29.999863632618144</v>
      </c>
      <c r="X62">
        <v>35.387470202342627</v>
      </c>
      <c r="Y62">
        <v>41.30067192248805</v>
      </c>
      <c r="Z62">
        <v>42.026722300676887</v>
      </c>
      <c r="AA62">
        <v>44.008228775759036</v>
      </c>
      <c r="AB62">
        <v>47.291011486605328</v>
      </c>
      <c r="AC62">
        <v>50.212606936187655</v>
      </c>
      <c r="AD62">
        <v>54.19657990597716</v>
      </c>
      <c r="AE62">
        <v>57.254068555542361</v>
      </c>
      <c r="AF62">
        <v>60.514040816398229</v>
      </c>
      <c r="AG62">
        <v>63.236482402504869</v>
      </c>
      <c r="AH62">
        <v>68.553033847294444</v>
      </c>
      <c r="AI62">
        <v>70.752458760472507</v>
      </c>
      <c r="AJ62">
        <v>76.165537071267195</v>
      </c>
      <c r="AK62">
        <v>79.506825187142226</v>
      </c>
      <c r="AL62">
        <v>81.637377929386844</v>
      </c>
      <c r="AM62">
        <v>87.874087478918156</v>
      </c>
      <c r="AN62">
        <v>88.562962254907816</v>
      </c>
      <c r="AO62">
        <v>91.454496992733894</v>
      </c>
      <c r="AP62">
        <v>92.77589394059676</v>
      </c>
      <c r="AQ62">
        <v>95.132506420414188</v>
      </c>
      <c r="AR62">
        <v>97.545437715754275</v>
      </c>
      <c r="AS62">
        <v>95.806465342952606</v>
      </c>
      <c r="AT62">
        <v>97.803402968547033</v>
      </c>
      <c r="AU62">
        <v>98.576625539655055</v>
      </c>
      <c r="AV62">
        <v>95.50175149392129</v>
      </c>
      <c r="AW62">
        <v>99.123184131332422</v>
      </c>
      <c r="AX62" s="5">
        <v>97.68765457850354</v>
      </c>
      <c r="AY62">
        <v>100</v>
      </c>
      <c r="AZ62">
        <v>101.52504863379201</v>
      </c>
      <c r="BA62">
        <v>103.05643024941271</v>
      </c>
      <c r="BB62">
        <v>111.30497816888349</v>
      </c>
      <c r="BC62">
        <v>111.63552027864296</v>
      </c>
      <c r="BD62">
        <v>113.51693812988277</v>
      </c>
      <c r="BE62">
        <v>111.2902541833818</v>
      </c>
      <c r="BF62">
        <v>115.2594064834487</v>
      </c>
      <c r="BG62">
        <v>114.86706412489676</v>
      </c>
      <c r="BH62">
        <v>122.75322229415573</v>
      </c>
      <c r="BI62">
        <v>127.29251210891479</v>
      </c>
      <c r="BJ62">
        <v>123.38041249759056</v>
      </c>
      <c r="BK62">
        <v>126.74242488344348</v>
      </c>
      <c r="BL62">
        <v>132.42465072261521</v>
      </c>
      <c r="BM62" s="5">
        <v>130.92458310092132</v>
      </c>
      <c r="BN62">
        <v>134.88596412151807</v>
      </c>
    </row>
    <row r="63" spans="1:66" x14ac:dyDescent="0.25">
      <c r="A63" t="s">
        <v>243</v>
      </c>
      <c r="B63" t="s">
        <v>48</v>
      </c>
      <c r="C63" t="s">
        <v>669</v>
      </c>
      <c r="D63" t="s">
        <v>670</v>
      </c>
      <c r="K63">
        <v>11.124925013692447</v>
      </c>
      <c r="L63">
        <v>11.620453730519403</v>
      </c>
      <c r="M63">
        <v>12.274986417691917</v>
      </c>
      <c r="N63">
        <v>13.154108909529496</v>
      </c>
      <c r="O63">
        <v>14.342101803109426</v>
      </c>
      <c r="P63">
        <v>15.409984159665289</v>
      </c>
      <c r="Q63">
        <v>16.889519804899159</v>
      </c>
      <c r="R63">
        <v>18.683237611429192</v>
      </c>
      <c r="S63">
        <v>21.161838672337428</v>
      </c>
      <c r="T63">
        <v>23.988173277553994</v>
      </c>
      <c r="U63">
        <v>26.238285157739337</v>
      </c>
      <c r="V63">
        <v>28.567162281092358</v>
      </c>
      <c r="W63">
        <v>31.125276059669339</v>
      </c>
      <c r="X63">
        <v>33.325380183288857</v>
      </c>
      <c r="Y63">
        <v>36.261529332598016</v>
      </c>
      <c r="Z63">
        <v>40.139321907314731</v>
      </c>
      <c r="AA63">
        <v>44.2112699453997</v>
      </c>
      <c r="AB63">
        <v>47.47664383633623</v>
      </c>
      <c r="AC63">
        <v>50.305962517674793</v>
      </c>
      <c r="AD63">
        <v>52.464568210324224</v>
      </c>
      <c r="AE63">
        <v>53.679430378302804</v>
      </c>
      <c r="AF63">
        <v>56.231720215420587</v>
      </c>
      <c r="AG63">
        <v>58.449824856265067</v>
      </c>
      <c r="AH63">
        <v>61.35202532850581</v>
      </c>
      <c r="AI63">
        <v>62.948679405615373</v>
      </c>
      <c r="AJ63">
        <v>64.622769787153516</v>
      </c>
      <c r="AK63">
        <v>65.692865396620462</v>
      </c>
      <c r="AL63">
        <v>66.073830018838919</v>
      </c>
      <c r="AM63">
        <v>67.108217386280458</v>
      </c>
      <c r="AN63">
        <v>67.968806877291058</v>
      </c>
      <c r="AO63">
        <v>69.337823455306477</v>
      </c>
      <c r="AP63">
        <v>70.734231451988279</v>
      </c>
      <c r="AQ63">
        <v>71.605778233950417</v>
      </c>
      <c r="AR63">
        <v>72.812159249810847</v>
      </c>
      <c r="AS63">
        <v>75.00961149475151</v>
      </c>
      <c r="AT63">
        <v>76.898664221446154</v>
      </c>
      <c r="AU63">
        <v>78.703973761785022</v>
      </c>
      <c r="AV63">
        <v>79.870232705995704</v>
      </c>
      <c r="AW63">
        <v>81.544099603979177</v>
      </c>
      <c r="AX63" s="5">
        <v>83.914116925545216</v>
      </c>
      <c r="AY63">
        <v>85.656324678887543</v>
      </c>
      <c r="AZ63">
        <v>87.739726834078454</v>
      </c>
      <c r="BA63">
        <v>91.367495150840895</v>
      </c>
      <c r="BB63">
        <v>91.850849533332635</v>
      </c>
      <c r="BC63">
        <v>94.812187857640467</v>
      </c>
      <c r="BD63">
        <v>95.417699701967834</v>
      </c>
      <c r="BE63">
        <v>97.684045283036426</v>
      </c>
      <c r="BF63">
        <v>98.55164652995218</v>
      </c>
      <c r="BG63">
        <v>99.568806527856751</v>
      </c>
      <c r="BH63">
        <v>100</v>
      </c>
      <c r="BI63">
        <v>100.25459516653126</v>
      </c>
      <c r="BJ63">
        <v>101.44227286926129</v>
      </c>
      <c r="BK63">
        <v>102.20091584368294</v>
      </c>
      <c r="BL63">
        <v>103.27279316661524</v>
      </c>
      <c r="BM63" s="5">
        <v>105.96575629091424</v>
      </c>
      <c r="BN63">
        <v>108.89741358674709</v>
      </c>
    </row>
    <row r="64" spans="1:66" x14ac:dyDescent="0.25">
      <c r="A64" t="s">
        <v>247</v>
      </c>
      <c r="B64" t="s">
        <v>49</v>
      </c>
      <c r="C64" t="s">
        <v>669</v>
      </c>
      <c r="D64" t="s">
        <v>670</v>
      </c>
      <c r="E64">
        <v>0.50447084919955598</v>
      </c>
      <c r="F64">
        <v>0.50236246174560462</v>
      </c>
      <c r="G64">
        <v>0.54074390293055685</v>
      </c>
      <c r="H64">
        <v>0.57962556940189713</v>
      </c>
      <c r="I64">
        <v>0.5918339672270353</v>
      </c>
      <c r="J64">
        <v>0.5855791146693865</v>
      </c>
      <c r="K64">
        <v>0.57176700130704483</v>
      </c>
      <c r="L64">
        <v>0.58198051837638154</v>
      </c>
      <c r="M64">
        <v>0.6054490450750637</v>
      </c>
      <c r="N64">
        <v>0.62258618286769463</v>
      </c>
      <c r="O64">
        <v>0.63573337466118107</v>
      </c>
      <c r="P64">
        <v>0.64326197992068301</v>
      </c>
      <c r="Q64">
        <v>0.6948990778226507</v>
      </c>
      <c r="R64">
        <v>0.7262139873089537</v>
      </c>
      <c r="S64">
        <v>0.85482051057837205</v>
      </c>
      <c r="T64">
        <v>0.9996851379279621</v>
      </c>
      <c r="U64">
        <v>1.028348624539325</v>
      </c>
      <c r="V64">
        <v>1.1371104344657161</v>
      </c>
      <c r="W64">
        <v>1.1490280211715613</v>
      </c>
      <c r="X64">
        <v>1.2766940440303161</v>
      </c>
      <c r="Y64">
        <v>1.4539554083446746</v>
      </c>
      <c r="Z64">
        <v>1.5592540470585206</v>
      </c>
      <c r="AA64">
        <v>1.6763856046051657</v>
      </c>
      <c r="AB64">
        <v>1.7869666753196616</v>
      </c>
      <c r="AC64">
        <v>2.219131886625433</v>
      </c>
      <c r="AD64">
        <v>3.0705526339554439</v>
      </c>
      <c r="AE64">
        <v>3.3587937332833708</v>
      </c>
      <c r="AF64">
        <v>3.8432308321940751</v>
      </c>
      <c r="AG64">
        <v>5.5164148684553469</v>
      </c>
      <c r="AH64">
        <v>6.8187747969614927</v>
      </c>
      <c r="AI64">
        <v>10.259478310624418</v>
      </c>
      <c r="AJ64">
        <v>20.822785042736484</v>
      </c>
      <c r="AK64">
        <v>21.982258112315751</v>
      </c>
      <c r="AL64">
        <v>23.077801772237553</v>
      </c>
      <c r="AM64">
        <v>25.416939066213224</v>
      </c>
      <c r="AN64">
        <v>27.870280134654664</v>
      </c>
      <c r="AO64">
        <v>28.893046073057437</v>
      </c>
      <c r="AP64">
        <v>31.62382401706164</v>
      </c>
      <c r="AQ64">
        <v>33.680859293706369</v>
      </c>
      <c r="AR64">
        <v>34.972235443088692</v>
      </c>
      <c r="AS64">
        <v>37.492951218694678</v>
      </c>
      <c r="AT64">
        <v>39.757802483599505</v>
      </c>
      <c r="AU64">
        <v>42.50930833526342</v>
      </c>
      <c r="AV64">
        <v>56.73357782956824</v>
      </c>
      <c r="AW64">
        <v>82.358041492029415</v>
      </c>
      <c r="AX64" s="5">
        <v>87.119367283279502</v>
      </c>
      <c r="AY64">
        <v>92.905177709125624</v>
      </c>
      <c r="AZ64">
        <v>100</v>
      </c>
      <c r="BA64">
        <v>110.39168751391848</v>
      </c>
      <c r="BB64">
        <v>114.25335053980912</v>
      </c>
      <c r="BC64">
        <v>120.47263263641213</v>
      </c>
      <c r="BD64">
        <v>130.18363660628836</v>
      </c>
      <c r="BE64">
        <v>136.82063474236844</v>
      </c>
      <c r="BF64">
        <v>143.24137968019198</v>
      </c>
      <c r="BG64">
        <v>149.4312535744877</v>
      </c>
      <c r="BH64">
        <v>153.12502377699673</v>
      </c>
      <c r="BI64">
        <v>156.17784439984416</v>
      </c>
      <c r="BJ64">
        <v>162.70822579367231</v>
      </c>
      <c r="BK64">
        <v>169.41422853961006</v>
      </c>
      <c r="BL64">
        <v>173.69298590232214</v>
      </c>
      <c r="BM64" s="5">
        <v>181.89738107314329</v>
      </c>
      <c r="BN64">
        <v>196.0438280138936</v>
      </c>
    </row>
    <row r="65" spans="1:66" x14ac:dyDescent="0.25">
      <c r="A65" t="s">
        <v>188</v>
      </c>
      <c r="B65" t="s">
        <v>50</v>
      </c>
      <c r="C65" t="s">
        <v>669</v>
      </c>
      <c r="D65" t="s">
        <v>670</v>
      </c>
      <c r="E65">
        <v>0.51848123224798204</v>
      </c>
      <c r="F65">
        <v>0.5364814503521449</v>
      </c>
      <c r="G65">
        <v>0.54909562630931641</v>
      </c>
      <c r="H65">
        <v>0.55211198370810521</v>
      </c>
      <c r="I65">
        <v>0.56147129117571026</v>
      </c>
      <c r="J65">
        <v>0.56990083629132349</v>
      </c>
      <c r="K65">
        <v>0.58026057656893282</v>
      </c>
      <c r="L65">
        <v>0.58787383334904386</v>
      </c>
      <c r="M65">
        <v>0.60634516015750484</v>
      </c>
      <c r="N65">
        <v>0.61799356331355693</v>
      </c>
      <c r="O65">
        <v>0.64852519992611302</v>
      </c>
      <c r="P65">
        <v>0.75976000775984964</v>
      </c>
      <c r="Q65">
        <v>0.724761959181348</v>
      </c>
      <c r="R65">
        <v>0.79453922596432502</v>
      </c>
      <c r="S65">
        <v>1.1830418170378385</v>
      </c>
      <c r="T65">
        <v>1.2530071716665714</v>
      </c>
      <c r="U65">
        <v>1.3888405759491997</v>
      </c>
      <c r="V65">
        <v>1.5544889722505619</v>
      </c>
      <c r="W65">
        <v>1.7112610671320523</v>
      </c>
      <c r="X65">
        <v>1.9506294915720959</v>
      </c>
      <c r="Y65">
        <v>2.4551020468071454</v>
      </c>
      <c r="Z65">
        <v>2.8075073821172425</v>
      </c>
      <c r="AA65">
        <v>2.8619672476913407</v>
      </c>
      <c r="AB65">
        <v>3.0567182772433497</v>
      </c>
      <c r="AC65">
        <v>3.3145067831700583</v>
      </c>
      <c r="AD65">
        <v>3.4793215080686792</v>
      </c>
      <c r="AE65">
        <v>3.5630111332109666</v>
      </c>
      <c r="AF65">
        <v>3.8780533052591206</v>
      </c>
      <c r="AG65">
        <v>4.2294422988674754</v>
      </c>
      <c r="AH65">
        <v>4.9066341029713501</v>
      </c>
      <c r="AI65">
        <v>6.3913618842355273</v>
      </c>
      <c r="AJ65">
        <v>9.8291862294646624</v>
      </c>
      <c r="AK65">
        <v>11.984344858932896</v>
      </c>
      <c r="AL65">
        <v>13.617142895204859</v>
      </c>
      <c r="AM65">
        <v>17.576687681770157</v>
      </c>
      <c r="AN65">
        <v>22.599584317342071</v>
      </c>
      <c r="AO65">
        <v>28.028434781570205</v>
      </c>
      <c r="AP65">
        <v>29.990975427831305</v>
      </c>
      <c r="AQ65">
        <v>29.051931385943913</v>
      </c>
      <c r="AR65">
        <v>32.205906762503176</v>
      </c>
      <c r="AS65">
        <v>39.509565258405779</v>
      </c>
      <c r="AT65">
        <v>39.322526201816437</v>
      </c>
      <c r="AU65">
        <v>39.841751788824624</v>
      </c>
      <c r="AV65">
        <v>43.160862006528674</v>
      </c>
      <c r="AW65">
        <v>48.447045527358142</v>
      </c>
      <c r="AX65" s="5">
        <v>56.259301385759919</v>
      </c>
      <c r="AY65">
        <v>62.192803534697859</v>
      </c>
      <c r="AZ65">
        <v>66.170243066521166</v>
      </c>
      <c r="BA65">
        <v>76.301291733528231</v>
      </c>
      <c r="BB65">
        <v>67.784834968413591</v>
      </c>
      <c r="BC65">
        <v>78.711737416769665</v>
      </c>
      <c r="BD65">
        <v>93.05932255718605</v>
      </c>
      <c r="BE65">
        <v>100</v>
      </c>
      <c r="BF65">
        <v>99.906695621992355</v>
      </c>
      <c r="BG65">
        <v>99.606395641928927</v>
      </c>
      <c r="BH65">
        <v>93.176154951139196</v>
      </c>
      <c r="BI65">
        <v>94.619342291233778</v>
      </c>
      <c r="BJ65">
        <v>100.66613774830215</v>
      </c>
      <c r="BK65">
        <v>107.46849182554301</v>
      </c>
      <c r="BL65">
        <v>106.96551251403838</v>
      </c>
      <c r="BM65" s="5">
        <v>101.07333044234524</v>
      </c>
      <c r="BN65">
        <v>116.97898198468508</v>
      </c>
    </row>
    <row r="66" spans="1:66" x14ac:dyDescent="0.25">
      <c r="A66" t="s">
        <v>538</v>
      </c>
      <c r="B66" t="s">
        <v>442</v>
      </c>
      <c r="C66" t="s">
        <v>669</v>
      </c>
      <c r="D66" t="s">
        <v>670</v>
      </c>
    </row>
    <row r="67" spans="1:66" x14ac:dyDescent="0.25">
      <c r="A67" t="s">
        <v>539</v>
      </c>
      <c r="B67" t="s">
        <v>443</v>
      </c>
      <c r="C67" t="s">
        <v>669</v>
      </c>
      <c r="D67" t="s">
        <v>670</v>
      </c>
    </row>
    <row r="68" spans="1:66" x14ac:dyDescent="0.25">
      <c r="A68" t="s">
        <v>540</v>
      </c>
      <c r="B68" t="s">
        <v>444</v>
      </c>
      <c r="C68" t="s">
        <v>669</v>
      </c>
      <c r="D68" t="s">
        <v>670</v>
      </c>
    </row>
    <row r="69" spans="1:66" x14ac:dyDescent="0.25">
      <c r="A69" t="s">
        <v>541</v>
      </c>
      <c r="B69" t="s">
        <v>445</v>
      </c>
      <c r="C69" t="s">
        <v>669</v>
      </c>
      <c r="D69" t="s">
        <v>670</v>
      </c>
    </row>
    <row r="70" spans="1:66" x14ac:dyDescent="0.25">
      <c r="A70" t="s">
        <v>542</v>
      </c>
      <c r="B70" t="s">
        <v>446</v>
      </c>
      <c r="C70" t="s">
        <v>669</v>
      </c>
      <c r="D70" t="s">
        <v>670</v>
      </c>
    </row>
    <row r="71" spans="1:66" x14ac:dyDescent="0.25">
      <c r="A71" t="s">
        <v>248</v>
      </c>
      <c r="B71" t="s">
        <v>51</v>
      </c>
      <c r="C71" t="s">
        <v>669</v>
      </c>
      <c r="D71" t="s">
        <v>670</v>
      </c>
      <c r="E71">
        <v>20.87508223177262</v>
      </c>
      <c r="F71">
        <v>18.511930454102011</v>
      </c>
      <c r="G71">
        <v>16.661891570276779</v>
      </c>
      <c r="H71">
        <v>19.608617979471681</v>
      </c>
      <c r="I71">
        <v>22.457315121925571</v>
      </c>
      <c r="J71">
        <v>23.129817007284537</v>
      </c>
      <c r="K71">
        <v>23.619510846573689</v>
      </c>
      <c r="L71">
        <v>23.731275410125363</v>
      </c>
      <c r="M71">
        <v>23.547299778526416</v>
      </c>
      <c r="N71">
        <v>27.11429245091831</v>
      </c>
      <c r="O71">
        <v>23.335541448485479</v>
      </c>
      <c r="P71">
        <v>21.123572399780237</v>
      </c>
      <c r="Q71">
        <v>23.26754017911518</v>
      </c>
      <c r="R71">
        <v>24.942217699010865</v>
      </c>
      <c r="S71">
        <v>38.031783522271937</v>
      </c>
      <c r="T71">
        <v>40.152370713349441</v>
      </c>
      <c r="U71">
        <v>43.96432179085761</v>
      </c>
      <c r="V71">
        <v>52.476130182745052</v>
      </c>
      <c r="W71">
        <v>53.677779641591606</v>
      </c>
      <c r="X71">
        <v>61.522497786216391</v>
      </c>
      <c r="Y71">
        <v>74.833316034205964</v>
      </c>
      <c r="Z71">
        <v>86.426078672216306</v>
      </c>
      <c r="AA71">
        <v>78.490285732253099</v>
      </c>
      <c r="AB71">
        <v>67.780423395054839</v>
      </c>
      <c r="AC71">
        <v>65.122512429377835</v>
      </c>
      <c r="AD71">
        <v>63.533432189377201</v>
      </c>
      <c r="AE71">
        <v>54.835435689927294</v>
      </c>
      <c r="AF71">
        <v>50.064196761790846</v>
      </c>
      <c r="AG71">
        <v>44.249840477616054</v>
      </c>
      <c r="AH71">
        <v>46.625162362483231</v>
      </c>
      <c r="AI71">
        <v>49.335776417327509</v>
      </c>
      <c r="AJ71">
        <v>52.734676118097447</v>
      </c>
      <c r="AK71">
        <v>55.003970219762941</v>
      </c>
      <c r="AL71">
        <v>56.457049093218423</v>
      </c>
      <c r="AM71">
        <v>64.930529143619921</v>
      </c>
      <c r="AN71">
        <v>68.321560589620773</v>
      </c>
      <c r="AO71">
        <v>69.339657614096552</v>
      </c>
      <c r="AP71">
        <v>74.197714013288703</v>
      </c>
      <c r="AQ71">
        <v>71.391052492152909</v>
      </c>
      <c r="AR71">
        <v>52.615210803966384</v>
      </c>
      <c r="AS71">
        <v>48.55643831469785</v>
      </c>
      <c r="AT71">
        <v>62.353399906114369</v>
      </c>
      <c r="AU71">
        <v>69.888979395673729</v>
      </c>
      <c r="AV71">
        <v>77.292379814506049</v>
      </c>
      <c r="AW71">
        <v>80.586461780648719</v>
      </c>
      <c r="AX71" s="5">
        <v>86.817979984195119</v>
      </c>
      <c r="AY71">
        <v>93.764209139948278</v>
      </c>
      <c r="AZ71">
        <v>100</v>
      </c>
      <c r="BA71">
        <v>113.84731889942653</v>
      </c>
      <c r="BB71">
        <v>114.59363083494748</v>
      </c>
      <c r="BC71">
        <v>123.14813701691656</v>
      </c>
      <c r="BD71">
        <v>130.12159330682033</v>
      </c>
      <c r="BE71">
        <v>136.60848402048444</v>
      </c>
      <c r="BF71">
        <v>140.83658355664738</v>
      </c>
      <c r="BG71">
        <v>145.10492221693397</v>
      </c>
      <c r="BH71">
        <v>141.49032848416246</v>
      </c>
      <c r="BI71">
        <v>144.18097475337834</v>
      </c>
      <c r="BJ71">
        <v>146.98731071479523</v>
      </c>
      <c r="BK71">
        <v>149.66082406225073</v>
      </c>
      <c r="BL71">
        <v>150.40231865630923</v>
      </c>
      <c r="BM71" s="5">
        <v>149.80206406169222</v>
      </c>
      <c r="BN71">
        <v>153.66595504077537</v>
      </c>
    </row>
    <row r="72" spans="1:66" x14ac:dyDescent="0.25">
      <c r="A72" t="s">
        <v>543</v>
      </c>
      <c r="B72" t="s">
        <v>52</v>
      </c>
      <c r="C72" t="s">
        <v>669</v>
      </c>
      <c r="D72" t="s">
        <v>670</v>
      </c>
      <c r="E72">
        <v>0.74464040311641388</v>
      </c>
      <c r="F72">
        <v>0.75662890092245572</v>
      </c>
      <c r="G72">
        <v>0.75962535467937087</v>
      </c>
      <c r="H72">
        <v>0.76657874570877815</v>
      </c>
      <c r="I72">
        <v>0.77318891697525161</v>
      </c>
      <c r="J72">
        <v>0.81544027131521346</v>
      </c>
      <c r="K72">
        <v>0.8378746446599562</v>
      </c>
      <c r="L72">
        <v>0.86160336597851361</v>
      </c>
      <c r="M72">
        <v>0.87712455743140572</v>
      </c>
      <c r="N72">
        <v>0.88419690224550151</v>
      </c>
      <c r="O72">
        <v>0.99486452229376898</v>
      </c>
      <c r="P72">
        <v>1.0080636854015266</v>
      </c>
      <c r="Q72">
        <v>1.0423287138101609</v>
      </c>
      <c r="R72">
        <v>1.118967131615997</v>
      </c>
      <c r="S72">
        <v>1.2244295590500287</v>
      </c>
      <c r="T72">
        <v>1.3427569531480448</v>
      </c>
      <c r="U72">
        <v>1.4976208587324422</v>
      </c>
      <c r="V72">
        <v>1.6823960793087005</v>
      </c>
      <c r="W72">
        <v>1.8430248923153461</v>
      </c>
      <c r="X72">
        <v>2.2761332656731597</v>
      </c>
      <c r="Y72">
        <v>2.5590763536833578</v>
      </c>
      <c r="Z72">
        <v>2.5028218318429478</v>
      </c>
      <c r="AA72">
        <v>3.1217911693610567</v>
      </c>
      <c r="AB72">
        <v>3.518629029859774</v>
      </c>
      <c r="AC72">
        <v>3.8088262915657491</v>
      </c>
      <c r="AD72">
        <v>4.2497376137569889</v>
      </c>
      <c r="AE72">
        <v>4.7968986260845492</v>
      </c>
      <c r="AF72">
        <v>5.3950417859708066</v>
      </c>
      <c r="AG72">
        <v>6.1189244495116819</v>
      </c>
      <c r="AH72">
        <v>7.2899277938389284</v>
      </c>
      <c r="AI72">
        <v>8.5833834267161055</v>
      </c>
      <c r="AJ72">
        <v>9.9674772805190237</v>
      </c>
      <c r="AK72">
        <v>11.796587175125964</v>
      </c>
      <c r="AL72">
        <v>12.790933941096142</v>
      </c>
      <c r="AM72">
        <v>13.871623520930207</v>
      </c>
      <c r="AN72">
        <v>15.452952744461005</v>
      </c>
      <c r="AO72">
        <v>16.551297235774509</v>
      </c>
      <c r="AP72">
        <v>18.185949269200211</v>
      </c>
      <c r="AQ72">
        <v>18.618353218579003</v>
      </c>
      <c r="AR72">
        <v>18.789536952742253</v>
      </c>
      <c r="AS72">
        <v>19.530672761726279</v>
      </c>
      <c r="AT72">
        <v>19.895447106998056</v>
      </c>
      <c r="AU72">
        <v>20.525253215581198</v>
      </c>
      <c r="AV72">
        <v>21.916350939575047</v>
      </c>
      <c r="AW72">
        <v>24.473969005634213</v>
      </c>
      <c r="AX72" s="5">
        <v>25.994470500162727</v>
      </c>
      <c r="AY72">
        <v>27.907657739324904</v>
      </c>
      <c r="AZ72">
        <v>31.422833698936671</v>
      </c>
      <c r="BA72">
        <v>35.257671442256708</v>
      </c>
      <c r="BB72">
        <v>39.201433183543919</v>
      </c>
      <c r="BC72">
        <v>43.163468967772552</v>
      </c>
      <c r="BD72">
        <v>48.19761414551688</v>
      </c>
      <c r="BE72">
        <v>57.58789625380377</v>
      </c>
      <c r="BF72">
        <v>62.605342248251603</v>
      </c>
      <c r="BG72">
        <v>69.64695606433699</v>
      </c>
      <c r="BH72">
        <v>76.563518470538284</v>
      </c>
      <c r="BI72">
        <v>81.345417919269764</v>
      </c>
      <c r="BJ72">
        <v>100</v>
      </c>
      <c r="BK72">
        <v>121.42622591943959</v>
      </c>
      <c r="BL72">
        <v>137.96759559300065</v>
      </c>
      <c r="BM72" s="5">
        <v>146.5508610332399</v>
      </c>
      <c r="BN72">
        <v>153.60540295680104</v>
      </c>
    </row>
    <row r="73" spans="1:66" x14ac:dyDescent="0.25">
      <c r="A73" t="s">
        <v>544</v>
      </c>
      <c r="B73" t="s">
        <v>447</v>
      </c>
      <c r="C73" t="s">
        <v>669</v>
      </c>
      <c r="D73" t="s">
        <v>670</v>
      </c>
    </row>
    <row r="74" spans="1:66" x14ac:dyDescent="0.25">
      <c r="A74" t="s">
        <v>252</v>
      </c>
      <c r="B74" t="s">
        <v>53</v>
      </c>
      <c r="C74" t="s">
        <v>669</v>
      </c>
      <c r="D74" t="s">
        <v>670</v>
      </c>
      <c r="AK74">
        <v>13.435629922845493</v>
      </c>
      <c r="AL74">
        <v>13.249792236152476</v>
      </c>
      <c r="AM74">
        <v>14.63203013047373</v>
      </c>
      <c r="AN74">
        <v>16.067438190941537</v>
      </c>
      <c r="AO74">
        <v>17.525531677627086</v>
      </c>
      <c r="AP74">
        <v>18.208528249303015</v>
      </c>
      <c r="AQ74">
        <v>19.867174577181988</v>
      </c>
      <c r="AR74">
        <v>20.32780723651986</v>
      </c>
      <c r="AS74">
        <v>25.405204550258592</v>
      </c>
      <c r="AT74">
        <v>29.235615727316862</v>
      </c>
      <c r="AU74">
        <v>33.956778062285316</v>
      </c>
      <c r="AV74">
        <v>41.384090394325938</v>
      </c>
      <c r="AW74">
        <v>51.647049196595127</v>
      </c>
      <c r="AX74" s="5">
        <v>55.584459790321205</v>
      </c>
      <c r="AY74">
        <v>61.917755336343362</v>
      </c>
      <c r="AZ74">
        <v>66.430450295594298</v>
      </c>
      <c r="BA74">
        <v>77.10995569579336</v>
      </c>
      <c r="BB74">
        <v>99.860868081389697</v>
      </c>
      <c r="BC74">
        <v>83.655246987899531</v>
      </c>
      <c r="BD74">
        <v>100</v>
      </c>
    </row>
    <row r="75" spans="1:66" x14ac:dyDescent="0.25">
      <c r="A75" t="s">
        <v>390</v>
      </c>
      <c r="B75" t="s">
        <v>54</v>
      </c>
      <c r="C75" t="s">
        <v>669</v>
      </c>
      <c r="D75" t="s">
        <v>670</v>
      </c>
      <c r="E75">
        <v>2.5518098896504173</v>
      </c>
      <c r="F75">
        <v>2.6147474673030362</v>
      </c>
      <c r="G75">
        <v>2.7741383317639294</v>
      </c>
      <c r="H75">
        <v>2.9917798783103278</v>
      </c>
      <c r="I75">
        <v>3.1788953540710283</v>
      </c>
      <c r="J75">
        <v>3.4702368741206175</v>
      </c>
      <c r="K75">
        <v>3.7538851301894947</v>
      </c>
      <c r="L75">
        <v>4.0743812975003051</v>
      </c>
      <c r="M75">
        <v>4.3152232771296672</v>
      </c>
      <c r="N75">
        <v>4.5367345036985212</v>
      </c>
      <c r="O75">
        <v>4.9480689342151871</v>
      </c>
      <c r="P75">
        <v>5.3362956182852885</v>
      </c>
      <c r="Q75">
        <v>5.7908371803136696</v>
      </c>
      <c r="R75">
        <v>6.477027907374751</v>
      </c>
      <c r="S75">
        <v>7.5097972866772054</v>
      </c>
      <c r="T75">
        <v>8.7700750767210565</v>
      </c>
      <c r="U75">
        <v>10.216253579899744</v>
      </c>
      <c r="V75">
        <v>12.605127316933288</v>
      </c>
      <c r="W75">
        <v>15.205696423672354</v>
      </c>
      <c r="X75">
        <v>17.780268801334444</v>
      </c>
      <c r="Y75">
        <v>20.154792981687493</v>
      </c>
      <c r="Z75">
        <v>22.644150258414886</v>
      </c>
      <c r="AA75">
        <v>25.719751977043366</v>
      </c>
      <c r="AB75">
        <v>28.776350429770019</v>
      </c>
      <c r="AC75">
        <v>31.902824197842527</v>
      </c>
      <c r="AD75">
        <v>34.64502490844324</v>
      </c>
      <c r="AE75">
        <v>38.413993708258573</v>
      </c>
      <c r="AF75">
        <v>40.697397562776843</v>
      </c>
      <c r="AG75">
        <v>43.113246510824524</v>
      </c>
      <c r="AH75">
        <v>46.086419705598445</v>
      </c>
      <c r="AI75">
        <v>49.462826453283881</v>
      </c>
      <c r="AJ75">
        <v>52.893142549168438</v>
      </c>
      <c r="AK75">
        <v>56.442680314540453</v>
      </c>
      <c r="AL75">
        <v>59.003620895780664</v>
      </c>
      <c r="AM75">
        <v>61.292868113174862</v>
      </c>
      <c r="AN75">
        <v>64.316524862210187</v>
      </c>
      <c r="AO75">
        <v>66.541935308359854</v>
      </c>
      <c r="AP75">
        <v>68.109653725078701</v>
      </c>
      <c r="AQ75">
        <v>69.857757261340396</v>
      </c>
      <c r="AR75">
        <v>71.632919809579462</v>
      </c>
      <c r="AS75">
        <v>74.018120329959103</v>
      </c>
      <c r="AT75">
        <v>77.058956736625035</v>
      </c>
      <c r="AU75">
        <v>80.206564390327941</v>
      </c>
      <c r="AV75">
        <v>83.361492278630166</v>
      </c>
      <c r="AW75">
        <v>86.597772979312751</v>
      </c>
      <c r="AX75" s="5">
        <v>90.14914085071139</v>
      </c>
      <c r="AY75">
        <v>93.736740075600238</v>
      </c>
      <c r="AZ75">
        <v>96.939159025830577</v>
      </c>
      <c r="BA75">
        <v>99.124484853141269</v>
      </c>
      <c r="BB75">
        <v>99.267001417539049</v>
      </c>
      <c r="BC75">
        <v>99.41935579541304</v>
      </c>
      <c r="BD75">
        <v>99.399731075036428</v>
      </c>
      <c r="BE75">
        <v>99.285811264288355</v>
      </c>
      <c r="BF75">
        <v>99.680647533514914</v>
      </c>
      <c r="BG75">
        <v>99.457639329672645</v>
      </c>
      <c r="BH75">
        <v>100</v>
      </c>
      <c r="BI75">
        <v>100.32209801213854</v>
      </c>
      <c r="BJ75">
        <v>101.62549458081051</v>
      </c>
      <c r="BK75">
        <v>102.8912933856397</v>
      </c>
      <c r="BL75">
        <v>104.38049919421275</v>
      </c>
      <c r="BM75" s="5">
        <v>105.65975146086912</v>
      </c>
      <c r="BN75">
        <v>108.0909551762373</v>
      </c>
    </row>
    <row r="76" spans="1:66" x14ac:dyDescent="0.25">
      <c r="A76" t="s">
        <v>253</v>
      </c>
      <c r="B76" t="s">
        <v>55</v>
      </c>
      <c r="C76" t="s">
        <v>669</v>
      </c>
      <c r="D76" t="s">
        <v>670</v>
      </c>
      <c r="AN76">
        <v>30.963704368068466</v>
      </c>
      <c r="AO76">
        <v>37.942763699202168</v>
      </c>
      <c r="AP76">
        <v>41.707624119345226</v>
      </c>
      <c r="AQ76">
        <v>44.583158220824274</v>
      </c>
      <c r="AR76">
        <v>47.463683894505095</v>
      </c>
      <c r="AS76">
        <v>49.212581315670221</v>
      </c>
      <c r="AT76">
        <v>52.559269638727237</v>
      </c>
      <c r="AU76">
        <v>55.112421850011209</v>
      </c>
      <c r="AV76">
        <v>57.25553115242554</v>
      </c>
      <c r="AW76">
        <v>59.941084303358153</v>
      </c>
      <c r="AX76" s="5">
        <v>63.491844041815973</v>
      </c>
      <c r="AY76">
        <v>69.192509710279793</v>
      </c>
      <c r="AZ76">
        <v>77.743588654587398</v>
      </c>
      <c r="BA76">
        <v>83.032114487744096</v>
      </c>
      <c r="BB76">
        <v>82.709383818176093</v>
      </c>
      <c r="BC76">
        <v>84.216640180020448</v>
      </c>
      <c r="BD76">
        <v>88.826437392836809</v>
      </c>
      <c r="BE76">
        <v>92.443605922893738</v>
      </c>
      <c r="BF76">
        <v>96.170238777599295</v>
      </c>
      <c r="BG76">
        <v>98.97419107234029</v>
      </c>
      <c r="BH76">
        <v>100</v>
      </c>
      <c r="BI76">
        <v>102.18730990746438</v>
      </c>
      <c r="BJ76">
        <v>105.85620733193801</v>
      </c>
      <c r="BK76">
        <v>110.97729713999598</v>
      </c>
      <c r="BL76">
        <v>114.53640389916886</v>
      </c>
      <c r="BM76" s="5">
        <v>113.92763207535548</v>
      </c>
      <c r="BN76">
        <v>120.75976516970739</v>
      </c>
    </row>
    <row r="77" spans="1:66" x14ac:dyDescent="0.25">
      <c r="A77" t="s">
        <v>254</v>
      </c>
      <c r="B77" t="s">
        <v>56</v>
      </c>
      <c r="C77" t="s">
        <v>669</v>
      </c>
      <c r="D77" t="s">
        <v>670</v>
      </c>
      <c r="Z77">
        <v>6.259098629445357</v>
      </c>
      <c r="AA77">
        <v>6.5263954086404716</v>
      </c>
      <c r="AB77">
        <v>6.7027959352021478</v>
      </c>
      <c r="AC77">
        <v>6.5195428385859273</v>
      </c>
      <c r="AD77">
        <v>8.5919596766126958</v>
      </c>
      <c r="AE77">
        <v>8.1388922861616333</v>
      </c>
      <c r="AF77">
        <v>7.6408334242197995</v>
      </c>
      <c r="AG77">
        <v>7.8781197899269007</v>
      </c>
      <c r="AH77">
        <v>8.3180916590674681</v>
      </c>
      <c r="AI77">
        <v>8.5902075974977752</v>
      </c>
      <c r="AJ77">
        <v>10.229587733194027</v>
      </c>
      <c r="AK77">
        <v>11.818470432741233</v>
      </c>
      <c r="AL77">
        <v>13.399411164341085</v>
      </c>
      <c r="AM77">
        <v>13.792158856755169</v>
      </c>
      <c r="AN77">
        <v>15.54464146636507</v>
      </c>
      <c r="AO77">
        <v>15.581814598739726</v>
      </c>
      <c r="AP77">
        <v>15.61401528540188</v>
      </c>
      <c r="AQ77">
        <v>15.590571335794168</v>
      </c>
      <c r="AR77">
        <v>15.937106545193227</v>
      </c>
      <c r="AS77">
        <v>17.445508889325811</v>
      </c>
      <c r="AT77">
        <v>16.441461350909815</v>
      </c>
      <c r="AU77">
        <v>15.846044644425373</v>
      </c>
      <c r="AV77">
        <v>17.869264190408895</v>
      </c>
      <c r="AW77">
        <v>18.568195881155244</v>
      </c>
      <c r="AX77" s="5">
        <v>20.401900277092853</v>
      </c>
      <c r="AY77">
        <v>22.758799163867216</v>
      </c>
      <c r="AZ77">
        <v>26.677996262700937</v>
      </c>
      <c r="BA77">
        <v>34.764543274524776</v>
      </c>
      <c r="BB77">
        <v>43.158934267592329</v>
      </c>
      <c r="BC77">
        <v>43.782396284509737</v>
      </c>
      <c r="BD77">
        <v>52.565965934995461</v>
      </c>
      <c r="BE77">
        <v>70.197329470874365</v>
      </c>
      <c r="BF77">
        <v>73.638388030042492</v>
      </c>
      <c r="BG77">
        <v>81.725199904310074</v>
      </c>
      <c r="BH77">
        <v>90.581386153143015</v>
      </c>
      <c r="BI77">
        <v>99.999971239032391</v>
      </c>
      <c r="BJ77">
        <v>106.67682440189768</v>
      </c>
      <c r="BK77">
        <v>119.88586329583364</v>
      </c>
      <c r="BL77">
        <v>135.30366104507482</v>
      </c>
      <c r="BM77" s="5">
        <v>160.0027900130535</v>
      </c>
      <c r="BN77">
        <v>194.84871332788623</v>
      </c>
    </row>
    <row r="78" spans="1:66" x14ac:dyDescent="0.25">
      <c r="A78" t="s">
        <v>545</v>
      </c>
      <c r="B78" t="s">
        <v>448</v>
      </c>
      <c r="C78" t="s">
        <v>669</v>
      </c>
      <c r="D78" t="s">
        <v>670</v>
      </c>
    </row>
    <row r="79" spans="1:66" x14ac:dyDescent="0.25">
      <c r="A79" t="s">
        <v>546</v>
      </c>
      <c r="B79" t="s">
        <v>449</v>
      </c>
      <c r="C79" t="s">
        <v>669</v>
      </c>
      <c r="D79" t="s">
        <v>670</v>
      </c>
    </row>
    <row r="80" spans="1:66" x14ac:dyDescent="0.25">
      <c r="A80" t="s">
        <v>259</v>
      </c>
      <c r="B80" t="s">
        <v>57</v>
      </c>
      <c r="C80" t="s">
        <v>669</v>
      </c>
      <c r="D80" t="s">
        <v>670</v>
      </c>
      <c r="E80">
        <v>6.1638722078477244</v>
      </c>
      <c r="F80">
        <v>6.4931325787611831</v>
      </c>
      <c r="G80">
        <v>6.7511660954966333</v>
      </c>
      <c r="H80">
        <v>7.0986222921691056</v>
      </c>
      <c r="I80">
        <v>7.6080029867269765</v>
      </c>
      <c r="J80">
        <v>7.9901750353809335</v>
      </c>
      <c r="K80">
        <v>8.3676184095177142</v>
      </c>
      <c r="L80">
        <v>8.9836478631835845</v>
      </c>
      <c r="M80">
        <v>10.067414165678743</v>
      </c>
      <c r="N80">
        <v>10.485244663354145</v>
      </c>
      <c r="O80">
        <v>11.282125112811407</v>
      </c>
      <c r="P80">
        <v>12.112952362914372</v>
      </c>
      <c r="Q80">
        <v>13.111552825965529</v>
      </c>
      <c r="R80">
        <v>14.917281058930223</v>
      </c>
      <c r="S80">
        <v>18.209733430571699</v>
      </c>
      <c r="T80">
        <v>20.68042825074361</v>
      </c>
      <c r="U80">
        <v>23.394668644210789</v>
      </c>
      <c r="V80">
        <v>25.598133944677809</v>
      </c>
      <c r="W80">
        <v>27.506267309536636</v>
      </c>
      <c r="X80">
        <v>29.790657786423978</v>
      </c>
      <c r="Y80">
        <v>32.661161195159579</v>
      </c>
      <c r="Z80">
        <v>36.460897466596428</v>
      </c>
      <c r="AA80">
        <v>39.761263353460286</v>
      </c>
      <c r="AB80">
        <v>43.017882077383902</v>
      </c>
      <c r="AC80">
        <v>46.649621724447861</v>
      </c>
      <c r="AD80">
        <v>49.083140916522005</v>
      </c>
      <c r="AE80">
        <v>51.41467655163364</v>
      </c>
      <c r="AF80">
        <v>53.61732451799358</v>
      </c>
      <c r="AG80">
        <v>57.736823093826196</v>
      </c>
      <c r="AH80">
        <v>61.507118100312219</v>
      </c>
      <c r="AI80">
        <v>64.702660406885755</v>
      </c>
      <c r="AJ80">
        <v>65.68081327236311</v>
      </c>
      <c r="AK80">
        <v>66.26389257968205</v>
      </c>
      <c r="AL80">
        <v>67.434047474803108</v>
      </c>
      <c r="AM80">
        <v>68.678482775322394</v>
      </c>
      <c r="AN80">
        <v>71.563743573358124</v>
      </c>
      <c r="AO80">
        <v>71.507726362095298</v>
      </c>
      <c r="AP80">
        <v>72.995388669301704</v>
      </c>
      <c r="AQ80">
        <v>75.256740211389015</v>
      </c>
      <c r="AR80">
        <v>75.95439719919807</v>
      </c>
      <c r="AS80">
        <v>77.198402190763943</v>
      </c>
      <c r="AT80">
        <v>79.74855945521216</v>
      </c>
      <c r="AU80">
        <v>80.501596629999298</v>
      </c>
      <c r="AV80">
        <v>80.654488245892836</v>
      </c>
      <c r="AW80">
        <v>81.140561592165923</v>
      </c>
      <c r="AX80" s="5">
        <v>81.894309711233888</v>
      </c>
      <c r="AY80">
        <v>82.6483297959808</v>
      </c>
      <c r="AZ80">
        <v>84.923870311691374</v>
      </c>
      <c r="BA80">
        <v>87.50320932935152</v>
      </c>
      <c r="BB80">
        <v>89.055433328596706</v>
      </c>
      <c r="BC80">
        <v>89.343020632998545</v>
      </c>
      <c r="BD80">
        <v>91.686964575133132</v>
      </c>
      <c r="BE80">
        <v>94.413709541074141</v>
      </c>
      <c r="BF80">
        <v>96.829090288703952</v>
      </c>
      <c r="BG80">
        <v>98.408976322523571</v>
      </c>
      <c r="BH80">
        <v>100</v>
      </c>
      <c r="BI80">
        <v>100.08742545829345</v>
      </c>
      <c r="BJ80">
        <v>100.90740459989478</v>
      </c>
      <c r="BK80">
        <v>102.9274056308471</v>
      </c>
      <c r="BL80">
        <v>104.4677700348432</v>
      </c>
      <c r="BM80" s="5">
        <v>106.01504429114132</v>
      </c>
      <c r="BN80">
        <v>108.7166379053081</v>
      </c>
    </row>
    <row r="81" spans="1:66" x14ac:dyDescent="0.25">
      <c r="A81" t="s">
        <v>258</v>
      </c>
      <c r="B81" t="s">
        <v>58</v>
      </c>
      <c r="C81" t="s">
        <v>669</v>
      </c>
      <c r="D81" t="s">
        <v>670</v>
      </c>
      <c r="E81">
        <v>5.0438109772620123</v>
      </c>
      <c r="F81">
        <v>5.0745267134792842</v>
      </c>
      <c r="G81">
        <v>5.1456982101859792</v>
      </c>
      <c r="H81">
        <v>5.0958225279101681</v>
      </c>
      <c r="I81">
        <v>5.2558691997128504</v>
      </c>
      <c r="J81">
        <v>5.6737599247028632</v>
      </c>
      <c r="K81">
        <v>5.8146323885867526</v>
      </c>
      <c r="L81">
        <v>5.6054092663280546</v>
      </c>
      <c r="M81">
        <v>5.7898908427733566</v>
      </c>
      <c r="N81">
        <v>6.165899776727648</v>
      </c>
      <c r="O81">
        <v>6.5871101362877118</v>
      </c>
      <c r="P81">
        <v>6.8083883342044791</v>
      </c>
      <c r="Q81">
        <v>7.8109488389844426</v>
      </c>
      <c r="R81">
        <v>9.0605015667640725</v>
      </c>
      <c r="S81">
        <v>11.746551828189697</v>
      </c>
      <c r="T81">
        <v>14.603154491651429</v>
      </c>
      <c r="U81">
        <v>15.758475350749334</v>
      </c>
      <c r="V81">
        <v>15.753427948123793</v>
      </c>
      <c r="W81">
        <v>16.451601700836981</v>
      </c>
      <c r="X81">
        <v>17.790984227872528</v>
      </c>
      <c r="Y81">
        <v>20.870906841074632</v>
      </c>
      <c r="Z81">
        <v>21.071077621634885</v>
      </c>
      <c r="AA81">
        <v>23.629079660646056</v>
      </c>
      <c r="AB81">
        <v>25.239816211511997</v>
      </c>
      <c r="AC81">
        <v>25.99890274983504</v>
      </c>
      <c r="AD81">
        <v>28.1347788276946</v>
      </c>
      <c r="AE81">
        <v>28.993254709572525</v>
      </c>
      <c r="AF81">
        <v>31.121362611149255</v>
      </c>
      <c r="AG81">
        <v>33.40194092279399</v>
      </c>
      <c r="AH81">
        <v>34.353327231686265</v>
      </c>
      <c r="AI81">
        <v>36.647947201314459</v>
      </c>
      <c r="AJ81">
        <v>38.844306919787989</v>
      </c>
      <c r="AK81">
        <v>41.294089939359793</v>
      </c>
      <c r="AL81">
        <v>44.28268570863699</v>
      </c>
      <c r="AM81">
        <v>44.649363194115658</v>
      </c>
      <c r="AN81">
        <v>45.154086098505751</v>
      </c>
      <c r="AO81">
        <v>46.449305004295297</v>
      </c>
      <c r="AP81">
        <v>47.977513148185331</v>
      </c>
      <c r="AQ81">
        <v>51.55085598277622</v>
      </c>
      <c r="AR81">
        <v>55.021167302749888</v>
      </c>
      <c r="AS81">
        <v>52.424237599212645</v>
      </c>
      <c r="AT81">
        <v>54.125611819399211</v>
      </c>
      <c r="AU81">
        <v>55.893596504082218</v>
      </c>
      <c r="AV81">
        <v>60.198956917661015</v>
      </c>
      <c r="AW81">
        <v>61.519727204821415</v>
      </c>
      <c r="AX81" s="5">
        <v>65.607827492861176</v>
      </c>
      <c r="AY81">
        <v>68.065994555282785</v>
      </c>
      <c r="AZ81">
        <v>70.124620890903273</v>
      </c>
      <c r="BA81">
        <v>71.637993529374384</v>
      </c>
      <c r="BB81">
        <v>72.634259538381883</v>
      </c>
      <c r="BC81">
        <v>75.706532552528685</v>
      </c>
      <c r="BD81">
        <v>82.816390819354382</v>
      </c>
      <c r="BE81">
        <v>85.778330234561537</v>
      </c>
      <c r="BF81">
        <v>88.884617941152314</v>
      </c>
      <c r="BG81">
        <v>100</v>
      </c>
      <c r="BH81">
        <v>102.53089897431484</v>
      </c>
      <c r="BI81">
        <v>105.23087161798752</v>
      </c>
      <c r="BJ81">
        <v>107.01817308908639</v>
      </c>
      <c r="BK81">
        <v>108.5439507373914</v>
      </c>
      <c r="BL81">
        <v>110.9790997230216</v>
      </c>
      <c r="BM81" s="5">
        <v>109.62948685998195</v>
      </c>
      <c r="BN81">
        <v>105.85102124509831</v>
      </c>
    </row>
    <row r="82" spans="1:66" x14ac:dyDescent="0.25">
      <c r="A82" t="s">
        <v>260</v>
      </c>
      <c r="B82" t="s">
        <v>59</v>
      </c>
      <c r="C82" t="s">
        <v>669</v>
      </c>
      <c r="D82" t="s">
        <v>670</v>
      </c>
      <c r="E82">
        <v>9.9724800922236838</v>
      </c>
      <c r="F82">
        <v>10.298757386252824</v>
      </c>
      <c r="G82">
        <v>10.803014786207987</v>
      </c>
      <c r="H82">
        <v>11.399991283475956</v>
      </c>
      <c r="I82">
        <v>11.85529625948036</v>
      </c>
      <c r="J82">
        <v>12.211178438322733</v>
      </c>
      <c r="K82">
        <v>12.574078915787343</v>
      </c>
      <c r="L82">
        <v>12.956502907948861</v>
      </c>
      <c r="M82">
        <v>13.526494982894397</v>
      </c>
      <c r="N82">
        <v>14.526912340789616</v>
      </c>
      <c r="O82">
        <v>15.314959448991205</v>
      </c>
      <c r="P82">
        <v>16.218601650472245</v>
      </c>
      <c r="Q82">
        <v>17.322273164070783</v>
      </c>
      <c r="R82">
        <v>18.68373119459087</v>
      </c>
      <c r="S82">
        <v>20.894469519032061</v>
      </c>
      <c r="T82">
        <v>23.76816954111149</v>
      </c>
      <c r="U82">
        <v>26.323059708369463</v>
      </c>
      <c r="V82">
        <v>28.632949665165825</v>
      </c>
      <c r="W82">
        <v>31.289827208071831</v>
      </c>
      <c r="X82">
        <v>34.515899783342846</v>
      </c>
      <c r="Y82">
        <v>38.549751373302996</v>
      </c>
      <c r="Z82">
        <v>43.056977687744734</v>
      </c>
      <c r="AA82">
        <v>48.264617945736902</v>
      </c>
      <c r="AB82">
        <v>52.922320062437912</v>
      </c>
      <c r="AC82">
        <v>56.662620355204751</v>
      </c>
      <c r="AD82">
        <v>59.752862861392444</v>
      </c>
      <c r="AE82">
        <v>62.773472635540315</v>
      </c>
      <c r="AF82">
        <v>64.315101858353103</v>
      </c>
      <c r="AG82">
        <v>66.368941179079997</v>
      </c>
      <c r="AH82">
        <v>68.54932519178918</v>
      </c>
      <c r="AI82">
        <v>70.37079240351936</v>
      </c>
      <c r="AJ82">
        <v>72.16319618124875</v>
      </c>
      <c r="AK82">
        <v>73.582686485983416</v>
      </c>
      <c r="AL82">
        <v>74.777303574151674</v>
      </c>
      <c r="AM82">
        <v>75.468940905373344</v>
      </c>
      <c r="AN82">
        <v>76.31775737744789</v>
      </c>
      <c r="AO82">
        <v>77.354212101210223</v>
      </c>
      <c r="AP82">
        <v>78.033538060469652</v>
      </c>
      <c r="AQ82">
        <v>78.775061659469642</v>
      </c>
      <c r="AR82">
        <v>78.935614022276951</v>
      </c>
      <c r="AS82">
        <v>80.161713221067458</v>
      </c>
      <c r="AT82">
        <v>81.771628311279144</v>
      </c>
      <c r="AU82">
        <v>83.462196004135791</v>
      </c>
      <c r="AV82">
        <v>85.014065572472504</v>
      </c>
      <c r="AW82">
        <v>86.39356793511466</v>
      </c>
      <c r="AX82" s="5">
        <v>88.066442374405995</v>
      </c>
      <c r="AY82">
        <v>89.964562529424867</v>
      </c>
      <c r="AZ82">
        <v>92.264629835836374</v>
      </c>
      <c r="BA82">
        <v>94.448601752656273</v>
      </c>
      <c r="BB82">
        <v>94.511530472168189</v>
      </c>
      <c r="BC82">
        <v>95.52251792835844</v>
      </c>
      <c r="BD82">
        <v>96.428033404603596</v>
      </c>
      <c r="BE82">
        <v>97.548358434308241</v>
      </c>
      <c r="BF82">
        <v>98.307382729407919</v>
      </c>
      <c r="BG82">
        <v>98.874561504670396</v>
      </c>
      <c r="BH82">
        <v>100</v>
      </c>
      <c r="BI82">
        <v>100.52255934340045</v>
      </c>
      <c r="BJ82">
        <v>101.04686215742858</v>
      </c>
      <c r="BK82">
        <v>102.0494739473085</v>
      </c>
      <c r="BL82">
        <v>103.35427050656934</v>
      </c>
      <c r="BM82" s="5">
        <v>106.23224925760502</v>
      </c>
      <c r="BN82">
        <v>107.64866341131349</v>
      </c>
    </row>
    <row r="83" spans="1:66" x14ac:dyDescent="0.25">
      <c r="A83" t="s">
        <v>255</v>
      </c>
      <c r="B83" t="s">
        <v>257</v>
      </c>
      <c r="C83" t="s">
        <v>669</v>
      </c>
      <c r="D83" t="s">
        <v>670</v>
      </c>
    </row>
    <row r="84" spans="1:66" x14ac:dyDescent="0.25">
      <c r="A84" t="s">
        <v>547</v>
      </c>
      <c r="B84" t="s">
        <v>329</v>
      </c>
      <c r="C84" t="s">
        <v>669</v>
      </c>
      <c r="D84" t="s">
        <v>670</v>
      </c>
      <c r="AE84">
        <v>67.312537492501505</v>
      </c>
      <c r="AF84">
        <v>69.176052163604027</v>
      </c>
      <c r="AG84">
        <v>72.080924855491318</v>
      </c>
      <c r="AH84">
        <v>75.488553880513678</v>
      </c>
      <c r="AI84">
        <v>79.224973089343379</v>
      </c>
      <c r="AJ84">
        <v>83.266533066132268</v>
      </c>
      <c r="AK84">
        <v>85.789980732177256</v>
      </c>
      <c r="AL84">
        <v>88.374164810690431</v>
      </c>
      <c r="AM84">
        <v>90.685176892073443</v>
      </c>
      <c r="AN84">
        <v>92.723568849275182</v>
      </c>
      <c r="AO84">
        <v>94.457132780022008</v>
      </c>
      <c r="AP84">
        <v>95.072240644789346</v>
      </c>
      <c r="AQ84">
        <v>97.916086024641729</v>
      </c>
      <c r="AR84">
        <v>97.147838781025541</v>
      </c>
      <c r="AS84">
        <v>98.195972846983508</v>
      </c>
      <c r="AT84">
        <v>99.284815787944865</v>
      </c>
      <c r="AU84">
        <v>99.378325096103296</v>
      </c>
      <c r="AV84">
        <v>99.016463415618134</v>
      </c>
      <c r="AW84">
        <v>100</v>
      </c>
      <c r="AX84" s="5">
        <v>102.0969946720524</v>
      </c>
      <c r="AY84">
        <v>103.51074088378256</v>
      </c>
      <c r="AZ84">
        <v>106.79664788205201</v>
      </c>
      <c r="BA84">
        <v>112.14179691878124</v>
      </c>
      <c r="BB84">
        <v>118.15441349740684</v>
      </c>
      <c r="BC84">
        <v>122.41149878843393</v>
      </c>
      <c r="BD84">
        <v>124.36473636649097</v>
      </c>
      <c r="BE84">
        <v>133.22261597741414</v>
      </c>
      <c r="BF84">
        <v>134.07117030111812</v>
      </c>
      <c r="BG84">
        <v>138.12534069376065</v>
      </c>
      <c r="BH84">
        <v>130.87326473673787</v>
      </c>
      <c r="BI84">
        <v>136.1708022173207</v>
      </c>
      <c r="BJ84">
        <v>146.34423584189881</v>
      </c>
      <c r="BK84">
        <v>160.08060340638806</v>
      </c>
      <c r="BL84">
        <v>162.18499403025379</v>
      </c>
      <c r="BM84" s="5">
        <v>163.49677935388317</v>
      </c>
      <c r="BN84">
        <v>167.23728859862692</v>
      </c>
    </row>
    <row r="85" spans="1:66" x14ac:dyDescent="0.25">
      <c r="A85" t="s">
        <v>261</v>
      </c>
      <c r="B85" t="s">
        <v>60</v>
      </c>
      <c r="C85" t="s">
        <v>669</v>
      </c>
      <c r="D85" t="s">
        <v>670</v>
      </c>
      <c r="E85">
        <v>5.5001569699198756</v>
      </c>
      <c r="F85">
        <v>5.6804766459718099</v>
      </c>
      <c r="G85">
        <v>5.7589195183940838</v>
      </c>
      <c r="H85">
        <v>4.5873936254084855</v>
      </c>
      <c r="I85">
        <v>6.1260326585155092</v>
      </c>
      <c r="J85">
        <v>5.9386307515755865</v>
      </c>
      <c r="K85">
        <v>6.1841590528694761</v>
      </c>
      <c r="L85">
        <v>6.5691065413214327</v>
      </c>
      <c r="M85">
        <v>6.9935283098265852</v>
      </c>
      <c r="N85">
        <v>7.3403461144442499</v>
      </c>
      <c r="O85">
        <v>7.3095020185186543</v>
      </c>
      <c r="P85">
        <v>7.7849241341891844</v>
      </c>
      <c r="Q85">
        <v>7.2184176484212648</v>
      </c>
      <c r="R85">
        <v>9.7273702794743979</v>
      </c>
      <c r="S85">
        <v>16.090088706740318</v>
      </c>
      <c r="T85">
        <v>16.793586836498157</v>
      </c>
      <c r="U85">
        <v>19.256355461910381</v>
      </c>
      <c r="V85">
        <v>21.142646428522909</v>
      </c>
      <c r="W85">
        <v>21.747130353310425</v>
      </c>
      <c r="X85">
        <v>25.875391595380531</v>
      </c>
      <c r="Y85">
        <v>35.392645762160569</v>
      </c>
      <c r="Z85">
        <v>39.088369439487316</v>
      </c>
      <c r="AA85">
        <v>45.695722487535697</v>
      </c>
      <c r="AB85">
        <v>47.032250223900391</v>
      </c>
      <c r="AC85">
        <v>52.680925586819974</v>
      </c>
      <c r="AD85">
        <v>52.008689703519096</v>
      </c>
      <c r="AE85">
        <v>41.185778078319977</v>
      </c>
      <c r="AF85">
        <v>41.594869506460071</v>
      </c>
      <c r="AG85">
        <v>42.682631248212047</v>
      </c>
      <c r="AH85">
        <v>45.981155572586985</v>
      </c>
      <c r="AI85">
        <v>53.0430064583134</v>
      </c>
      <c r="AJ85">
        <v>47.014083958250275</v>
      </c>
      <c r="AK85">
        <v>47.1146315498614</v>
      </c>
      <c r="AL85">
        <v>46.874591557939191</v>
      </c>
      <c r="AM85">
        <v>68.695390302407532</v>
      </c>
      <c r="AN85">
        <v>69.615300913443491</v>
      </c>
      <c r="AO85">
        <v>79.056999140275735</v>
      </c>
      <c r="AP85">
        <v>79.805302760437385</v>
      </c>
      <c r="AQ85">
        <v>65.610811210381286</v>
      </c>
      <c r="AR85">
        <v>78.20240236886103</v>
      </c>
      <c r="AS85">
        <v>100.16894387136152</v>
      </c>
      <c r="AT85">
        <v>100</v>
      </c>
      <c r="AU85">
        <v>100.85580781423627</v>
      </c>
      <c r="AV85">
        <v>100.6368292851927</v>
      </c>
      <c r="AW85">
        <v>108.45155938758366</v>
      </c>
      <c r="AX85" s="5">
        <v>130.24432859255901</v>
      </c>
      <c r="AY85">
        <v>143.09701773450152</v>
      </c>
      <c r="AZ85">
        <v>149.15197005444131</v>
      </c>
      <c r="BA85">
        <v>179.69674091069635</v>
      </c>
      <c r="BB85">
        <v>147.21739039297432</v>
      </c>
      <c r="BC85">
        <v>171.60295034852135</v>
      </c>
      <c r="BD85">
        <v>193.36431134759414</v>
      </c>
      <c r="BE85">
        <v>187.67572144424994</v>
      </c>
      <c r="BF85">
        <v>176.11879139753512</v>
      </c>
      <c r="BG85">
        <v>174.61933303241392</v>
      </c>
      <c r="BH85">
        <v>159.03076403584379</v>
      </c>
      <c r="BI85">
        <v>152.24054165940333</v>
      </c>
      <c r="BJ85">
        <v>158.05659033716788</v>
      </c>
      <c r="BK85">
        <v>169.39977047299229</v>
      </c>
      <c r="BL85">
        <v>172.02120684648108</v>
      </c>
      <c r="BM85" s="5">
        <v>156.2401435053996</v>
      </c>
      <c r="BN85">
        <v>195.84462886447432</v>
      </c>
    </row>
    <row r="86" spans="1:66" x14ac:dyDescent="0.25">
      <c r="A86" t="s">
        <v>416</v>
      </c>
      <c r="B86" t="s">
        <v>61</v>
      </c>
      <c r="C86" t="s">
        <v>669</v>
      </c>
      <c r="D86" t="s">
        <v>670</v>
      </c>
      <c r="E86">
        <v>5.1128590954959687</v>
      </c>
      <c r="F86">
        <v>5.2860723568116361</v>
      </c>
      <c r="G86">
        <v>5.4641709882092995</v>
      </c>
      <c r="H86">
        <v>5.5510047541345449</v>
      </c>
      <c r="I86">
        <v>5.7366754003807934</v>
      </c>
      <c r="J86">
        <v>6.0576165283840986</v>
      </c>
      <c r="K86">
        <v>6.3590251195585852</v>
      </c>
      <c r="L86">
        <v>6.5350890653591511</v>
      </c>
      <c r="M86">
        <v>6.7940391344331861</v>
      </c>
      <c r="N86">
        <v>7.2042417002659596</v>
      </c>
      <c r="O86">
        <v>7.5661177898486613</v>
      </c>
      <c r="P86">
        <v>8.1703195389820813</v>
      </c>
      <c r="Q86">
        <v>8.7576226876645755</v>
      </c>
      <c r="R86">
        <v>9.4945659954623167</v>
      </c>
      <c r="S86">
        <v>10.924372879327779</v>
      </c>
      <c r="T86">
        <v>13.73966330303387</v>
      </c>
      <c r="U86">
        <v>15.816216546062915</v>
      </c>
      <c r="V86">
        <v>17.984697988456677</v>
      </c>
      <c r="W86">
        <v>20.045303211500343</v>
      </c>
      <c r="X86">
        <v>22.864984082918781</v>
      </c>
      <c r="Y86">
        <v>27.370253579172633</v>
      </c>
      <c r="Z86">
        <v>30.536790163270833</v>
      </c>
      <c r="AA86">
        <v>32.802245908072422</v>
      </c>
      <c r="AB86">
        <v>34.48264247635295</v>
      </c>
      <c r="AC86">
        <v>36.217135755522868</v>
      </c>
      <c r="AD86">
        <v>38.213314864164197</v>
      </c>
      <c r="AE86">
        <v>39.869998139530942</v>
      </c>
      <c r="AF86">
        <v>42.039144948067538</v>
      </c>
      <c r="AG86">
        <v>44.61747853269928</v>
      </c>
      <c r="AH86">
        <v>48.158260186247261</v>
      </c>
      <c r="AI86">
        <v>51.956125601199645</v>
      </c>
      <c r="AJ86">
        <v>55.291234181375025</v>
      </c>
      <c r="AK86">
        <v>57.127444647127113</v>
      </c>
      <c r="AL86">
        <v>58.688763004927821</v>
      </c>
      <c r="AM86">
        <v>59.506663411786967</v>
      </c>
      <c r="AN86">
        <v>66.439336503430539</v>
      </c>
      <c r="AO86">
        <v>69.641954553929537</v>
      </c>
      <c r="AP86">
        <v>69.854544244045229</v>
      </c>
      <c r="AQ86">
        <v>70.937424104547731</v>
      </c>
      <c r="AR86">
        <v>71.950625213205797</v>
      </c>
      <c r="AS86">
        <v>72.894594111604718</v>
      </c>
      <c r="AT86">
        <v>74.218065620531902</v>
      </c>
      <c r="AU86">
        <v>75.867910375260379</v>
      </c>
      <c r="AV86">
        <v>77.77882094835411</v>
      </c>
      <c r="AW86">
        <v>79.842482056244975</v>
      </c>
      <c r="AX86" s="5">
        <v>82.246434928284046</v>
      </c>
      <c r="AY86">
        <v>84.717256690012022</v>
      </c>
      <c r="AZ86">
        <v>86.691314495483525</v>
      </c>
      <c r="BA86">
        <v>89.574507717353143</v>
      </c>
      <c r="BB86">
        <v>91.284779439674011</v>
      </c>
      <c r="BC86">
        <v>92.593364447015233</v>
      </c>
      <c r="BD86">
        <v>94.560243400753293</v>
      </c>
      <c r="BE86">
        <v>95.956236758708386</v>
      </c>
      <c r="BF86">
        <v>98.039721917446983</v>
      </c>
      <c r="BG86">
        <v>99.292470489253532</v>
      </c>
      <c r="BH86">
        <v>100</v>
      </c>
      <c r="BI86">
        <v>101.87860951820822</v>
      </c>
      <c r="BJ86">
        <v>103.7034227264416</v>
      </c>
      <c r="BK86">
        <v>105.50563564758481</v>
      </c>
      <c r="BL86">
        <v>107.73540629182305</v>
      </c>
      <c r="BM86" s="5">
        <v>114.1275061183521</v>
      </c>
      <c r="BN86">
        <v>114.54892698014685</v>
      </c>
    </row>
    <row r="87" spans="1:66" x14ac:dyDescent="0.25">
      <c r="A87" t="s">
        <v>263</v>
      </c>
      <c r="B87" t="s">
        <v>62</v>
      </c>
      <c r="C87" t="s">
        <v>669</v>
      </c>
      <c r="D87" t="s">
        <v>670</v>
      </c>
      <c r="J87">
        <v>2.439841626716974E-5</v>
      </c>
      <c r="K87">
        <v>2.4433964075376159E-5</v>
      </c>
      <c r="L87">
        <v>2.4639291610738251E-5</v>
      </c>
      <c r="M87">
        <v>2.4636486895576272E-5</v>
      </c>
      <c r="N87">
        <v>2.5514106953847637E-5</v>
      </c>
      <c r="O87">
        <v>2.5448664024112189E-5</v>
      </c>
      <c r="P87">
        <v>2.6142112491878529E-5</v>
      </c>
      <c r="Q87">
        <v>2.58446346943288E-5</v>
      </c>
      <c r="R87">
        <v>2.5862744765555102E-5</v>
      </c>
      <c r="S87">
        <v>2.6328841795881424E-5</v>
      </c>
      <c r="T87">
        <v>2.6562358773812766E-5</v>
      </c>
      <c r="U87">
        <v>2.664064371698055E-5</v>
      </c>
      <c r="V87">
        <v>2.7023739261290318E-5</v>
      </c>
      <c r="W87">
        <v>2.7111442002242168E-5</v>
      </c>
      <c r="X87">
        <v>2.7853534162739576E-5</v>
      </c>
      <c r="Y87">
        <v>2.8128193547600621E-5</v>
      </c>
      <c r="Z87">
        <v>2.9085364828261009E-5</v>
      </c>
      <c r="AA87">
        <v>3.0137417467207558E-5</v>
      </c>
      <c r="AB87">
        <v>2.9338941959115257E-5</v>
      </c>
      <c r="AC87">
        <v>2.9515287724810744E-5</v>
      </c>
      <c r="AD87">
        <v>2.8125426082375639E-5</v>
      </c>
      <c r="AE87">
        <v>2.9973123957372574E-5</v>
      </c>
      <c r="AF87">
        <v>3.0673782555881142E-5</v>
      </c>
      <c r="AG87">
        <v>2.9877946119033889E-5</v>
      </c>
      <c r="AH87">
        <v>3.1753378906685947E-5</v>
      </c>
      <c r="AI87">
        <v>3.881674417729571E-5</v>
      </c>
      <c r="AJ87">
        <v>6.2972665405929852E-5</v>
      </c>
      <c r="AK87">
        <v>8.8811267259282273E-4</v>
      </c>
      <c r="AL87">
        <v>0.13805164638137585</v>
      </c>
      <c r="AM87">
        <v>8.4785729416290891</v>
      </c>
      <c r="AN87">
        <v>22.275341229995462</v>
      </c>
      <c r="AO87">
        <v>31.861209819182591</v>
      </c>
      <c r="AP87">
        <v>33.943873441226593</v>
      </c>
      <c r="AQ87">
        <v>36.29849276726457</v>
      </c>
      <c r="AR87">
        <v>39.829156267520375</v>
      </c>
      <c r="AS87">
        <v>41.69328338252928</v>
      </c>
      <c r="AT87">
        <v>43.934798441903787</v>
      </c>
      <c r="AU87">
        <v>46.535414951820087</v>
      </c>
      <c r="AV87">
        <v>48.128989671175219</v>
      </c>
      <c r="AW87">
        <v>52.187147062592111</v>
      </c>
      <c r="AX87" s="5">
        <v>56.329054941363808</v>
      </c>
      <c r="AY87">
        <v>61.088296920442644</v>
      </c>
      <c r="AZ87">
        <v>66.869826521282747</v>
      </c>
      <c r="BA87">
        <v>73.28637640230086</v>
      </c>
      <c r="BB87">
        <v>71.720971589718545</v>
      </c>
      <c r="BC87">
        <v>81.897627507742826</v>
      </c>
      <c r="BD87">
        <v>89.034375032760593</v>
      </c>
      <c r="BE87">
        <v>89.447851954545598</v>
      </c>
      <c r="BF87">
        <v>90.652027798209346</v>
      </c>
      <c r="BG87">
        <v>94.488380212207218</v>
      </c>
      <c r="BH87">
        <v>100</v>
      </c>
      <c r="BI87">
        <v>102.61931829571066</v>
      </c>
      <c r="BJ87">
        <v>111.33277250330489</v>
      </c>
      <c r="BK87">
        <v>116.18811611335873</v>
      </c>
      <c r="BL87">
        <v>122.22105792430473</v>
      </c>
      <c r="BM87" s="5">
        <v>131.12031318321166</v>
      </c>
      <c r="BN87">
        <v>144.56550693305218</v>
      </c>
    </row>
    <row r="88" spans="1:66" x14ac:dyDescent="0.25">
      <c r="A88" t="s">
        <v>265</v>
      </c>
      <c r="B88" t="s">
        <v>63</v>
      </c>
      <c r="C88" t="s">
        <v>669</v>
      </c>
      <c r="D88" t="s">
        <v>670</v>
      </c>
      <c r="E88">
        <v>4.28800693329726E-4</v>
      </c>
      <c r="F88">
        <v>4.4368372161623264E-4</v>
      </c>
      <c r="G88">
        <v>4.5229185053616359E-4</v>
      </c>
      <c r="H88">
        <v>4.828018716583702E-4</v>
      </c>
      <c r="I88">
        <v>5.307673503841823E-4</v>
      </c>
      <c r="J88">
        <v>6.2103280550372339E-4</v>
      </c>
      <c r="K88">
        <v>6.7166259799385903E-4</v>
      </c>
      <c r="L88">
        <v>6.4561312726143507E-4</v>
      </c>
      <c r="M88">
        <v>7.2706701875321575E-4</v>
      </c>
      <c r="N88">
        <v>8.0731207403076603E-4</v>
      </c>
      <c r="O88">
        <v>8.306365670767413E-4</v>
      </c>
      <c r="P88">
        <v>8.7368025842833271E-4</v>
      </c>
      <c r="Q88">
        <v>1.0088609550384926E-3</v>
      </c>
      <c r="R88">
        <v>1.2195362644404164E-3</v>
      </c>
      <c r="S88">
        <v>1.5191608821709514E-3</v>
      </c>
      <c r="T88">
        <v>1.9667592086774323E-3</v>
      </c>
      <c r="U88">
        <v>2.5184086101883241E-3</v>
      </c>
      <c r="V88">
        <v>4.2120581047133112E-3</v>
      </c>
      <c r="W88">
        <v>7.2997786750724908E-3</v>
      </c>
      <c r="X88">
        <v>1.0070006590188823E-2</v>
      </c>
      <c r="Y88">
        <v>1.5218411755032798E-2</v>
      </c>
      <c r="Z88">
        <v>2.6728639220101703E-2</v>
      </c>
      <c r="AA88">
        <v>3.4183411475882046E-2</v>
      </c>
      <c r="AB88">
        <v>7.6249932493590314E-2</v>
      </c>
      <c r="AC88">
        <v>0.10317563221748201</v>
      </c>
      <c r="AD88">
        <v>0.1244797649230541</v>
      </c>
      <c r="AE88">
        <v>0.17639504115022664</v>
      </c>
      <c r="AF88">
        <v>0.24554453774097537</v>
      </c>
      <c r="AG88">
        <v>0.3275634216490802</v>
      </c>
      <c r="AH88">
        <v>0.42024523514550316</v>
      </c>
      <c r="AI88">
        <v>0.5512213308552284</v>
      </c>
      <c r="AJ88">
        <v>0.66169357797951078</v>
      </c>
      <c r="AK88">
        <v>0.73547296026166809</v>
      </c>
      <c r="AL88">
        <v>0.96903867016872003</v>
      </c>
      <c r="AM88">
        <v>1.2609996234008272</v>
      </c>
      <c r="AN88">
        <v>1.8038010798782791</v>
      </c>
      <c r="AO88">
        <v>2.5223947148748747</v>
      </c>
      <c r="AP88">
        <v>3.0132065057505564</v>
      </c>
      <c r="AQ88">
        <v>3.5269119696475455</v>
      </c>
      <c r="AR88">
        <v>4.0196626620215685</v>
      </c>
      <c r="AS88">
        <v>5.1142213810172752</v>
      </c>
      <c r="AT88">
        <v>6.8948881208881776</v>
      </c>
      <c r="AU88">
        <v>8.4682040083135011</v>
      </c>
      <c r="AV88">
        <v>10.898951769886807</v>
      </c>
      <c r="AW88">
        <v>12.462967819910949</v>
      </c>
      <c r="AX88" s="5">
        <v>14.327891229283873</v>
      </c>
      <c r="AY88">
        <v>25.898319705972582</v>
      </c>
      <c r="AZ88">
        <v>30.722629834230947</v>
      </c>
      <c r="BA88">
        <v>36.685975570070262</v>
      </c>
      <c r="BB88">
        <v>42.433409107460371</v>
      </c>
      <c r="BC88">
        <v>49.475506930710203</v>
      </c>
      <c r="BD88">
        <v>56.359935740784216</v>
      </c>
      <c r="BE88">
        <v>64.929621067663987</v>
      </c>
      <c r="BF88">
        <v>100</v>
      </c>
      <c r="BG88">
        <v>123.93996047770743</v>
      </c>
      <c r="BH88">
        <v>140.36567950955555</v>
      </c>
      <c r="BI88">
        <v>162.47133643918207</v>
      </c>
      <c r="BJ88">
        <v>179.81890563530393</v>
      </c>
      <c r="BK88">
        <v>198.82303058062388</v>
      </c>
      <c r="BL88">
        <v>215.68535690726171</v>
      </c>
      <c r="BM88" s="5">
        <v>235.88552797089486</v>
      </c>
      <c r="BN88">
        <v>262.27457694449606</v>
      </c>
    </row>
    <row r="89" spans="1:66" x14ac:dyDescent="0.25">
      <c r="A89" t="s">
        <v>548</v>
      </c>
      <c r="B89" t="s">
        <v>450</v>
      </c>
      <c r="C89" t="s">
        <v>669</v>
      </c>
      <c r="D89" t="s">
        <v>670</v>
      </c>
    </row>
    <row r="90" spans="1:66" x14ac:dyDescent="0.25">
      <c r="A90" t="s">
        <v>272</v>
      </c>
      <c r="B90" t="s">
        <v>64</v>
      </c>
      <c r="C90" t="s">
        <v>669</v>
      </c>
      <c r="D90" t="s">
        <v>670</v>
      </c>
      <c r="AE90">
        <v>4.0217548936775804</v>
      </c>
      <c r="AF90">
        <v>5.1180848800800245</v>
      </c>
      <c r="AG90">
        <v>6.2263365104268882</v>
      </c>
      <c r="AH90">
        <v>7.6157792058393108</v>
      </c>
      <c r="AI90">
        <v>8.9317234922084232</v>
      </c>
      <c r="AJ90">
        <v>11.237775756617008</v>
      </c>
      <c r="AK90">
        <v>14.184344567205768</v>
      </c>
      <c r="AL90">
        <v>14.279912620907917</v>
      </c>
      <c r="AM90">
        <v>14.483830007198135</v>
      </c>
      <c r="AN90">
        <v>15.345811729872672</v>
      </c>
      <c r="AO90">
        <v>15.58305310487148</v>
      </c>
      <c r="AP90">
        <v>15.806533824797823</v>
      </c>
      <c r="AQ90">
        <v>16.332044241105596</v>
      </c>
      <c r="AR90">
        <v>17.022510042541825</v>
      </c>
      <c r="AS90">
        <v>18.094949276289768</v>
      </c>
      <c r="AT90">
        <v>18.412049929427031</v>
      </c>
      <c r="AU90">
        <v>18.491732195658468</v>
      </c>
      <c r="AV90">
        <v>21.433895593461685</v>
      </c>
      <c r="AW90">
        <v>24.975114513343524</v>
      </c>
      <c r="AX90" s="5">
        <v>31.816009511332492</v>
      </c>
      <c r="AY90">
        <v>63.825379797790823</v>
      </c>
      <c r="AZ90">
        <v>72.517679090517831</v>
      </c>
      <c r="BA90">
        <v>84.631847594560085</v>
      </c>
      <c r="BB90">
        <v>86.130702365468849</v>
      </c>
      <c r="BC90">
        <v>100.00001002333138</v>
      </c>
      <c r="BD90">
        <v>108.9992908391598</v>
      </c>
      <c r="BE90">
        <v>121.55161721454564</v>
      </c>
      <c r="BF90">
        <v>126.81401406910359</v>
      </c>
      <c r="BG90">
        <v>130.13133765744897</v>
      </c>
      <c r="BH90">
        <v>133.99921755374402</v>
      </c>
      <c r="BI90">
        <v>141.59556412037151</v>
      </c>
      <c r="BJ90">
        <v>156.25991206197338</v>
      </c>
      <c r="BK90">
        <v>167.29043116965732</v>
      </c>
      <c r="BL90">
        <v>183.02059594204539</v>
      </c>
      <c r="BM90" s="5">
        <v>191.61146929484551</v>
      </c>
      <c r="BN90">
        <v>213.64678826401206</v>
      </c>
    </row>
    <row r="91" spans="1:66" x14ac:dyDescent="0.25">
      <c r="A91" t="s">
        <v>549</v>
      </c>
      <c r="B91" t="s">
        <v>65</v>
      </c>
      <c r="C91" t="s">
        <v>669</v>
      </c>
      <c r="D91" t="s">
        <v>670</v>
      </c>
      <c r="K91">
        <v>0.84579493176385245</v>
      </c>
      <c r="L91">
        <v>0.91810798799445403</v>
      </c>
      <c r="M91">
        <v>0.83836098915517254</v>
      </c>
      <c r="N91">
        <v>0.89812330837353416</v>
      </c>
      <c r="O91">
        <v>0.97957533828997279</v>
      </c>
      <c r="P91">
        <v>1.0301543234137347</v>
      </c>
      <c r="Q91">
        <v>1.0626740153326053</v>
      </c>
      <c r="R91">
        <v>1.0515636714167704</v>
      </c>
      <c r="S91">
        <v>1.2717319247520045</v>
      </c>
      <c r="T91">
        <v>1.4376749595973675</v>
      </c>
      <c r="U91">
        <v>1.6057850386576165</v>
      </c>
      <c r="V91">
        <v>1.9686186198964488</v>
      </c>
      <c r="W91">
        <v>2.0957984187297534</v>
      </c>
      <c r="X91">
        <v>2.3178889903543127</v>
      </c>
      <c r="Y91">
        <v>2.3137727752752859</v>
      </c>
      <c r="Z91">
        <v>2.349949234406453</v>
      </c>
      <c r="AA91">
        <v>2.6903962122609779</v>
      </c>
      <c r="AB91">
        <v>2.7625820199364313</v>
      </c>
      <c r="AC91">
        <v>3.0112587784860469</v>
      </c>
      <c r="AD91">
        <v>4.198270202006178</v>
      </c>
      <c r="AE91">
        <v>5.899274485519066</v>
      </c>
      <c r="AF91">
        <v>6.9905229817638332</v>
      </c>
      <c r="AG91">
        <v>7.6690335871592739</v>
      </c>
      <c r="AH91">
        <v>8.722495939827505</v>
      </c>
      <c r="AI91">
        <v>9.7661018791680565</v>
      </c>
      <c r="AJ91">
        <v>22.856181729624588</v>
      </c>
      <c r="AK91">
        <v>23.301884321460911</v>
      </c>
      <c r="AL91">
        <v>24.500142358200648</v>
      </c>
      <c r="AM91">
        <v>25.42560989074153</v>
      </c>
      <c r="AN91">
        <v>26.433290501894014</v>
      </c>
      <c r="AO91">
        <v>28.645378805938204</v>
      </c>
      <c r="AP91">
        <v>26.935501927746934</v>
      </c>
      <c r="AQ91">
        <v>28.393203132218009</v>
      </c>
      <c r="AR91">
        <v>27.701688270257275</v>
      </c>
      <c r="AS91">
        <v>28.315829882642817</v>
      </c>
      <c r="AT91">
        <v>28.827054536716613</v>
      </c>
      <c r="AU91">
        <v>31.822573108719087</v>
      </c>
      <c r="AV91">
        <v>35.92575696800499</v>
      </c>
      <c r="AW91">
        <v>69.764268460971138</v>
      </c>
      <c r="AX91" s="5">
        <v>72.634234622265993</v>
      </c>
      <c r="AY91">
        <v>73.580806871527429</v>
      </c>
      <c r="AZ91">
        <v>76.829270656334558</v>
      </c>
      <c r="BA91">
        <v>78.731444979322589</v>
      </c>
      <c r="BB91">
        <v>82.28483550006581</v>
      </c>
      <c r="BC91">
        <v>86.92926386409718</v>
      </c>
      <c r="BD91">
        <v>90.903777168813548</v>
      </c>
      <c r="BE91">
        <v>94.399173041278104</v>
      </c>
      <c r="BF91">
        <v>100</v>
      </c>
      <c r="BG91">
        <v>105.21172310682789</v>
      </c>
      <c r="BH91">
        <v>115.43868390824292</v>
      </c>
      <c r="BI91">
        <v>124.46670788266671</v>
      </c>
      <c r="BJ91">
        <v>129.34794194140392</v>
      </c>
      <c r="BK91">
        <v>138.33990565310529</v>
      </c>
      <c r="BL91">
        <v>146.98920208731425</v>
      </c>
      <c r="BM91" s="5">
        <v>150.20644141612425</v>
      </c>
      <c r="BN91">
        <v>161.9930450579308</v>
      </c>
    </row>
    <row r="92" spans="1:66" x14ac:dyDescent="0.25">
      <c r="A92" t="s">
        <v>273</v>
      </c>
      <c r="B92" t="s">
        <v>66</v>
      </c>
      <c r="C92" t="s">
        <v>669</v>
      </c>
      <c r="D92" t="s">
        <v>670</v>
      </c>
      <c r="O92">
        <v>2.8984670430281839E-2</v>
      </c>
      <c r="P92">
        <v>2.9508502746317101E-2</v>
      </c>
      <c r="Q92">
        <v>3.0976372369655957E-2</v>
      </c>
      <c r="R92">
        <v>3.4208417080837404E-2</v>
      </c>
      <c r="S92">
        <v>3.7261322075429051E-2</v>
      </c>
      <c r="T92">
        <v>3.9945271762264006E-2</v>
      </c>
      <c r="U92">
        <v>4.0549919505523994E-2</v>
      </c>
      <c r="V92">
        <v>4.1793114042509051E-2</v>
      </c>
      <c r="W92">
        <v>4.4441075708341375E-2</v>
      </c>
      <c r="X92">
        <v>4.6343159942842695E-2</v>
      </c>
      <c r="Y92">
        <v>5.1689694206204964E-2</v>
      </c>
      <c r="Z92">
        <v>5.2628916687667476E-2</v>
      </c>
      <c r="AA92">
        <v>6.1334947535949515E-2</v>
      </c>
      <c r="AB92">
        <v>7.5630325033413492E-2</v>
      </c>
      <c r="AC92">
        <v>0.12055611512030304</v>
      </c>
      <c r="AD92">
        <v>0.1595120215605256</v>
      </c>
      <c r="AE92">
        <v>0.33959282380331129</v>
      </c>
      <c r="AF92">
        <v>0.65970475995604783</v>
      </c>
      <c r="AG92">
        <v>1.184465849516902</v>
      </c>
      <c r="AH92">
        <v>2.3600875568743236</v>
      </c>
      <c r="AI92">
        <v>3.0739205287929638</v>
      </c>
      <c r="AJ92">
        <v>5.1609394120895544</v>
      </c>
      <c r="AK92">
        <v>8.5145792309214716</v>
      </c>
      <c r="AL92">
        <v>12.691736894305569</v>
      </c>
      <c r="AM92">
        <v>15.642499821317832</v>
      </c>
      <c r="AN92">
        <v>22.639395969731392</v>
      </c>
      <c r="AO92">
        <v>31.521671720159805</v>
      </c>
      <c r="AP92">
        <v>42.282601424577869</v>
      </c>
      <c r="AQ92">
        <v>45.696851526098584</v>
      </c>
      <c r="AR92">
        <v>51.320336352294305</v>
      </c>
      <c r="AS92">
        <v>92.838322425198854</v>
      </c>
      <c r="AT92">
        <v>99.122716304722516</v>
      </c>
      <c r="AU92">
        <v>100.90376755488404</v>
      </c>
      <c r="AV92">
        <v>95.846646473388148</v>
      </c>
      <c r="AW92">
        <v>94.51746998504305</v>
      </c>
      <c r="AX92" s="5">
        <v>100</v>
      </c>
      <c r="AY92">
        <v>97.727295711928193</v>
      </c>
      <c r="AZ92">
        <v>102.00875821604491</v>
      </c>
      <c r="BA92">
        <v>114.7345615014404</v>
      </c>
      <c r="BB92">
        <v>111.9142047577168</v>
      </c>
      <c r="BC92">
        <v>115.23285600697339</v>
      </c>
      <c r="BD92">
        <v>131.40183973568716</v>
      </c>
      <c r="BE92">
        <v>130.28422399216637</v>
      </c>
      <c r="BF92">
        <v>129.06978026083823</v>
      </c>
      <c r="BG92">
        <v>128.87842509062023</v>
      </c>
      <c r="BH92">
        <v>144.47527747801075</v>
      </c>
      <c r="BI92">
        <v>153.28306782152671</v>
      </c>
      <c r="BJ92">
        <v>162.38593099835168</v>
      </c>
      <c r="BK92">
        <v>170.91118367440771</v>
      </c>
      <c r="BL92">
        <v>165.06967351191196</v>
      </c>
      <c r="BM92" s="5">
        <v>165.23890252858843</v>
      </c>
      <c r="BN92">
        <v>175.513978837146</v>
      </c>
    </row>
    <row r="93" spans="1:66" x14ac:dyDescent="0.25">
      <c r="A93" t="s">
        <v>251</v>
      </c>
      <c r="B93" t="s">
        <v>67</v>
      </c>
      <c r="C93" t="s">
        <v>669</v>
      </c>
      <c r="D93" t="s">
        <v>670</v>
      </c>
      <c r="Y93">
        <v>8.3804266763188267</v>
      </c>
      <c r="Z93">
        <v>9.590797304630625</v>
      </c>
      <c r="AA93">
        <v>13.467206395607201</v>
      </c>
      <c r="AB93">
        <v>16.800309530171564</v>
      </c>
      <c r="AC93">
        <v>21.107433744140877</v>
      </c>
      <c r="AD93">
        <v>32.246836857186558</v>
      </c>
      <c r="AE93">
        <v>31.304129695387562</v>
      </c>
      <c r="AF93">
        <v>31.779379805836022</v>
      </c>
      <c r="AG93">
        <v>33.043240815948302</v>
      </c>
      <c r="AH93">
        <v>31.45853280358153</v>
      </c>
      <c r="AI93">
        <v>34.715285856803867</v>
      </c>
      <c r="AJ93">
        <v>35.94841187939366</v>
      </c>
      <c r="AK93">
        <v>30.4038365022137</v>
      </c>
      <c r="AL93">
        <v>29.585026093369244</v>
      </c>
      <c r="AM93">
        <v>36.841152175872502</v>
      </c>
      <c r="AN93">
        <v>39.670859952178731</v>
      </c>
      <c r="AO93">
        <v>39.996635610847349</v>
      </c>
      <c r="AP93">
        <v>34.738208465286306</v>
      </c>
      <c r="AQ93">
        <v>23.772775115745624</v>
      </c>
      <c r="AR93">
        <v>33.081629407156633</v>
      </c>
      <c r="AS93">
        <v>54.497029580108837</v>
      </c>
      <c r="AT93">
        <v>47.97290273266286</v>
      </c>
      <c r="AU93">
        <v>47.213544322400921</v>
      </c>
      <c r="AV93">
        <v>47.513643950618501</v>
      </c>
      <c r="AW93">
        <v>55.554265550028703</v>
      </c>
      <c r="AX93" s="5">
        <v>88.514083907425018</v>
      </c>
      <c r="AY93">
        <v>100</v>
      </c>
      <c r="AZ93">
        <v>103.0376538593557</v>
      </c>
      <c r="BA93">
        <v>123.48036450002017</v>
      </c>
      <c r="BB93">
        <v>97.759119386380931</v>
      </c>
      <c r="BC93">
        <v>122.10752787065179</v>
      </c>
      <c r="BD93">
        <v>142.92088612743007</v>
      </c>
      <c r="BE93">
        <v>149.85938364266835</v>
      </c>
      <c r="BF93">
        <v>148.25188136182928</v>
      </c>
      <c r="BG93">
        <v>146.36338567231692</v>
      </c>
      <c r="BH93">
        <v>116.80859257350153</v>
      </c>
      <c r="BI93">
        <v>109.46667946802349</v>
      </c>
      <c r="BJ93">
        <v>123.41534319779069</v>
      </c>
      <c r="BK93">
        <v>135.15687444660674</v>
      </c>
      <c r="BL93">
        <v>130.88093015027471</v>
      </c>
      <c r="BM93" s="5">
        <v>119.3236021726872</v>
      </c>
      <c r="BN93">
        <v>140.99538785075006</v>
      </c>
    </row>
    <row r="94" spans="1:66" x14ac:dyDescent="0.25">
      <c r="A94" t="s">
        <v>266</v>
      </c>
      <c r="B94" t="s">
        <v>68</v>
      </c>
      <c r="C94" t="s">
        <v>669</v>
      </c>
      <c r="D94" t="s">
        <v>670</v>
      </c>
      <c r="E94">
        <v>1.0103186980952803</v>
      </c>
      <c r="F94">
        <v>1.0213951016408165</v>
      </c>
      <c r="G94">
        <v>1.0693003786819328</v>
      </c>
      <c r="H94">
        <v>1.0811756406586019</v>
      </c>
      <c r="I94">
        <v>1.1179973780075672</v>
      </c>
      <c r="J94">
        <v>1.1635912132921549</v>
      </c>
      <c r="K94">
        <v>1.2208563993393022</v>
      </c>
      <c r="L94">
        <v>1.2473465757747204</v>
      </c>
      <c r="M94">
        <v>1.2657720335497529</v>
      </c>
      <c r="N94">
        <v>1.3060392745385383</v>
      </c>
      <c r="O94">
        <v>1.3602218660263312</v>
      </c>
      <c r="P94">
        <v>1.4006887937435317</v>
      </c>
      <c r="Q94">
        <v>1.4713770099482286</v>
      </c>
      <c r="R94">
        <v>1.779047273276519</v>
      </c>
      <c r="S94">
        <v>2.1843219279381678</v>
      </c>
      <c r="T94">
        <v>2.4709053935638181</v>
      </c>
      <c r="U94">
        <v>2.8769851807589006</v>
      </c>
      <c r="V94">
        <v>3.2726979367065998</v>
      </c>
      <c r="W94">
        <v>3.7239389109052903</v>
      </c>
      <c r="X94">
        <v>4.4743390515265231</v>
      </c>
      <c r="Y94">
        <v>5.3351773065431258</v>
      </c>
      <c r="Z94">
        <v>6.4882174658948912</v>
      </c>
      <c r="AA94">
        <v>8.2538396923041777</v>
      </c>
      <c r="AB94">
        <v>9.9551387380020362</v>
      </c>
      <c r="AC94">
        <v>12.137150835003007</v>
      </c>
      <c r="AD94">
        <v>14.446359656623128</v>
      </c>
      <c r="AE94">
        <v>17.174121205528888</v>
      </c>
      <c r="AF94">
        <v>19.793634706656302</v>
      </c>
      <c r="AG94">
        <v>23.095187382396034</v>
      </c>
      <c r="AH94">
        <v>26.443752240908886</v>
      </c>
      <c r="AI94">
        <v>31.915123131898461</v>
      </c>
      <c r="AJ94">
        <v>38.230405490669234</v>
      </c>
      <c r="AK94">
        <v>43.888052045753007</v>
      </c>
      <c r="AL94">
        <v>50.220548425027147</v>
      </c>
      <c r="AM94">
        <v>55.836153949536474</v>
      </c>
      <c r="AN94">
        <v>61.303538542314648</v>
      </c>
      <c r="AO94">
        <v>65.984492818781391</v>
      </c>
      <c r="AP94">
        <v>70.308707881727557</v>
      </c>
      <c r="AQ94">
        <v>73.896960653313684</v>
      </c>
      <c r="AR94">
        <v>76.57405069567433</v>
      </c>
      <c r="AS94">
        <v>77.793623015054678</v>
      </c>
      <c r="AT94">
        <v>80.496758734480693</v>
      </c>
      <c r="AU94">
        <v>83.19241083553031</v>
      </c>
      <c r="AV94">
        <v>86.065522315872855</v>
      </c>
      <c r="AW94">
        <v>88.701418722594468</v>
      </c>
      <c r="AX94" s="5">
        <v>90.688613675535862</v>
      </c>
      <c r="AY94">
        <v>93.858219275192809</v>
      </c>
      <c r="AZ94">
        <v>97.070673560187899</v>
      </c>
      <c r="BA94">
        <v>101.28798945916817</v>
      </c>
      <c r="BB94">
        <v>103.89085870658039</v>
      </c>
      <c r="BC94">
        <v>103.70692180911705</v>
      </c>
      <c r="BD94">
        <v>104.70148983631158</v>
      </c>
      <c r="BE94">
        <v>104.41341164072584</v>
      </c>
      <c r="BF94">
        <v>102.27750561676781</v>
      </c>
      <c r="BG94">
        <v>100.29459575052269</v>
      </c>
      <c r="BH94">
        <v>100</v>
      </c>
      <c r="BI94">
        <v>99.4214192484161</v>
      </c>
      <c r="BJ94">
        <v>99.705174202081281</v>
      </c>
      <c r="BK94">
        <v>99.5404173418504</v>
      </c>
      <c r="BL94">
        <v>99.763536687523484</v>
      </c>
      <c r="BM94" s="5">
        <v>98.90471314324256</v>
      </c>
      <c r="BN94">
        <v>100.18275900470151</v>
      </c>
    </row>
    <row r="95" spans="1:66" x14ac:dyDescent="0.25">
      <c r="A95" t="s">
        <v>269</v>
      </c>
      <c r="B95" t="s">
        <v>270</v>
      </c>
      <c r="C95" t="s">
        <v>669</v>
      </c>
      <c r="D95" t="s">
        <v>670</v>
      </c>
      <c r="V95">
        <v>29.835463755659809</v>
      </c>
      <c r="W95">
        <v>34.989028852966811</v>
      </c>
      <c r="X95">
        <v>38.355529049776806</v>
      </c>
      <c r="Y95">
        <v>41.826421848789423</v>
      </c>
      <c r="Z95">
        <v>42.959371847491227</v>
      </c>
      <c r="AA95">
        <v>44.748030108245651</v>
      </c>
      <c r="AB95">
        <v>45.371587070707221</v>
      </c>
      <c r="AC95">
        <v>48.371741632372895</v>
      </c>
      <c r="AD95">
        <v>52.603342774910047</v>
      </c>
      <c r="AE95">
        <v>54.883726018834423</v>
      </c>
      <c r="AF95">
        <v>57.66048606560966</v>
      </c>
      <c r="AG95">
        <v>61.559170546885987</v>
      </c>
      <c r="AH95">
        <v>67.097274067996622</v>
      </c>
      <c r="AI95">
        <v>67.10796408432887</v>
      </c>
      <c r="AJ95">
        <v>71.584004637532757</v>
      </c>
      <c r="AK95">
        <v>74.455654631213292</v>
      </c>
      <c r="AL95">
        <v>75.857970908561299</v>
      </c>
      <c r="AM95">
        <v>78.27841891490722</v>
      </c>
      <c r="AN95">
        <v>80.668376956612349</v>
      </c>
      <c r="AO95">
        <v>82.824710846159675</v>
      </c>
      <c r="AP95">
        <v>84.302889441895346</v>
      </c>
      <c r="AQ95">
        <v>85.767966653112182</v>
      </c>
      <c r="AR95">
        <v>86.729845249480746</v>
      </c>
      <c r="AS95">
        <v>89.212946540526261</v>
      </c>
      <c r="AT95">
        <v>91.125829970478122</v>
      </c>
      <c r="AU95">
        <v>91.464951708657267</v>
      </c>
      <c r="AV95">
        <v>91.394457751984007</v>
      </c>
      <c r="AW95">
        <v>93.250814464441135</v>
      </c>
      <c r="AX95" s="5">
        <v>95.572519083969468</v>
      </c>
      <c r="AY95">
        <v>100</v>
      </c>
      <c r="AZ95">
        <v>102.3194437271099</v>
      </c>
      <c r="BA95">
        <v>110.34919641217644</v>
      </c>
      <c r="BB95">
        <v>110.33827206414151</v>
      </c>
      <c r="BC95">
        <v>110.86757270070508</v>
      </c>
      <c r="BD95">
        <v>111.1165314758407</v>
      </c>
      <c r="BE95">
        <v>115.4795475401428</v>
      </c>
      <c r="BF95">
        <v>118.85486476926165</v>
      </c>
      <c r="BG95">
        <v>119.77719266653364</v>
      </c>
      <c r="BH95">
        <v>123.08114360960354</v>
      </c>
      <c r="BI95">
        <v>126.3345556476209</v>
      </c>
      <c r="BJ95">
        <v>128.2616768791884</v>
      </c>
      <c r="BK95">
        <v>127.35918867443863</v>
      </c>
      <c r="BL95">
        <v>131.59911474922581</v>
      </c>
      <c r="BM95" s="5">
        <v>131.20374811965294</v>
      </c>
      <c r="BN95">
        <v>134.86456067299267</v>
      </c>
    </row>
    <row r="96" spans="1:66" x14ac:dyDescent="0.25">
      <c r="A96" t="s">
        <v>267</v>
      </c>
      <c r="B96" t="s">
        <v>268</v>
      </c>
      <c r="C96" t="s">
        <v>669</v>
      </c>
      <c r="D96" t="s">
        <v>670</v>
      </c>
      <c r="O96">
        <v>12.761632915195134</v>
      </c>
      <c r="P96">
        <v>14.222551996929248</v>
      </c>
      <c r="Q96">
        <v>15.033236532056488</v>
      </c>
      <c r="R96">
        <v>16.18526240774785</v>
      </c>
      <c r="S96">
        <v>18.702654926421978</v>
      </c>
      <c r="T96">
        <v>21.774725707519675</v>
      </c>
      <c r="U96">
        <v>24.647680996843185</v>
      </c>
      <c r="V96">
        <v>26.368608518831788</v>
      </c>
      <c r="W96">
        <v>28.814888411100974</v>
      </c>
      <c r="X96">
        <v>30.976716097708422</v>
      </c>
      <c r="Y96">
        <v>34.557392367597387</v>
      </c>
      <c r="Z96">
        <v>39.715707175874762</v>
      </c>
      <c r="AA96">
        <v>44.885448966623706</v>
      </c>
      <c r="AB96">
        <v>49.247026561794549</v>
      </c>
      <c r="AC96">
        <v>53.615646427805977</v>
      </c>
      <c r="AD96">
        <v>57.595891348657432</v>
      </c>
      <c r="AE96">
        <v>59.974363863638338</v>
      </c>
      <c r="AF96">
        <v>62.745616154095259</v>
      </c>
      <c r="AG96">
        <v>66.73011239110113</v>
      </c>
      <c r="AH96">
        <v>70.300079305054027</v>
      </c>
      <c r="AI96">
        <v>73.880170573281418</v>
      </c>
      <c r="AJ96">
        <v>76.263009326384278</v>
      </c>
      <c r="AK96">
        <v>77.441790010177201</v>
      </c>
      <c r="AL96">
        <v>78.248746204408675</v>
      </c>
      <c r="AM96">
        <v>78.615243237626871</v>
      </c>
      <c r="AN96">
        <v>80.23147223957892</v>
      </c>
      <c r="AO96">
        <v>81.017821855693839</v>
      </c>
      <c r="AP96">
        <v>81.420240354251291</v>
      </c>
      <c r="AQ96">
        <v>82.216877751697794</v>
      </c>
      <c r="AR96">
        <v>83.088751828118319</v>
      </c>
      <c r="AS96">
        <v>84.842001942609627</v>
      </c>
      <c r="AT96">
        <v>87.728544747060269</v>
      </c>
      <c r="AU96">
        <v>90.450834890115033</v>
      </c>
      <c r="AV96">
        <v>96.359968094590158</v>
      </c>
      <c r="AW96">
        <v>95.841123546192676</v>
      </c>
      <c r="AX96" s="5">
        <v>92.746243948932744</v>
      </c>
      <c r="AY96">
        <v>94.822260241421915</v>
      </c>
      <c r="AZ96">
        <v>94.777205119871226</v>
      </c>
      <c r="BA96">
        <v>92.869013776514322</v>
      </c>
      <c r="BB96">
        <v>98.012689878448896</v>
      </c>
      <c r="BC96">
        <v>100</v>
      </c>
      <c r="BD96">
        <v>102.88404565929712</v>
      </c>
      <c r="BE96">
        <v>106.42874241378826</v>
      </c>
      <c r="BF96">
        <v>107.56473357586134</v>
      </c>
      <c r="BG96">
        <v>108.62991868589876</v>
      </c>
      <c r="BH96">
        <v>117.47715267879602</v>
      </c>
      <c r="BI96">
        <v>121.63323877857502</v>
      </c>
      <c r="BJ96">
        <v>125.60638808837656</v>
      </c>
      <c r="BK96">
        <v>127.92598682029728</v>
      </c>
      <c r="BL96">
        <v>129.45599751076077</v>
      </c>
      <c r="BM96" s="5">
        <v>129.98566021160877</v>
      </c>
    </row>
    <row r="97" spans="1:66" x14ac:dyDescent="0.25">
      <c r="A97" t="s">
        <v>271</v>
      </c>
      <c r="B97" t="s">
        <v>69</v>
      </c>
      <c r="C97" t="s">
        <v>669</v>
      </c>
      <c r="D97" t="s">
        <v>670</v>
      </c>
      <c r="E97">
        <v>1.8719984548949475</v>
      </c>
      <c r="F97">
        <v>1.8517740377655023</v>
      </c>
      <c r="G97">
        <v>1.8996516964063352</v>
      </c>
      <c r="H97">
        <v>1.9149504056596485</v>
      </c>
      <c r="I97">
        <v>1.8827682282764675</v>
      </c>
      <c r="J97">
        <v>1.8489339553060302</v>
      </c>
      <c r="K97">
        <v>1.8303917499233189</v>
      </c>
      <c r="L97">
        <v>1.8374862974057826</v>
      </c>
      <c r="M97">
        <v>1.8718735389040533</v>
      </c>
      <c r="N97">
        <v>1.9036250164866917</v>
      </c>
      <c r="O97">
        <v>1.9988287583222555</v>
      </c>
      <c r="P97">
        <v>1.9734598498424765</v>
      </c>
      <c r="Q97">
        <v>1.9465525258239362</v>
      </c>
      <c r="R97">
        <v>2.2288177245550114</v>
      </c>
      <c r="S97">
        <v>2.5782801189223297</v>
      </c>
      <c r="T97">
        <v>2.9164496894438239</v>
      </c>
      <c r="U97">
        <v>3.2517044661682961</v>
      </c>
      <c r="V97">
        <v>3.7867029973941064</v>
      </c>
      <c r="W97">
        <v>3.9948186604845994</v>
      </c>
      <c r="X97">
        <v>4.3378613222374476</v>
      </c>
      <c r="Y97">
        <v>4.7718593732910657</v>
      </c>
      <c r="Z97">
        <v>5.1797630683457081</v>
      </c>
      <c r="AA97">
        <v>5.4376093226378197</v>
      </c>
      <c r="AB97">
        <v>5.794369537918028</v>
      </c>
      <c r="AC97">
        <v>6.0333119764624961</v>
      </c>
      <c r="AD97">
        <v>7.1663519836286769</v>
      </c>
      <c r="AE97">
        <v>10.137707323441658</v>
      </c>
      <c r="AF97">
        <v>10.948575376875583</v>
      </c>
      <c r="AG97">
        <v>12.224664458228714</v>
      </c>
      <c r="AH97">
        <v>13.558240497235991</v>
      </c>
      <c r="AI97">
        <v>19.053566081692026</v>
      </c>
      <c r="AJ97">
        <v>25.33648941557642</v>
      </c>
      <c r="AK97">
        <v>27.581653244619964</v>
      </c>
      <c r="AL97">
        <v>31.582193216105193</v>
      </c>
      <c r="AM97">
        <v>35.28434576759463</v>
      </c>
      <c r="AN97">
        <v>38.342728725542756</v>
      </c>
      <c r="AO97">
        <v>41.755233311194154</v>
      </c>
      <c r="AP97">
        <v>45.203104691755399</v>
      </c>
      <c r="AQ97">
        <v>49.498500416655553</v>
      </c>
      <c r="AR97">
        <v>51.993996015931643</v>
      </c>
      <c r="AS97">
        <v>55.545245564404965</v>
      </c>
      <c r="AT97">
        <v>52.429076590157322</v>
      </c>
      <c r="AU97">
        <v>55.820805339971159</v>
      </c>
      <c r="AV97">
        <v>58.316684542303875</v>
      </c>
      <c r="AW97">
        <v>61.829599284380535</v>
      </c>
      <c r="AX97" s="5">
        <v>65.334370317779062</v>
      </c>
      <c r="AY97">
        <v>68.588892847625203</v>
      </c>
      <c r="AZ97">
        <v>73.469233007540836</v>
      </c>
      <c r="BA97">
        <v>80.38084509469158</v>
      </c>
      <c r="BB97">
        <v>83.274696404061928</v>
      </c>
      <c r="BC97">
        <v>87.552994712744265</v>
      </c>
      <c r="BD97">
        <v>93.589461486979602</v>
      </c>
      <c r="BE97">
        <v>96.750680312368971</v>
      </c>
      <c r="BF97">
        <v>100</v>
      </c>
      <c r="BG97">
        <v>102.86031160659735</v>
      </c>
      <c r="BH97">
        <v>105.1557643941206</v>
      </c>
      <c r="BI97">
        <v>108.00253209570482</v>
      </c>
      <c r="BJ97">
        <v>109.89032359197336</v>
      </c>
      <c r="BK97">
        <v>111.28770232605889</v>
      </c>
      <c r="BL97">
        <v>115.27044692763423</v>
      </c>
      <c r="BM97" s="5">
        <v>118.41575980826906</v>
      </c>
      <c r="BN97">
        <v>121.67432584210314</v>
      </c>
    </row>
    <row r="98" spans="1:66" x14ac:dyDescent="0.25">
      <c r="A98" t="s">
        <v>550</v>
      </c>
      <c r="B98" t="s">
        <v>451</v>
      </c>
      <c r="C98" t="s">
        <v>669</v>
      </c>
      <c r="D98" t="s">
        <v>670</v>
      </c>
      <c r="AU98">
        <v>74.609804352604968</v>
      </c>
      <c r="AV98">
        <v>77.772935280017435</v>
      </c>
      <c r="AW98">
        <v>79.169224473091887</v>
      </c>
      <c r="AX98" s="5">
        <v>83.178677196446202</v>
      </c>
      <c r="AY98">
        <v>86.844262295081961</v>
      </c>
      <c r="AZ98">
        <v>89.460834181078326</v>
      </c>
      <c r="BA98">
        <v>92.881355932203391</v>
      </c>
      <c r="BB98">
        <v>95.850704784594015</v>
      </c>
      <c r="BC98">
        <v>96.078431372549019</v>
      </c>
      <c r="BD98">
        <v>96.682832201745882</v>
      </c>
      <c r="BE98">
        <v>100</v>
      </c>
      <c r="BF98">
        <v>100.84049308927905</v>
      </c>
      <c r="BG98">
        <v>102.93577981651376</v>
      </c>
      <c r="BH98">
        <v>105.53230209281163</v>
      </c>
      <c r="BI98">
        <v>107.19346049046321</v>
      </c>
      <c r="BJ98">
        <v>108.26431400792222</v>
      </c>
      <c r="BK98">
        <v>109.9092558983666</v>
      </c>
      <c r="BL98">
        <v>112.61277197947992</v>
      </c>
      <c r="BM98" s="5">
        <v>117.50848472749051</v>
      </c>
      <c r="BN98">
        <v>120.96009482418017</v>
      </c>
    </row>
    <row r="99" spans="1:66" x14ac:dyDescent="0.25">
      <c r="A99" t="s">
        <v>274</v>
      </c>
      <c r="B99" t="s">
        <v>70</v>
      </c>
      <c r="C99" t="s">
        <v>669</v>
      </c>
      <c r="D99" t="s">
        <v>670</v>
      </c>
      <c r="E99">
        <v>9.1090855699192258E-2</v>
      </c>
      <c r="F99">
        <v>9.5001844912569744E-2</v>
      </c>
      <c r="G99">
        <v>9.8564471713553467E-2</v>
      </c>
      <c r="H99">
        <v>0.10129961945685437</v>
      </c>
      <c r="I99">
        <v>0.10080794874556014</v>
      </c>
      <c r="J99">
        <v>9.9006317365683355E-2</v>
      </c>
      <c r="K99">
        <v>0.1009085743146664</v>
      </c>
      <c r="L99">
        <v>0.10581717722644855</v>
      </c>
      <c r="M99">
        <v>0.11316657897231662</v>
      </c>
      <c r="N99">
        <v>0.11476882947420552</v>
      </c>
      <c r="O99">
        <v>0.11825334941891932</v>
      </c>
      <c r="P99">
        <v>0.12078588553380587</v>
      </c>
      <c r="Q99">
        <v>0.13272638370560769</v>
      </c>
      <c r="R99">
        <v>0.14104757762245548</v>
      </c>
      <c r="S99">
        <v>0.19390114363905558</v>
      </c>
      <c r="T99">
        <v>0.22232346039004644</v>
      </c>
      <c r="U99">
        <v>0.20948082629020223</v>
      </c>
      <c r="V99">
        <v>0.21299919337074796</v>
      </c>
      <c r="W99">
        <v>0.24449705772028588</v>
      </c>
      <c r="X99">
        <v>0.26054325308840709</v>
      </c>
      <c r="Y99">
        <v>0.2912321041875211</v>
      </c>
      <c r="Z99">
        <v>0.30387373130650192</v>
      </c>
      <c r="AA99">
        <v>0.31694760855197718</v>
      </c>
      <c r="AB99">
        <v>0.3452183356152006</v>
      </c>
      <c r="AC99">
        <v>0.41178247962262743</v>
      </c>
      <c r="AD99">
        <v>0.47153252466092638</v>
      </c>
      <c r="AE99">
        <v>0.52949972812139778</v>
      </c>
      <c r="AF99">
        <v>0.84037336631043513</v>
      </c>
      <c r="AG99">
        <v>1.0390883694724</v>
      </c>
      <c r="AH99">
        <v>2.7280850514610062</v>
      </c>
      <c r="AI99">
        <v>4.2679420073502135</v>
      </c>
      <c r="AJ99">
        <v>10.009930636757744</v>
      </c>
      <c r="AK99">
        <v>11.14112723984405</v>
      </c>
      <c r="AL99">
        <v>13.029647329494972</v>
      </c>
      <c r="AM99">
        <v>15.188972248577956</v>
      </c>
      <c r="AN99">
        <v>17.065069862703695</v>
      </c>
      <c r="AO99">
        <v>17.735826043641715</v>
      </c>
      <c r="AP99">
        <v>17.991799010343534</v>
      </c>
      <c r="AQ99">
        <v>18.52617214008794</v>
      </c>
      <c r="AR99">
        <v>20.603049955500229</v>
      </c>
      <c r="AS99">
        <v>21.959975834392928</v>
      </c>
      <c r="AT99">
        <v>22.030680712059286</v>
      </c>
      <c r="AU99">
        <v>22.607609509616854</v>
      </c>
      <c r="AV99">
        <v>23.674364650261285</v>
      </c>
      <c r="AW99">
        <v>25.278359162168297</v>
      </c>
      <c r="AX99" s="5">
        <v>27.207711957197748</v>
      </c>
      <c r="AY99">
        <v>74.782492598522893</v>
      </c>
      <c r="AZ99">
        <v>80.922890832303381</v>
      </c>
      <c r="BA99">
        <v>88.654869600006904</v>
      </c>
      <c r="BB99">
        <v>89.67716127490948</v>
      </c>
      <c r="BC99">
        <v>93.239364483189107</v>
      </c>
      <c r="BD99">
        <v>95.485798980868779</v>
      </c>
      <c r="BE99">
        <v>100</v>
      </c>
      <c r="BF99">
        <v>99.463203905830639</v>
      </c>
      <c r="BG99">
        <v>97.369548649238496</v>
      </c>
      <c r="BH99">
        <v>100.29471510117001</v>
      </c>
      <c r="BI99">
        <v>101.19508715543677</v>
      </c>
      <c r="BJ99">
        <v>103.3294165380096</v>
      </c>
      <c r="BK99">
        <v>100.34569535621959</v>
      </c>
      <c r="BL99">
        <v>103.3173290118792</v>
      </c>
      <c r="BM99" s="5">
        <v>76.148952645421403</v>
      </c>
      <c r="BN99">
        <v>93.256146129343804</v>
      </c>
    </row>
    <row r="100" spans="1:66" x14ac:dyDescent="0.25">
      <c r="A100" t="s">
        <v>551</v>
      </c>
      <c r="B100" t="s">
        <v>452</v>
      </c>
      <c r="C100" t="s">
        <v>669</v>
      </c>
      <c r="D100" t="s">
        <v>670</v>
      </c>
    </row>
    <row r="101" spans="1:66" x14ac:dyDescent="0.25">
      <c r="A101" t="s">
        <v>552</v>
      </c>
      <c r="B101" t="s">
        <v>453</v>
      </c>
      <c r="C101" t="s">
        <v>669</v>
      </c>
      <c r="D101" t="s">
        <v>670</v>
      </c>
      <c r="F101">
        <v>6.8933313607278919</v>
      </c>
      <c r="G101">
        <v>7.0280897058347627</v>
      </c>
      <c r="H101">
        <v>7.2870730803905257</v>
      </c>
      <c r="I101">
        <v>7.6482130794222671</v>
      </c>
      <c r="J101">
        <v>7.8302299740732009</v>
      </c>
      <c r="K101">
        <v>7.8735556143600602</v>
      </c>
      <c r="L101">
        <v>8.3965903603344536</v>
      </c>
      <c r="M101">
        <v>8.6759164996169229</v>
      </c>
      <c r="N101">
        <v>9.1607046913440602</v>
      </c>
      <c r="O101">
        <v>9.9718185859231028</v>
      </c>
      <c r="P101">
        <v>10.731983975029364</v>
      </c>
      <c r="Q101">
        <v>11.714031164202986</v>
      </c>
      <c r="R101">
        <v>13.38465624230804</v>
      </c>
      <c r="S101">
        <v>14.938919300109731</v>
      </c>
      <c r="T101">
        <v>15.60496826390834</v>
      </c>
      <c r="U101">
        <v>17.108816908352591</v>
      </c>
      <c r="V101">
        <v>17.768919665978061</v>
      </c>
      <c r="W101">
        <v>19.212180121747465</v>
      </c>
      <c r="X101">
        <v>22.624262695292892</v>
      </c>
      <c r="Y101">
        <v>26.18648657026112</v>
      </c>
      <c r="Z101">
        <v>28.966454063327092</v>
      </c>
      <c r="AA101">
        <v>31.771851506044602</v>
      </c>
      <c r="AB101">
        <v>33.234218484001673</v>
      </c>
      <c r="AC101">
        <v>36.438690726209124</v>
      </c>
      <c r="AD101">
        <v>38.392243366582093</v>
      </c>
      <c r="AE101">
        <v>39.839882267104024</v>
      </c>
      <c r="AF101">
        <v>43.270621969291746</v>
      </c>
      <c r="AG101">
        <v>47.079239824562471</v>
      </c>
      <c r="AH101">
        <v>52.992126606381674</v>
      </c>
      <c r="AI101">
        <v>57.000938829592442</v>
      </c>
      <c r="AJ101">
        <v>62.211013673729255</v>
      </c>
      <c r="AK101">
        <v>68.369501779268987</v>
      </c>
      <c r="AL101">
        <v>74.258144379891334</v>
      </c>
      <c r="AM101">
        <v>78.952178573443405</v>
      </c>
      <c r="AN101">
        <v>82.220424501995979</v>
      </c>
      <c r="AO101">
        <v>87.057953783843018</v>
      </c>
      <c r="AP101">
        <v>92.072704205651036</v>
      </c>
      <c r="AQ101">
        <v>93.195941218631859</v>
      </c>
      <c r="AR101">
        <v>89.378894852365718</v>
      </c>
      <c r="AS101">
        <v>86.345146631702548</v>
      </c>
      <c r="AT101">
        <v>84.813417696815307</v>
      </c>
      <c r="AU101">
        <v>81.928184855163536</v>
      </c>
      <c r="AV101">
        <v>77.006165179755953</v>
      </c>
      <c r="AW101">
        <v>74.24098757303183</v>
      </c>
      <c r="AX101" s="5">
        <v>74.129553550711776</v>
      </c>
      <c r="AY101">
        <v>73.733109226552045</v>
      </c>
      <c r="AZ101">
        <v>76.046438026812297</v>
      </c>
      <c r="BA101">
        <v>77.020929553843558</v>
      </c>
      <c r="BB101">
        <v>76.731711738542117</v>
      </c>
      <c r="BC101">
        <v>76.939389503028053</v>
      </c>
      <c r="BD101">
        <v>79.938394173976533</v>
      </c>
      <c r="BE101">
        <v>82.772047831674882</v>
      </c>
      <c r="BF101">
        <v>84.272262261382522</v>
      </c>
      <c r="BG101">
        <v>86.674247450593867</v>
      </c>
      <c r="BH101">
        <v>89.832237842599923</v>
      </c>
      <c r="BI101">
        <v>91.303939790527934</v>
      </c>
      <c r="BJ101">
        <v>93.934012653278756</v>
      </c>
      <c r="BK101">
        <v>97.371571390894402</v>
      </c>
      <c r="BL101">
        <v>99.362403941464805</v>
      </c>
      <c r="BM101" s="5">
        <v>100</v>
      </c>
      <c r="BN101">
        <v>100.85227861789654</v>
      </c>
    </row>
    <row r="102" spans="1:66" x14ac:dyDescent="0.25">
      <c r="A102" t="s">
        <v>276</v>
      </c>
      <c r="B102" t="s">
        <v>71</v>
      </c>
      <c r="C102" t="s">
        <v>669</v>
      </c>
      <c r="D102" t="s">
        <v>670</v>
      </c>
      <c r="E102">
        <v>2.9775213108669525</v>
      </c>
      <c r="F102">
        <v>3.1022513182390776</v>
      </c>
      <c r="G102">
        <v>3.1929603652045073</v>
      </c>
      <c r="H102">
        <v>3.2610663824604647</v>
      </c>
      <c r="I102">
        <v>3.4464421327716641</v>
      </c>
      <c r="J102">
        <v>3.5180282486705869</v>
      </c>
      <c r="K102">
        <v>3.6096962960246328</v>
      </c>
      <c r="L102">
        <v>3.7043107663915804</v>
      </c>
      <c r="M102">
        <v>3.7579744204128427</v>
      </c>
      <c r="N102">
        <v>3.8558759789216248</v>
      </c>
      <c r="O102">
        <v>4.027291848376394</v>
      </c>
      <c r="P102">
        <v>3.9154322028010267</v>
      </c>
      <c r="Q102">
        <v>4.066745013552441</v>
      </c>
      <c r="R102">
        <v>4.2841452723365103</v>
      </c>
      <c r="S102">
        <v>4.9172966787660846</v>
      </c>
      <c r="T102">
        <v>5.2312562824961981</v>
      </c>
      <c r="U102">
        <v>5.6775969622193223</v>
      </c>
      <c r="V102">
        <v>6.3702342521408575</v>
      </c>
      <c r="W102">
        <v>11.152615675471921</v>
      </c>
      <c r="X102">
        <v>12.084400455837033</v>
      </c>
      <c r="Y102">
        <v>13.449025910283579</v>
      </c>
      <c r="Z102">
        <v>13.875269691812189</v>
      </c>
      <c r="AA102">
        <v>14.949222311108118</v>
      </c>
      <c r="AB102">
        <v>15.544921631340783</v>
      </c>
      <c r="AC102">
        <v>16.052294771028876</v>
      </c>
      <c r="AD102">
        <v>16.319001000224244</v>
      </c>
      <c r="AE102">
        <v>16.666379968948078</v>
      </c>
      <c r="AF102">
        <v>17.040123986264909</v>
      </c>
      <c r="AG102">
        <v>18.603983147099775</v>
      </c>
      <c r="AH102">
        <v>20.744128167392166</v>
      </c>
      <c r="AI102">
        <v>25.931962352341504</v>
      </c>
      <c r="AJ102">
        <v>32.747834028679371</v>
      </c>
      <c r="AK102">
        <v>33.95104639292969</v>
      </c>
      <c r="AL102">
        <v>37.654635111297679</v>
      </c>
      <c r="AM102">
        <v>45.689682642664458</v>
      </c>
      <c r="AN102">
        <v>56.524519676335352</v>
      </c>
      <c r="AO102">
        <v>66.808352164851684</v>
      </c>
      <c r="AP102">
        <v>78.039908530516271</v>
      </c>
      <c r="AQ102">
        <v>86.077234740296049</v>
      </c>
      <c r="AR102">
        <v>92.598211296805644</v>
      </c>
      <c r="AS102">
        <v>100</v>
      </c>
      <c r="AT102">
        <v>108.08434938014908</v>
      </c>
      <c r="AU102">
        <v>113.63117325493218</v>
      </c>
      <c r="AV102">
        <v>120.17603426441323</v>
      </c>
      <c r="AW102">
        <v>127.92977258865557</v>
      </c>
      <c r="AX102" s="5">
        <v>137.24199074285005</v>
      </c>
      <c r="AY102">
        <v>144.58260296064643</v>
      </c>
      <c r="AZ102">
        <v>154.16193368389855</v>
      </c>
      <c r="BA102">
        <v>166.17194015409177</v>
      </c>
      <c r="BB102">
        <v>178.89029581597481</v>
      </c>
      <c r="BC102">
        <v>187.25528349886565</v>
      </c>
      <c r="BD102">
        <v>201.87468779807941</v>
      </c>
      <c r="BE102">
        <v>209.10137248842949</v>
      </c>
      <c r="BF102">
        <v>211.97448916115863</v>
      </c>
      <c r="BG102">
        <v>226.49337808938284</v>
      </c>
      <c r="BH102">
        <v>242.19564389436096</v>
      </c>
      <c r="BI102">
        <v>251.10376471922584</v>
      </c>
      <c r="BJ102">
        <v>262.43568332871314</v>
      </c>
      <c r="BK102">
        <v>267.54587534630036</v>
      </c>
      <c r="BL102">
        <v>278.58668331463758</v>
      </c>
      <c r="BM102" s="5">
        <v>291.49691027018525</v>
      </c>
      <c r="BN102">
        <v>302.57648504660455</v>
      </c>
    </row>
    <row r="103" spans="1:66" x14ac:dyDescent="0.25">
      <c r="A103" t="s">
        <v>553</v>
      </c>
      <c r="B103" t="s">
        <v>454</v>
      </c>
      <c r="C103" t="s">
        <v>669</v>
      </c>
      <c r="D103" t="s">
        <v>670</v>
      </c>
    </row>
    <row r="104" spans="1:66" x14ac:dyDescent="0.25">
      <c r="A104" t="s">
        <v>239</v>
      </c>
      <c r="B104" t="s">
        <v>72</v>
      </c>
      <c r="C104" t="s">
        <v>669</v>
      </c>
      <c r="D104" t="s">
        <v>670</v>
      </c>
      <c r="AN104">
        <v>51.728701839502875</v>
      </c>
      <c r="AO104">
        <v>53.617748678314811</v>
      </c>
      <c r="AP104">
        <v>57.310175588439314</v>
      </c>
      <c r="AQ104">
        <v>61.949410654275383</v>
      </c>
      <c r="AR104">
        <v>64.055021160315519</v>
      </c>
      <c r="AS104">
        <v>66.894430804272858</v>
      </c>
      <c r="AT104">
        <v>69.753306857877945</v>
      </c>
      <c r="AU104">
        <v>72.473882572042186</v>
      </c>
      <c r="AV104">
        <v>75.61623884443182</v>
      </c>
      <c r="AW104">
        <v>78.380471896949956</v>
      </c>
      <c r="AX104" s="5">
        <v>80.857329138449558</v>
      </c>
      <c r="AY104">
        <v>84.029765436583759</v>
      </c>
      <c r="AZ104">
        <v>87.58906668825496</v>
      </c>
      <c r="BA104">
        <v>92.414174280126247</v>
      </c>
      <c r="BB104">
        <v>95.167211502747406</v>
      </c>
      <c r="BC104">
        <v>96.05059126377445</v>
      </c>
      <c r="BD104">
        <v>97.652586112728414</v>
      </c>
      <c r="BE104">
        <v>99.034278320146015</v>
      </c>
      <c r="BF104">
        <v>99.76856140846715</v>
      </c>
      <c r="BG104">
        <v>99.919053451761243</v>
      </c>
      <c r="BH104">
        <v>100</v>
      </c>
      <c r="BI104">
        <v>99.936027053740304</v>
      </c>
      <c r="BJ104">
        <v>101.09945356306108</v>
      </c>
      <c r="BK104">
        <v>103.14520050977458</v>
      </c>
      <c r="BL104">
        <v>105.2084486719741</v>
      </c>
      <c r="BM104" s="5">
        <v>105.98081696384854</v>
      </c>
      <c r="BN104">
        <v>108.13747995854128</v>
      </c>
    </row>
    <row r="105" spans="1:66" x14ac:dyDescent="0.25">
      <c r="A105" t="s">
        <v>275</v>
      </c>
      <c r="B105" t="s">
        <v>73</v>
      </c>
      <c r="C105" t="s">
        <v>669</v>
      </c>
      <c r="D105" t="s">
        <v>670</v>
      </c>
      <c r="E105">
        <v>0.4883882078752162</v>
      </c>
      <c r="F105">
        <v>0.49923347687613923</v>
      </c>
      <c r="G105">
        <v>0.48122409409188133</v>
      </c>
      <c r="H105">
        <v>0.51310545165810406</v>
      </c>
      <c r="I105">
        <v>0.57547867326249902</v>
      </c>
      <c r="J105">
        <v>0.61173894052885303</v>
      </c>
      <c r="K105">
        <v>0.64262178923391078</v>
      </c>
      <c r="L105">
        <v>0.6568373981261868</v>
      </c>
      <c r="M105">
        <v>0.63459116135052707</v>
      </c>
      <c r="N105">
        <v>0.65091270013645253</v>
      </c>
      <c r="O105">
        <v>0.54664738184358974</v>
      </c>
      <c r="P105">
        <v>0.5623602667751233</v>
      </c>
      <c r="Q105">
        <v>0.57104109387146984</v>
      </c>
      <c r="R105">
        <v>0.68403633829627297</v>
      </c>
      <c r="S105">
        <v>0.78325111664482205</v>
      </c>
      <c r="T105">
        <v>0.93346589856913353</v>
      </c>
      <c r="U105">
        <v>1.1104534504101555</v>
      </c>
      <c r="V105">
        <v>1.1535823152715154</v>
      </c>
      <c r="W105">
        <v>1.1173416144777462</v>
      </c>
      <c r="X105">
        <v>1.1522595517714682</v>
      </c>
      <c r="Y105">
        <v>1.3742215839542282</v>
      </c>
      <c r="Z105">
        <v>1.5123014275419169</v>
      </c>
      <c r="AA105">
        <v>1.562675556567054</v>
      </c>
      <c r="AB105">
        <v>1.7055524328551896</v>
      </c>
      <c r="AC105">
        <v>1.902150169003394</v>
      </c>
      <c r="AD105">
        <v>2.0918660418007331</v>
      </c>
      <c r="AE105">
        <v>2.4251964953135499</v>
      </c>
      <c r="AF105">
        <v>2.1590082216224373</v>
      </c>
      <c r="AG105">
        <v>2.7511728260863224</v>
      </c>
      <c r="AH105">
        <v>2.9663340647461536</v>
      </c>
      <c r="AI105">
        <v>3.3221680857813851</v>
      </c>
      <c r="AJ105">
        <v>3.8075454413413734</v>
      </c>
      <c r="AK105">
        <v>4.6036333614419895</v>
      </c>
      <c r="AL105">
        <v>5.447785150496669</v>
      </c>
      <c r="AM105">
        <v>8.5371092594055202</v>
      </c>
      <c r="AN105">
        <v>9.8999202285497532</v>
      </c>
      <c r="AO105">
        <v>10.887594684139772</v>
      </c>
      <c r="AP105">
        <v>12.27325793423242</v>
      </c>
      <c r="AQ105">
        <v>14.010834316606763</v>
      </c>
      <c r="AR105">
        <v>14.995992476158875</v>
      </c>
      <c r="AS105">
        <v>28.699429943313088</v>
      </c>
      <c r="AT105">
        <v>32.5016250931548</v>
      </c>
      <c r="AU105">
        <v>34.970948110615033</v>
      </c>
      <c r="AV105">
        <v>40.223979165486313</v>
      </c>
      <c r="AW105">
        <v>50.007881398986406</v>
      </c>
      <c r="AX105" s="5">
        <v>56.719443120575619</v>
      </c>
      <c r="AY105">
        <v>62.012508365510918</v>
      </c>
      <c r="AZ105">
        <v>67.689199852907478</v>
      </c>
      <c r="BA105">
        <v>74.283409282123131</v>
      </c>
      <c r="BB105">
        <v>82.488142542990502</v>
      </c>
      <c r="BC105">
        <v>88.587170183860678</v>
      </c>
      <c r="BD105">
        <v>92.414783165436432</v>
      </c>
      <c r="BE105">
        <v>99.999997999973672</v>
      </c>
      <c r="BF105">
        <v>108.0771466803434</v>
      </c>
      <c r="BG105">
        <v>111.68565422837126</v>
      </c>
      <c r="BH105">
        <v>116.09771855219432</v>
      </c>
      <c r="BI105">
        <v>133.69812941649954</v>
      </c>
      <c r="BJ105">
        <v>152.42305116922282</v>
      </c>
      <c r="BK105">
        <v>163.51756003533075</v>
      </c>
      <c r="BL105">
        <v>192.21589378543942</v>
      </c>
      <c r="BM105" s="5">
        <v>231.77505418597582</v>
      </c>
      <c r="BN105">
        <v>276.60487218565413</v>
      </c>
    </row>
    <row r="106" spans="1:66" x14ac:dyDescent="0.25">
      <c r="A106" t="s">
        <v>279</v>
      </c>
      <c r="B106" t="s">
        <v>74</v>
      </c>
      <c r="C106" t="s">
        <v>669</v>
      </c>
      <c r="D106" t="s">
        <v>670</v>
      </c>
      <c r="AJ106">
        <v>11.809858628920464</v>
      </c>
      <c r="AK106">
        <v>14.350062337763351</v>
      </c>
      <c r="AL106">
        <v>17.40353390706909</v>
      </c>
      <c r="AM106">
        <v>20.795667237898911</v>
      </c>
      <c r="AN106">
        <v>26.354929070196835</v>
      </c>
      <c r="AO106">
        <v>32.134639003184859</v>
      </c>
      <c r="AP106">
        <v>38.645373485346326</v>
      </c>
      <c r="AQ106">
        <v>43.965774386852424</v>
      </c>
      <c r="AR106">
        <v>47.535911477637804</v>
      </c>
      <c r="AS106">
        <v>52.091506482521069</v>
      </c>
      <c r="AT106">
        <v>57.845828079029936</v>
      </c>
      <c r="AU106">
        <v>62.526426631007361</v>
      </c>
      <c r="AV106">
        <v>65.923766324264179</v>
      </c>
      <c r="AW106">
        <v>69.279991892524222</v>
      </c>
      <c r="AX106" s="5">
        <v>71.099998719285551</v>
      </c>
      <c r="AY106">
        <v>73.699902731082702</v>
      </c>
      <c r="AZ106">
        <v>77.711887544759534</v>
      </c>
      <c r="BA106">
        <v>81.446828621353134</v>
      </c>
      <c r="BB106">
        <v>84.866833530288815</v>
      </c>
      <c r="BC106">
        <v>87.016145880674017</v>
      </c>
      <c r="BD106">
        <v>88.694444301134808</v>
      </c>
      <c r="BE106">
        <v>91.260163196536396</v>
      </c>
      <c r="BF106">
        <v>93.834185202599727</v>
      </c>
      <c r="BG106">
        <v>97.29922464534701</v>
      </c>
      <c r="BH106">
        <v>100</v>
      </c>
      <c r="BI106">
        <v>101.3204719948326</v>
      </c>
      <c r="BJ106">
        <v>105.40338817295549</v>
      </c>
      <c r="BK106">
        <v>110.51205774384208</v>
      </c>
      <c r="BL106">
        <v>115.78542479653773</v>
      </c>
      <c r="BM106" s="5">
        <v>123.20137337787069</v>
      </c>
      <c r="BN106">
        <v>130.96641515985746</v>
      </c>
    </row>
    <row r="107" spans="1:66" x14ac:dyDescent="0.25">
      <c r="A107" t="s">
        <v>554</v>
      </c>
      <c r="B107" t="s">
        <v>455</v>
      </c>
      <c r="C107" t="s">
        <v>669</v>
      </c>
      <c r="D107" t="s">
        <v>670</v>
      </c>
    </row>
    <row r="108" spans="1:66" x14ac:dyDescent="0.25">
      <c r="A108" t="s">
        <v>555</v>
      </c>
      <c r="B108" t="s">
        <v>456</v>
      </c>
      <c r="C108" t="s">
        <v>669</v>
      </c>
      <c r="D108" t="s">
        <v>670</v>
      </c>
    </row>
    <row r="109" spans="1:66" x14ac:dyDescent="0.25">
      <c r="A109" t="s">
        <v>556</v>
      </c>
      <c r="B109" t="s">
        <v>457</v>
      </c>
      <c r="C109" t="s">
        <v>669</v>
      </c>
      <c r="D109" t="s">
        <v>670</v>
      </c>
    </row>
    <row r="110" spans="1:66" x14ac:dyDescent="0.25">
      <c r="A110" t="s">
        <v>557</v>
      </c>
      <c r="B110" t="s">
        <v>458</v>
      </c>
      <c r="C110" t="s">
        <v>669</v>
      </c>
      <c r="D110" t="s">
        <v>670</v>
      </c>
    </row>
    <row r="111" spans="1:66" x14ac:dyDescent="0.25">
      <c r="A111" t="s">
        <v>282</v>
      </c>
      <c r="B111" t="s">
        <v>75</v>
      </c>
      <c r="C111" t="s">
        <v>669</v>
      </c>
      <c r="D111" t="s">
        <v>670</v>
      </c>
      <c r="E111">
        <v>7.0854776054938201E-2</v>
      </c>
      <c r="F111">
        <v>8.0729108636448374E-2</v>
      </c>
      <c r="G111">
        <v>0.2251266337723877</v>
      </c>
      <c r="H111">
        <v>0.55345376193367612</v>
      </c>
      <c r="I111">
        <v>1.1884376792594076</v>
      </c>
      <c r="J111">
        <v>3.9078081885550704</v>
      </c>
      <c r="K111">
        <v>5.065178491874741E-2</v>
      </c>
      <c r="L111">
        <v>0.13408633736473538</v>
      </c>
      <c r="M111">
        <v>0.2989760695376234</v>
      </c>
      <c r="N111">
        <v>0.36281703337769527</v>
      </c>
      <c r="O111">
        <v>0.41452960592308213</v>
      </c>
      <c r="P111">
        <v>0.42582444791022417</v>
      </c>
      <c r="Q111">
        <v>0.49446666347851664</v>
      </c>
      <c r="R111">
        <v>0.67681845064998958</v>
      </c>
      <c r="S111">
        <v>1.0007476635514019</v>
      </c>
      <c r="T111">
        <v>1.1188053097345134</v>
      </c>
      <c r="U111">
        <v>1.2782396694214877</v>
      </c>
      <c r="V111">
        <v>1.4511984732824428</v>
      </c>
      <c r="W111">
        <v>1.6247142857142856</v>
      </c>
      <c r="X111">
        <v>2.1350266666666666</v>
      </c>
      <c r="Y111">
        <v>2.7542848484848488</v>
      </c>
      <c r="Z111">
        <v>3.0352247191011239</v>
      </c>
      <c r="AA111">
        <v>3.2765164835164833</v>
      </c>
      <c r="AB111">
        <v>3.8788210526315785</v>
      </c>
      <c r="AC111">
        <v>4.2884137931034481</v>
      </c>
      <c r="AD111">
        <v>4.5538846153846153</v>
      </c>
      <c r="AE111">
        <v>4.6611772727272722</v>
      </c>
      <c r="AF111">
        <v>5.4033290043290041</v>
      </c>
      <c r="AG111">
        <v>5.823967213114754</v>
      </c>
      <c r="AH111">
        <v>6.3568326996197717</v>
      </c>
      <c r="AI111">
        <v>6.9360709219858148</v>
      </c>
      <c r="AJ111">
        <v>7.5537796126271708</v>
      </c>
      <c r="AK111">
        <v>8.1043637506256818</v>
      </c>
      <c r="AL111">
        <v>9.6565583600587779</v>
      </c>
      <c r="AM111">
        <v>10.407507651161808</v>
      </c>
      <c r="AN111">
        <v>11.435982254254746</v>
      </c>
      <c r="AO111">
        <v>12.428226370167108</v>
      </c>
      <c r="AP111">
        <v>13.990625474040927</v>
      </c>
      <c r="AQ111">
        <v>24.521532787070608</v>
      </c>
      <c r="AR111">
        <v>27.994075103764754</v>
      </c>
      <c r="AS111">
        <v>33.71815153176437</v>
      </c>
      <c r="AT111">
        <v>38.538402525120297</v>
      </c>
      <c r="AU111">
        <v>40.810646659729045</v>
      </c>
      <c r="AV111">
        <v>43.050101975901022</v>
      </c>
      <c r="AW111">
        <v>46.73119868279926</v>
      </c>
      <c r="AX111" s="5">
        <v>53.428614579945801</v>
      </c>
      <c r="AY111">
        <v>60.955330275835109</v>
      </c>
      <c r="AZ111">
        <v>67.818034003707709</v>
      </c>
      <c r="BA111">
        <v>80.126838477659987</v>
      </c>
      <c r="BB111">
        <v>86.757135993057346</v>
      </c>
      <c r="BC111">
        <v>100</v>
      </c>
      <c r="BD111">
        <v>107.46594303367513</v>
      </c>
      <c r="BE111">
        <v>111.50008423618154</v>
      </c>
      <c r="BF111">
        <v>117.03716759416032</v>
      </c>
      <c r="BG111">
        <v>123.40770491393293</v>
      </c>
      <c r="BH111">
        <v>128.31963103081651</v>
      </c>
      <c r="BI111">
        <v>131.4492494202253</v>
      </c>
      <c r="BJ111">
        <v>137.09194259161427</v>
      </c>
      <c r="BK111">
        <v>142.32655654738392</v>
      </c>
      <c r="BL111">
        <v>144.60163018601418</v>
      </c>
      <c r="BM111" s="5">
        <v>143.97033110378209</v>
      </c>
      <c r="BN111">
        <v>152.63054149799504</v>
      </c>
    </row>
    <row r="112" spans="1:66" x14ac:dyDescent="0.25">
      <c r="A112" t="s">
        <v>558</v>
      </c>
      <c r="B112" t="s">
        <v>459</v>
      </c>
      <c r="C112" t="s">
        <v>669</v>
      </c>
      <c r="D112" t="s">
        <v>670</v>
      </c>
    </row>
    <row r="113" spans="1:66" x14ac:dyDescent="0.25">
      <c r="A113" t="s">
        <v>286</v>
      </c>
      <c r="B113" t="s">
        <v>287</v>
      </c>
      <c r="C113" t="s">
        <v>669</v>
      </c>
      <c r="D113" t="s">
        <v>670</v>
      </c>
      <c r="AC113">
        <v>24.428362611142639</v>
      </c>
      <c r="AD113">
        <v>25.728468429350134</v>
      </c>
      <c r="AE113">
        <v>26.287171553187221</v>
      </c>
      <c r="AF113">
        <v>27.698996632610406</v>
      </c>
      <c r="AG113">
        <v>28.92805266532709</v>
      </c>
      <c r="AH113">
        <v>31.091544906573908</v>
      </c>
      <c r="AI113">
        <v>33.905130658549822</v>
      </c>
      <c r="AJ113">
        <v>36.241347557709211</v>
      </c>
      <c r="AK113">
        <v>37.597663863255235</v>
      </c>
      <c r="AL113">
        <v>38.408407427909474</v>
      </c>
      <c r="AM113">
        <v>39.384513932934873</v>
      </c>
      <c r="AN113">
        <v>40.534554368681889</v>
      </c>
      <c r="AO113">
        <v>41.576177602845846</v>
      </c>
      <c r="AP113">
        <v>42.675546786335914</v>
      </c>
      <c r="AQ113">
        <v>43.694261066859525</v>
      </c>
      <c r="AR113">
        <v>44.696593606125937</v>
      </c>
      <c r="AS113">
        <v>46.17367139758862</v>
      </c>
      <c r="AT113">
        <v>47.993742454110269</v>
      </c>
      <c r="AU113">
        <v>49.185468031435924</v>
      </c>
      <c r="AV113">
        <v>50.743084818989928</v>
      </c>
      <c r="AW113">
        <v>53.508008030929503</v>
      </c>
      <c r="AX113" s="5">
        <v>55.057973918586612</v>
      </c>
      <c r="AY113">
        <v>57.01873242179304</v>
      </c>
      <c r="AZ113">
        <v>63.646074475325356</v>
      </c>
      <c r="BA113">
        <v>87.661586468025192</v>
      </c>
      <c r="BB113">
        <v>93.767990022386158</v>
      </c>
      <c r="BC113">
        <v>98.650290327308113</v>
      </c>
      <c r="BD113">
        <v>103.43952469790038</v>
      </c>
      <c r="BE113">
        <v>99.629262743328667</v>
      </c>
      <c r="BF113">
        <v>101.15937170844805</v>
      </c>
      <c r="BG113">
        <v>100.63106824271189</v>
      </c>
      <c r="BH113">
        <v>100</v>
      </c>
      <c r="BI113">
        <v>102.23677859363892</v>
      </c>
      <c r="BJ113">
        <v>104.44624070301374</v>
      </c>
      <c r="BK113">
        <v>105.80402095266808</v>
      </c>
      <c r="BL113">
        <v>107.70851571759192</v>
      </c>
    </row>
    <row r="114" spans="1:66" x14ac:dyDescent="0.25">
      <c r="A114" t="s">
        <v>281</v>
      </c>
      <c r="B114" t="s">
        <v>76</v>
      </c>
      <c r="C114" t="s">
        <v>669</v>
      </c>
      <c r="D114" t="s">
        <v>670</v>
      </c>
      <c r="E114">
        <v>2.3924310175336703</v>
      </c>
      <c r="F114">
        <v>2.443758894021463</v>
      </c>
      <c r="G114">
        <v>2.5514215446823867</v>
      </c>
      <c r="H114">
        <v>2.7645577042975185</v>
      </c>
      <c r="I114">
        <v>3.0009737486836148</v>
      </c>
      <c r="J114">
        <v>3.2500656556507619</v>
      </c>
      <c r="K114">
        <v>3.6813723317727698</v>
      </c>
      <c r="L114">
        <v>3.9985669080334527</v>
      </c>
      <c r="M114">
        <v>4.0951476367686288</v>
      </c>
      <c r="N114">
        <v>4.2320633424509433</v>
      </c>
      <c r="O114">
        <v>4.2981784762169735</v>
      </c>
      <c r="P114">
        <v>4.5270496485396654</v>
      </c>
      <c r="Q114">
        <v>5.0177638441719594</v>
      </c>
      <c r="R114">
        <v>5.9124168693825991</v>
      </c>
      <c r="S114">
        <v>6.8978698813604398</v>
      </c>
      <c r="T114">
        <v>6.7841459732046356</v>
      </c>
      <c r="U114">
        <v>7.1899640428149709</v>
      </c>
      <c r="V114">
        <v>7.5952788052113931</v>
      </c>
      <c r="W114">
        <v>7.7821441068167925</v>
      </c>
      <c r="X114">
        <v>9.0061230943805022</v>
      </c>
      <c r="Y114">
        <v>10.042576632396738</v>
      </c>
      <c r="Z114">
        <v>11.129944850122129</v>
      </c>
      <c r="AA114">
        <v>12.031009948362909</v>
      </c>
      <c r="AB114">
        <v>13.060005337978051</v>
      </c>
      <c r="AC114">
        <v>14.094779970896976</v>
      </c>
      <c r="AD114">
        <v>15.10872820088181</v>
      </c>
      <c r="AE114">
        <v>16.134520261879892</v>
      </c>
      <c r="AF114">
        <v>17.639531097340168</v>
      </c>
      <c r="AG114">
        <v>19.091708205896154</v>
      </c>
      <c r="AH114">
        <v>20.702439137073505</v>
      </c>
      <c r="AI114">
        <v>22.911038248595933</v>
      </c>
      <c r="AJ114">
        <v>26.061722746429229</v>
      </c>
      <c r="AK114">
        <v>28.398195898399159</v>
      </c>
      <c r="AL114">
        <v>31.198764312006112</v>
      </c>
      <c r="AM114">
        <v>34.312414959646922</v>
      </c>
      <c r="AN114">
        <v>37.422046952093226</v>
      </c>
      <c r="AO114">
        <v>40.256773852489829</v>
      </c>
      <c r="AP114">
        <v>42.863911728934276</v>
      </c>
      <c r="AQ114">
        <v>46.297382865421319</v>
      </c>
      <c r="AR114">
        <v>47.717969687503064</v>
      </c>
      <c r="AS114">
        <v>49.457275444108745</v>
      </c>
      <c r="AT114">
        <v>51.047631515084213</v>
      </c>
      <c r="AU114">
        <v>52.944400077592057</v>
      </c>
      <c r="AV114">
        <v>54.992182570527667</v>
      </c>
      <c r="AW114">
        <v>58.14071226549116</v>
      </c>
      <c r="AX114" s="5">
        <v>61.409326865292549</v>
      </c>
      <c r="AY114">
        <v>66.56828647480711</v>
      </c>
      <c r="AZ114">
        <v>71.191066711957063</v>
      </c>
      <c r="BA114">
        <v>77.736351762067287</v>
      </c>
      <c r="BB114">
        <v>83.209275001928589</v>
      </c>
      <c r="BC114">
        <v>91.967908963839662</v>
      </c>
      <c r="BD114">
        <v>100.00000000003217</v>
      </c>
      <c r="BE114">
        <v>107.93438627027747</v>
      </c>
      <c r="BF114">
        <v>114.61175137191961</v>
      </c>
      <c r="BG114">
        <v>118.43033632606996</v>
      </c>
      <c r="BH114">
        <v>121.13006018976897</v>
      </c>
      <c r="BI114">
        <v>125.05222119661192</v>
      </c>
      <c r="BJ114">
        <v>130.0158664075125</v>
      </c>
      <c r="BK114">
        <v>135.06599505045233</v>
      </c>
      <c r="BL114">
        <v>138.29508369576834</v>
      </c>
      <c r="BM114" s="5">
        <v>146.04087964084709</v>
      </c>
      <c r="BN114">
        <v>160.59592220115226</v>
      </c>
    </row>
    <row r="115" spans="1:66" x14ac:dyDescent="0.25">
      <c r="A115" t="s">
        <v>559</v>
      </c>
      <c r="B115" t="s">
        <v>460</v>
      </c>
      <c r="C115" t="s">
        <v>669</v>
      </c>
      <c r="D115" t="s">
        <v>670</v>
      </c>
    </row>
    <row r="116" spans="1:66" x14ac:dyDescent="0.25">
      <c r="A116" t="s">
        <v>285</v>
      </c>
      <c r="B116" t="s">
        <v>77</v>
      </c>
      <c r="C116" t="s">
        <v>669</v>
      </c>
      <c r="D116" t="s">
        <v>670</v>
      </c>
      <c r="O116">
        <v>7.1817296520500538</v>
      </c>
      <c r="P116">
        <v>7.9386260172619139</v>
      </c>
      <c r="Q116">
        <v>9.00122047853867</v>
      </c>
      <c r="R116">
        <v>10.375939459298845</v>
      </c>
      <c r="S116">
        <v>11.007586812224254</v>
      </c>
      <c r="T116">
        <v>13.223782162714794</v>
      </c>
      <c r="U116">
        <v>16.00380793429531</v>
      </c>
      <c r="V116">
        <v>18.12728898710672</v>
      </c>
      <c r="W116">
        <v>20.03544822616967</v>
      </c>
      <c r="X116">
        <v>22.775508227942829</v>
      </c>
      <c r="Y116">
        <v>26.124600072770949</v>
      </c>
      <c r="Z116">
        <v>30.681396379384751</v>
      </c>
      <c r="AA116">
        <v>35.339493279204511</v>
      </c>
      <c r="AB116">
        <v>39.123957543439843</v>
      </c>
      <c r="AC116">
        <v>41.619780434974949</v>
      </c>
      <c r="AD116">
        <v>43.778319779128395</v>
      </c>
      <c r="AE116">
        <v>46.645667017800868</v>
      </c>
      <c r="AF116">
        <v>47.670663229820065</v>
      </c>
      <c r="AG116">
        <v>49.218201260406559</v>
      </c>
      <c r="AH116">
        <v>51.935915270724031</v>
      </c>
      <c r="AI116">
        <v>51.557206887941533</v>
      </c>
      <c r="AJ116">
        <v>52.485955655633596</v>
      </c>
      <c r="AK116">
        <v>53.961977189261731</v>
      </c>
      <c r="AL116">
        <v>56.754915428811749</v>
      </c>
      <c r="AM116">
        <v>57.716644989348666</v>
      </c>
      <c r="AN116">
        <v>59.467765801644525</v>
      </c>
      <c r="AO116">
        <v>60.830917587501787</v>
      </c>
      <c r="AP116">
        <v>63.22112224293214</v>
      </c>
      <c r="AQ116">
        <v>67.363863452929479</v>
      </c>
      <c r="AR116">
        <v>70.311836414027297</v>
      </c>
      <c r="AS116">
        <v>75.14574023658956</v>
      </c>
      <c r="AT116">
        <v>80.300502575102399</v>
      </c>
      <c r="AU116">
        <v>84.465611771727296</v>
      </c>
      <c r="AV116">
        <v>87.769679040847066</v>
      </c>
      <c r="AW116">
        <v>88.221988249511767</v>
      </c>
      <c r="AX116" s="5">
        <v>90.933235823458972</v>
      </c>
      <c r="AY116">
        <v>94.043059749960506</v>
      </c>
      <c r="AZ116">
        <v>95.170154660064341</v>
      </c>
      <c r="BA116">
        <v>94.689996673869658</v>
      </c>
      <c r="BB116">
        <v>90.310964425986327</v>
      </c>
      <c r="BC116">
        <v>87.701125812370819</v>
      </c>
      <c r="BD116">
        <v>89.216277075509751</v>
      </c>
      <c r="BE116">
        <v>91.254121663697191</v>
      </c>
      <c r="BF116">
        <v>92.212580901171563</v>
      </c>
      <c r="BG116">
        <v>92.262590449714779</v>
      </c>
      <c r="BH116">
        <v>100</v>
      </c>
      <c r="BI116">
        <v>100.72782242964571</v>
      </c>
      <c r="BJ116">
        <v>101.83071356110067</v>
      </c>
      <c r="BK116">
        <v>102.92610690083019</v>
      </c>
      <c r="BL116">
        <v>106.60245882352261</v>
      </c>
      <c r="BM116" s="5">
        <v>104.93383337754591</v>
      </c>
      <c r="BN116">
        <v>105.6239236248752</v>
      </c>
    </row>
    <row r="117" spans="1:66" x14ac:dyDescent="0.25">
      <c r="A117" t="s">
        <v>560</v>
      </c>
      <c r="B117" t="s">
        <v>78</v>
      </c>
      <c r="C117" t="s">
        <v>669</v>
      </c>
      <c r="D117" t="s">
        <v>670</v>
      </c>
      <c r="E117">
        <v>1.9521966863471161E-2</v>
      </c>
      <c r="F117">
        <v>1.8643823332838618E-2</v>
      </c>
      <c r="G117">
        <v>1.8317857338610268E-2</v>
      </c>
      <c r="H117">
        <v>1.7969799275612156E-2</v>
      </c>
      <c r="I117">
        <v>1.808241479549573E-2</v>
      </c>
      <c r="J117">
        <v>1.779803795861962E-2</v>
      </c>
      <c r="K117">
        <v>1.7488389608442116E-2</v>
      </c>
      <c r="L117">
        <v>1.7491599725422986E-2</v>
      </c>
      <c r="M117">
        <v>1.7450111266088333E-2</v>
      </c>
      <c r="N117">
        <v>1.7068021485443018E-2</v>
      </c>
      <c r="O117">
        <v>1.7334074520976919E-2</v>
      </c>
      <c r="P117">
        <v>1.9072510763312449E-2</v>
      </c>
      <c r="Q117">
        <v>2.0808003522899125E-2</v>
      </c>
      <c r="R117">
        <v>2.7803841556892219E-2</v>
      </c>
      <c r="S117">
        <v>4.4021809904530418E-2</v>
      </c>
      <c r="T117">
        <v>4.9882752130932836E-2</v>
      </c>
      <c r="U117">
        <v>5.7369273883125106E-2</v>
      </c>
      <c r="V117">
        <v>6.9926156793045105E-2</v>
      </c>
      <c r="W117">
        <v>7.7519960847404937E-2</v>
      </c>
      <c r="X117">
        <v>0.10211740945643179</v>
      </c>
      <c r="Y117">
        <v>0.13809471411394653</v>
      </c>
      <c r="Z117">
        <v>0.17437749433751626</v>
      </c>
      <c r="AA117">
        <v>0.18723424943718875</v>
      </c>
      <c r="AB117">
        <v>0.2161300922689651</v>
      </c>
      <c r="AC117">
        <v>0.25449026154661686</v>
      </c>
      <c r="AD117">
        <v>0.26480853903885365</v>
      </c>
      <c r="AE117">
        <v>0.29720930275115515</v>
      </c>
      <c r="AF117">
        <v>0.361208627262883</v>
      </c>
      <c r="AG117">
        <v>0.43374040081364929</v>
      </c>
      <c r="AH117">
        <v>0.50817028778278728</v>
      </c>
      <c r="AI117">
        <v>0.62401886916063953</v>
      </c>
      <c r="AJ117">
        <v>0.78387448930588122</v>
      </c>
      <c r="AK117">
        <v>1.0138752778351967</v>
      </c>
      <c r="AL117">
        <v>1.5197667481964483</v>
      </c>
      <c r="AM117">
        <v>2.0354461986850554</v>
      </c>
      <c r="AN117">
        <v>2.8076434884737491</v>
      </c>
      <c r="AO117">
        <v>3.6171894652718044</v>
      </c>
      <c r="AP117">
        <v>4.1788697740447178</v>
      </c>
      <c r="AQ117">
        <v>4.5709111589152265</v>
      </c>
      <c r="AR117">
        <v>6.0202486823232402</v>
      </c>
      <c r="AS117">
        <v>7.5210521602118137</v>
      </c>
      <c r="AT117">
        <v>8.6345754421217329</v>
      </c>
      <c r="AU117">
        <v>11.076406962927992</v>
      </c>
      <c r="AV117">
        <v>12.531447490649647</v>
      </c>
      <c r="AW117">
        <v>15.627747912487502</v>
      </c>
      <c r="AX117" s="5">
        <v>18.779269499076932</v>
      </c>
      <c r="AY117">
        <v>21.517773944825958</v>
      </c>
      <c r="AZ117">
        <v>26.453749311756997</v>
      </c>
      <c r="BA117">
        <v>31.591591441410987</v>
      </c>
      <c r="BB117">
        <v>33.044336118332389</v>
      </c>
      <c r="BC117">
        <v>38.292644429106446</v>
      </c>
      <c r="BD117">
        <v>51.08603816599576</v>
      </c>
      <c r="BE117">
        <v>60.768826654161309</v>
      </c>
      <c r="BF117">
        <v>83.116946646063525</v>
      </c>
      <c r="BG117">
        <v>91.228137246820879</v>
      </c>
      <c r="BH117">
        <v>91.407858208677467</v>
      </c>
      <c r="BI117">
        <v>100</v>
      </c>
      <c r="BJ117">
        <v>113.03533116715793</v>
      </c>
      <c r="BK117">
        <v>148.62222933946504</v>
      </c>
      <c r="BL117">
        <v>194.237249763401</v>
      </c>
      <c r="BM117" s="5">
        <v>280.21633658180184</v>
      </c>
      <c r="BN117">
        <v>438.03320960064758</v>
      </c>
    </row>
    <row r="118" spans="1:66" x14ac:dyDescent="0.25">
      <c r="A118" t="s">
        <v>284</v>
      </c>
      <c r="B118" t="s">
        <v>79</v>
      </c>
      <c r="C118" t="s">
        <v>669</v>
      </c>
      <c r="D118" t="s">
        <v>670</v>
      </c>
      <c r="M118">
        <v>8.0171839867432676E-3</v>
      </c>
      <c r="N118">
        <v>8.0632643268708469E-3</v>
      </c>
      <c r="O118">
        <v>8.4142557271514214E-3</v>
      </c>
      <c r="P118">
        <v>9.3103769074285476E-3</v>
      </c>
      <c r="Q118">
        <v>8.9954907813682376E-3</v>
      </c>
      <c r="R118">
        <v>9.7829663724373159E-3</v>
      </c>
      <c r="S118">
        <v>1.8424510366950787E-2</v>
      </c>
      <c r="T118">
        <v>1.9140190544109169E-2</v>
      </c>
      <c r="U118">
        <v>2.1549148861081047E-2</v>
      </c>
      <c r="V118">
        <v>2.3628733664515608E-2</v>
      </c>
      <c r="W118">
        <v>2.4178562147709425E-2</v>
      </c>
      <c r="X118">
        <v>3.1835189659642903E-2</v>
      </c>
      <c r="Y118">
        <v>3.6037992391352712E-2</v>
      </c>
      <c r="Z118">
        <v>2.6119403675214502E-2</v>
      </c>
      <c r="AA118">
        <v>2.8296252340499338E-2</v>
      </c>
      <c r="AB118">
        <v>3.2311970086641183E-2</v>
      </c>
      <c r="AC118">
        <v>3.7814488586974906E-2</v>
      </c>
      <c r="AD118">
        <v>3.8453193598891343E-2</v>
      </c>
      <c r="AE118">
        <v>3.5864709811921497E-2</v>
      </c>
      <c r="AF118">
        <v>3.9413221353825287E-2</v>
      </c>
      <c r="AG118">
        <v>4.352451300659884E-2</v>
      </c>
      <c r="AH118">
        <v>4.7181263822728178E-2</v>
      </c>
      <c r="AI118">
        <v>8.192809006293178E-2</v>
      </c>
      <c r="AJ118">
        <v>0.17297184201020671</v>
      </c>
      <c r="AK118">
        <v>0.35372874310573443</v>
      </c>
      <c r="AL118">
        <v>0.75863379950921739</v>
      </c>
      <c r="AM118">
        <v>3.7661465935857583</v>
      </c>
      <c r="AN118">
        <v>14.890125928266812</v>
      </c>
      <c r="AO118">
        <v>13.022288065145521</v>
      </c>
      <c r="AP118">
        <v>24.93752509574378</v>
      </c>
      <c r="AQ118">
        <v>20.982242709760683</v>
      </c>
      <c r="AR118">
        <v>35.910698178215682</v>
      </c>
      <c r="AS118">
        <v>44.749196051940459</v>
      </c>
      <c r="AT118">
        <v>36.181187844502311</v>
      </c>
      <c r="AU118">
        <v>39.134188074302543</v>
      </c>
      <c r="AV118">
        <v>44.557632171207104</v>
      </c>
      <c r="AW118">
        <v>52.271543618700264</v>
      </c>
      <c r="AX118" s="5">
        <v>71.014995768387564</v>
      </c>
      <c r="AY118">
        <v>87.380219725560096</v>
      </c>
      <c r="AZ118">
        <v>100</v>
      </c>
      <c r="BA118">
        <v>130.17540867056999</v>
      </c>
      <c r="BB118">
        <v>104.76360612450777</v>
      </c>
      <c r="BC118">
        <v>122.14047387296756</v>
      </c>
      <c r="BD118">
        <v>152.29626973867883</v>
      </c>
      <c r="BE118">
        <v>156.36222891926025</v>
      </c>
      <c r="BF118">
        <v>156.34409421905602</v>
      </c>
      <c r="BG118">
        <v>151.8989637617936</v>
      </c>
      <c r="BH118">
        <v>106.02600236822937</v>
      </c>
      <c r="BI118">
        <v>94.252693845267771</v>
      </c>
      <c r="BJ118">
        <v>108.06105260427816</v>
      </c>
      <c r="BK118">
        <v>127.73247808288262</v>
      </c>
      <c r="BL118">
        <v>124.31634955030569</v>
      </c>
      <c r="BM118" s="5">
        <v>111.56596935187227</v>
      </c>
      <c r="BN118">
        <v>148.88234897413673</v>
      </c>
    </row>
    <row r="119" spans="1:66" x14ac:dyDescent="0.25">
      <c r="A119" t="s">
        <v>280</v>
      </c>
      <c r="B119" t="s">
        <v>80</v>
      </c>
      <c r="C119" t="s">
        <v>669</v>
      </c>
      <c r="D119" t="s">
        <v>670</v>
      </c>
      <c r="E119">
        <v>2.9997782712610024E-2</v>
      </c>
      <c r="F119">
        <v>3.3982305827183507E-2</v>
      </c>
      <c r="G119">
        <v>3.7770596481375755E-2</v>
      </c>
      <c r="H119">
        <v>4.0877450051575136E-2</v>
      </c>
      <c r="I119">
        <v>4.7492041572529606E-2</v>
      </c>
      <c r="J119">
        <v>5.3339815787641631E-2</v>
      </c>
      <c r="K119">
        <v>5.8908371089844133E-2</v>
      </c>
      <c r="L119">
        <v>6.0536128236584552E-2</v>
      </c>
      <c r="M119">
        <v>6.8837501704989215E-2</v>
      </c>
      <c r="N119">
        <v>8.3206560026756665E-2</v>
      </c>
      <c r="AN119">
        <v>38.202673498684319</v>
      </c>
      <c r="AO119">
        <v>39.149829064259507</v>
      </c>
      <c r="AP119">
        <v>40.228054711532792</v>
      </c>
      <c r="AQ119">
        <v>42.124648563195812</v>
      </c>
      <c r="AR119">
        <v>43.598545099814402</v>
      </c>
      <c r="AS119">
        <v>45.3532964398795</v>
      </c>
      <c r="AT119">
        <v>49.300733881734203</v>
      </c>
      <c r="AU119">
        <v>52.195740934752699</v>
      </c>
      <c r="AV119">
        <v>52.452472595118529</v>
      </c>
      <c r="AW119">
        <v>53.855583231197201</v>
      </c>
      <c r="AX119" s="5">
        <v>55.506720610748019</v>
      </c>
      <c r="AY119">
        <v>60.289559608140287</v>
      </c>
      <c r="AZ119">
        <v>62.9019940283818</v>
      </c>
      <c r="BA119">
        <v>70.535328064831432</v>
      </c>
      <c r="BB119">
        <v>78.156464661853747</v>
      </c>
      <c r="BC119">
        <v>83.134136151423846</v>
      </c>
      <c r="BD119">
        <v>85.708525657929542</v>
      </c>
      <c r="BE119">
        <v>88.657653433006487</v>
      </c>
      <c r="BF119">
        <v>90.541222373328125</v>
      </c>
      <c r="BG119">
        <v>94.291124670417858</v>
      </c>
      <c r="BH119">
        <v>100</v>
      </c>
      <c r="BI119">
        <v>102.260860866933</v>
      </c>
      <c r="BJ119">
        <v>103.21903782807973</v>
      </c>
      <c r="BK119">
        <v>105.94896083331385</v>
      </c>
      <c r="BL119">
        <v>110.70367923362782</v>
      </c>
      <c r="BM119" s="5">
        <v>114.69955171852406</v>
      </c>
      <c r="BN119">
        <v>121.57764934812916</v>
      </c>
    </row>
    <row r="120" spans="1:66" x14ac:dyDescent="0.25">
      <c r="A120" t="s">
        <v>288</v>
      </c>
      <c r="B120" t="s">
        <v>81</v>
      </c>
      <c r="C120" t="s">
        <v>669</v>
      </c>
      <c r="D120" t="s">
        <v>670</v>
      </c>
      <c r="E120">
        <v>6.6520972944594532E-4</v>
      </c>
      <c r="F120">
        <v>7.2250031722102554E-4</v>
      </c>
      <c r="G120">
        <v>7.8681434703154276E-4</v>
      </c>
      <c r="H120">
        <v>8.4737904008756282E-4</v>
      </c>
      <c r="I120">
        <v>8.9342121525474083E-4</v>
      </c>
      <c r="J120">
        <v>8.8099276212406106E-4</v>
      </c>
      <c r="K120">
        <v>9.5791065822611757E-4</v>
      </c>
      <c r="L120">
        <v>9.4173942600358975E-4</v>
      </c>
      <c r="M120">
        <v>9.2856167839870673E-4</v>
      </c>
      <c r="N120">
        <v>9.4338395055042169E-4</v>
      </c>
      <c r="AN120">
        <v>56.645968408417843</v>
      </c>
      <c r="AO120">
        <v>61.873755088124291</v>
      </c>
      <c r="AP120">
        <v>66.876925815657913</v>
      </c>
      <c r="AQ120">
        <v>71.476794817620458</v>
      </c>
      <c r="AR120">
        <v>75.898418923882076</v>
      </c>
      <c r="AS120">
        <v>77.386406601945751</v>
      </c>
      <c r="AT120">
        <v>78.738905513262267</v>
      </c>
      <c r="AU120">
        <v>82.48673361898102</v>
      </c>
      <c r="AV120">
        <v>82.099766609205176</v>
      </c>
      <c r="AW120">
        <v>82.204309335580376</v>
      </c>
      <c r="AX120" s="5">
        <v>83.056641984249552</v>
      </c>
      <c r="AY120">
        <v>84.258604242528648</v>
      </c>
      <c r="AZ120">
        <v>84.983068879803028</v>
      </c>
      <c r="BA120">
        <v>86.134637672231733</v>
      </c>
      <c r="BB120">
        <v>89.941109723778766</v>
      </c>
      <c r="BC120">
        <v>91.009117757947507</v>
      </c>
      <c r="BD120">
        <v>92.345564191193702</v>
      </c>
      <c r="BE120">
        <v>95.36513356935798</v>
      </c>
      <c r="BF120">
        <v>97.085067743292825</v>
      </c>
      <c r="BG120">
        <v>97.734754650471402</v>
      </c>
      <c r="BH120">
        <v>100</v>
      </c>
      <c r="BI120">
        <v>100.35788073621841</v>
      </c>
      <c r="BJ120">
        <v>100.32389310173005</v>
      </c>
      <c r="BK120">
        <v>101.11038312986574</v>
      </c>
      <c r="BL120">
        <v>102.96724518238216</v>
      </c>
      <c r="BM120" s="5">
        <v>104.03956504819118</v>
      </c>
      <c r="BN120">
        <v>106.25383361490826</v>
      </c>
    </row>
    <row r="121" spans="1:66" x14ac:dyDescent="0.25">
      <c r="A121" t="s">
        <v>289</v>
      </c>
      <c r="B121" t="s">
        <v>82</v>
      </c>
      <c r="C121" t="s">
        <v>669</v>
      </c>
      <c r="D121" t="s">
        <v>670</v>
      </c>
      <c r="E121">
        <v>2.9692398223559153</v>
      </c>
      <c r="F121">
        <v>3.0518487918037409</v>
      </c>
      <c r="G121">
        <v>3.2286646682427027</v>
      </c>
      <c r="H121">
        <v>3.5017406025324749</v>
      </c>
      <c r="I121">
        <v>3.7289968420812976</v>
      </c>
      <c r="J121">
        <v>3.8855043384545276</v>
      </c>
      <c r="K121">
        <v>3.9722441929952965</v>
      </c>
      <c r="L121">
        <v>4.0824842567142445</v>
      </c>
      <c r="M121">
        <v>4.1532929510022427</v>
      </c>
      <c r="N121">
        <v>4.3215560002745876</v>
      </c>
      <c r="O121">
        <v>4.7951583949700263</v>
      </c>
      <c r="P121">
        <v>5.1393950476000692</v>
      </c>
      <c r="Q121">
        <v>5.4288958577539761</v>
      </c>
      <c r="R121">
        <v>6.1204629103743891</v>
      </c>
      <c r="S121">
        <v>7.359635102115865</v>
      </c>
      <c r="T121">
        <v>8.609528506457842</v>
      </c>
      <c r="U121">
        <v>10.112259369225759</v>
      </c>
      <c r="V121">
        <v>11.980717492136231</v>
      </c>
      <c r="W121">
        <v>13.651425384919602</v>
      </c>
      <c r="X121">
        <v>15.760710898576779</v>
      </c>
      <c r="Y121">
        <v>19.041428065646716</v>
      </c>
      <c r="Z121">
        <v>22.618784206390625</v>
      </c>
      <c r="AA121">
        <v>26.586333888453478</v>
      </c>
      <c r="AB121">
        <v>30.600003336461761</v>
      </c>
      <c r="AC121">
        <v>33.893128360478364</v>
      </c>
      <c r="AD121">
        <v>37.002701685813477</v>
      </c>
      <c r="AE121">
        <v>39.773618615643699</v>
      </c>
      <c r="AF121">
        <v>42.163727830924117</v>
      </c>
      <c r="AG121">
        <v>44.967785490921095</v>
      </c>
      <c r="AH121">
        <v>47.754613607730107</v>
      </c>
      <c r="AI121">
        <v>52.011490171164631</v>
      </c>
      <c r="AJ121">
        <v>55.954652194030508</v>
      </c>
      <c r="AK121">
        <v>58.39881602179593</v>
      </c>
      <c r="AL121">
        <v>60.668165898090123</v>
      </c>
      <c r="AM121">
        <v>62.817319644297996</v>
      </c>
      <c r="AN121">
        <v>65.911226221356927</v>
      </c>
      <c r="AO121">
        <v>68.88225595112057</v>
      </c>
      <c r="AP121">
        <v>70.650721556135849</v>
      </c>
      <c r="AQ121">
        <v>72.348191107976263</v>
      </c>
      <c r="AR121">
        <v>73.459552252539694</v>
      </c>
      <c r="AS121">
        <v>74.77623977295724</v>
      </c>
      <c r="AT121">
        <v>77.044645819965908</v>
      </c>
      <c r="AU121">
        <v>79.567350924678195</v>
      </c>
      <c r="AV121">
        <v>82.071978305634659</v>
      </c>
      <c r="AW121">
        <v>84.263450877075712</v>
      </c>
      <c r="AX121" s="5">
        <v>85.957616346201661</v>
      </c>
      <c r="AY121">
        <v>87.784090122071632</v>
      </c>
      <c r="AZ121">
        <v>89.960253121456944</v>
      </c>
      <c r="BA121">
        <v>92.119932016736499</v>
      </c>
      <c r="BB121">
        <v>93.666477325195913</v>
      </c>
      <c r="BC121">
        <v>94.075200869148503</v>
      </c>
      <c r="BD121">
        <v>95.587155844692688</v>
      </c>
      <c r="BE121">
        <v>97.066177283893339</v>
      </c>
      <c r="BF121">
        <v>98.180118595278159</v>
      </c>
      <c r="BG121">
        <v>99.076739949352572</v>
      </c>
      <c r="BH121">
        <v>100</v>
      </c>
      <c r="BI121">
        <v>101.13435002037254</v>
      </c>
      <c r="BJ121">
        <v>101.86893251580527</v>
      </c>
      <c r="BK121">
        <v>102.95702722981042</v>
      </c>
      <c r="BL121">
        <v>103.92288165524333</v>
      </c>
      <c r="BM121" s="5">
        <v>105.60099680562057</v>
      </c>
      <c r="BN121">
        <v>106.1698613736073</v>
      </c>
    </row>
    <row r="122" spans="1:66" x14ac:dyDescent="0.25">
      <c r="A122" t="s">
        <v>290</v>
      </c>
      <c r="B122" t="s">
        <v>83</v>
      </c>
      <c r="C122" t="s">
        <v>669</v>
      </c>
      <c r="D122" t="s">
        <v>670</v>
      </c>
      <c r="K122">
        <v>0.1850506524300074</v>
      </c>
      <c r="L122">
        <v>0.1929000960486098</v>
      </c>
      <c r="M122">
        <v>0.19817555133319881</v>
      </c>
      <c r="N122">
        <v>0.20631196692388093</v>
      </c>
      <c r="O122">
        <v>0.21709367727503759</v>
      </c>
      <c r="P122">
        <v>0.23212184629589841</v>
      </c>
      <c r="Q122">
        <v>0.22073438280382837</v>
      </c>
      <c r="R122">
        <v>0.27911540732118273</v>
      </c>
      <c r="S122">
        <v>0.36588166631458602</v>
      </c>
      <c r="T122">
        <v>0.44177540990573588</v>
      </c>
      <c r="U122">
        <v>0.4909500055330836</v>
      </c>
      <c r="V122">
        <v>0.55225246098041669</v>
      </c>
      <c r="W122">
        <v>0.69901412740132085</v>
      </c>
      <c r="X122">
        <v>0.80901758627389342</v>
      </c>
      <c r="Y122">
        <v>0.9569708097035039</v>
      </c>
      <c r="Z122">
        <v>1.0366323411501908</v>
      </c>
      <c r="AA122">
        <v>1.1228261270890425</v>
      </c>
      <c r="AB122">
        <v>1.3132641394101157</v>
      </c>
      <c r="AC122">
        <v>1.7849780559893318</v>
      </c>
      <c r="AD122">
        <v>2.294211703676913</v>
      </c>
      <c r="AE122">
        <v>2.910462712488401</v>
      </c>
      <c r="AF122">
        <v>3.2254502921345325</v>
      </c>
      <c r="AG122">
        <v>3.6142969245813674</v>
      </c>
      <c r="AH122">
        <v>4.061357308955464</v>
      </c>
      <c r="AI122">
        <v>5.0814527245571712</v>
      </c>
      <c r="AJ122">
        <v>7.3092778442997979</v>
      </c>
      <c r="AK122">
        <v>11.697456439818586</v>
      </c>
      <c r="AL122">
        <v>17.874462038246971</v>
      </c>
      <c r="AM122">
        <v>23.434715010189532</v>
      </c>
      <c r="AN122">
        <v>29.337182090843932</v>
      </c>
      <c r="AO122">
        <v>34.873726728878374</v>
      </c>
      <c r="AP122">
        <v>38.224638230158689</v>
      </c>
      <c r="AQ122">
        <v>42.266921416081637</v>
      </c>
      <c r="AR122">
        <v>45.190127404753774</v>
      </c>
      <c r="AS122">
        <v>49.974442458771122</v>
      </c>
      <c r="AT122">
        <v>53.876131787593451</v>
      </c>
      <c r="AU122">
        <v>58.770157938580603</v>
      </c>
      <c r="AV122">
        <v>65.601633486095324</v>
      </c>
      <c r="AW122">
        <v>74.037084823962317</v>
      </c>
      <c r="AX122" s="5">
        <v>82.528208449910963</v>
      </c>
      <c r="AY122">
        <v>89.830463557426583</v>
      </c>
      <c r="AZ122">
        <v>100</v>
      </c>
      <c r="BA122">
        <v>113.54680952548999</v>
      </c>
      <c r="BB122">
        <v>126.78239903269417</v>
      </c>
      <c r="BC122">
        <v>139.22005052969223</v>
      </c>
      <c r="BD122">
        <v>147.28950704927607</v>
      </c>
      <c r="BE122">
        <v>156.96923148591654</v>
      </c>
      <c r="BF122">
        <v>170.17947264536477</v>
      </c>
      <c r="BG122">
        <v>181.97293603642518</v>
      </c>
      <c r="BH122">
        <v>194.08385118589601</v>
      </c>
      <c r="BI122">
        <v>203.13625425945963</v>
      </c>
      <c r="BJ122">
        <v>216.44120529320261</v>
      </c>
      <c r="BK122">
        <v>227.24863662094981</v>
      </c>
      <c r="BL122">
        <v>234.48083151397987</v>
      </c>
      <c r="BM122" s="5">
        <v>242.81847636013259</v>
      </c>
      <c r="BN122">
        <v>260.85363342719722</v>
      </c>
    </row>
    <row r="123" spans="1:66" x14ac:dyDescent="0.25">
      <c r="A123" t="s">
        <v>292</v>
      </c>
      <c r="B123" t="s">
        <v>84</v>
      </c>
      <c r="C123" t="s">
        <v>669</v>
      </c>
      <c r="D123" t="s">
        <v>670</v>
      </c>
      <c r="U123">
        <v>13.753379727424159</v>
      </c>
      <c r="V123">
        <v>15.457950722207961</v>
      </c>
      <c r="W123">
        <v>15.527304772071446</v>
      </c>
      <c r="X123">
        <v>15.878894404561256</v>
      </c>
      <c r="Y123">
        <v>16.932876707141553</v>
      </c>
      <c r="Z123">
        <v>17.969741993517527</v>
      </c>
      <c r="AA123">
        <v>19.125577622919437</v>
      </c>
      <c r="AB123">
        <v>21.177779960289588</v>
      </c>
      <c r="AC123">
        <v>21.705438014548463</v>
      </c>
      <c r="AD123">
        <v>23.020781027406215</v>
      </c>
      <c r="AE123">
        <v>24.808184744831738</v>
      </c>
      <c r="AF123">
        <v>24.744848642311322</v>
      </c>
      <c r="AG123">
        <v>25.059095876122139</v>
      </c>
      <c r="AH123">
        <v>28.97766652595698</v>
      </c>
      <c r="AI123">
        <v>33.078374419833636</v>
      </c>
      <c r="AJ123">
        <v>34.87626926936656</v>
      </c>
      <c r="AK123">
        <v>37.226469522584324</v>
      </c>
      <c r="AL123">
        <v>38.331715919694588</v>
      </c>
      <c r="AM123">
        <v>40.961935401243217</v>
      </c>
      <c r="AN123">
        <v>41.733900597785556</v>
      </c>
      <c r="AO123">
        <v>42.588012826073445</v>
      </c>
      <c r="AP123">
        <v>43.118471747154544</v>
      </c>
      <c r="AQ123">
        <v>45.707478343714001</v>
      </c>
      <c r="AR123">
        <v>45.53689423551544</v>
      </c>
      <c r="AS123">
        <v>45.348430739648038</v>
      </c>
      <c r="AT123">
        <v>45.699386742434925</v>
      </c>
      <c r="AU123">
        <v>46.121881804051725</v>
      </c>
      <c r="AV123">
        <v>47.112240061954331</v>
      </c>
      <c r="AW123">
        <v>48.570401179176194</v>
      </c>
      <c r="AX123" s="5">
        <v>49.544953829814773</v>
      </c>
      <c r="AY123">
        <v>54.821219770591469</v>
      </c>
      <c r="AZ123">
        <v>57.589098376027891</v>
      </c>
      <c r="BA123">
        <v>71.194341355875792</v>
      </c>
      <c r="BB123">
        <v>73.445219253716559</v>
      </c>
      <c r="BC123">
        <v>79.377724492665536</v>
      </c>
      <c r="BD123">
        <v>84.069353611307946</v>
      </c>
      <c r="BE123">
        <v>87.942273023012902</v>
      </c>
      <c r="BF123">
        <v>93.345115648406178</v>
      </c>
      <c r="BG123">
        <v>96.561156964640077</v>
      </c>
      <c r="BH123">
        <v>98.656294774842863</v>
      </c>
      <c r="BI123">
        <v>100</v>
      </c>
      <c r="BJ123">
        <v>101.78354970113099</v>
      </c>
      <c r="BK123">
        <v>104.09713689942863</v>
      </c>
      <c r="BL123">
        <v>105.95085084875787</v>
      </c>
      <c r="BM123" s="5">
        <v>105.69839995791592</v>
      </c>
      <c r="BN123">
        <v>107.04992676012029</v>
      </c>
    </row>
    <row r="124" spans="1:66" x14ac:dyDescent="0.25">
      <c r="A124" t="s">
        <v>291</v>
      </c>
      <c r="B124" t="s">
        <v>85</v>
      </c>
      <c r="C124" t="s">
        <v>669</v>
      </c>
      <c r="D124" t="s">
        <v>670</v>
      </c>
      <c r="E124">
        <v>22.57995950373633</v>
      </c>
      <c r="F124">
        <v>24.337971388536307</v>
      </c>
      <c r="G124">
        <v>25.36006337586824</v>
      </c>
      <c r="H124">
        <v>26.757521821575303</v>
      </c>
      <c r="I124">
        <v>28.183351461178241</v>
      </c>
      <c r="J124">
        <v>29.631090003767262</v>
      </c>
      <c r="K124">
        <v>31.104012714700279</v>
      </c>
      <c r="L124">
        <v>32.813299542688256</v>
      </c>
      <c r="M124">
        <v>34.427340852623317</v>
      </c>
      <c r="N124">
        <v>35.95364213604627</v>
      </c>
      <c r="O124">
        <v>43.325960610646675</v>
      </c>
      <c r="P124">
        <v>45.531837745935178</v>
      </c>
      <c r="Q124">
        <v>48.083633904485204</v>
      </c>
      <c r="R124">
        <v>54.192850080065078</v>
      </c>
      <c r="S124">
        <v>65.470409507984655</v>
      </c>
      <c r="T124">
        <v>70.16950942696073</v>
      </c>
      <c r="U124">
        <v>75.788604088866691</v>
      </c>
      <c r="V124">
        <v>80.903657792626589</v>
      </c>
      <c r="W124">
        <v>84.62826664528032</v>
      </c>
      <c r="X124">
        <v>86.956924290255827</v>
      </c>
      <c r="Y124">
        <v>91.68562783020549</v>
      </c>
      <c r="Z124">
        <v>94.322690460857345</v>
      </c>
      <c r="AA124">
        <v>95.998990086629178</v>
      </c>
      <c r="AB124">
        <v>96.806612192774068</v>
      </c>
      <c r="AC124">
        <v>98.318666683016048</v>
      </c>
      <c r="AD124">
        <v>99.627282517963707</v>
      </c>
      <c r="AE124">
        <v>101.26530582215337</v>
      </c>
      <c r="AF124">
        <v>101.1844486137047</v>
      </c>
      <c r="AG124">
        <v>101.93492792484476</v>
      </c>
      <c r="AH124">
        <v>104.01741883061051</v>
      </c>
      <c r="AI124">
        <v>106.7801058164933</v>
      </c>
      <c r="AJ124">
        <v>109.79407736426677</v>
      </c>
      <c r="AK124">
        <v>111.56585022493746</v>
      </c>
      <c r="AL124">
        <v>112.13379542971632</v>
      </c>
      <c r="AM124">
        <v>114.43158281177033</v>
      </c>
      <c r="AN124">
        <v>113.83258041136412</v>
      </c>
      <c r="AO124">
        <v>113.32514277839773</v>
      </c>
      <c r="AP124">
        <v>113.89682371643461</v>
      </c>
      <c r="AQ124">
        <v>113.86643576251343</v>
      </c>
      <c r="AR124">
        <v>112.45329482740287</v>
      </c>
      <c r="AS124">
        <v>110.95062632874873</v>
      </c>
      <c r="AT124">
        <v>109.74694534230969</v>
      </c>
      <c r="AU124">
        <v>108.22038880158954</v>
      </c>
      <c r="AV124">
        <v>106.48052559854221</v>
      </c>
      <c r="AW124">
        <v>105.28286842422354</v>
      </c>
      <c r="AX124" s="5">
        <v>104.02577236063308</v>
      </c>
      <c r="AY124">
        <v>103.12905107334794</v>
      </c>
      <c r="AZ124">
        <v>102.40174009505539</v>
      </c>
      <c r="BA124">
        <v>101.4683172183579</v>
      </c>
      <c r="BB124">
        <v>100.89038927387557</v>
      </c>
      <c r="BC124">
        <v>98.992901399344873</v>
      </c>
      <c r="BD124">
        <v>97.387157096752404</v>
      </c>
      <c r="BE124">
        <v>96.650819502613487</v>
      </c>
      <c r="BF124">
        <v>96.308313108490438</v>
      </c>
      <c r="BG124">
        <v>97.932355171180362</v>
      </c>
      <c r="BH124">
        <v>100</v>
      </c>
      <c r="BI124">
        <v>100.41994437605726</v>
      </c>
      <c r="BJ124">
        <v>100.34528264576865</v>
      </c>
      <c r="BK124">
        <v>100.34356493860011</v>
      </c>
      <c r="BL124">
        <v>100.98264177194818</v>
      </c>
      <c r="BM124" s="5">
        <v>101.89810899074155</v>
      </c>
      <c r="BN124">
        <v>101.00586188793592</v>
      </c>
    </row>
    <row r="125" spans="1:66" x14ac:dyDescent="0.25">
      <c r="A125" t="s">
        <v>293</v>
      </c>
      <c r="B125" t="s">
        <v>86</v>
      </c>
      <c r="C125" t="s">
        <v>669</v>
      </c>
      <c r="D125" t="s">
        <v>670</v>
      </c>
      <c r="AI125">
        <v>1.3885077208645178E-3</v>
      </c>
      <c r="AJ125">
        <v>2.7264251092000251E-3</v>
      </c>
      <c r="AK125">
        <v>4.2865301493452246E-2</v>
      </c>
      <c r="AL125">
        <v>0.57587888950997335</v>
      </c>
      <c r="AM125">
        <v>9.483152101153248</v>
      </c>
      <c r="AN125">
        <v>24.740469724569746</v>
      </c>
      <c r="AO125">
        <v>34.364421191350495</v>
      </c>
      <c r="AP125">
        <v>39.909371403840709</v>
      </c>
      <c r="AQ125">
        <v>42.169377136381883</v>
      </c>
      <c r="AR125">
        <v>47.76952971900625</v>
      </c>
      <c r="AS125">
        <v>56.094040325406866</v>
      </c>
      <c r="AT125">
        <v>61.79119374513472</v>
      </c>
      <c r="AU125">
        <v>65.377075190231864</v>
      </c>
      <c r="AV125">
        <v>73.051379275201029</v>
      </c>
      <c r="AW125">
        <v>84.835755294426093</v>
      </c>
      <c r="AX125" s="5">
        <v>100</v>
      </c>
      <c r="AY125">
        <v>121.5517089095579</v>
      </c>
      <c r="AZ125">
        <v>140.42516101599887</v>
      </c>
      <c r="BA125">
        <v>169.82532851107791</v>
      </c>
      <c r="BB125">
        <v>177.79197914878623</v>
      </c>
      <c r="BC125">
        <v>212.53659512741413</v>
      </c>
      <c r="BD125">
        <v>256.19789916522512</v>
      </c>
      <c r="BE125">
        <v>268.45842847117598</v>
      </c>
      <c r="BF125">
        <v>293.95951322678337</v>
      </c>
      <c r="BG125">
        <v>310.92462085601539</v>
      </c>
      <c r="BH125">
        <v>316.59448639737201</v>
      </c>
      <c r="BI125">
        <v>359.77301525894751</v>
      </c>
      <c r="BJ125">
        <v>400.10754812182483</v>
      </c>
      <c r="BK125">
        <v>436.93987254041684</v>
      </c>
      <c r="BL125">
        <v>470.29274370024643</v>
      </c>
      <c r="BM125" s="5">
        <v>490.09610471649188</v>
      </c>
      <c r="BN125">
        <v>558.36685993143897</v>
      </c>
    </row>
    <row r="126" spans="1:66" x14ac:dyDescent="0.25">
      <c r="A126" t="s">
        <v>294</v>
      </c>
      <c r="B126" t="s">
        <v>87</v>
      </c>
      <c r="C126" t="s">
        <v>669</v>
      </c>
      <c r="D126" t="s">
        <v>670</v>
      </c>
      <c r="E126">
        <v>0.89127695027093157</v>
      </c>
      <c r="F126">
        <v>0.96848093405685498</v>
      </c>
      <c r="G126">
        <v>0.96865824486707719</v>
      </c>
      <c r="H126">
        <v>0.95047346226406604</v>
      </c>
      <c r="I126">
        <v>0.97604813736965734</v>
      </c>
      <c r="J126">
        <v>0.95601988532997895</v>
      </c>
      <c r="K126">
        <v>0.97240404769150646</v>
      </c>
      <c r="L126">
        <v>0.99574961292960407</v>
      </c>
      <c r="M126">
        <v>1.0124666641853783</v>
      </c>
      <c r="N126">
        <v>1.0106455740812055</v>
      </c>
      <c r="O126">
        <v>1.1654326249010982</v>
      </c>
      <c r="P126">
        <v>1.0579895508235202</v>
      </c>
      <c r="Q126">
        <v>1.0707409260148788</v>
      </c>
      <c r="R126">
        <v>1.1799976327793817</v>
      </c>
      <c r="S126">
        <v>1.3693786649082182</v>
      </c>
      <c r="T126">
        <v>1.5314461173911467</v>
      </c>
      <c r="U126">
        <v>1.8209839523328817</v>
      </c>
      <c r="V126">
        <v>2.1287269737822077</v>
      </c>
      <c r="W126">
        <v>2.1943129570808995</v>
      </c>
      <c r="X126">
        <v>2.3180424543710751</v>
      </c>
      <c r="Y126">
        <v>2.539432199513235</v>
      </c>
      <c r="Z126">
        <v>2.815038738292738</v>
      </c>
      <c r="AA126">
        <v>3.1413736171489965</v>
      </c>
      <c r="AB126">
        <v>3.5132506035855706</v>
      </c>
      <c r="AC126">
        <v>3.8712761346337006</v>
      </c>
      <c r="AD126">
        <v>4.192815917936354</v>
      </c>
      <c r="AE126">
        <v>4.5580824513907272</v>
      </c>
      <c r="AF126">
        <v>4.8043078813565829</v>
      </c>
      <c r="AG126">
        <v>5.1144559473765661</v>
      </c>
      <c r="AH126">
        <v>5.6140876282300392</v>
      </c>
      <c r="AI126">
        <v>6.2112692864993013</v>
      </c>
      <c r="AJ126">
        <v>6.989663186752761</v>
      </c>
      <c r="AK126">
        <v>8.3105162007582276</v>
      </c>
      <c r="AL126">
        <v>10.446192844726896</v>
      </c>
      <c r="AM126">
        <v>12.223760348662093</v>
      </c>
      <c r="AN126">
        <v>13.595397157023406</v>
      </c>
      <c r="AO126">
        <v>19.303937731251153</v>
      </c>
      <c r="AP126">
        <v>21.511384771381369</v>
      </c>
      <c r="AQ126">
        <v>23.00242546953989</v>
      </c>
      <c r="AR126">
        <v>23.967133173538848</v>
      </c>
      <c r="AS126">
        <v>25.424298557704063</v>
      </c>
      <c r="AT126">
        <v>25.824253358691784</v>
      </c>
      <c r="AU126">
        <v>26.065246725803636</v>
      </c>
      <c r="AV126">
        <v>27.680591711922474</v>
      </c>
      <c r="AW126">
        <v>29.653343624732575</v>
      </c>
      <c r="AX126" s="5">
        <v>31.106253592787258</v>
      </c>
      <c r="AY126">
        <v>38.425596512567473</v>
      </c>
      <c r="AZ126">
        <v>41.549399846285134</v>
      </c>
      <c r="BA126">
        <v>47.84462211359687</v>
      </c>
      <c r="BB126">
        <v>61.096059246526416</v>
      </c>
      <c r="BC126">
        <v>62.097545634652818</v>
      </c>
      <c r="BD126">
        <v>68.347671655113146</v>
      </c>
      <c r="BE126">
        <v>74.856401434069966</v>
      </c>
      <c r="BF126">
        <v>80.349036475131584</v>
      </c>
      <c r="BG126">
        <v>86.483711042547725</v>
      </c>
      <c r="BH126">
        <v>94.473642463644964</v>
      </c>
      <c r="BI126">
        <v>100</v>
      </c>
      <c r="BJ126">
        <v>107.58193402820181</v>
      </c>
      <c r="BK126">
        <v>112.11654311645658</v>
      </c>
      <c r="BL126">
        <v>116.90978795575535</v>
      </c>
      <c r="BM126" s="5">
        <v>122.67870553540683</v>
      </c>
      <c r="BN126">
        <v>128.81821833017381</v>
      </c>
    </row>
    <row r="127" spans="1:66" x14ac:dyDescent="0.25">
      <c r="A127" t="s">
        <v>561</v>
      </c>
      <c r="B127" t="s">
        <v>88</v>
      </c>
      <c r="C127" t="s">
        <v>669</v>
      </c>
      <c r="D127" t="s">
        <v>670</v>
      </c>
      <c r="AF127">
        <v>1.7065588849464582E-2</v>
      </c>
      <c r="AG127">
        <v>1.6745215445743634E-2</v>
      </c>
      <c r="AH127">
        <v>1.79150413360867E-2</v>
      </c>
      <c r="AI127">
        <v>1.9343891075928373E-2</v>
      </c>
      <c r="AJ127">
        <v>4.5413957472076452E-2</v>
      </c>
      <c r="AK127">
        <v>0.42240108740775217</v>
      </c>
      <c r="AL127">
        <v>3.6091129777141204</v>
      </c>
      <c r="AM127">
        <v>10.137093546401806</v>
      </c>
      <c r="AN127">
        <v>14.397824378700049</v>
      </c>
      <c r="AO127">
        <v>19.486434187140777</v>
      </c>
      <c r="AP127">
        <v>23.249176630648666</v>
      </c>
      <c r="AQ127">
        <v>25.359622105410441</v>
      </c>
      <c r="AR127">
        <v>34.88835821995422</v>
      </c>
      <c r="AS127">
        <v>44.364642688566654</v>
      </c>
      <c r="AT127">
        <v>47.617890465947752</v>
      </c>
      <c r="AU127">
        <v>48.58229349730712</v>
      </c>
      <c r="AV127">
        <v>50.513227080580968</v>
      </c>
      <c r="AW127">
        <v>53.093793680769309</v>
      </c>
      <c r="AX127" s="5">
        <v>56.878649685685701</v>
      </c>
      <c r="AY127">
        <v>62.220475068929545</v>
      </c>
      <c r="AZ127">
        <v>71.476736541571313</v>
      </c>
      <c r="BA127">
        <v>87.35600003938066</v>
      </c>
      <c r="BB127">
        <v>90.88108008228663</v>
      </c>
      <c r="BC127">
        <v>100</v>
      </c>
      <c r="BD127">
        <v>122.48184223137872</v>
      </c>
      <c r="BE127">
        <v>133.08425852975009</v>
      </c>
      <c r="BF127">
        <v>137.30993411565794</v>
      </c>
      <c r="BG127">
        <v>148.86487462505406</v>
      </c>
      <c r="BH127">
        <v>153.96690186469118</v>
      </c>
      <c r="BI127">
        <v>163.28276822481854</v>
      </c>
      <c r="BJ127">
        <v>173.61390713625454</v>
      </c>
      <c r="BK127">
        <v>179.59915131697034</v>
      </c>
      <c r="BL127">
        <v>186.69221845062464</v>
      </c>
      <c r="BM127" s="5">
        <v>198.11945399028622</v>
      </c>
      <c r="BN127">
        <v>229.75646591839882</v>
      </c>
    </row>
    <row r="128" spans="1:66" x14ac:dyDescent="0.25">
      <c r="A128" t="s">
        <v>224</v>
      </c>
      <c r="B128" t="s">
        <v>89</v>
      </c>
      <c r="C128" t="s">
        <v>669</v>
      </c>
      <c r="D128" t="s">
        <v>670</v>
      </c>
      <c r="AL128">
        <v>49.544716047564634</v>
      </c>
      <c r="AM128">
        <v>79.254350385488607</v>
      </c>
      <c r="AN128">
        <v>85.598011375792467</v>
      </c>
      <c r="AO128">
        <v>88.193772774090121</v>
      </c>
      <c r="AP128">
        <v>93.489875714615124</v>
      </c>
      <c r="AQ128">
        <v>103.17331147153996</v>
      </c>
      <c r="AR128">
        <v>104.4748967425038</v>
      </c>
      <c r="AS128">
        <v>100</v>
      </c>
      <c r="AT128">
        <v>102.64654100410749</v>
      </c>
      <c r="AU128">
        <v>103.37855581081379</v>
      </c>
      <c r="AV128">
        <v>105.23680354237457</v>
      </c>
      <c r="AW128">
        <v>110.31315118577854</v>
      </c>
      <c r="AX128" s="5">
        <v>117.01652708549537</v>
      </c>
      <c r="AY128">
        <v>122.43569046918088</v>
      </c>
      <c r="AZ128">
        <v>130.41608979742065</v>
      </c>
      <c r="BA128">
        <v>146.39699914235896</v>
      </c>
      <c r="BB128">
        <v>150.06334313482452</v>
      </c>
      <c r="BC128">
        <v>154.74620912063287</v>
      </c>
      <c r="BD128">
        <v>159.95197411463437</v>
      </c>
      <c r="BE128">
        <v>162.25611129673973</v>
      </c>
      <c r="BF128">
        <v>163.52396035248239</v>
      </c>
      <c r="BG128">
        <v>167.8282312974728</v>
      </c>
      <c r="BH128">
        <v>170.82583224621814</v>
      </c>
      <c r="BI128">
        <v>176.76246481490492</v>
      </c>
      <c r="BJ128">
        <v>182.6681732859048</v>
      </c>
      <c r="BK128">
        <v>188.35248053444752</v>
      </c>
      <c r="BL128">
        <v>194.44638351635288</v>
      </c>
      <c r="BM128" s="5">
        <v>193.13998276350409</v>
      </c>
      <c r="BN128">
        <v>195.63524512132796</v>
      </c>
    </row>
    <row r="129" spans="1:66" x14ac:dyDescent="0.25">
      <c r="A129" t="s">
        <v>295</v>
      </c>
      <c r="B129" t="s">
        <v>296</v>
      </c>
      <c r="C129" t="s">
        <v>669</v>
      </c>
      <c r="D129" t="s">
        <v>670</v>
      </c>
      <c r="O129">
        <v>12.080428385749713</v>
      </c>
      <c r="P129">
        <v>12.939755481919848</v>
      </c>
      <c r="Q129">
        <v>13.616206825442756</v>
      </c>
      <c r="R129">
        <v>15.829559998380216</v>
      </c>
      <c r="S129">
        <v>17.885766305367916</v>
      </c>
      <c r="T129">
        <v>19.577936732231954</v>
      </c>
      <c r="U129">
        <v>21.373646569559252</v>
      </c>
      <c r="V129">
        <v>23.275121038690692</v>
      </c>
      <c r="W129">
        <v>26.034623963615466</v>
      </c>
      <c r="X129">
        <v>28.4231534014178</v>
      </c>
      <c r="Y129">
        <v>33.035714285714285</v>
      </c>
      <c r="Z129">
        <v>33.928571428571431</v>
      </c>
      <c r="AA129">
        <v>35.398230088495573</v>
      </c>
      <c r="AB129">
        <v>38.181818181818187</v>
      </c>
      <c r="AC129">
        <v>42.857142857142854</v>
      </c>
      <c r="AD129">
        <v>42.990654205607477</v>
      </c>
      <c r="AE129">
        <v>43.518518518518519</v>
      </c>
      <c r="AF129">
        <v>46.788990825688074</v>
      </c>
      <c r="AG129">
        <v>47.899159663865547</v>
      </c>
      <c r="AH129">
        <v>48.695652173913047</v>
      </c>
      <c r="AI129">
        <v>48.245614035087719</v>
      </c>
      <c r="AJ129">
        <v>53.508771929824562</v>
      </c>
      <c r="AK129">
        <v>56.521739130434781</v>
      </c>
      <c r="AL129">
        <v>59.482758620689658</v>
      </c>
      <c r="AM129">
        <v>63.559322033898304</v>
      </c>
      <c r="AN129">
        <v>64.406779661016941</v>
      </c>
      <c r="AO129">
        <v>70.833333333333343</v>
      </c>
      <c r="AP129">
        <v>74.590163934426229</v>
      </c>
      <c r="AQ129">
        <v>80</v>
      </c>
      <c r="AR129">
        <v>83.59375</v>
      </c>
      <c r="AS129">
        <v>85.294117647058826</v>
      </c>
      <c r="AT129">
        <v>91.044776119402982</v>
      </c>
      <c r="AU129">
        <v>95.548882906513896</v>
      </c>
      <c r="AV129">
        <v>98.070707818320884</v>
      </c>
      <c r="AW129">
        <v>99.745403213093141</v>
      </c>
      <c r="AX129" s="5">
        <v>100.25617181536512</v>
      </c>
      <c r="AY129">
        <v>100</v>
      </c>
      <c r="AZ129">
        <v>106.14911863748652</v>
      </c>
      <c r="BA129">
        <v>114.97740124583753</v>
      </c>
      <c r="BB129">
        <v>115.17265845933859</v>
      </c>
      <c r="BC129">
        <v>116.1475369349988</v>
      </c>
      <c r="BD129">
        <v>118.07792831145439</v>
      </c>
      <c r="BE129">
        <v>117.43227975772935</v>
      </c>
      <c r="BF129">
        <v>117.67309066711154</v>
      </c>
      <c r="BG129">
        <v>122.81311929255008</v>
      </c>
      <c r="BH129">
        <v>128.41483525977338</v>
      </c>
      <c r="BI129">
        <v>136.69210784570441</v>
      </c>
      <c r="BJ129">
        <v>140.12111155113402</v>
      </c>
      <c r="BK129">
        <v>142.36039591080083</v>
      </c>
      <c r="BL129">
        <v>139.49496022954867</v>
      </c>
      <c r="BM129" s="5">
        <v>144.05589883761454</v>
      </c>
      <c r="BN129">
        <v>148.79273269515144</v>
      </c>
    </row>
    <row r="130" spans="1:66" x14ac:dyDescent="0.25">
      <c r="A130" t="s">
        <v>562</v>
      </c>
      <c r="B130" t="s">
        <v>370</v>
      </c>
      <c r="C130" t="s">
        <v>669</v>
      </c>
      <c r="D130" t="s">
        <v>670</v>
      </c>
      <c r="V130">
        <v>27.278506879796559</v>
      </c>
      <c r="W130">
        <v>29.164845730268336</v>
      </c>
      <c r="X130">
        <v>32.263763936556934</v>
      </c>
      <c r="Y130">
        <v>34.616176938779333</v>
      </c>
      <c r="Z130">
        <v>40.278110764804602</v>
      </c>
      <c r="AA130">
        <v>42.600880410858402</v>
      </c>
      <c r="AB130">
        <v>42.518172095636885</v>
      </c>
      <c r="AC130">
        <v>44.328815478370913</v>
      </c>
      <c r="AD130">
        <v>45.974261040295737</v>
      </c>
      <c r="AE130">
        <v>48.823179421898132</v>
      </c>
      <c r="AF130">
        <v>51.80442828387767</v>
      </c>
      <c r="AG130">
        <v>55.436398007347606</v>
      </c>
      <c r="AH130">
        <v>58.590139543271938</v>
      </c>
      <c r="AI130">
        <v>63.044763286581762</v>
      </c>
      <c r="AJ130">
        <v>65.213010623151902</v>
      </c>
      <c r="AK130">
        <v>68.667548945466777</v>
      </c>
      <c r="AL130">
        <v>70.034617048896592</v>
      </c>
      <c r="AM130">
        <v>74.427270604716327</v>
      </c>
      <c r="AN130">
        <v>75.01041306640434</v>
      </c>
      <c r="AO130">
        <v>75.494842253332436</v>
      </c>
      <c r="AP130">
        <v>79.205530560737401</v>
      </c>
      <c r="AQ130">
        <v>81.423429242050702</v>
      </c>
      <c r="AR130">
        <v>83.687017833024285</v>
      </c>
      <c r="AS130">
        <v>78.873864503155119</v>
      </c>
      <c r="AT130">
        <v>81.502905406295696</v>
      </c>
      <c r="AU130">
        <v>84.335963395770236</v>
      </c>
      <c r="AV130">
        <v>85.743860361274599</v>
      </c>
      <c r="AW130">
        <v>89.035695466343995</v>
      </c>
      <c r="AX130" s="5">
        <v>87.589964310698491</v>
      </c>
      <c r="AY130">
        <v>100</v>
      </c>
      <c r="AZ130">
        <v>106.32437713169216</v>
      </c>
      <c r="BA130">
        <v>107.89970132098303</v>
      </c>
      <c r="BB130">
        <v>111.18264681869886</v>
      </c>
      <c r="BC130">
        <v>111.77209206958054</v>
      </c>
      <c r="BD130">
        <v>118.09788726392907</v>
      </c>
      <c r="BE130">
        <v>117.31145073035643</v>
      </c>
      <c r="BF130">
        <v>117.5805341507284</v>
      </c>
      <c r="BG130">
        <v>119.01231941695491</v>
      </c>
      <c r="BH130">
        <v>118.64904080152077</v>
      </c>
      <c r="BI130">
        <v>120.25262209184169</v>
      </c>
      <c r="BJ130">
        <v>126.30786086003833</v>
      </c>
      <c r="BK130">
        <v>125.86836819504086</v>
      </c>
      <c r="BL130">
        <v>124.44645071102272</v>
      </c>
      <c r="BM130" s="5">
        <v>116.25525120601279</v>
      </c>
      <c r="BN130">
        <v>114.14631032010294</v>
      </c>
    </row>
    <row r="131" spans="1:66" x14ac:dyDescent="0.25">
      <c r="A131" t="s">
        <v>563</v>
      </c>
      <c r="B131" t="s">
        <v>90</v>
      </c>
      <c r="C131" t="s">
        <v>669</v>
      </c>
      <c r="D131" t="s">
        <v>670</v>
      </c>
      <c r="E131">
        <v>0.85964616564786511</v>
      </c>
      <c r="F131">
        <v>0.97052087086314276</v>
      </c>
      <c r="G131">
        <v>1.1329120390868588</v>
      </c>
      <c r="H131">
        <v>1.4725637377274523</v>
      </c>
      <c r="I131">
        <v>1.9189809710349837</v>
      </c>
      <c r="J131">
        <v>2.0097902943131682</v>
      </c>
      <c r="K131">
        <v>2.3011455003442762</v>
      </c>
      <c r="L131">
        <v>2.5993557017231419</v>
      </c>
      <c r="M131">
        <v>2.9601846508944027</v>
      </c>
      <c r="N131">
        <v>3.377317164378439</v>
      </c>
      <c r="O131">
        <v>3.8786342259027746</v>
      </c>
      <c r="P131">
        <v>4.3133353323388492</v>
      </c>
      <c r="Q131">
        <v>4.9939969528392192</v>
      </c>
      <c r="R131">
        <v>5.6292915034596822</v>
      </c>
      <c r="S131">
        <v>7.3515940543692464</v>
      </c>
      <c r="T131">
        <v>9.0926181766125271</v>
      </c>
      <c r="U131">
        <v>11.023611251809937</v>
      </c>
      <c r="V131">
        <v>12.616952650745942</v>
      </c>
      <c r="W131">
        <v>15.37195617912367</v>
      </c>
      <c r="X131">
        <v>18.221105290268596</v>
      </c>
      <c r="Y131">
        <v>22.712789283592688</v>
      </c>
      <c r="Z131">
        <v>26.479883311048987</v>
      </c>
      <c r="AA131">
        <v>28.190032467947866</v>
      </c>
      <c r="AB131">
        <v>29.548872539424121</v>
      </c>
      <c r="AC131">
        <v>30.855316908583163</v>
      </c>
      <c r="AD131">
        <v>32.085035645711265</v>
      </c>
      <c r="AE131">
        <v>33.678757154452455</v>
      </c>
      <c r="AF131">
        <v>35.305814221334614</v>
      </c>
      <c r="AG131">
        <v>37.820756266427367</v>
      </c>
      <c r="AH131">
        <v>40.114632730088069</v>
      </c>
      <c r="AI131">
        <v>44.161182562696261</v>
      </c>
      <c r="AJ131">
        <v>48.197970955725964</v>
      </c>
      <c r="AK131">
        <v>51.946791844710347</v>
      </c>
      <c r="AL131">
        <v>55.195815796851932</v>
      </c>
      <c r="AM131">
        <v>59.699219585152782</v>
      </c>
      <c r="AN131">
        <v>63.892828072859572</v>
      </c>
      <c r="AO131">
        <v>66.519254432801915</v>
      </c>
      <c r="AP131">
        <v>69.182210274928167</v>
      </c>
      <c r="AQ131">
        <v>72.278752858373736</v>
      </c>
      <c r="AR131">
        <v>71.389843176097429</v>
      </c>
      <c r="AS131">
        <v>72.119279611143099</v>
      </c>
      <c r="AT131">
        <v>74.62794813735519</v>
      </c>
      <c r="AU131">
        <v>76.891518019515132</v>
      </c>
      <c r="AV131">
        <v>79.544270364550087</v>
      </c>
      <c r="AW131">
        <v>82.03231991729939</v>
      </c>
      <c r="AX131" s="5">
        <v>82.886605720552424</v>
      </c>
      <c r="AY131">
        <v>82.701606453281599</v>
      </c>
      <c r="AZ131">
        <v>84.702320362452426</v>
      </c>
      <c r="BA131">
        <v>87.09626399192949</v>
      </c>
      <c r="BB131">
        <v>90.239258206203175</v>
      </c>
      <c r="BC131">
        <v>92.709555045569317</v>
      </c>
      <c r="BD131">
        <v>93.897965276328037</v>
      </c>
      <c r="BE131">
        <v>95.073387676774956</v>
      </c>
      <c r="BF131">
        <v>96.04175177721055</v>
      </c>
      <c r="BG131">
        <v>96.912751303312575</v>
      </c>
      <c r="BH131">
        <v>100</v>
      </c>
      <c r="BI131">
        <v>101.98603850545349</v>
      </c>
      <c r="BJ131">
        <v>104.25296518111109</v>
      </c>
      <c r="BK131">
        <v>104.7564538163076</v>
      </c>
      <c r="BL131">
        <v>103.87720638750721</v>
      </c>
      <c r="BM131" s="5">
        <v>105.50158293727512</v>
      </c>
      <c r="BN131">
        <v>108.13667035968426</v>
      </c>
    </row>
    <row r="132" spans="1:66" x14ac:dyDescent="0.25">
      <c r="A132" t="s">
        <v>299</v>
      </c>
      <c r="B132" t="s">
        <v>91</v>
      </c>
      <c r="C132" t="s">
        <v>669</v>
      </c>
      <c r="D132" t="s">
        <v>670</v>
      </c>
      <c r="AK132">
        <v>46.139648547259156</v>
      </c>
      <c r="AL132">
        <v>42.731579959390139</v>
      </c>
      <c r="AM132">
        <v>40.223032801753774</v>
      </c>
      <c r="AN132">
        <v>42.174053403166056</v>
      </c>
      <c r="AO132">
        <v>48.715349205217173</v>
      </c>
      <c r="AP132">
        <v>46.418247625366085</v>
      </c>
      <c r="AQ132">
        <v>38.454680860705295</v>
      </c>
      <c r="AR132">
        <v>45.4108855137532</v>
      </c>
      <c r="AS132">
        <v>54.729975828614954</v>
      </c>
      <c r="AT132">
        <v>50.505527287145171</v>
      </c>
      <c r="AU132">
        <v>53.105698209343664</v>
      </c>
      <c r="AV132">
        <v>55.718843851173759</v>
      </c>
      <c r="AW132">
        <v>62.054782873621036</v>
      </c>
      <c r="AX132" s="5">
        <v>75.564736968532316</v>
      </c>
      <c r="AY132">
        <v>87.788363003741566</v>
      </c>
      <c r="AZ132">
        <v>91.569725773676851</v>
      </c>
      <c r="BA132">
        <v>108.65933125630787</v>
      </c>
      <c r="BB132">
        <v>90.006286468155935</v>
      </c>
      <c r="BC132">
        <v>100</v>
      </c>
      <c r="BD132">
        <v>117.25834293876605</v>
      </c>
      <c r="BE132">
        <v>126.0048620270515</v>
      </c>
      <c r="BF132">
        <v>126.28568652617906</v>
      </c>
      <c r="BG132">
        <v>117.75141004342704</v>
      </c>
      <c r="BH132">
        <v>87.185005715673086</v>
      </c>
      <c r="BI132">
        <v>81.223324397441601</v>
      </c>
      <c r="BJ132">
        <v>94.406763349802475</v>
      </c>
      <c r="BK132">
        <v>105.05392864553966</v>
      </c>
      <c r="BL132">
        <v>104.67065334545585</v>
      </c>
      <c r="BM132" s="5">
        <v>90.109987979917847</v>
      </c>
    </row>
    <row r="133" spans="1:66" x14ac:dyDescent="0.25">
      <c r="A133" t="s">
        <v>564</v>
      </c>
      <c r="B133" t="s">
        <v>461</v>
      </c>
      <c r="C133" t="s">
        <v>669</v>
      </c>
      <c r="D133" t="s">
        <v>670</v>
      </c>
    </row>
    <row r="134" spans="1:66" x14ac:dyDescent="0.25">
      <c r="A134" t="s">
        <v>565</v>
      </c>
      <c r="B134" t="s">
        <v>92</v>
      </c>
      <c r="C134" t="s">
        <v>669</v>
      </c>
      <c r="D134" t="s">
        <v>670</v>
      </c>
      <c r="AC134">
        <v>0.4132837242150158</v>
      </c>
      <c r="AD134">
        <v>0.68115227973285819</v>
      </c>
      <c r="AE134">
        <v>1.0293263922190203</v>
      </c>
      <c r="AF134">
        <v>1.177834688054286</v>
      </c>
      <c r="AG134">
        <v>1.4822949276078523</v>
      </c>
      <c r="AH134">
        <v>2.3015077668871489</v>
      </c>
      <c r="AI134">
        <v>3.1739490793436214</v>
      </c>
      <c r="AJ134">
        <v>3.585666148935839</v>
      </c>
      <c r="AK134">
        <v>3.8005852938044269</v>
      </c>
      <c r="AL134">
        <v>4.2255887597903374</v>
      </c>
      <c r="AM134">
        <v>4.5509842581355766</v>
      </c>
      <c r="AN134">
        <v>5.4468620938579013</v>
      </c>
      <c r="AO134">
        <v>6.1944554776940519</v>
      </c>
      <c r="AP134">
        <v>7.3932570934403401</v>
      </c>
      <c r="AQ134">
        <v>13.640888995480568</v>
      </c>
      <c r="AR134">
        <v>31.097675695222165</v>
      </c>
      <c r="AS134">
        <v>38.809207844381561</v>
      </c>
      <c r="AT134">
        <v>42.250837038001642</v>
      </c>
      <c r="AU134">
        <v>44.920441279839814</v>
      </c>
      <c r="AV134">
        <v>50.962280989242423</v>
      </c>
      <c r="AW134">
        <v>56.410367222533267</v>
      </c>
      <c r="AX134" s="5">
        <v>61.284404862006468</v>
      </c>
      <c r="AY134">
        <v>67.906246843316637</v>
      </c>
      <c r="AZ134">
        <v>72.957307699146</v>
      </c>
      <c r="BA134">
        <v>79.423842653993788</v>
      </c>
      <c r="BB134">
        <v>77.095077184841927</v>
      </c>
      <c r="BC134">
        <v>84.185180782280057</v>
      </c>
      <c r="BD134">
        <v>92.998289618371643</v>
      </c>
      <c r="BE134">
        <v>100</v>
      </c>
      <c r="BF134">
        <v>106.4739720842641</v>
      </c>
      <c r="BG134">
        <v>112.57126710864461</v>
      </c>
      <c r="BH134">
        <v>115.21499882084743</v>
      </c>
      <c r="BI134">
        <v>118.69714915300922</v>
      </c>
      <c r="BJ134">
        <v>120.89553520812217</v>
      </c>
      <c r="BK134">
        <v>123.21659552451169</v>
      </c>
      <c r="BL134">
        <v>124.69202051407851</v>
      </c>
      <c r="BM134" s="5">
        <v>130.96964543006163</v>
      </c>
      <c r="BN134">
        <v>135.83313559446256</v>
      </c>
    </row>
    <row r="135" spans="1:66" x14ac:dyDescent="0.25">
      <c r="A135" t="s">
        <v>303</v>
      </c>
      <c r="B135" t="s">
        <v>93</v>
      </c>
      <c r="C135" t="s">
        <v>669</v>
      </c>
      <c r="D135" t="s">
        <v>670</v>
      </c>
      <c r="AG135">
        <v>7.7726081440764938</v>
      </c>
      <c r="AH135">
        <v>13.446336590846997</v>
      </c>
      <c r="AI135">
        <v>15.530767302578004</v>
      </c>
      <c r="AJ135">
        <v>22.932056942116922</v>
      </c>
      <c r="AK135">
        <v>45.27563600336493</v>
      </c>
      <c r="AL135">
        <v>56.478194684941187</v>
      </c>
      <c r="AM135">
        <v>60.925127934179457</v>
      </c>
      <c r="AN135">
        <v>67.431325741027422</v>
      </c>
      <c r="AO135">
        <v>68.603356176983326</v>
      </c>
      <c r="AP135">
        <v>76.524826014992726</v>
      </c>
      <c r="AQ135">
        <v>79.599530977328342</v>
      </c>
      <c r="AR135">
        <v>80.246556135133901</v>
      </c>
      <c r="AS135">
        <v>78.57102156695835</v>
      </c>
      <c r="AT135">
        <v>77.372694416289846</v>
      </c>
      <c r="AU135">
        <v>81.180350108121033</v>
      </c>
      <c r="AV135">
        <v>82.464016414975248</v>
      </c>
      <c r="AW135">
        <v>81.445864843671671</v>
      </c>
      <c r="AX135" s="5">
        <v>80.580741120881498</v>
      </c>
      <c r="AY135">
        <v>81.290445994299489</v>
      </c>
      <c r="AZ135">
        <v>83.837213661127038</v>
      </c>
      <c r="BA135">
        <v>90.152908985505775</v>
      </c>
      <c r="BB135">
        <v>99.424721874646565</v>
      </c>
      <c r="BC135">
        <v>100</v>
      </c>
      <c r="BD135">
        <v>102.96508062086514</v>
      </c>
      <c r="BE135">
        <v>110.67309997029429</v>
      </c>
      <c r="BF135">
        <v>113.52675172548115</v>
      </c>
      <c r="BG135">
        <v>113.64627112570693</v>
      </c>
      <c r="BH135">
        <v>117.43726576667575</v>
      </c>
      <c r="BI135">
        <v>118.46049102667135</v>
      </c>
      <c r="BJ135">
        <v>121.86257219787639</v>
      </c>
      <c r="BK135">
        <v>128.35363152321119</v>
      </c>
      <c r="BL135">
        <v>134.86098818360827</v>
      </c>
      <c r="BM135" s="5">
        <v>248.54880032933497</v>
      </c>
      <c r="BN135">
        <v>621.37375306554065</v>
      </c>
    </row>
    <row r="136" spans="1:66" x14ac:dyDescent="0.25">
      <c r="A136" t="s">
        <v>305</v>
      </c>
      <c r="B136" t="s">
        <v>94</v>
      </c>
      <c r="C136" t="s">
        <v>669</v>
      </c>
      <c r="D136" t="s">
        <v>670</v>
      </c>
      <c r="AS136">
        <v>36.96475385343814</v>
      </c>
      <c r="AT136">
        <v>37.230909594269797</v>
      </c>
      <c r="AU136">
        <v>36.712384211932239</v>
      </c>
      <c r="AV136">
        <v>42.407022602943044</v>
      </c>
      <c r="AW136">
        <v>49.556116418090532</v>
      </c>
      <c r="AX136" s="5">
        <v>49.798946592230273</v>
      </c>
      <c r="AY136">
        <v>54.348021416325956</v>
      </c>
      <c r="AZ136">
        <v>60.87937485705762</v>
      </c>
      <c r="BA136">
        <v>71.427545714353471</v>
      </c>
      <c r="BB136">
        <v>69.482685685010466</v>
      </c>
      <c r="BC136">
        <v>74.007400740074004</v>
      </c>
      <c r="BD136">
        <v>82.091558721516051</v>
      </c>
      <c r="BE136">
        <v>88.492366573130326</v>
      </c>
      <c r="BF136">
        <v>92.665054331089124</v>
      </c>
      <c r="BG136">
        <v>93.422981572920961</v>
      </c>
      <c r="BH136">
        <v>93.481570324923837</v>
      </c>
      <c r="BI136">
        <v>100</v>
      </c>
      <c r="BJ136">
        <v>97.382065847006132</v>
      </c>
      <c r="BK136">
        <v>97.177687381258977</v>
      </c>
      <c r="BL136">
        <v>96.633077738825506</v>
      </c>
      <c r="BM136" s="5">
        <v>91.213995355920702</v>
      </c>
      <c r="BN136">
        <v>100.28579594169761</v>
      </c>
    </row>
    <row r="137" spans="1:66" x14ac:dyDescent="0.25">
      <c r="A137" t="s">
        <v>306</v>
      </c>
      <c r="B137" t="s">
        <v>95</v>
      </c>
      <c r="C137" t="s">
        <v>669</v>
      </c>
      <c r="D137" t="s">
        <v>670</v>
      </c>
      <c r="AR137">
        <v>20.017707141160464</v>
      </c>
      <c r="AS137">
        <v>22.681435866105243</v>
      </c>
      <c r="AT137">
        <v>24.311068603385646</v>
      </c>
      <c r="AU137">
        <v>30.935179073680956</v>
      </c>
      <c r="AV137">
        <v>35.378264360450004</v>
      </c>
      <c r="AW137">
        <v>43.375642187972197</v>
      </c>
      <c r="AX137" s="5">
        <v>55.767414260256942</v>
      </c>
      <c r="AY137">
        <v>66.742169823763959</v>
      </c>
      <c r="AZ137">
        <v>68.370269082851536</v>
      </c>
      <c r="BA137">
        <v>84.580430172674951</v>
      </c>
      <c r="BB137">
        <v>63.564504225786678</v>
      </c>
      <c r="BC137">
        <v>75.818815994969313</v>
      </c>
      <c r="BD137">
        <v>94.275203366417685</v>
      </c>
      <c r="BE137">
        <v>99.914680514039205</v>
      </c>
      <c r="BF137">
        <v>100</v>
      </c>
      <c r="BG137">
        <v>98.993395983347583</v>
      </c>
      <c r="BH137">
        <v>92.023560753594026</v>
      </c>
      <c r="BI137">
        <v>96.341595470864092</v>
      </c>
      <c r="BJ137">
        <v>98.082164221564881</v>
      </c>
      <c r="BK137">
        <v>101.61074255493881</v>
      </c>
      <c r="BL137">
        <v>105.85266513192846</v>
      </c>
      <c r="BM137" s="5">
        <v>100.49015592735174</v>
      </c>
      <c r="BN137">
        <v>211.43135912283887</v>
      </c>
    </row>
    <row r="138" spans="1:66" x14ac:dyDescent="0.25">
      <c r="A138" t="s">
        <v>566</v>
      </c>
      <c r="B138" t="s">
        <v>372</v>
      </c>
      <c r="C138" t="s">
        <v>669</v>
      </c>
      <c r="D138" t="s">
        <v>670</v>
      </c>
      <c r="Y138">
        <v>30.39637468824975</v>
      </c>
      <c r="Z138">
        <v>32.632331831826491</v>
      </c>
      <c r="AA138">
        <v>30.138828094788149</v>
      </c>
      <c r="AB138">
        <v>30.8593444438517</v>
      </c>
      <c r="AC138">
        <v>36.718461692859364</v>
      </c>
      <c r="AD138">
        <v>38.352752120926596</v>
      </c>
      <c r="AE138">
        <v>40.072303182998141</v>
      </c>
      <c r="AF138">
        <v>42.591687429004693</v>
      </c>
      <c r="AG138">
        <v>42.778193295932084</v>
      </c>
      <c r="AH138">
        <v>44.464049113680588</v>
      </c>
      <c r="AI138">
        <v>48.191122236006734</v>
      </c>
      <c r="AJ138">
        <v>50.833113935936538</v>
      </c>
      <c r="AK138">
        <v>51.720245193747026</v>
      </c>
      <c r="AL138">
        <v>52.239697203006372</v>
      </c>
      <c r="AM138">
        <v>53.586809602645047</v>
      </c>
      <c r="AN138">
        <v>56.301058705879171</v>
      </c>
      <c r="AO138">
        <v>56.561152058788757</v>
      </c>
      <c r="AP138">
        <v>58.186550895396358</v>
      </c>
      <c r="AQ138">
        <v>59.600622493154162</v>
      </c>
      <c r="AR138">
        <v>60.990826234808161</v>
      </c>
      <c r="AS138">
        <v>61.671382641538642</v>
      </c>
      <c r="AT138">
        <v>61.10885284458287</v>
      </c>
      <c r="AU138">
        <v>61.360444380923617</v>
      </c>
      <c r="AV138">
        <v>64.566231415351382</v>
      </c>
      <c r="AW138">
        <v>65.023447387395137</v>
      </c>
      <c r="AX138" s="5">
        <v>69.508073274295455</v>
      </c>
      <c r="AY138">
        <v>73.105542503720585</v>
      </c>
      <c r="AZ138">
        <v>75.730689490783391</v>
      </c>
      <c r="BA138">
        <v>77.648776343982519</v>
      </c>
      <c r="BB138">
        <v>77.896038414703867</v>
      </c>
      <c r="BC138">
        <v>81.329836973075714</v>
      </c>
      <c r="BD138">
        <v>81.781287084698192</v>
      </c>
      <c r="BE138">
        <v>83.408249230889794</v>
      </c>
      <c r="BF138">
        <v>89.345028355435616</v>
      </c>
      <c r="BG138">
        <v>92.567481206366637</v>
      </c>
      <c r="BH138">
        <v>96.953941717491674</v>
      </c>
      <c r="BI138">
        <v>96.457904637076581</v>
      </c>
      <c r="BJ138">
        <v>99.862148066352702</v>
      </c>
      <c r="BK138">
        <v>100.00000000077223</v>
      </c>
      <c r="BL138">
        <v>102.47140686370359</v>
      </c>
      <c r="BM138" s="5">
        <v>98.07603273138497</v>
      </c>
      <c r="BN138">
        <v>97.491112301357489</v>
      </c>
    </row>
    <row r="139" spans="1:66" x14ac:dyDescent="0.25">
      <c r="A139" t="s">
        <v>567</v>
      </c>
      <c r="B139" t="s">
        <v>462</v>
      </c>
      <c r="C139" t="s">
        <v>669</v>
      </c>
      <c r="D139" t="s">
        <v>670</v>
      </c>
    </row>
    <row r="140" spans="1:66" x14ac:dyDescent="0.25">
      <c r="A140" t="s">
        <v>568</v>
      </c>
      <c r="B140" t="s">
        <v>463</v>
      </c>
      <c r="C140" t="s">
        <v>669</v>
      </c>
      <c r="D140" t="s">
        <v>670</v>
      </c>
    </row>
    <row r="141" spans="1:66" x14ac:dyDescent="0.25">
      <c r="A141" t="s">
        <v>569</v>
      </c>
      <c r="B141" t="s">
        <v>464</v>
      </c>
      <c r="C141" t="s">
        <v>669</v>
      </c>
      <c r="D141" t="s">
        <v>670</v>
      </c>
    </row>
    <row r="142" spans="1:66" x14ac:dyDescent="0.25">
      <c r="A142" t="s">
        <v>307</v>
      </c>
      <c r="B142" t="s">
        <v>308</v>
      </c>
      <c r="C142" t="s">
        <v>669</v>
      </c>
      <c r="D142" t="s">
        <v>670</v>
      </c>
      <c r="O142">
        <v>34.282173097829968</v>
      </c>
      <c r="P142">
        <v>37.10829440057752</v>
      </c>
      <c r="Q142">
        <v>40.167400460631647</v>
      </c>
      <c r="R142">
        <v>43.478684941472316</v>
      </c>
      <c r="S142">
        <v>47.062940355895179</v>
      </c>
      <c r="T142">
        <v>50.942667823794551</v>
      </c>
      <c r="U142">
        <v>52.078905918048989</v>
      </c>
      <c r="V142">
        <v>53.240493520111443</v>
      </c>
      <c r="W142">
        <v>54.427978173911839</v>
      </c>
      <c r="X142">
        <v>55.64196240723318</v>
      </c>
      <c r="Y142">
        <v>56.883016091280147</v>
      </c>
      <c r="Z142">
        <v>60.872056493799484</v>
      </c>
      <c r="AA142">
        <v>65.240760895455935</v>
      </c>
      <c r="AB142">
        <v>67.339983291853116</v>
      </c>
      <c r="AC142">
        <v>69.327480431534241</v>
      </c>
      <c r="AD142">
        <v>71.306919457527471</v>
      </c>
      <c r="AE142">
        <v>73.944009674775998</v>
      </c>
      <c r="AF142">
        <v>75.807059064119485</v>
      </c>
      <c r="AG142">
        <v>77.706262587965156</v>
      </c>
      <c r="AH142">
        <v>80.149210715326006</v>
      </c>
      <c r="AI142">
        <v>84.479227283115634</v>
      </c>
      <c r="AJ142">
        <v>89.438267615525973</v>
      </c>
      <c r="AK142">
        <v>93.03686474282874</v>
      </c>
      <c r="AL142">
        <v>96.108834587964211</v>
      </c>
      <c r="AM142">
        <v>96.928028634723816</v>
      </c>
      <c r="AN142">
        <v>98.668811161083269</v>
      </c>
      <c r="AO142">
        <v>99.473376730503588</v>
      </c>
      <c r="AP142">
        <v>99.98537245243125</v>
      </c>
      <c r="AQ142">
        <v>100</v>
      </c>
      <c r="AR142">
        <v>100.81919278590168</v>
      </c>
      <c r="AS142">
        <v>102.38443286055818</v>
      </c>
      <c r="AT142">
        <v>103.39379587067032</v>
      </c>
      <c r="AU142">
        <v>104.06670480831635</v>
      </c>
      <c r="AV142">
        <v>104.72498529524756</v>
      </c>
      <c r="AW142">
        <v>105.57343431745896</v>
      </c>
      <c r="AX142" s="5">
        <v>106.83035770597276</v>
      </c>
      <c r="AY142">
        <v>108.23505049087956</v>
      </c>
      <c r="AZ142">
        <v>115.35879773217226</v>
      </c>
      <c r="BA142">
        <v>112.91700631836272</v>
      </c>
      <c r="BB142">
        <v>101.73747447378246</v>
      </c>
    </row>
    <row r="143" spans="1:66" x14ac:dyDescent="0.25">
      <c r="A143" t="s">
        <v>391</v>
      </c>
      <c r="B143" t="s">
        <v>96</v>
      </c>
      <c r="C143" t="s">
        <v>669</v>
      </c>
      <c r="D143" t="s">
        <v>670</v>
      </c>
      <c r="F143">
        <v>0.77489210905496553</v>
      </c>
      <c r="G143">
        <v>0.75670843313297065</v>
      </c>
      <c r="H143">
        <v>0.78176282205040248</v>
      </c>
      <c r="I143">
        <v>0.79426094601424657</v>
      </c>
      <c r="J143">
        <v>0.80353431356730898</v>
      </c>
      <c r="K143">
        <v>0.78904221566242083</v>
      </c>
      <c r="L143">
        <v>0.80355172011533293</v>
      </c>
      <c r="M143">
        <v>0.90076840876441822</v>
      </c>
      <c r="N143">
        <v>0.91246475324907406</v>
      </c>
      <c r="O143">
        <v>1.0266001367858257</v>
      </c>
      <c r="P143">
        <v>1.0419832542155665</v>
      </c>
      <c r="Q143">
        <v>1.1354164340934325</v>
      </c>
      <c r="R143">
        <v>1.2801660710778577</v>
      </c>
      <c r="S143">
        <v>1.5922544627528032</v>
      </c>
      <c r="T143">
        <v>1.6774447683970655</v>
      </c>
      <c r="U143">
        <v>1.8447794983494734</v>
      </c>
      <c r="V143">
        <v>2.1157975969798311</v>
      </c>
      <c r="W143">
        <v>2.3467979624929423</v>
      </c>
      <c r="X143">
        <v>2.7081413928468665</v>
      </c>
      <c r="Y143">
        <v>3.2491606647435618</v>
      </c>
      <c r="Z143">
        <v>3.9277576603479232</v>
      </c>
      <c r="AA143">
        <v>4.4030579856425573</v>
      </c>
      <c r="AB143">
        <v>5.1474755260760441</v>
      </c>
      <c r="AC143">
        <v>6.1924396130832333</v>
      </c>
      <c r="AD143">
        <v>6.228597612252309</v>
      </c>
      <c r="AE143">
        <v>6.5971614802837362</v>
      </c>
      <c r="AF143">
        <v>7.1085398978759038</v>
      </c>
      <c r="AG143">
        <v>7.8277132986057305</v>
      </c>
      <c r="AH143">
        <v>8.6827467318217764</v>
      </c>
      <c r="AI143">
        <v>10.424790111226525</v>
      </c>
      <c r="AJ143">
        <v>11.532322227482108</v>
      </c>
      <c r="AK143">
        <v>12.616787918082295</v>
      </c>
      <c r="AL143">
        <v>13.863880985241227</v>
      </c>
      <c r="AM143">
        <v>15.218463236258478</v>
      </c>
      <c r="AN143">
        <v>16.634303775730682</v>
      </c>
      <c r="AO143">
        <v>18.433712233825268</v>
      </c>
      <c r="AP143">
        <v>20.078823134428404</v>
      </c>
      <c r="AQ143">
        <v>21.928918049447198</v>
      </c>
      <c r="AR143">
        <v>22.841753375214282</v>
      </c>
      <c r="AS143">
        <v>24.504046035681586</v>
      </c>
      <c r="AT143">
        <v>27.852474958170493</v>
      </c>
      <c r="AU143">
        <v>30.111748032801124</v>
      </c>
      <c r="AV143">
        <v>32.746123812430142</v>
      </c>
      <c r="AW143">
        <v>35.628271431154261</v>
      </c>
      <c r="AX143" s="5">
        <v>39.340283677902967</v>
      </c>
      <c r="AY143">
        <v>43.776699052895736</v>
      </c>
      <c r="AZ143">
        <v>49.917888250077105</v>
      </c>
      <c r="BA143">
        <v>58.067989863922975</v>
      </c>
      <c r="BB143">
        <v>61.482319516928342</v>
      </c>
      <c r="BC143">
        <v>78.042506149042396</v>
      </c>
      <c r="BD143">
        <v>81.148542751227538</v>
      </c>
      <c r="BE143">
        <v>89.639477659415306</v>
      </c>
      <c r="BF143">
        <v>95.244531343351696</v>
      </c>
      <c r="BG143">
        <v>97.073825246036549</v>
      </c>
      <c r="BH143">
        <v>100</v>
      </c>
      <c r="BI143">
        <v>105.44322171864214</v>
      </c>
      <c r="BJ143">
        <v>111.21396611830012</v>
      </c>
      <c r="BK143">
        <v>115.99094649269726</v>
      </c>
      <c r="BL143">
        <v>120.48040810487181</v>
      </c>
      <c r="BM143" s="5">
        <v>124.25884447559315</v>
      </c>
      <c r="BN143">
        <v>134.27057849177569</v>
      </c>
    </row>
    <row r="144" spans="1:66" x14ac:dyDescent="0.25">
      <c r="A144" t="s">
        <v>570</v>
      </c>
      <c r="B144" t="s">
        <v>465</v>
      </c>
      <c r="C144" t="s">
        <v>669</v>
      </c>
      <c r="D144" t="s">
        <v>670</v>
      </c>
    </row>
    <row r="145" spans="1:66" x14ac:dyDescent="0.25">
      <c r="A145" t="s">
        <v>571</v>
      </c>
      <c r="B145" t="s">
        <v>466</v>
      </c>
      <c r="C145" t="s">
        <v>669</v>
      </c>
      <c r="D145" t="s">
        <v>670</v>
      </c>
    </row>
    <row r="146" spans="1:66" x14ac:dyDescent="0.25">
      <c r="A146" t="s">
        <v>304</v>
      </c>
      <c r="B146" t="s">
        <v>97</v>
      </c>
      <c r="C146" t="s">
        <v>669</v>
      </c>
      <c r="D146" t="s">
        <v>670</v>
      </c>
      <c r="E146">
        <v>1.3863702736610717</v>
      </c>
      <c r="F146">
        <v>1.4050712537753338</v>
      </c>
      <c r="G146">
        <v>1.4284999596196029</v>
      </c>
      <c r="H146">
        <v>1.4512225664250094</v>
      </c>
      <c r="I146">
        <v>1.4802540717696471</v>
      </c>
      <c r="J146">
        <v>1.5310613600828793</v>
      </c>
      <c r="K146">
        <v>1.5882771577401145</v>
      </c>
      <c r="L146">
        <v>1.4967206745007269</v>
      </c>
      <c r="M146">
        <v>1.5575980182968512</v>
      </c>
      <c r="N146">
        <v>1.6467424994996267</v>
      </c>
      <c r="O146">
        <v>1.679377980584303</v>
      </c>
      <c r="P146">
        <v>1.7798970861617505</v>
      </c>
      <c r="Q146">
        <v>2.0280525081118554</v>
      </c>
      <c r="R146">
        <v>2.1693067212909574</v>
      </c>
      <c r="S146">
        <v>2.3823401107238897</v>
      </c>
      <c r="T146">
        <v>2.9722592690758218</v>
      </c>
      <c r="U146">
        <v>3.1072874405731628</v>
      </c>
      <c r="V146">
        <v>3.3396781628456473</v>
      </c>
      <c r="W146">
        <v>3.8922761486626718</v>
      </c>
      <c r="X146">
        <v>3.9867956193267289</v>
      </c>
      <c r="Y146">
        <v>5.6397011854676444</v>
      </c>
      <c r="Z146">
        <v>6.3490129299647338</v>
      </c>
      <c r="AA146">
        <v>6.0409179388544221</v>
      </c>
      <c r="AB146">
        <v>6.7390572639632857</v>
      </c>
      <c r="AC146">
        <v>7.2851197029747041</v>
      </c>
      <c r="AD146">
        <v>8.6480038315135701</v>
      </c>
      <c r="AE146">
        <v>10.053587446891456</v>
      </c>
      <c r="AF146">
        <v>11.233454705359492</v>
      </c>
      <c r="AG146">
        <v>13.489256082097558</v>
      </c>
      <c r="AH146">
        <v>15.490965089429823</v>
      </c>
      <c r="AI146">
        <v>17.348936556659709</v>
      </c>
      <c r="AJ146">
        <v>20.441770032780482</v>
      </c>
      <c r="AK146">
        <v>23.29114635577853</v>
      </c>
      <c r="AL146">
        <v>25.922573902217543</v>
      </c>
      <c r="AM146">
        <v>27.935886016910121</v>
      </c>
      <c r="AN146">
        <v>31.516293997021684</v>
      </c>
      <c r="AO146">
        <v>33.407915944206657</v>
      </c>
      <c r="AP146">
        <v>36.420956087639759</v>
      </c>
      <c r="AQ146">
        <v>40.034728566322492</v>
      </c>
      <c r="AR146">
        <v>43.29005344558189</v>
      </c>
      <c r="AS146">
        <v>46.017421276986767</v>
      </c>
      <c r="AT146">
        <v>51.297025116325848</v>
      </c>
      <c r="AU146">
        <v>58.584758881287357</v>
      </c>
      <c r="AV146">
        <v>60.013531697738841</v>
      </c>
      <c r="AW146">
        <v>65.77506630864363</v>
      </c>
      <c r="AX146" s="5">
        <v>69.670820180480973</v>
      </c>
      <c r="AY146">
        <v>76.157862495209756</v>
      </c>
      <c r="AZ146">
        <v>71.064149168001904</v>
      </c>
      <c r="BA146">
        <v>82.948432216688587</v>
      </c>
      <c r="BB146">
        <v>84.896176608558406</v>
      </c>
      <c r="BC146">
        <v>89.432204640905098</v>
      </c>
      <c r="BD146">
        <v>97.865903427660342</v>
      </c>
      <c r="BE146">
        <v>100.0002241133666</v>
      </c>
      <c r="BF146">
        <v>110.28014589469366</v>
      </c>
      <c r="BG146">
        <v>125.75812774964584</v>
      </c>
      <c r="BH146">
        <v>138.58854135404241</v>
      </c>
      <c r="BI146">
        <v>138.18397174737956</v>
      </c>
      <c r="BJ146">
        <v>140.97378208024926</v>
      </c>
      <c r="BK146">
        <v>154.89011093198297</v>
      </c>
      <c r="BL146">
        <v>161.02083250840431</v>
      </c>
      <c r="BM146" s="5">
        <v>181.98533488041934</v>
      </c>
      <c r="BN146">
        <v>180.37637837384875</v>
      </c>
    </row>
    <row r="147" spans="1:66" x14ac:dyDescent="0.25">
      <c r="A147" t="s">
        <v>572</v>
      </c>
      <c r="B147" t="s">
        <v>467</v>
      </c>
      <c r="C147" t="s">
        <v>669</v>
      </c>
      <c r="D147" t="s">
        <v>670</v>
      </c>
    </row>
    <row r="148" spans="1:66" x14ac:dyDescent="0.25">
      <c r="A148" t="s">
        <v>309</v>
      </c>
      <c r="B148" t="s">
        <v>98</v>
      </c>
      <c r="C148" t="s">
        <v>669</v>
      </c>
      <c r="D148" t="s">
        <v>670</v>
      </c>
      <c r="AN148">
        <v>48.069570099172438</v>
      </c>
      <c r="AO148">
        <v>57.198235345776013</v>
      </c>
      <c r="AP148">
        <v>63.746683495485634</v>
      </c>
      <c r="AQ148">
        <v>65.883113451684977</v>
      </c>
      <c r="AR148">
        <v>65.055033740064843</v>
      </c>
      <c r="AS148">
        <v>65.899798299476785</v>
      </c>
      <c r="AT148">
        <v>65.687725762240049</v>
      </c>
      <c r="AU148">
        <v>65.897044040771618</v>
      </c>
      <c r="AV148">
        <v>65.360975209537912</v>
      </c>
      <c r="AW148">
        <v>67.11382401919947</v>
      </c>
      <c r="AX148" s="5">
        <v>71.734683682734044</v>
      </c>
      <c r="AY148">
        <v>76.566434385384099</v>
      </c>
      <c r="AZ148">
        <v>83.116375570072449</v>
      </c>
      <c r="BA148">
        <v>91.186234715064401</v>
      </c>
      <c r="BB148">
        <v>88.180701062574073</v>
      </c>
      <c r="BC148">
        <v>90.414744715669514</v>
      </c>
      <c r="BD148">
        <v>95.251890428278088</v>
      </c>
      <c r="BE148">
        <v>97.856318570115576</v>
      </c>
      <c r="BF148">
        <v>99.110183116381762</v>
      </c>
      <c r="BG148">
        <v>99.936357737702252</v>
      </c>
      <c r="BH148">
        <v>100</v>
      </c>
      <c r="BI148">
        <v>101.57625277213522</v>
      </c>
      <c r="BJ148">
        <v>105.88657177300129</v>
      </c>
      <c r="BK148">
        <v>109.62137569362602</v>
      </c>
      <c r="BL148">
        <v>112.58603844675442</v>
      </c>
      <c r="BM148" s="5">
        <v>114.59381137566686</v>
      </c>
      <c r="BN148">
        <v>122.05163751326882</v>
      </c>
    </row>
    <row r="149" spans="1:66" x14ac:dyDescent="0.25">
      <c r="A149" t="s">
        <v>310</v>
      </c>
      <c r="B149" t="s">
        <v>99</v>
      </c>
      <c r="C149" t="s">
        <v>669</v>
      </c>
      <c r="D149" t="s">
        <v>670</v>
      </c>
      <c r="E149">
        <v>12.081543884110856</v>
      </c>
      <c r="F149">
        <v>11.639527242491983</v>
      </c>
      <c r="G149">
        <v>12.092848147666187</v>
      </c>
      <c r="H149">
        <v>12.473283465589947</v>
      </c>
      <c r="I149">
        <v>13.201015257214314</v>
      </c>
      <c r="J149">
        <v>13.570305129658941</v>
      </c>
      <c r="K149">
        <v>14.104024991590364</v>
      </c>
      <c r="L149">
        <v>14.164808711252515</v>
      </c>
      <c r="M149">
        <v>14.875407979638325</v>
      </c>
      <c r="N149">
        <v>15.662765377173645</v>
      </c>
      <c r="O149">
        <v>16.643764538736896</v>
      </c>
      <c r="P149">
        <v>16.508249755560474</v>
      </c>
      <c r="Q149">
        <v>17.463879269459198</v>
      </c>
      <c r="R149">
        <v>19.594869558926568</v>
      </c>
      <c r="S149">
        <v>22.922216487335039</v>
      </c>
      <c r="T149">
        <v>22.726163009292804</v>
      </c>
      <c r="U149">
        <v>25.502321568622566</v>
      </c>
      <c r="V149">
        <v>25.801259282113246</v>
      </c>
      <c r="W149">
        <v>27.12486173460319</v>
      </c>
      <c r="X149">
        <v>28.848487386215638</v>
      </c>
      <c r="Y149">
        <v>31.133677863357352</v>
      </c>
      <c r="Z149">
        <v>33.369706173453821</v>
      </c>
      <c r="AA149">
        <v>36.977429553545434</v>
      </c>
      <c r="AB149">
        <v>39.498805071544176</v>
      </c>
      <c r="AC149">
        <v>41.239711745629364</v>
      </c>
      <c r="AD149">
        <v>42.515044689968924</v>
      </c>
      <c r="AE149">
        <v>42.479426794986537</v>
      </c>
      <c r="AF149">
        <v>42.506205242126285</v>
      </c>
      <c r="AG149">
        <v>43.68635870592675</v>
      </c>
      <c r="AH149">
        <v>45.442979600065811</v>
      </c>
      <c r="AI149">
        <v>46.585140980099304</v>
      </c>
      <c r="AJ149">
        <v>47.434314304953105</v>
      </c>
      <c r="AK149">
        <v>49.203173834700188</v>
      </c>
      <c r="AL149">
        <v>52.141963513639908</v>
      </c>
      <c r="AM149">
        <v>53.989028607116886</v>
      </c>
      <c r="AN149">
        <v>55.24809042689489</v>
      </c>
      <c r="AO149">
        <v>57.338433879556192</v>
      </c>
      <c r="AP149">
        <v>58.840439202323367</v>
      </c>
      <c r="AQ149">
        <v>57.644479938478696</v>
      </c>
      <c r="AR149">
        <v>60.391020277813126</v>
      </c>
      <c r="AS149">
        <v>63.17412415539475</v>
      </c>
      <c r="AT149">
        <v>63.673246683809637</v>
      </c>
      <c r="AU149">
        <v>64.605684788108704</v>
      </c>
      <c r="AV149">
        <v>66.017949929858418</v>
      </c>
      <c r="AW149">
        <v>68.075945040966474</v>
      </c>
      <c r="AX149" s="5">
        <v>71.355386064016386</v>
      </c>
      <c r="AY149">
        <v>75.961144486552897</v>
      </c>
      <c r="AZ149">
        <v>77.398694364019065</v>
      </c>
      <c r="BA149">
        <v>82.514721285565898</v>
      </c>
      <c r="BB149">
        <v>83.23316698242094</v>
      </c>
      <c r="BC149">
        <v>87.10219288326158</v>
      </c>
      <c r="BD149">
        <v>90.106749648927277</v>
      </c>
      <c r="BE149">
        <v>93.049615654814772</v>
      </c>
      <c r="BF149">
        <v>95.167447699181125</v>
      </c>
      <c r="BG149">
        <v>97.828997803484327</v>
      </c>
      <c r="BH149">
        <v>100</v>
      </c>
      <c r="BI149">
        <v>98.892383073595397</v>
      </c>
      <c r="BJ149">
        <v>101.0115519031108</v>
      </c>
      <c r="BK149">
        <v>103.1442482986032</v>
      </c>
      <c r="BL149">
        <v>104.58229021839271</v>
      </c>
      <c r="BM149" s="5">
        <v>109.49192279507155</v>
      </c>
      <c r="BN149">
        <v>116.25993875751391</v>
      </c>
    </row>
    <row r="150" spans="1:66" x14ac:dyDescent="0.25">
      <c r="A150" t="s">
        <v>302</v>
      </c>
      <c r="B150" t="s">
        <v>100</v>
      </c>
      <c r="C150" t="s">
        <v>669</v>
      </c>
      <c r="D150" t="s">
        <v>670</v>
      </c>
      <c r="AN150">
        <v>36.467866068484</v>
      </c>
      <c r="AO150">
        <v>41.002377543380312</v>
      </c>
      <c r="AP150">
        <v>43.416324522056939</v>
      </c>
      <c r="AQ150">
        <v>45.510651995077453</v>
      </c>
      <c r="AR150">
        <v>46.189601877206066</v>
      </c>
      <c r="AS150">
        <v>47.860846641736394</v>
      </c>
      <c r="AT150">
        <v>48.962842995372654</v>
      </c>
      <c r="AU150">
        <v>51.446605197803173</v>
      </c>
      <c r="AV150">
        <v>54.028251087107812</v>
      </c>
      <c r="AW150">
        <v>57.843888599178605</v>
      </c>
      <c r="AX150" s="5">
        <v>64.321831941636788</v>
      </c>
      <c r="AY150">
        <v>72.319321307568558</v>
      </c>
      <c r="AZ150">
        <v>86.828508823173394</v>
      </c>
      <c r="BA150">
        <v>96.954664355683903</v>
      </c>
      <c r="BB150">
        <v>87.594975388357923</v>
      </c>
      <c r="BC150">
        <v>87.279066776907598</v>
      </c>
      <c r="BD150">
        <v>92.972665090734935</v>
      </c>
      <c r="BE150">
        <v>96.35129134594915</v>
      </c>
      <c r="BF150">
        <v>98.007010714248025</v>
      </c>
      <c r="BG150">
        <v>99.884421264999062</v>
      </c>
      <c r="BH150">
        <v>100</v>
      </c>
      <c r="BI150">
        <v>100.86339249455708</v>
      </c>
      <c r="BJ150">
        <v>103.83672145353687</v>
      </c>
      <c r="BK150">
        <v>107.87725384155293</v>
      </c>
      <c r="BL150">
        <v>110.67650066719088</v>
      </c>
      <c r="BM150" s="5">
        <v>111.75087022347263</v>
      </c>
      <c r="BN150">
        <v>119.44094132326173</v>
      </c>
    </row>
    <row r="151" spans="1:66" x14ac:dyDescent="0.25">
      <c r="A151" t="s">
        <v>573</v>
      </c>
      <c r="B151" t="s">
        <v>312</v>
      </c>
      <c r="C151" t="s">
        <v>669</v>
      </c>
      <c r="D151" t="s">
        <v>670</v>
      </c>
      <c r="AA151">
        <v>13.941864795468357</v>
      </c>
      <c r="AB151">
        <v>15.066003954892842</v>
      </c>
      <c r="AC151">
        <v>17.215551649940046</v>
      </c>
      <c r="AD151">
        <v>17.765421429386731</v>
      </c>
      <c r="AE151">
        <v>18.762703834456619</v>
      </c>
      <c r="AF151">
        <v>20.968108577923381</v>
      </c>
      <c r="AG151">
        <v>22.824860158507697</v>
      </c>
      <c r="AH151">
        <v>25.670185880630154</v>
      </c>
      <c r="AI151">
        <v>28.479247552906433</v>
      </c>
      <c r="AJ151">
        <v>31.797512159610047</v>
      </c>
      <c r="AK151">
        <v>36.48427169277187</v>
      </c>
      <c r="AL151">
        <v>39.963702359346641</v>
      </c>
      <c r="AM151">
        <v>42.662556577416588</v>
      </c>
      <c r="AN151">
        <v>46.153846153846153</v>
      </c>
      <c r="AO151">
        <v>47.200138692820168</v>
      </c>
      <c r="AP151">
        <v>47.984138022385594</v>
      </c>
      <c r="AQ151">
        <v>47.052597791291831</v>
      </c>
      <c r="AR151">
        <v>46.492288009098019</v>
      </c>
      <c r="AS151">
        <v>45.680557889430347</v>
      </c>
      <c r="AT151">
        <v>45.004817978408923</v>
      </c>
      <c r="AU151">
        <v>44.402789232960934</v>
      </c>
      <c r="AV151">
        <v>44.425266127136567</v>
      </c>
      <c r="AW151">
        <v>45.28419969556662</v>
      </c>
      <c r="AX151" s="5">
        <v>47.805646479170449</v>
      </c>
      <c r="AY151">
        <v>51.508056383867327</v>
      </c>
      <c r="AZ151">
        <v>56.021367973747481</v>
      </c>
      <c r="BA151">
        <v>61.66433254472922</v>
      </c>
      <c r="BB151">
        <v>62.232997790326536</v>
      </c>
      <c r="BC151">
        <v>65.21433002928913</v>
      </c>
      <c r="BD151">
        <v>70.099369803728024</v>
      </c>
      <c r="BE151">
        <v>74.950913103160673</v>
      </c>
      <c r="BF151">
        <v>80.746595020738752</v>
      </c>
      <c r="BG151">
        <v>87.796264039882274</v>
      </c>
      <c r="BH151">
        <v>91.759435935634627</v>
      </c>
      <c r="BI151">
        <v>92.550147682034151</v>
      </c>
      <c r="BJ151">
        <v>94.539956097333146</v>
      </c>
      <c r="BK151">
        <v>97.889902018631162</v>
      </c>
      <c r="BL151">
        <v>100.24277141912157</v>
      </c>
      <c r="BM151" s="5">
        <v>100</v>
      </c>
      <c r="BN151">
        <v>99.410110970039739</v>
      </c>
    </row>
    <row r="152" spans="1:66" x14ac:dyDescent="0.25">
      <c r="A152" t="s">
        <v>574</v>
      </c>
      <c r="B152" t="s">
        <v>468</v>
      </c>
      <c r="C152" t="s">
        <v>669</v>
      </c>
      <c r="D152" t="s">
        <v>670</v>
      </c>
    </row>
    <row r="153" spans="1:66" x14ac:dyDescent="0.25">
      <c r="A153" t="s">
        <v>335</v>
      </c>
      <c r="B153" t="s">
        <v>101</v>
      </c>
      <c r="C153" t="s">
        <v>669</v>
      </c>
      <c r="D153" t="s">
        <v>670</v>
      </c>
      <c r="K153">
        <v>15.300729451554741</v>
      </c>
      <c r="L153">
        <v>14.727710916449887</v>
      </c>
      <c r="M153">
        <v>14.392216626654552</v>
      </c>
      <c r="N153">
        <v>14.825156711589846</v>
      </c>
      <c r="O153">
        <v>15.339248437444983</v>
      </c>
      <c r="P153">
        <v>15.962819176074239</v>
      </c>
      <c r="Q153">
        <v>16.534961724223226</v>
      </c>
      <c r="R153">
        <v>17.533573044370126</v>
      </c>
      <c r="S153">
        <v>21.723787682362889</v>
      </c>
      <c r="T153">
        <v>21.926104783893074</v>
      </c>
      <c r="U153">
        <v>23.017277975467614</v>
      </c>
      <c r="V153">
        <v>25.496461282701006</v>
      </c>
      <c r="W153">
        <v>27.642552807463773</v>
      </c>
      <c r="X153">
        <v>29.672790246331402</v>
      </c>
      <c r="Y153">
        <v>39.471674770597339</v>
      </c>
      <c r="Z153">
        <v>43.209830617375481</v>
      </c>
      <c r="AA153">
        <v>45.931338065586964</v>
      </c>
      <c r="AB153">
        <v>49.132843288843262</v>
      </c>
      <c r="AC153">
        <v>52.179646289727067</v>
      </c>
      <c r="AD153">
        <v>56.851626225739061</v>
      </c>
      <c r="AE153">
        <v>61.110239125296303</v>
      </c>
      <c r="AF153">
        <v>62.952595761547826</v>
      </c>
      <c r="AG153">
        <v>65.263331570781631</v>
      </c>
      <c r="AH153">
        <v>67.169007183639934</v>
      </c>
      <c r="AI153">
        <v>72.337232151043153</v>
      </c>
      <c r="AJ153">
        <v>76.240777913101695</v>
      </c>
      <c r="AK153">
        <v>79.738612040623863</v>
      </c>
      <c r="AL153">
        <v>82.158664925673889</v>
      </c>
      <c r="AM153">
        <v>82.697083721055108</v>
      </c>
      <c r="AN153">
        <v>88.931123106637216</v>
      </c>
      <c r="AO153">
        <v>89.318407975755875</v>
      </c>
      <c r="AP153">
        <v>89.955598043119807</v>
      </c>
      <c r="AQ153">
        <v>90.307613440321404</v>
      </c>
      <c r="AR153">
        <v>90.821957174853154</v>
      </c>
      <c r="AS153">
        <v>90.147796512891148</v>
      </c>
      <c r="AT153">
        <v>90.735846403538162</v>
      </c>
      <c r="AU153">
        <v>91.832429476019954</v>
      </c>
      <c r="AV153">
        <v>92.808245465980704</v>
      </c>
      <c r="AW153">
        <v>93.93978318401102</v>
      </c>
      <c r="AX153" s="5">
        <v>95.058174454985689</v>
      </c>
      <c r="AY153">
        <v>96.529704233161695</v>
      </c>
      <c r="AZ153">
        <v>100</v>
      </c>
      <c r="BA153">
        <v>104.53049709499408</v>
      </c>
      <c r="BB153">
        <v>104.68406517649034</v>
      </c>
      <c r="BC153">
        <v>105.70538562462369</v>
      </c>
      <c r="BD153">
        <v>104.97498196364089</v>
      </c>
      <c r="BE153">
        <v>105.36269155437705</v>
      </c>
      <c r="BF153">
        <v>106.74008962968142</v>
      </c>
      <c r="BG153">
        <v>100</v>
      </c>
      <c r="BH153">
        <v>103.17293530967125</v>
      </c>
      <c r="BI153">
        <v>104.17359296220322</v>
      </c>
      <c r="BJ153">
        <v>104.11016060987652</v>
      </c>
      <c r="BK153">
        <v>105.08794411769307</v>
      </c>
      <c r="BL153">
        <v>105.94630818009323</v>
      </c>
      <c r="BM153" s="5">
        <v>106.10199675909054</v>
      </c>
      <c r="BN153">
        <v>109.54420683209472</v>
      </c>
    </row>
    <row r="154" spans="1:66" x14ac:dyDescent="0.25">
      <c r="A154" t="s">
        <v>331</v>
      </c>
      <c r="B154" t="s">
        <v>332</v>
      </c>
      <c r="C154" t="s">
        <v>669</v>
      </c>
      <c r="D154" t="s">
        <v>670</v>
      </c>
      <c r="O154">
        <v>15.772584525655468</v>
      </c>
      <c r="P154">
        <v>16.716390940297227</v>
      </c>
      <c r="Q154">
        <v>17.864311977654406</v>
      </c>
      <c r="R154">
        <v>19.251482977519384</v>
      </c>
      <c r="S154">
        <v>21.439023205926876</v>
      </c>
      <c r="T154">
        <v>24.365425500812126</v>
      </c>
      <c r="U154">
        <v>26.998980475801325</v>
      </c>
      <c r="V154">
        <v>29.376735076011972</v>
      </c>
      <c r="W154">
        <v>32.067285140632841</v>
      </c>
      <c r="X154">
        <v>35.306906303184952</v>
      </c>
      <c r="Y154">
        <v>39.281516688584759</v>
      </c>
      <c r="Z154">
        <v>43.776353904097661</v>
      </c>
      <c r="AA154">
        <v>49.025787137164812</v>
      </c>
      <c r="AB154">
        <v>53.690670036915797</v>
      </c>
      <c r="AC154">
        <v>57.597784356569207</v>
      </c>
      <c r="AD154">
        <v>60.781024528212427</v>
      </c>
      <c r="AE154">
        <v>63.989583760110591</v>
      </c>
      <c r="AF154">
        <v>65.768781843602937</v>
      </c>
      <c r="AG154">
        <v>67.789710884736877</v>
      </c>
      <c r="AH154">
        <v>70.03245636125483</v>
      </c>
      <c r="AI154">
        <v>71.881706250303907</v>
      </c>
      <c r="AJ154">
        <v>73.707370391227556</v>
      </c>
      <c r="AK154">
        <v>75.281673086021357</v>
      </c>
      <c r="AL154">
        <v>76.44856378065333</v>
      </c>
      <c r="AM154">
        <v>77.477302559973836</v>
      </c>
      <c r="AN154">
        <v>78.490636393359068</v>
      </c>
      <c r="AO154">
        <v>79.750080252898471</v>
      </c>
      <c r="AP154">
        <v>80.55878707073883</v>
      </c>
      <c r="AQ154">
        <v>81.284558145273323</v>
      </c>
      <c r="AR154">
        <v>81.322150738445401</v>
      </c>
      <c r="AS154">
        <v>82.4611634089229</v>
      </c>
      <c r="AT154">
        <v>83.820862442660413</v>
      </c>
      <c r="AU154">
        <v>85.815939657325615</v>
      </c>
      <c r="AV154">
        <v>87.428143206827684</v>
      </c>
      <c r="AW154">
        <v>88.81806691260104</v>
      </c>
      <c r="AX154" s="5">
        <v>88.99250619217689</v>
      </c>
      <c r="AY154">
        <v>90.914889592202513</v>
      </c>
      <c r="AZ154">
        <v>93.239804268399979</v>
      </c>
      <c r="BA154">
        <v>95.525859540452672</v>
      </c>
      <c r="BB154">
        <v>95.580163383354133</v>
      </c>
      <c r="BC154">
        <v>96.5891376296685</v>
      </c>
      <c r="BD154">
        <v>97.525193971283329</v>
      </c>
      <c r="BE154">
        <v>98.65801439102988</v>
      </c>
      <c r="BF154">
        <v>99.427926839094354</v>
      </c>
      <c r="BG154">
        <v>100</v>
      </c>
      <c r="BH154">
        <v>101.13797243776995</v>
      </c>
      <c r="BI154">
        <v>101.29921873646649</v>
      </c>
      <c r="BJ154">
        <v>102.1972498474132</v>
      </c>
      <c r="BK154">
        <v>103.21055841691515</v>
      </c>
      <c r="BL154">
        <v>104.53090332805071</v>
      </c>
      <c r="BM154" s="5">
        <v>107.44186893424863</v>
      </c>
      <c r="BN154">
        <v>108.87410869434957</v>
      </c>
    </row>
    <row r="155" spans="1:66" x14ac:dyDescent="0.25">
      <c r="A155" t="s">
        <v>330</v>
      </c>
      <c r="B155" t="s">
        <v>102</v>
      </c>
      <c r="C155" t="s">
        <v>669</v>
      </c>
      <c r="D155" t="s">
        <v>670</v>
      </c>
      <c r="AN155">
        <v>10.92677567998815</v>
      </c>
      <c r="AO155">
        <v>13.970098754832739</v>
      </c>
      <c r="AP155">
        <v>15.716771803387234</v>
      </c>
      <c r="AQ155">
        <v>17.203850333184214</v>
      </c>
      <c r="AR155">
        <v>24.047828627307517</v>
      </c>
      <c r="AS155">
        <v>30.619800081211608</v>
      </c>
      <c r="AT155">
        <v>34.321504556182902</v>
      </c>
      <c r="AU155">
        <v>37.694416808911932</v>
      </c>
      <c r="AV155">
        <v>43.298058398832787</v>
      </c>
      <c r="AW155">
        <v>46.756311949577146</v>
      </c>
      <c r="AX155" s="5">
        <v>51.125289107827356</v>
      </c>
      <c r="AY155">
        <v>57.985352602452245</v>
      </c>
      <c r="AZ155">
        <v>67.210077058560984</v>
      </c>
      <c r="BA155">
        <v>73.423143818360685</v>
      </c>
      <c r="BB155">
        <v>75.01597943018642</v>
      </c>
      <c r="BC155">
        <v>100.00000048151291</v>
      </c>
      <c r="BD155">
        <v>108.19079902996134</v>
      </c>
      <c r="BE155">
        <v>116.22312412839513</v>
      </c>
      <c r="BF155">
        <v>120.78354669922626</v>
      </c>
      <c r="BG155">
        <v>128.45594015048627</v>
      </c>
      <c r="BH155">
        <v>140.74193625489434</v>
      </c>
      <c r="BI155">
        <v>148.72775292354814</v>
      </c>
      <c r="BJ155">
        <v>158.02365196761536</v>
      </c>
      <c r="BK155">
        <v>163.04884081266687</v>
      </c>
      <c r="BL155">
        <v>171.85369831626232</v>
      </c>
      <c r="BM155" s="5">
        <v>181.18541761794657</v>
      </c>
      <c r="BN155">
        <v>187.21633818311935</v>
      </c>
    </row>
    <row r="156" spans="1:66" x14ac:dyDescent="0.25">
      <c r="A156" t="s">
        <v>314</v>
      </c>
      <c r="B156" t="s">
        <v>103</v>
      </c>
      <c r="C156" t="s">
        <v>669</v>
      </c>
      <c r="D156" t="s">
        <v>670</v>
      </c>
      <c r="E156">
        <v>0.48238857798598683</v>
      </c>
      <c r="F156">
        <v>0.4910207081079061</v>
      </c>
      <c r="G156">
        <v>0.50767086872646494</v>
      </c>
      <c r="H156">
        <v>0.52633720964479902</v>
      </c>
      <c r="I156">
        <v>0.53503605361990192</v>
      </c>
      <c r="J156">
        <v>0.5582836288547609</v>
      </c>
      <c r="K156">
        <v>0.59076049777385231</v>
      </c>
      <c r="L156">
        <v>0.59474059720230155</v>
      </c>
      <c r="M156">
        <v>0.60051464415207512</v>
      </c>
      <c r="N156">
        <v>0.62372061280808966</v>
      </c>
      <c r="O156">
        <v>0.66678579453031828</v>
      </c>
      <c r="P156">
        <v>0.69071119192333919</v>
      </c>
      <c r="Q156">
        <v>0.71160061191168011</v>
      </c>
      <c r="R156">
        <v>0.79628731698132771</v>
      </c>
      <c r="S156">
        <v>0.97787614115217203</v>
      </c>
      <c r="T156">
        <v>1.0237487622158441</v>
      </c>
      <c r="U156">
        <v>1.1253772688022079</v>
      </c>
      <c r="V156">
        <v>1.2220911508646704</v>
      </c>
      <c r="W156">
        <v>1.3051306268114036</v>
      </c>
      <c r="X156">
        <v>1.452956544692048</v>
      </c>
      <c r="Y156">
        <v>2.1469017826373205</v>
      </c>
      <c r="Z156">
        <v>2.8007804982172475</v>
      </c>
      <c r="AA156">
        <v>3.6944147427658018</v>
      </c>
      <c r="AB156">
        <v>4.4136813299409665</v>
      </c>
      <c r="AC156">
        <v>4.8427119371939797</v>
      </c>
      <c r="AD156">
        <v>5.3543953176779677</v>
      </c>
      <c r="AE156">
        <v>6.1303716554997116</v>
      </c>
      <c r="AF156">
        <v>7.078178152085508</v>
      </c>
      <c r="AG156">
        <v>8.9423973674026325</v>
      </c>
      <c r="AH156">
        <v>9.7487144134524826</v>
      </c>
      <c r="AI156">
        <v>10.904785772094709</v>
      </c>
      <c r="AJ156">
        <v>11.83607442139934</v>
      </c>
      <c r="AK156">
        <v>13.560269132454925</v>
      </c>
      <c r="AL156">
        <v>14.914928698311433</v>
      </c>
      <c r="AM156">
        <v>20.730577170400167</v>
      </c>
      <c r="AN156">
        <v>30.896047688541451</v>
      </c>
      <c r="AO156">
        <v>37.001358941342652</v>
      </c>
      <c r="AP156">
        <v>38.66345015195931</v>
      </c>
      <c r="AQ156">
        <v>41.064438632775648</v>
      </c>
      <c r="AR156">
        <v>44.016619823537539</v>
      </c>
      <c r="AS156">
        <v>49.109498102075932</v>
      </c>
      <c r="AT156">
        <v>52.997469980286752</v>
      </c>
      <c r="AU156">
        <v>61.741271095550672</v>
      </c>
      <c r="AV156">
        <v>60.689196875152533</v>
      </c>
      <c r="AW156">
        <v>69.158860907516981</v>
      </c>
      <c r="AX156" s="5">
        <v>81.859072851983768</v>
      </c>
      <c r="AY156">
        <v>90.671723614183136</v>
      </c>
      <c r="AZ156">
        <v>100</v>
      </c>
      <c r="BA156">
        <v>107.48630027577948</v>
      </c>
      <c r="BB156">
        <v>114.93419701573274</v>
      </c>
      <c r="BC156">
        <v>126.67879509627424</v>
      </c>
      <c r="BD156">
        <v>139.83589181615847</v>
      </c>
      <c r="BE156">
        <v>147.47956619047872</v>
      </c>
      <c r="BF156">
        <v>155.52059818803897</v>
      </c>
      <c r="BG156">
        <v>165.98988842201118</v>
      </c>
      <c r="BH156">
        <v>176.78540050265812</v>
      </c>
      <c r="BI156">
        <v>192.62551510164684</v>
      </c>
      <c r="BJ156">
        <v>202.18270661648711</v>
      </c>
      <c r="BK156">
        <v>218.95981409134379</v>
      </c>
      <c r="BL156">
        <v>233.24057163396589</v>
      </c>
      <c r="BM156" s="5">
        <v>243.29591119560473</v>
      </c>
      <c r="BN156">
        <v>261.29268374216565</v>
      </c>
    </row>
    <row r="157" spans="1:66" x14ac:dyDescent="0.25">
      <c r="A157" t="s">
        <v>317</v>
      </c>
      <c r="B157" t="s">
        <v>318</v>
      </c>
      <c r="C157" t="s">
        <v>669</v>
      </c>
      <c r="D157" t="s">
        <v>670</v>
      </c>
      <c r="AN157">
        <v>23.432295784081862</v>
      </c>
      <c r="AO157">
        <v>24.523380739697608</v>
      </c>
      <c r="AP157">
        <v>25.528940871980417</v>
      </c>
      <c r="AQ157">
        <v>25.238425876086808</v>
      </c>
      <c r="AR157">
        <v>25.933317124492628</v>
      </c>
      <c r="AS157">
        <v>26.460389090836696</v>
      </c>
      <c r="AT157">
        <v>39.926829277710013</v>
      </c>
      <c r="AU157">
        <v>40.125479314174413</v>
      </c>
      <c r="AV157">
        <v>41.373930108143227</v>
      </c>
      <c r="AW157">
        <v>45.498927516602691</v>
      </c>
      <c r="AX157" s="5">
        <v>49.665797192313924</v>
      </c>
      <c r="AY157">
        <v>53.324097695504292</v>
      </c>
      <c r="AZ157">
        <v>58.719466363190499</v>
      </c>
      <c r="BA157">
        <v>65.207993051841513</v>
      </c>
      <c r="BB157">
        <v>72.567910446889869</v>
      </c>
      <c r="BC157">
        <v>74.659042991722288</v>
      </c>
      <c r="BD157">
        <v>84.09220325642876</v>
      </c>
      <c r="BE157">
        <v>89.791091996388644</v>
      </c>
      <c r="BF157">
        <v>95.564978596980083</v>
      </c>
      <c r="BG157">
        <v>100</v>
      </c>
      <c r="BH157">
        <v>107.92990810478689</v>
      </c>
      <c r="BI157">
        <v>108.1730015908749</v>
      </c>
      <c r="BJ157">
        <v>109.67206265778189</v>
      </c>
      <c r="BK157">
        <v>113.12644746351963</v>
      </c>
      <c r="BL157">
        <v>111.71160387723171</v>
      </c>
      <c r="BM157" s="5">
        <v>112.17561535136684</v>
      </c>
      <c r="BN157">
        <v>114.12595238422661</v>
      </c>
    </row>
    <row r="158" spans="1:66" x14ac:dyDescent="0.25">
      <c r="A158" t="s">
        <v>575</v>
      </c>
      <c r="B158" t="s">
        <v>469</v>
      </c>
      <c r="C158" t="s">
        <v>669</v>
      </c>
      <c r="D158" t="s">
        <v>670</v>
      </c>
    </row>
    <row r="159" spans="1:66" x14ac:dyDescent="0.25">
      <c r="A159" t="s">
        <v>327</v>
      </c>
      <c r="B159" t="s">
        <v>104</v>
      </c>
      <c r="C159" t="s">
        <v>669</v>
      </c>
      <c r="D159" t="s">
        <v>670</v>
      </c>
      <c r="E159">
        <v>7.8153407336398056E-3</v>
      </c>
      <c r="F159">
        <v>8.0824733265835273E-3</v>
      </c>
      <c r="G159">
        <v>8.2894471231399446E-3</v>
      </c>
      <c r="H159">
        <v>8.5556786487185101E-3</v>
      </c>
      <c r="I159">
        <v>9.051925423998082E-3</v>
      </c>
      <c r="J159">
        <v>9.1926435836857008E-3</v>
      </c>
      <c r="K159">
        <v>9.648321750148672E-3</v>
      </c>
      <c r="L159">
        <v>9.954173578625802E-3</v>
      </c>
      <c r="M159">
        <v>1.0055958353913432E-2</v>
      </c>
      <c r="N159">
        <v>1.0756839705640659E-2</v>
      </c>
      <c r="O159">
        <v>1.1045411397888102E-2</v>
      </c>
      <c r="P159">
        <v>1.1747750505513927E-2</v>
      </c>
      <c r="Q159">
        <v>1.2515961248453736E-2</v>
      </c>
      <c r="R159">
        <v>1.4191519045374126E-2</v>
      </c>
      <c r="S159">
        <v>1.7474421624390703E-2</v>
      </c>
      <c r="T159">
        <v>2.019739036034832E-2</v>
      </c>
      <c r="U159">
        <v>2.4108321270275682E-2</v>
      </c>
      <c r="V159">
        <v>3.1447433268851681E-2</v>
      </c>
      <c r="W159">
        <v>3.6479770578188984E-2</v>
      </c>
      <c r="X159">
        <v>4.3656544556642106E-2</v>
      </c>
      <c r="Y159">
        <v>6.1463232024805546E-2</v>
      </c>
      <c r="Z159">
        <v>7.7626504434333291E-2</v>
      </c>
      <c r="AA159">
        <v>0.12563394968235339</v>
      </c>
      <c r="AB159">
        <v>0.23447515415812428</v>
      </c>
      <c r="AC159">
        <v>0.37380649473974537</v>
      </c>
      <c r="AD159">
        <v>0.59334822005128807</v>
      </c>
      <c r="AE159">
        <v>1.0048404248584655</v>
      </c>
      <c r="AF159">
        <v>2.4401192118350212</v>
      </c>
      <c r="AG159">
        <v>4.8911522042619184</v>
      </c>
      <c r="AH159">
        <v>6.2023208340651799</v>
      </c>
      <c r="AI159">
        <v>7.9511508179678669</v>
      </c>
      <c r="AJ159">
        <v>9.8140831129937389</v>
      </c>
      <c r="AK159">
        <v>11.270924072931452</v>
      </c>
      <c r="AL159">
        <v>15.346833530906476</v>
      </c>
      <c r="AM159">
        <v>16.698966974187723</v>
      </c>
      <c r="AN159">
        <v>23.122167356920468</v>
      </c>
      <c r="AO159">
        <v>29.260065153587099</v>
      </c>
      <c r="AP159">
        <v>34.744826121010831</v>
      </c>
      <c r="AQ159">
        <v>40.105843444767025</v>
      </c>
      <c r="AR159">
        <v>46.564014842208039</v>
      </c>
      <c r="AS159">
        <v>51.75692975307976</v>
      </c>
      <c r="AT159">
        <v>54.883819547816813</v>
      </c>
      <c r="AU159">
        <v>57.904276942020836</v>
      </c>
      <c r="AV159">
        <v>60.243294481877776</v>
      </c>
      <c r="AW159">
        <v>65.039691471611889</v>
      </c>
      <c r="AX159" s="5">
        <v>68.860071834636031</v>
      </c>
      <c r="AY159">
        <v>73.259694974743155</v>
      </c>
      <c r="AZ159">
        <v>77.500743618088663</v>
      </c>
      <c r="BA159">
        <v>82.284486372852044</v>
      </c>
      <c r="BB159">
        <v>85.532800509751723</v>
      </c>
      <c r="BC159">
        <v>89.420395736213948</v>
      </c>
      <c r="BD159">
        <v>94.645116069353605</v>
      </c>
      <c r="BE159">
        <v>98.493317367980154</v>
      </c>
      <c r="BF159">
        <v>100</v>
      </c>
      <c r="BG159">
        <v>104.43971916284347</v>
      </c>
      <c r="BH159">
        <v>107.4006752473839</v>
      </c>
      <c r="BI159">
        <v>113.42078114570594</v>
      </c>
      <c r="BJ159">
        <v>121.03438521452152</v>
      </c>
      <c r="BK159">
        <v>127.02124350682233</v>
      </c>
      <c r="BL159">
        <v>132.25935546524187</v>
      </c>
      <c r="BM159" s="5">
        <v>137.7709653311816</v>
      </c>
      <c r="BN159">
        <v>144.8855897662979</v>
      </c>
    </row>
    <row r="160" spans="1:66" x14ac:dyDescent="0.25">
      <c r="A160" t="s">
        <v>322</v>
      </c>
      <c r="B160" t="s">
        <v>324</v>
      </c>
      <c r="C160" t="s">
        <v>669</v>
      </c>
      <c r="D160" t="s">
        <v>670</v>
      </c>
      <c r="Z160">
        <v>38.916452687958738</v>
      </c>
      <c r="AA160">
        <v>41.787860769567288</v>
      </c>
      <c r="AB160">
        <v>43.254846784258667</v>
      </c>
      <c r="AC160">
        <v>45.031376540780919</v>
      </c>
      <c r="AD160">
        <v>46.691133256911399</v>
      </c>
      <c r="AE160">
        <v>47.83687789400215</v>
      </c>
      <c r="AF160">
        <v>49.20509234257603</v>
      </c>
      <c r="AG160">
        <v>51.233941853301431</v>
      </c>
      <c r="AH160">
        <v>53.671154320907789</v>
      </c>
      <c r="AI160">
        <v>56.34927888232464</v>
      </c>
      <c r="AJ160">
        <v>59.191731939444459</v>
      </c>
      <c r="AK160">
        <v>60.975740409660986</v>
      </c>
      <c r="AL160">
        <v>62.825581490832391</v>
      </c>
      <c r="AM160">
        <v>64.474540637317816</v>
      </c>
      <c r="AN160">
        <v>66.28442263693249</v>
      </c>
      <c r="AO160">
        <v>68.137703829818619</v>
      </c>
      <c r="AP160">
        <v>72.732098592668947</v>
      </c>
      <c r="AQ160">
        <v>74.375492256706778</v>
      </c>
      <c r="AR160">
        <v>76.694007638119757</v>
      </c>
      <c r="AS160">
        <v>76.34528806657903</v>
      </c>
      <c r="AT160">
        <v>76.099179739268735</v>
      </c>
      <c r="AU160">
        <v>78.678512601037028</v>
      </c>
      <c r="AV160">
        <v>79.764528054488181</v>
      </c>
      <c r="AW160">
        <v>79.639803067101681</v>
      </c>
      <c r="AX160" s="5">
        <v>81.037713246993604</v>
      </c>
      <c r="AY160">
        <v>83.857615261835477</v>
      </c>
      <c r="AZ160">
        <v>85.154715441657345</v>
      </c>
      <c r="BA160">
        <v>89.80514310956454</v>
      </c>
      <c r="BB160">
        <v>89.386115040970765</v>
      </c>
      <c r="BC160">
        <v>90.245847931621469</v>
      </c>
      <c r="BD160">
        <v>96.875504656675361</v>
      </c>
      <c r="BE160">
        <v>102.88574187466249</v>
      </c>
      <c r="BF160">
        <v>102.33072928879734</v>
      </c>
      <c r="BG160">
        <v>103.32507690530701</v>
      </c>
      <c r="BH160">
        <v>100</v>
      </c>
      <c r="BI160">
        <v>107.51488991984968</v>
      </c>
      <c r="BJ160">
        <v>110.17733426226408</v>
      </c>
      <c r="BK160">
        <v>109.03807204765394</v>
      </c>
      <c r="BL160">
        <v>104.09906469202295</v>
      </c>
      <c r="BM160" s="5">
        <v>110.45248881183876</v>
      </c>
      <c r="BN160">
        <v>117.28596018475545</v>
      </c>
    </row>
    <row r="161" spans="1:66" x14ac:dyDescent="0.25">
      <c r="A161" t="s">
        <v>576</v>
      </c>
      <c r="B161" t="s">
        <v>470</v>
      </c>
      <c r="C161" t="s">
        <v>669</v>
      </c>
      <c r="D161" t="s">
        <v>670</v>
      </c>
    </row>
    <row r="162" spans="1:66" x14ac:dyDescent="0.25">
      <c r="A162" t="s">
        <v>577</v>
      </c>
      <c r="B162" t="s">
        <v>105</v>
      </c>
      <c r="C162" t="s">
        <v>669</v>
      </c>
      <c r="D162" t="s">
        <v>670</v>
      </c>
      <c r="AI162">
        <v>0.17344361386375212</v>
      </c>
      <c r="AJ162">
        <v>0.33634414785466921</v>
      </c>
      <c r="AK162">
        <v>4.6135117255176574</v>
      </c>
      <c r="AL162">
        <v>25.011204473427195</v>
      </c>
      <c r="AM162">
        <v>62.999649014637235</v>
      </c>
      <c r="AN162">
        <v>73.767307301434144</v>
      </c>
      <c r="AO162">
        <v>75.880608561720194</v>
      </c>
      <c r="AP162">
        <v>78.862176836653802</v>
      </c>
      <c r="AQ162">
        <v>79.95970881233913</v>
      </c>
      <c r="AR162">
        <v>82.149059145159441</v>
      </c>
      <c r="AS162">
        <v>88.867523964059274</v>
      </c>
      <c r="AT162">
        <v>93.061147736825802</v>
      </c>
      <c r="AU162">
        <v>93.939614114501396</v>
      </c>
      <c r="AV162">
        <v>95.491166780983789</v>
      </c>
      <c r="AW162">
        <v>95.332611286341432</v>
      </c>
      <c r="AX162" s="5">
        <v>100</v>
      </c>
      <c r="AY162">
        <v>103.25262417820976</v>
      </c>
      <c r="AZ162">
        <v>107.99455522249737</v>
      </c>
      <c r="BA162">
        <v>113.92474579808281</v>
      </c>
      <c r="BB162">
        <v>114.26091221997778</v>
      </c>
      <c r="BC162">
        <v>116.59330082306612</v>
      </c>
      <c r="BD162">
        <v>120.93310441671856</v>
      </c>
      <c r="BE162">
        <v>122.14606135791419</v>
      </c>
      <c r="BF162">
        <v>127.62222736438464</v>
      </c>
      <c r="BG162">
        <v>129.46887997349921</v>
      </c>
      <c r="BH162">
        <v>132.06268650368932</v>
      </c>
      <c r="BI162">
        <v>136.63899252016984</v>
      </c>
      <c r="BJ162">
        <v>140.47448598109602</v>
      </c>
      <c r="BK162">
        <v>145.98973244265366</v>
      </c>
      <c r="BL162">
        <v>147.25716958268671</v>
      </c>
      <c r="BM162" s="5">
        <v>151.54256875997692</v>
      </c>
      <c r="BN162">
        <v>156.90057763090894</v>
      </c>
    </row>
    <row r="163" spans="1:66" x14ac:dyDescent="0.25">
      <c r="A163" t="s">
        <v>319</v>
      </c>
      <c r="B163" t="s">
        <v>106</v>
      </c>
      <c r="C163" t="s">
        <v>669</v>
      </c>
      <c r="D163" t="s">
        <v>670</v>
      </c>
      <c r="L163">
        <v>10.000855680036128</v>
      </c>
      <c r="M163">
        <v>12.109680862756866</v>
      </c>
      <c r="N163">
        <v>12.54434043016516</v>
      </c>
      <c r="O163">
        <v>13.300732130105283</v>
      </c>
      <c r="P163">
        <v>14.19127468125998</v>
      </c>
      <c r="Q163">
        <v>15.10977856860759</v>
      </c>
      <c r="R163">
        <v>15.707707677671761</v>
      </c>
      <c r="S163">
        <v>16.464512465468946</v>
      </c>
      <c r="T163">
        <v>20.24956199883831</v>
      </c>
      <c r="U163">
        <v>22.466147428228233</v>
      </c>
      <c r="V163">
        <v>24.277805521554637</v>
      </c>
      <c r="W163">
        <v>26.356507932188357</v>
      </c>
      <c r="X163">
        <v>29.366749299696259</v>
      </c>
      <c r="Y163">
        <v>33.625413388373495</v>
      </c>
      <c r="Z163">
        <v>37.25981866597342</v>
      </c>
      <c r="AA163">
        <v>42.160863317847955</v>
      </c>
      <c r="AB163">
        <v>46.721572661938012</v>
      </c>
      <c r="AC163">
        <v>51.044251560016761</v>
      </c>
      <c r="AD163">
        <v>49.266640436117456</v>
      </c>
      <c r="AE163">
        <v>49.198504624548974</v>
      </c>
      <c r="AF163">
        <v>48.260519182556457</v>
      </c>
      <c r="AG163">
        <v>46.208032333735233</v>
      </c>
      <c r="AH163">
        <v>47.786211524064399</v>
      </c>
      <c r="AI163">
        <v>51.418973155970185</v>
      </c>
      <c r="AJ163">
        <v>48.42841621484579</v>
      </c>
      <c r="AK163">
        <v>48.786213501451641</v>
      </c>
      <c r="AL163">
        <v>50.364493442960843</v>
      </c>
      <c r="AM163">
        <v>70.289871575756706</v>
      </c>
      <c r="AN163">
        <v>81.401986054639835</v>
      </c>
      <c r="AO163">
        <v>80.057128216810597</v>
      </c>
      <c r="AP163">
        <v>84.52447434829979</v>
      </c>
      <c r="AQ163">
        <v>85.994840997265669</v>
      </c>
      <c r="AR163">
        <v>100</v>
      </c>
      <c r="AS163">
        <v>99.380272079614983</v>
      </c>
      <c r="AT163">
        <v>104.02964104630807</v>
      </c>
      <c r="AU163">
        <v>107.68407929303163</v>
      </c>
      <c r="AV163">
        <v>99.506244198205678</v>
      </c>
      <c r="AW163">
        <v>103.08709992623545</v>
      </c>
      <c r="AX163" s="5">
        <v>110.8203953449931</v>
      </c>
      <c r="AY163">
        <v>115.97007877470871</v>
      </c>
      <c r="AZ163">
        <v>121.25256929807774</v>
      </c>
      <c r="BA163">
        <v>130.07535201531556</v>
      </c>
      <c r="BB163">
        <v>136.10555709429488</v>
      </c>
      <c r="BC163">
        <v>142.04656430085228</v>
      </c>
      <c r="BD163">
        <v>159.35194116134866</v>
      </c>
      <c r="BE163">
        <v>166.69074761436249</v>
      </c>
      <c r="BF163">
        <v>167.77862444503194</v>
      </c>
      <c r="BG163">
        <v>169.90713695783347</v>
      </c>
      <c r="BH163">
        <v>174.80642518091085</v>
      </c>
      <c r="BI163">
        <v>177.16827379731984</v>
      </c>
      <c r="BJ163">
        <v>180.59519225610424</v>
      </c>
      <c r="BK163">
        <v>183.22820498448934</v>
      </c>
      <c r="BL163">
        <v>186.76550256944554</v>
      </c>
      <c r="BM163" s="5">
        <v>187.75973037739007</v>
      </c>
      <c r="BN163">
        <v>192.36801424491716</v>
      </c>
    </row>
    <row r="164" spans="1:66" x14ac:dyDescent="0.25">
      <c r="A164" t="s">
        <v>320</v>
      </c>
      <c r="B164" t="s">
        <v>321</v>
      </c>
      <c r="C164" t="s">
        <v>669</v>
      </c>
      <c r="D164" t="s">
        <v>670</v>
      </c>
      <c r="O164">
        <v>28.454254359476845</v>
      </c>
      <c r="P164">
        <v>28.634424681693073</v>
      </c>
      <c r="Q164">
        <v>28.284144145659607</v>
      </c>
      <c r="R164">
        <v>30.741124981751426</v>
      </c>
      <c r="S164">
        <v>31.775169169810592</v>
      </c>
      <c r="T164">
        <v>33.479348886062141</v>
      </c>
      <c r="U164">
        <v>35.162257283267436</v>
      </c>
      <c r="V164">
        <v>36.892425277396192</v>
      </c>
      <c r="W164">
        <v>38.425298921238735</v>
      </c>
      <c r="X164">
        <v>40.810158221657147</v>
      </c>
      <c r="Y164">
        <v>45.867584871201451</v>
      </c>
      <c r="Z164">
        <v>49.436238691319588</v>
      </c>
      <c r="AA164">
        <v>51.137681499923424</v>
      </c>
      <c r="AB164">
        <v>50.98146399728499</v>
      </c>
      <c r="AC164">
        <v>50.89140648655345</v>
      </c>
      <c r="AD164">
        <v>51.215337201800523</v>
      </c>
      <c r="AE164">
        <v>53.016942139854926</v>
      </c>
      <c r="AF164">
        <v>54.634738170174337</v>
      </c>
      <c r="AG164">
        <v>55.650704627831935</v>
      </c>
      <c r="AH164">
        <v>56.845546614244604</v>
      </c>
      <c r="AI164">
        <v>58.636778118715092</v>
      </c>
      <c r="AJ164">
        <v>60.60162259771559</v>
      </c>
      <c r="AK164">
        <v>62.755657836673841</v>
      </c>
      <c r="AL164">
        <v>64.547021803760003</v>
      </c>
      <c r="AM164">
        <v>66.846021524862138</v>
      </c>
      <c r="AN164">
        <v>67.787599774828763</v>
      </c>
      <c r="AO164">
        <v>69.083503129765404</v>
      </c>
      <c r="AP164">
        <v>72.962574393790177</v>
      </c>
      <c r="AQ164">
        <v>74.278517689622475</v>
      </c>
      <c r="AR164">
        <v>76.459625842117831</v>
      </c>
      <c r="AS164">
        <v>73.009464557548469</v>
      </c>
      <c r="AT164">
        <v>76.440746073736733</v>
      </c>
      <c r="AU164">
        <v>77.39234059224917</v>
      </c>
      <c r="AV164">
        <v>75.657997929541679</v>
      </c>
      <c r="AW164">
        <v>76.913678868474221</v>
      </c>
      <c r="AX164" s="5">
        <v>78.058573095162345</v>
      </c>
      <c r="AY164">
        <v>79.85515814365948</v>
      </c>
      <c r="AZ164">
        <v>81.678915518189896</v>
      </c>
      <c r="BA164">
        <v>84.317215330896829</v>
      </c>
      <c r="BB164">
        <v>86.020145941266208</v>
      </c>
      <c r="BC164">
        <v>88.743929273596081</v>
      </c>
      <c r="BD164">
        <v>89.742227290988978</v>
      </c>
      <c r="BE164">
        <v>91.667807665019481</v>
      </c>
      <c r="BF164">
        <v>93.753540407854985</v>
      </c>
      <c r="BG164">
        <v>95.950835489671505</v>
      </c>
      <c r="BH164">
        <v>100</v>
      </c>
      <c r="BI164">
        <v>101.99715521495546</v>
      </c>
      <c r="BJ164">
        <v>104.16092395191821</v>
      </c>
      <c r="BK164">
        <v>106.44154136882753</v>
      </c>
      <c r="BL164">
        <v>108.9727876380787</v>
      </c>
      <c r="BM164" s="5">
        <v>110.62607356512468</v>
      </c>
      <c r="BN164">
        <v>112.62897868063919</v>
      </c>
    </row>
    <row r="165" spans="1:66" x14ac:dyDescent="0.25">
      <c r="A165" t="s">
        <v>578</v>
      </c>
      <c r="B165" t="s">
        <v>107</v>
      </c>
      <c r="C165" t="s">
        <v>669</v>
      </c>
      <c r="D165" t="s">
        <v>670</v>
      </c>
      <c r="F165">
        <v>0.18008361943679738</v>
      </c>
      <c r="G165">
        <v>0.18193206805065354</v>
      </c>
      <c r="H165">
        <v>0.18338097016097737</v>
      </c>
      <c r="I165">
        <v>0.18086953145034307</v>
      </c>
      <c r="J165">
        <v>0.1789187058459403</v>
      </c>
      <c r="K165">
        <v>0.18346820215628895</v>
      </c>
      <c r="L165">
        <v>0.20123021793201432</v>
      </c>
      <c r="M165">
        <v>0.21855633301568408</v>
      </c>
      <c r="N165">
        <v>0.22337725807118494</v>
      </c>
      <c r="O165">
        <v>0.22471416283184314</v>
      </c>
      <c r="P165">
        <v>0.2205077446336243</v>
      </c>
      <c r="Q165">
        <v>0.21881660554485921</v>
      </c>
      <c r="R165">
        <v>0.23056348440106356</v>
      </c>
      <c r="S165">
        <v>0.31165842668634941</v>
      </c>
      <c r="T165">
        <v>0.40998674161574411</v>
      </c>
      <c r="U165">
        <v>0.46351319935449659</v>
      </c>
      <c r="V165">
        <v>0.489962347532718</v>
      </c>
      <c r="W165">
        <v>0.49652320748639356</v>
      </c>
      <c r="X165">
        <v>0.51278481212368754</v>
      </c>
      <c r="Y165">
        <v>0.52980290913059069</v>
      </c>
      <c r="Z165">
        <v>0.54508470723173741</v>
      </c>
      <c r="AA165">
        <v>0.56615869379089556</v>
      </c>
      <c r="AB165">
        <v>0.58104362028795231</v>
      </c>
      <c r="AC165">
        <v>0.59411498978978383</v>
      </c>
      <c r="AD165">
        <v>0.60609995880661505</v>
      </c>
      <c r="AE165">
        <v>0.63065515821407714</v>
      </c>
      <c r="AF165">
        <v>0.7184722608980223</v>
      </c>
      <c r="AG165">
        <v>0.8824063331951465</v>
      </c>
      <c r="AH165">
        <v>1.2778508095254775</v>
      </c>
      <c r="AI165">
        <v>1.7039712461238059</v>
      </c>
      <c r="AJ165">
        <v>2.0648784254114827</v>
      </c>
      <c r="AK165">
        <v>2.5447088082716083</v>
      </c>
      <c r="AL165">
        <v>3.3006368589103117</v>
      </c>
      <c r="AM165">
        <v>4.2235343748235801</v>
      </c>
      <c r="AN165">
        <v>5.0955533618489621</v>
      </c>
      <c r="AO165">
        <v>6.1910977333257344</v>
      </c>
      <c r="AP165">
        <v>7.9907049042006255</v>
      </c>
      <c r="AQ165">
        <v>10.787806555920744</v>
      </c>
      <c r="AR165">
        <v>13.846404792491862</v>
      </c>
      <c r="AS165">
        <v>15.373182842961533</v>
      </c>
      <c r="AT165">
        <v>17.583022309048392</v>
      </c>
      <c r="AU165">
        <v>23.667845393360494</v>
      </c>
      <c r="AV165">
        <v>30.46518136608875</v>
      </c>
      <c r="AW165">
        <v>33.731733729939464</v>
      </c>
      <c r="AX165" s="5">
        <v>37.784148604731556</v>
      </c>
      <c r="AY165">
        <v>45.479830744252467</v>
      </c>
      <c r="AZ165">
        <v>55.755510855947001</v>
      </c>
      <c r="BA165">
        <v>65.660104001937341</v>
      </c>
      <c r="BB165">
        <v>71.413142351889334</v>
      </c>
      <c r="BC165">
        <v>75.716407914956136</v>
      </c>
      <c r="BD165">
        <v>82.286925704459605</v>
      </c>
      <c r="BE165">
        <v>87.582473111267475</v>
      </c>
      <c r="BF165">
        <v>90.907972238600493</v>
      </c>
      <c r="BG165">
        <v>94.785385085268942</v>
      </c>
      <c r="BH165">
        <v>102.72356368533755</v>
      </c>
      <c r="BI165">
        <v>100</v>
      </c>
      <c r="BJ165">
        <v>105.37290102051014</v>
      </c>
      <c r="BK165">
        <v>111.11115034791493</v>
      </c>
      <c r="BL165">
        <v>118.07250687119202</v>
      </c>
      <c r="BM165" s="5">
        <v>122.61151457190773</v>
      </c>
      <c r="BN165">
        <v>128.4999999999755</v>
      </c>
    </row>
    <row r="166" spans="1:66" x14ac:dyDescent="0.25">
      <c r="A166" t="s">
        <v>579</v>
      </c>
      <c r="B166" t="s">
        <v>471</v>
      </c>
      <c r="C166" t="s">
        <v>669</v>
      </c>
      <c r="D166" t="s">
        <v>670</v>
      </c>
    </row>
    <row r="167" spans="1:66" x14ac:dyDescent="0.25">
      <c r="A167" t="s">
        <v>334</v>
      </c>
      <c r="B167" t="s">
        <v>108</v>
      </c>
      <c r="C167" t="s">
        <v>669</v>
      </c>
      <c r="D167" t="s">
        <v>670</v>
      </c>
      <c r="AS167">
        <v>47.135015874081596</v>
      </c>
      <c r="AT167">
        <v>56.658528801415166</v>
      </c>
      <c r="AU167">
        <v>58.400866856105402</v>
      </c>
      <c r="AV167">
        <v>63.260271120594226</v>
      </c>
      <c r="AW167">
        <v>66.983597757033522</v>
      </c>
      <c r="AX167" s="5">
        <v>69.887057521050508</v>
      </c>
      <c r="AY167">
        <v>76.950514840866077</v>
      </c>
      <c r="AZ167">
        <v>89.294560065083303</v>
      </c>
      <c r="BA167">
        <v>96.106954388920556</v>
      </c>
      <c r="BB167">
        <v>98.421125646550166</v>
      </c>
      <c r="BC167">
        <v>100</v>
      </c>
      <c r="BD167">
        <v>101.20270354887286</v>
      </c>
      <c r="BE167">
        <v>101.38184953824161</v>
      </c>
      <c r="BF167">
        <v>103.47738287063424</v>
      </c>
      <c r="BG167">
        <v>104.54964481646709</v>
      </c>
      <c r="BH167">
        <v>106.87020043397142</v>
      </c>
      <c r="BI167">
        <v>112.32175133002104</v>
      </c>
      <c r="BJ167">
        <v>116.61799774472783</v>
      </c>
      <c r="BK167">
        <v>120.38021843895758</v>
      </c>
      <c r="BL167">
        <v>122.81447800363824</v>
      </c>
      <c r="BM167" s="5">
        <v>122.59881008452199</v>
      </c>
      <c r="BN167">
        <v>129.08869423134237</v>
      </c>
    </row>
    <row r="168" spans="1:66" x14ac:dyDescent="0.25">
      <c r="A168" t="s">
        <v>333</v>
      </c>
      <c r="B168" t="s">
        <v>109</v>
      </c>
      <c r="C168" t="s">
        <v>669</v>
      </c>
      <c r="D168" t="s">
        <v>670</v>
      </c>
      <c r="Z168">
        <v>0.14157798971460719</v>
      </c>
      <c r="AA168">
        <v>0.14438324601670971</v>
      </c>
      <c r="AB168">
        <v>0.14568883186644399</v>
      </c>
      <c r="AC168">
        <v>0.14119055257061663</v>
      </c>
      <c r="AD168">
        <v>0.13914602737110859</v>
      </c>
      <c r="AE168">
        <v>0.12638305288353005</v>
      </c>
      <c r="AF168">
        <v>0.12740648871898533</v>
      </c>
      <c r="AG168">
        <v>0.12859262747619932</v>
      </c>
      <c r="AH168">
        <v>0.13778409263998381</v>
      </c>
      <c r="AI168">
        <v>0.169809146379376</v>
      </c>
      <c r="AJ168">
        <v>0.32827495871267554</v>
      </c>
      <c r="AK168">
        <v>0.89845797503130698</v>
      </c>
      <c r="AL168">
        <v>3.7636155282475841</v>
      </c>
      <c r="AM168">
        <v>6.1843500148765527</v>
      </c>
      <c r="AN168">
        <v>9.9118077657751122</v>
      </c>
      <c r="AO168">
        <v>10.983033596400684</v>
      </c>
      <c r="AP168">
        <v>13.36329138035515</v>
      </c>
      <c r="AQ168">
        <v>13.105139719751882</v>
      </c>
      <c r="AR168">
        <v>14.531209176004634</v>
      </c>
      <c r="AS168">
        <v>16.27490943209056</v>
      </c>
      <c r="AT168">
        <v>17.975400612183002</v>
      </c>
      <c r="AU168">
        <v>19.120377431207629</v>
      </c>
      <c r="AV168">
        <v>21.077649118207365</v>
      </c>
      <c r="AW168">
        <v>24.595819232525841</v>
      </c>
      <c r="AX168" s="5">
        <v>29.539194901691879</v>
      </c>
      <c r="AY168">
        <v>36.033910210119615</v>
      </c>
      <c r="AZ168">
        <v>40.224137836582756</v>
      </c>
      <c r="BA168">
        <v>48.851714110925606</v>
      </c>
      <c r="BB168">
        <v>49.744090174533426</v>
      </c>
      <c r="BC168">
        <v>69.232923323209192</v>
      </c>
      <c r="BD168">
        <v>79.700432807869504</v>
      </c>
      <c r="BE168">
        <v>89.889638087257978</v>
      </c>
      <c r="BF168">
        <v>92.503492434664608</v>
      </c>
      <c r="BG168">
        <v>99.393926433673315</v>
      </c>
      <c r="BH168">
        <v>100</v>
      </c>
      <c r="BI168">
        <v>102.99312676407123</v>
      </c>
      <c r="BJ168">
        <v>114.11684422198478</v>
      </c>
      <c r="BK168">
        <v>123.20124782995251</v>
      </c>
      <c r="BL168">
        <v>135.48713899930112</v>
      </c>
      <c r="BM168" s="5">
        <v>140.50927027079103</v>
      </c>
      <c r="BN168">
        <v>160.7707990544863</v>
      </c>
    </row>
    <row r="169" spans="1:66" x14ac:dyDescent="0.25">
      <c r="A169" t="s">
        <v>580</v>
      </c>
      <c r="B169" t="s">
        <v>472</v>
      </c>
      <c r="C169" t="s">
        <v>669</v>
      </c>
      <c r="D169" t="s">
        <v>670</v>
      </c>
      <c r="AU169">
        <v>88.126286890871654</v>
      </c>
      <c r="AV169">
        <v>84.7469220246238</v>
      </c>
      <c r="AW169">
        <v>85.391672547635849</v>
      </c>
      <c r="AX169" s="5">
        <v>85.772029102667744</v>
      </c>
      <c r="AY169">
        <v>85.9375</v>
      </c>
      <c r="AZ169">
        <v>87.255813953488371</v>
      </c>
      <c r="BA169">
        <v>98.221757322175733</v>
      </c>
      <c r="BB169">
        <v>100.88832487309645</v>
      </c>
      <c r="BC169">
        <v>100</v>
      </c>
      <c r="BD169">
        <v>98.513513513513516</v>
      </c>
      <c r="BE169">
        <v>100</v>
      </c>
      <c r="BF169">
        <v>100.78328981723237</v>
      </c>
      <c r="BG169">
        <v>104.26065162907267</v>
      </c>
      <c r="BH169">
        <v>110.3030303030303</v>
      </c>
      <c r="BI169">
        <v>115.38461538461537</v>
      </c>
      <c r="BJ169">
        <v>118.8118811881188</v>
      </c>
      <c r="BK169">
        <v>122.94617563739376</v>
      </c>
      <c r="BL169">
        <v>125.61105207226355</v>
      </c>
    </row>
    <row r="170" spans="1:66" x14ac:dyDescent="0.25">
      <c r="A170" t="s">
        <v>336</v>
      </c>
      <c r="B170" t="s">
        <v>110</v>
      </c>
      <c r="C170" t="s">
        <v>669</v>
      </c>
      <c r="D170" t="s">
        <v>670</v>
      </c>
      <c r="AJ170">
        <v>4.6741382215347622</v>
      </c>
      <c r="AK170">
        <v>6.3466744286245227</v>
      </c>
      <c r="AL170">
        <v>9.133970966812079</v>
      </c>
      <c r="AM170">
        <v>13.691767522421392</v>
      </c>
      <c r="AN170">
        <v>20.74893826935228</v>
      </c>
      <c r="AO170">
        <v>31.055936644205467</v>
      </c>
      <c r="AP170">
        <v>34.376929883441704</v>
      </c>
      <c r="AQ170">
        <v>36.423824147182728</v>
      </c>
      <c r="AR170">
        <v>39.830695745728441</v>
      </c>
      <c r="AS170">
        <v>44.410247850732418</v>
      </c>
      <c r="AT170">
        <v>51.414676290704428</v>
      </c>
      <c r="AU170">
        <v>56.577293734443181</v>
      </c>
      <c r="AV170">
        <v>59.035825248591998</v>
      </c>
      <c r="AW170">
        <v>62.883586201131678</v>
      </c>
      <c r="AX170" s="5">
        <v>67.405776712576483</v>
      </c>
      <c r="AY170">
        <v>72.713386656286758</v>
      </c>
      <c r="AZ170">
        <v>78.19603741389875</v>
      </c>
      <c r="BA170">
        <v>82.326439546659302</v>
      </c>
      <c r="BB170">
        <v>83.205696056687898</v>
      </c>
      <c r="BC170">
        <v>89.861001485057173</v>
      </c>
      <c r="BD170">
        <v>92.733754302988345</v>
      </c>
      <c r="BE170">
        <v>95.947974311148627</v>
      </c>
      <c r="BF170">
        <v>98.80375092168336</v>
      </c>
      <c r="BG170">
        <v>99.999953424926801</v>
      </c>
      <c r="BH170">
        <v>107.58580543337398</v>
      </c>
      <c r="BI170">
        <v>122.29882022789846</v>
      </c>
      <c r="BJ170">
        <v>131.64331517516862</v>
      </c>
      <c r="BK170">
        <v>135.5941543837572</v>
      </c>
      <c r="BL170">
        <v>142.44939945433143</v>
      </c>
      <c r="BM170" s="5">
        <v>146.01060875303713</v>
      </c>
      <c r="BN170">
        <v>151.17405400103954</v>
      </c>
    </row>
    <row r="171" spans="1:66" x14ac:dyDescent="0.25">
      <c r="A171" t="s">
        <v>325</v>
      </c>
      <c r="B171" t="s">
        <v>111</v>
      </c>
      <c r="C171" t="s">
        <v>669</v>
      </c>
      <c r="D171" t="s">
        <v>670</v>
      </c>
      <c r="F171">
        <v>2.1648371815069356</v>
      </c>
      <c r="G171">
        <v>2.2175003817130521</v>
      </c>
      <c r="H171">
        <v>2.3162953352071116</v>
      </c>
      <c r="I171">
        <v>2.4213163429508207</v>
      </c>
      <c r="J171">
        <v>2.3713054802577189</v>
      </c>
      <c r="K171">
        <v>2.4695505377558846</v>
      </c>
      <c r="L171">
        <v>2.5283644552319404</v>
      </c>
      <c r="M171">
        <v>2.5280715317903129</v>
      </c>
      <c r="N171">
        <v>2.4891676812723649</v>
      </c>
      <c r="O171">
        <v>2.4923577644827728</v>
      </c>
      <c r="P171">
        <v>2.6486770994038893</v>
      </c>
      <c r="Q171">
        <v>2.8373216684101048</v>
      </c>
      <c r="R171">
        <v>3.3058405535665201</v>
      </c>
      <c r="S171">
        <v>3.7251655711090277</v>
      </c>
      <c r="T171">
        <v>4.2841030252640024</v>
      </c>
      <c r="U171">
        <v>4.5424618977533644</v>
      </c>
      <c r="V171">
        <v>4.8325682387862106</v>
      </c>
      <c r="W171">
        <v>4.9528604873607431</v>
      </c>
      <c r="X171">
        <v>5.5588389140601686</v>
      </c>
      <c r="Y171">
        <v>5.9228010578907062</v>
      </c>
      <c r="Z171">
        <v>6.353098657535905</v>
      </c>
      <c r="AA171">
        <v>6.9938695102103168</v>
      </c>
      <c r="AB171">
        <v>7.5013306081172422</v>
      </c>
      <c r="AC171">
        <v>8.3199213127022098</v>
      </c>
      <c r="AD171">
        <v>9.1722910773822193</v>
      </c>
      <c r="AE171">
        <v>9.838222493153701</v>
      </c>
      <c r="AF171">
        <v>10.867509910699095</v>
      </c>
      <c r="AG171">
        <v>11.4525291421344</v>
      </c>
      <c r="AH171">
        <v>12.365997164484703</v>
      </c>
      <c r="AI171">
        <v>12.692765863242824</v>
      </c>
      <c r="AJ171">
        <v>17.949234261784603</v>
      </c>
      <c r="AK171">
        <v>18.979868999747431</v>
      </c>
      <c r="AL171">
        <v>21.240918921222633</v>
      </c>
      <c r="AM171">
        <v>23.597089386032497</v>
      </c>
      <c r="AN171">
        <v>24.267699812226301</v>
      </c>
      <c r="AO171">
        <v>24.718366405645263</v>
      </c>
      <c r="AP171">
        <v>27.70361918421569</v>
      </c>
      <c r="AQ171">
        <v>32.815383781324172</v>
      </c>
      <c r="AR171">
        <v>34.382160613796607</v>
      </c>
      <c r="AS171">
        <v>36.565973374461386</v>
      </c>
      <c r="AT171">
        <v>38.696533305949259</v>
      </c>
      <c r="AU171">
        <v>41.294924666716568</v>
      </c>
      <c r="AV171">
        <v>43.147200095980672</v>
      </c>
      <c r="AW171">
        <v>47.866442568603709</v>
      </c>
      <c r="AX171" s="5">
        <v>54.847887274215665</v>
      </c>
      <c r="AY171">
        <v>62.576537546130538</v>
      </c>
      <c r="AZ171">
        <v>68.143087047995806</v>
      </c>
      <c r="BA171">
        <v>75.445516347085473</v>
      </c>
      <c r="BB171">
        <v>75.174721142150958</v>
      </c>
      <c r="BC171">
        <v>91.971135929423724</v>
      </c>
      <c r="BD171">
        <v>108.11001525941997</v>
      </c>
      <c r="BE171">
        <v>108.60282089390201</v>
      </c>
      <c r="BF171">
        <v>113.47688103960594</v>
      </c>
      <c r="BG171">
        <v>100</v>
      </c>
      <c r="BH171">
        <v>95.206091421729582</v>
      </c>
      <c r="BI171">
        <v>105.8787238838384</v>
      </c>
      <c r="BJ171">
        <v>107.55591716282025</v>
      </c>
      <c r="BK171">
        <v>112.45445932978197</v>
      </c>
      <c r="BL171">
        <v>118.53947181170803</v>
      </c>
      <c r="BM171" s="5">
        <v>126.39092520985878</v>
      </c>
      <c r="BN171">
        <v>142.2807644279703</v>
      </c>
    </row>
    <row r="172" spans="1:66" x14ac:dyDescent="0.25">
      <c r="A172" t="s">
        <v>326</v>
      </c>
      <c r="B172" t="s">
        <v>112</v>
      </c>
      <c r="C172" t="s">
        <v>669</v>
      </c>
      <c r="D172" t="s">
        <v>670</v>
      </c>
      <c r="U172">
        <v>5.8092416065816135</v>
      </c>
      <c r="V172">
        <v>6.3076402276998431</v>
      </c>
      <c r="W172">
        <v>6.985825127740025</v>
      </c>
      <c r="X172">
        <v>8.2388353190930719</v>
      </c>
      <c r="Y172">
        <v>10.427858450084276</v>
      </c>
      <c r="Z172">
        <v>11.560730509126053</v>
      </c>
      <c r="AA172">
        <v>12.585616748302314</v>
      </c>
      <c r="AB172">
        <v>13.647427914760298</v>
      </c>
      <c r="AC172">
        <v>14.666027469152739</v>
      </c>
      <c r="AD172">
        <v>15.868571998691342</v>
      </c>
      <c r="AE172">
        <v>17.141637850475945</v>
      </c>
      <c r="AF172">
        <v>19.355479922447667</v>
      </c>
      <c r="AG172">
        <v>21.462606039173103</v>
      </c>
      <c r="AH172">
        <v>23.833699908992426</v>
      </c>
      <c r="AI172">
        <v>26.356170690222992</v>
      </c>
      <c r="AJ172">
        <v>28.613386679695967</v>
      </c>
      <c r="AK172">
        <v>30.145747761588865</v>
      </c>
      <c r="AL172">
        <v>32.925251459499336</v>
      </c>
      <c r="AM172">
        <v>35.083643385696789</v>
      </c>
      <c r="AN172">
        <v>36.979283370204492</v>
      </c>
      <c r="AO172">
        <v>39.568588572642348</v>
      </c>
      <c r="AP172">
        <v>41.594804722313818</v>
      </c>
      <c r="AQ172">
        <v>44.491292001382696</v>
      </c>
      <c r="AR172">
        <v>47.415220739322372</v>
      </c>
      <c r="AS172">
        <v>49.032046241017504</v>
      </c>
      <c r="AT172">
        <v>52.087729505220068</v>
      </c>
      <c r="AU172">
        <v>55.327213437361401</v>
      </c>
      <c r="AV172">
        <v>58.43836921415798</v>
      </c>
      <c r="AW172">
        <v>62.438738411561282</v>
      </c>
      <c r="AX172" s="5">
        <v>64.903882028774092</v>
      </c>
      <c r="AY172">
        <v>72.071295474997456</v>
      </c>
      <c r="AZ172">
        <v>78.05920592892646</v>
      </c>
      <c r="BA172">
        <v>82.498193189469845</v>
      </c>
      <c r="BB172">
        <v>81.958489315121255</v>
      </c>
      <c r="BC172">
        <v>82.881685245513751</v>
      </c>
      <c r="BD172">
        <v>85.501959719723629</v>
      </c>
      <c r="BE172">
        <v>87.610030674404399</v>
      </c>
      <c r="BF172">
        <v>91.232120115839351</v>
      </c>
      <c r="BG172">
        <v>93.210309870536975</v>
      </c>
      <c r="BH172">
        <v>94.514816812502531</v>
      </c>
      <c r="BI172">
        <v>96.768647417586195</v>
      </c>
      <c r="BJ172">
        <v>98.352271825110378</v>
      </c>
      <c r="BK172">
        <v>100.00005513484773</v>
      </c>
      <c r="BL172">
        <v>99.534037913006543</v>
      </c>
      <c r="BM172" s="5">
        <v>102.0926222664198</v>
      </c>
      <c r="BN172">
        <v>105.4853382993748</v>
      </c>
    </row>
    <row r="173" spans="1:66" x14ac:dyDescent="0.25">
      <c r="A173" t="s">
        <v>315</v>
      </c>
      <c r="B173" t="s">
        <v>113</v>
      </c>
      <c r="C173" t="s">
        <v>669</v>
      </c>
      <c r="D173" t="s">
        <v>670</v>
      </c>
      <c r="E173">
        <v>1.8498178086287773E-2</v>
      </c>
      <c r="F173">
        <v>1.8410702607176466E-2</v>
      </c>
      <c r="G173">
        <v>1.9183093310941195E-2</v>
      </c>
      <c r="H173">
        <v>2.0271717357695174E-2</v>
      </c>
      <c r="I173">
        <v>2.0151894892686789E-2</v>
      </c>
      <c r="J173">
        <v>2.0899039726420241E-2</v>
      </c>
      <c r="K173">
        <v>2.0942368977532707E-2</v>
      </c>
      <c r="L173">
        <v>2.0507484069879862E-2</v>
      </c>
      <c r="M173">
        <v>2.1861973704117525E-2</v>
      </c>
      <c r="N173">
        <v>2.2385722678579686E-2</v>
      </c>
      <c r="O173">
        <v>2.4350931895710502E-2</v>
      </c>
      <c r="P173">
        <v>2.6275262302583431E-2</v>
      </c>
      <c r="Q173">
        <v>2.6518172379115197E-2</v>
      </c>
      <c r="R173">
        <v>2.8987818795248397E-2</v>
      </c>
      <c r="S173">
        <v>3.4291656332884078E-2</v>
      </c>
      <c r="T173">
        <v>3.7100971610176413E-2</v>
      </c>
      <c r="U173">
        <v>4.082505864961946E-2</v>
      </c>
      <c r="V173">
        <v>4.6286745021986812E-2</v>
      </c>
      <c r="W173">
        <v>4.6388473184637104E-2</v>
      </c>
      <c r="X173">
        <v>4.7975636949334766E-2</v>
      </c>
      <c r="Y173">
        <v>5.555231098162243E-2</v>
      </c>
      <c r="Z173">
        <v>6.4666078076930492E-2</v>
      </c>
      <c r="AA173">
        <v>7.0914928272219041E-2</v>
      </c>
      <c r="AB173">
        <v>7.8878510983424757E-2</v>
      </c>
      <c r="AC173">
        <v>8.8952918572575201E-2</v>
      </c>
      <c r="AD173">
        <v>9.6897157923585248E-2</v>
      </c>
      <c r="AE173">
        <v>0.10998727048901745</v>
      </c>
      <c r="AF173">
        <v>0.128381395084957</v>
      </c>
      <c r="AG173">
        <v>0.16829748932946886</v>
      </c>
      <c r="AH173">
        <v>0.20618038419564583</v>
      </c>
      <c r="AI173">
        <v>0.22816093328109885</v>
      </c>
      <c r="AJ173">
        <v>0.25255674460091965</v>
      </c>
      <c r="AK173">
        <v>0.28608724165517307</v>
      </c>
      <c r="AL173">
        <v>0.3666913683434998</v>
      </c>
      <c r="AM173">
        <v>0.4626613896165116</v>
      </c>
      <c r="AN173">
        <v>0.8199265875105779</v>
      </c>
      <c r="AO173">
        <v>1.2491221491121003</v>
      </c>
      <c r="AP173">
        <v>1.5093747545539482</v>
      </c>
      <c r="AQ173">
        <v>1.8044346485615284</v>
      </c>
      <c r="AR173">
        <v>2.5206288048907317</v>
      </c>
      <c r="AS173">
        <v>3.2902763814376215</v>
      </c>
      <c r="AT173">
        <v>4.1333263710657846</v>
      </c>
      <c r="AU173">
        <v>8.7913226421108916</v>
      </c>
      <c r="AV173">
        <v>9.7008811716699626</v>
      </c>
      <c r="AW173">
        <v>11.141134865142091</v>
      </c>
      <c r="AX173" s="5">
        <v>12.337830456099194</v>
      </c>
      <c r="AY173">
        <v>14.801357058714526</v>
      </c>
      <c r="AZ173">
        <v>15.408171465908401</v>
      </c>
      <c r="BA173">
        <v>17.251707894699898</v>
      </c>
      <c r="BB173">
        <v>18.614562202197437</v>
      </c>
      <c r="BC173">
        <v>20.871983567197294</v>
      </c>
      <c r="BD173">
        <v>23.809874167572001</v>
      </c>
      <c r="BE173">
        <v>28.01376965545743</v>
      </c>
      <c r="BF173">
        <v>35.661639848984485</v>
      </c>
      <c r="BG173">
        <v>43.109110934892044</v>
      </c>
      <c r="BH173">
        <v>51.961419664583694</v>
      </c>
      <c r="BI173">
        <v>62.116828184529773</v>
      </c>
      <c r="BJ173">
        <v>100</v>
      </c>
      <c r="BK173">
        <v>106.12909400114843</v>
      </c>
      <c r="BL173">
        <v>114.33111969305301</v>
      </c>
      <c r="BM173" s="5">
        <v>125.99649428848862</v>
      </c>
      <c r="BN173">
        <v>136.65425042104084</v>
      </c>
    </row>
    <row r="174" spans="1:66" x14ac:dyDescent="0.25">
      <c r="A174" t="s">
        <v>316</v>
      </c>
      <c r="B174" t="s">
        <v>114</v>
      </c>
      <c r="C174" t="s">
        <v>669</v>
      </c>
      <c r="D174" t="s">
        <v>670</v>
      </c>
      <c r="E174">
        <v>14.907977075878817</v>
      </c>
      <c r="F174">
        <v>13.751329360902925</v>
      </c>
      <c r="G174">
        <v>13.598559534626508</v>
      </c>
      <c r="H174">
        <v>15.88823419554358</v>
      </c>
      <c r="I174">
        <v>16.0672510637581</v>
      </c>
      <c r="J174">
        <v>16.493419570020876</v>
      </c>
      <c r="K174">
        <v>16.266215966260503</v>
      </c>
      <c r="L174">
        <v>15.888337832006656</v>
      </c>
      <c r="M174">
        <v>15.367090002446007</v>
      </c>
      <c r="N174">
        <v>16.120994374716311</v>
      </c>
      <c r="O174">
        <v>16.038868016713774</v>
      </c>
      <c r="P174">
        <v>15.963701225856394</v>
      </c>
      <c r="Q174">
        <v>16.018591318751071</v>
      </c>
      <c r="R174">
        <v>18.881773508351412</v>
      </c>
      <c r="S174">
        <v>21.281502590111646</v>
      </c>
      <c r="T174">
        <v>20.626547684319796</v>
      </c>
      <c r="U174">
        <v>23.251515420415171</v>
      </c>
      <c r="V174">
        <v>24.847760078983093</v>
      </c>
      <c r="W174">
        <v>27.292874311474403</v>
      </c>
      <c r="X174">
        <v>30.584252125205168</v>
      </c>
      <c r="Y174">
        <v>32.68694353900888</v>
      </c>
      <c r="Z174">
        <v>33.033431393219395</v>
      </c>
      <c r="AA174">
        <v>33.878775312654511</v>
      </c>
      <c r="AB174">
        <v>35.881142117152315</v>
      </c>
      <c r="AC174">
        <v>37.600847762600679</v>
      </c>
      <c r="AD174">
        <v>36.997007401376067</v>
      </c>
      <c r="AE174">
        <v>33.771859926585421</v>
      </c>
      <c r="AF174">
        <v>36.361052093180859</v>
      </c>
      <c r="AG174">
        <v>37.677331723839089</v>
      </c>
      <c r="AH174">
        <v>39.358382568401986</v>
      </c>
      <c r="AI174">
        <v>40.857076954274383</v>
      </c>
      <c r="AJ174">
        <v>42.321680058645661</v>
      </c>
      <c r="AK174">
        <v>43.343428033696455</v>
      </c>
      <c r="AL174">
        <v>45.071518074265327</v>
      </c>
      <c r="AM174">
        <v>46.846134510519875</v>
      </c>
      <c r="AN174">
        <v>48.548251121697213</v>
      </c>
      <c r="AO174">
        <v>50.33477985796322</v>
      </c>
      <c r="AP174">
        <v>52.087612854279499</v>
      </c>
      <c r="AQ174">
        <v>56.514393224588531</v>
      </c>
      <c r="AR174">
        <v>56.540080610336872</v>
      </c>
      <c r="AS174">
        <v>61.546827356365931</v>
      </c>
      <c r="AT174">
        <v>60.573234150864266</v>
      </c>
      <c r="AU174">
        <v>62.468499897079951</v>
      </c>
      <c r="AV174">
        <v>64.529293777877385</v>
      </c>
      <c r="AW174">
        <v>68.407041410338181</v>
      </c>
      <c r="AX174" s="5">
        <v>74.469674607361299</v>
      </c>
      <c r="AY174">
        <v>77.434261470967371</v>
      </c>
      <c r="AZ174">
        <v>81.214078162686519</v>
      </c>
      <c r="BA174">
        <v>89.651327853204336</v>
      </c>
      <c r="BB174">
        <v>84.279239590948876</v>
      </c>
      <c r="BC174">
        <v>90.403682086280867</v>
      </c>
      <c r="BD174">
        <v>95.296698289248639</v>
      </c>
      <c r="BE174">
        <v>96.249600759584013</v>
      </c>
      <c r="BF174">
        <v>96.417531751283263</v>
      </c>
      <c r="BG174">
        <v>98.796602320874655</v>
      </c>
      <c r="BH174">
        <v>99.999984111355602</v>
      </c>
      <c r="BI174">
        <v>101.65828485838617</v>
      </c>
      <c r="BJ174">
        <v>105.49989882139106</v>
      </c>
      <c r="BK174">
        <v>106.15894373904118</v>
      </c>
      <c r="BL174">
        <v>106.23518208478937</v>
      </c>
      <c r="BM174" s="5">
        <v>105.41622309581724</v>
      </c>
      <c r="BN174">
        <v>111.43936345582222</v>
      </c>
    </row>
    <row r="175" spans="1:66" x14ac:dyDescent="0.25">
      <c r="A175" t="s">
        <v>581</v>
      </c>
      <c r="B175" t="s">
        <v>473</v>
      </c>
      <c r="C175" t="s">
        <v>669</v>
      </c>
      <c r="D175" t="s">
        <v>670</v>
      </c>
    </row>
    <row r="176" spans="1:66" x14ac:dyDescent="0.25">
      <c r="A176" t="s">
        <v>337</v>
      </c>
      <c r="B176" t="s">
        <v>115</v>
      </c>
      <c r="C176" t="s">
        <v>669</v>
      </c>
      <c r="D176" t="s">
        <v>670</v>
      </c>
      <c r="Y176">
        <v>4.2105581537751613</v>
      </c>
      <c r="Z176">
        <v>4.36490568561823</v>
      </c>
      <c r="AA176">
        <v>5.1060364552397761</v>
      </c>
      <c r="AB176">
        <v>5.7864108044387876</v>
      </c>
      <c r="AC176">
        <v>6.523296087877446</v>
      </c>
      <c r="AD176">
        <v>8.0847026023086439</v>
      </c>
      <c r="AE176">
        <v>8.8998777390915738</v>
      </c>
      <c r="AF176">
        <v>9.7364616155751182</v>
      </c>
      <c r="AG176">
        <v>11.698611902181808</v>
      </c>
      <c r="AH176">
        <v>13.461903073050472</v>
      </c>
      <c r="AI176">
        <v>14.321898015476744</v>
      </c>
      <c r="AJ176">
        <v>15.179335603755531</v>
      </c>
      <c r="AK176">
        <v>16.737963322298619</v>
      </c>
      <c r="AL176">
        <v>18.472342153259273</v>
      </c>
      <c r="AM176">
        <v>22.25161583756093</v>
      </c>
      <c r="AN176">
        <v>23.738359294923736</v>
      </c>
      <c r="AO176">
        <v>27.340935510302987</v>
      </c>
      <c r="AP176">
        <v>29.285742959126154</v>
      </c>
      <c r="AQ176">
        <v>31.70754353196612</v>
      </c>
      <c r="AR176">
        <v>33.858981574546831</v>
      </c>
      <c r="AS176">
        <v>37.678656169169528</v>
      </c>
      <c r="AT176">
        <v>41.900084018947432</v>
      </c>
      <c r="AU176">
        <v>46.091601531134522</v>
      </c>
      <c r="AV176">
        <v>46.67747550652556</v>
      </c>
      <c r="AW176">
        <v>47.62981400900108</v>
      </c>
      <c r="AX176" s="5">
        <v>50.296169855781223</v>
      </c>
      <c r="AY176">
        <v>55.027322233890388</v>
      </c>
      <c r="AZ176">
        <v>60.137398357013502</v>
      </c>
      <c r="BA176">
        <v>66.729306602100522</v>
      </c>
      <c r="BB176">
        <v>71.363926724893062</v>
      </c>
      <c r="BC176">
        <v>74.02287419949981</v>
      </c>
      <c r="BD176">
        <v>76.846755330131501</v>
      </c>
      <c r="BE176">
        <v>85.499937032130092</v>
      </c>
      <c r="BF176">
        <v>88.953955733360843</v>
      </c>
      <c r="BG176">
        <v>96.279217748067609</v>
      </c>
      <c r="BH176">
        <v>99.99999967605369</v>
      </c>
      <c r="BI176">
        <v>107.96867162694801</v>
      </c>
      <c r="BJ176">
        <v>118.6781254202434</v>
      </c>
      <c r="BK176">
        <v>123.93376805111474</v>
      </c>
      <c r="BL176">
        <v>125.08178963469663</v>
      </c>
      <c r="BM176" s="5">
        <v>130.75575783771868</v>
      </c>
      <c r="BN176">
        <v>133.02214091757156</v>
      </c>
    </row>
    <row r="177" spans="1:66" x14ac:dyDescent="0.25">
      <c r="A177" t="s">
        <v>582</v>
      </c>
      <c r="B177" t="s">
        <v>116</v>
      </c>
      <c r="C177" t="s">
        <v>669</v>
      </c>
      <c r="D177" t="s">
        <v>670</v>
      </c>
      <c r="J177">
        <v>18.755696327430638</v>
      </c>
      <c r="K177">
        <v>20.070122370526132</v>
      </c>
      <c r="L177">
        <v>20.877424164528772</v>
      </c>
      <c r="M177">
        <v>21.871244056828459</v>
      </c>
      <c r="N177">
        <v>24.277366476143015</v>
      </c>
      <c r="O177">
        <v>27.025236343479257</v>
      </c>
      <c r="P177">
        <v>29.055611084791487</v>
      </c>
      <c r="Q177">
        <v>31.311513832426158</v>
      </c>
      <c r="R177">
        <v>33.367107641871684</v>
      </c>
      <c r="S177">
        <v>37.580796428184762</v>
      </c>
      <c r="T177">
        <v>40.253626851890061</v>
      </c>
      <c r="U177">
        <v>42.886971350460165</v>
      </c>
      <c r="V177">
        <v>45.403243234524631</v>
      </c>
      <c r="W177">
        <v>38.36078998378494</v>
      </c>
      <c r="X177">
        <v>51.809144379255024</v>
      </c>
      <c r="Y177">
        <v>58.336512376711305</v>
      </c>
      <c r="Z177">
        <v>66.354486641572791</v>
      </c>
      <c r="AA177">
        <v>72.886071561720129</v>
      </c>
      <c r="AB177">
        <v>78.548638525345496</v>
      </c>
      <c r="AC177">
        <v>85.492080688208119</v>
      </c>
      <c r="AD177">
        <v>90.322882825121596</v>
      </c>
      <c r="AE177">
        <v>98.833918354406052</v>
      </c>
      <c r="AF177">
        <v>100.51694617442359</v>
      </c>
      <c r="AG177">
        <v>103.08941629710485</v>
      </c>
      <c r="AH177">
        <v>104.86093775302763</v>
      </c>
      <c r="AI177">
        <v>100</v>
      </c>
      <c r="AJ177">
        <v>103.63040905647243</v>
      </c>
      <c r="AK177">
        <v>106.57529093735843</v>
      </c>
      <c r="AL177">
        <v>109.4691115551343</v>
      </c>
      <c r="AM177">
        <v>112.63462297326285</v>
      </c>
      <c r="AN177">
        <v>114.13438790467471</v>
      </c>
      <c r="AO177">
        <v>115.75769631599144</v>
      </c>
      <c r="AP177">
        <v>118.14051784701986</v>
      </c>
      <c r="AQ177">
        <v>133.29937960989355</v>
      </c>
      <c r="AR177">
        <v>141.45065920766567</v>
      </c>
      <c r="AS177">
        <v>149.88355208170739</v>
      </c>
    </row>
    <row r="178" spans="1:66" x14ac:dyDescent="0.25">
      <c r="A178" t="s">
        <v>343</v>
      </c>
      <c r="B178" t="s">
        <v>117</v>
      </c>
      <c r="C178" t="s">
        <v>669</v>
      </c>
      <c r="D178" t="s">
        <v>670</v>
      </c>
      <c r="E178">
        <v>7.1645189571582559</v>
      </c>
      <c r="F178">
        <v>7.4076720258383713</v>
      </c>
      <c r="G178">
        <v>7.3452407197075784</v>
      </c>
      <c r="H178">
        <v>7.4011744269482662</v>
      </c>
      <c r="I178">
        <v>7.3479598552617986</v>
      </c>
      <c r="J178">
        <v>7.9414411902517665</v>
      </c>
      <c r="K178">
        <v>8.3351687227467846</v>
      </c>
      <c r="L178">
        <v>7.9001500077451867</v>
      </c>
      <c r="M178">
        <v>7.6299795542354154</v>
      </c>
      <c r="N178">
        <v>8.2741873029135125</v>
      </c>
      <c r="O178">
        <v>8.864686578099997</v>
      </c>
      <c r="P178">
        <v>8.9178598855560391</v>
      </c>
      <c r="Q178">
        <v>9.2176049737604249</v>
      </c>
      <c r="R178">
        <v>12.520964548547866</v>
      </c>
      <c r="S178">
        <v>13.478475135243153</v>
      </c>
      <c r="T178">
        <v>12.616822842570688</v>
      </c>
      <c r="U178">
        <v>14.183372245611203</v>
      </c>
      <c r="V178">
        <v>16.416940629883726</v>
      </c>
      <c r="W178">
        <v>18.257501549710554</v>
      </c>
      <c r="X178">
        <v>19.094885498267676</v>
      </c>
      <c r="Y178">
        <v>23.122917524391227</v>
      </c>
      <c r="Z178">
        <v>25.782051040202447</v>
      </c>
      <c r="AA178">
        <v>28.360260887133641</v>
      </c>
      <c r="AB178">
        <v>30.572356871964551</v>
      </c>
      <c r="AC178">
        <v>34.154670766738555</v>
      </c>
      <c r="AD178">
        <v>32.139483616443478</v>
      </c>
      <c r="AE178">
        <v>30.789535737203259</v>
      </c>
      <c r="AF178">
        <v>31.308204995569604</v>
      </c>
      <c r="AG178">
        <v>29.648870829060936</v>
      </c>
      <c r="AH178">
        <v>30.063950975213004</v>
      </c>
      <c r="AI178">
        <v>41.897108332861634</v>
      </c>
      <c r="AJ178">
        <v>40.790713260682296</v>
      </c>
      <c r="AK178">
        <v>38.668805998106073</v>
      </c>
      <c r="AL178">
        <v>37.172782009979549</v>
      </c>
      <c r="AM178">
        <v>45.430480431649976</v>
      </c>
      <c r="AN178">
        <v>47.361031125762636</v>
      </c>
      <c r="AO178">
        <v>50.661448490802549</v>
      </c>
      <c r="AP178">
        <v>54.203535523173088</v>
      </c>
      <c r="AQ178">
        <v>57.498114593684981</v>
      </c>
      <c r="AR178">
        <v>57.71646175028782</v>
      </c>
      <c r="AS178">
        <v>59.550918134851692</v>
      </c>
      <c r="AT178">
        <v>62.535920371918778</v>
      </c>
      <c r="AU178">
        <v>64.144533055627306</v>
      </c>
      <c r="AV178">
        <v>64.023632553936778</v>
      </c>
      <c r="AW178">
        <v>64.271366896320842</v>
      </c>
      <c r="AX178" s="5">
        <v>69.78898947330832</v>
      </c>
      <c r="AY178">
        <v>70.833170645735564</v>
      </c>
      <c r="AZ178">
        <v>75.817460792456401</v>
      </c>
      <c r="BA178">
        <v>83.497099132562383</v>
      </c>
      <c r="BB178">
        <v>86.995677682766129</v>
      </c>
      <c r="BC178">
        <v>90.018814902895144</v>
      </c>
      <c r="BD178">
        <v>93.59400682085905</v>
      </c>
      <c r="BE178">
        <v>98.562294334565664</v>
      </c>
      <c r="BF178">
        <v>98.198427889120438</v>
      </c>
      <c r="BG178">
        <v>97.800059604622518</v>
      </c>
      <c r="BH178">
        <v>100</v>
      </c>
      <c r="BI178">
        <v>101.79272146557585</v>
      </c>
      <c r="BJ178">
        <v>102.17146752127331</v>
      </c>
      <c r="BK178">
        <v>104.39450191598714</v>
      </c>
      <c r="BL178">
        <v>104.81923210985651</v>
      </c>
      <c r="BM178" s="5">
        <v>105.81416583622362</v>
      </c>
      <c r="BN178">
        <v>109.11412943910229</v>
      </c>
    </row>
    <row r="179" spans="1:66" x14ac:dyDescent="0.25">
      <c r="A179" t="s">
        <v>344</v>
      </c>
      <c r="B179" t="s">
        <v>118</v>
      </c>
      <c r="C179" t="s">
        <v>669</v>
      </c>
      <c r="D179" t="s">
        <v>670</v>
      </c>
      <c r="E179">
        <v>3.2305188154784462E-2</v>
      </c>
      <c r="F179">
        <v>3.4326578423149595E-2</v>
      </c>
      <c r="G179">
        <v>3.6236955801125202E-2</v>
      </c>
      <c r="H179">
        <v>3.5115511723506618E-2</v>
      </c>
      <c r="I179">
        <v>3.5968049272161788E-2</v>
      </c>
      <c r="J179">
        <v>3.6278973258922362E-2</v>
      </c>
      <c r="K179">
        <v>4.1065211578560974E-2</v>
      </c>
      <c r="L179">
        <v>3.9830501646827089E-2</v>
      </c>
      <c r="M179">
        <v>4.0316651627576722E-2</v>
      </c>
      <c r="N179">
        <v>4.1407743990194042E-2</v>
      </c>
      <c r="O179">
        <v>6.2641006262032214E-2</v>
      </c>
      <c r="P179">
        <v>6.3485428480594602E-2</v>
      </c>
      <c r="Q179">
        <v>6.5321978192907776E-2</v>
      </c>
      <c r="R179">
        <v>6.8814637607331045E-2</v>
      </c>
      <c r="S179">
        <v>9.9056171435095042E-2</v>
      </c>
      <c r="T179">
        <v>0.12233515452556573</v>
      </c>
      <c r="U179">
        <v>0.13989414602485947</v>
      </c>
      <c r="V179">
        <v>0.15488206039158992</v>
      </c>
      <c r="W179">
        <v>0.17643350417828069</v>
      </c>
      <c r="X179">
        <v>0.19670353158119358</v>
      </c>
      <c r="Y179">
        <v>0.22113344582116182</v>
      </c>
      <c r="Z179">
        <v>0.70542198119900512</v>
      </c>
      <c r="AA179">
        <v>0.80984243618980933</v>
      </c>
      <c r="AB179">
        <v>0.96832009669906383</v>
      </c>
      <c r="AC179">
        <v>1.0230656623280547</v>
      </c>
      <c r="AD179">
        <v>1.0939412897252556</v>
      </c>
      <c r="AE179">
        <v>1.1531831615702184</v>
      </c>
      <c r="AF179">
        <v>1.38000824214106</v>
      </c>
      <c r="AG179">
        <v>1.6584542456052687</v>
      </c>
      <c r="AH179">
        <v>2.1389030239229281</v>
      </c>
      <c r="AI179">
        <v>2.281545223241062</v>
      </c>
      <c r="AJ179">
        <v>2.7119337877618817</v>
      </c>
      <c r="AK179">
        <v>3.9798267092611637</v>
      </c>
      <c r="AL179">
        <v>5.6369890897773001</v>
      </c>
      <c r="AM179">
        <v>8.0776060581229725</v>
      </c>
      <c r="AN179">
        <v>14.168254564490242</v>
      </c>
      <c r="AO179">
        <v>17.92157961248947</v>
      </c>
      <c r="AP179">
        <v>18.827577458119286</v>
      </c>
      <c r="AQ179">
        <v>19.958991411432304</v>
      </c>
      <c r="AR179">
        <v>22.639598050209049</v>
      </c>
      <c r="AS179">
        <v>27.772841061284836</v>
      </c>
      <c r="AT179">
        <v>30.571365070376345</v>
      </c>
      <c r="AU179">
        <v>37.024689811192943</v>
      </c>
      <c r="AV179">
        <v>40.654710275390016</v>
      </c>
      <c r="AW179">
        <v>49.748494696990967</v>
      </c>
      <c r="AX179" s="5">
        <v>59.627796913910835</v>
      </c>
      <c r="AY179">
        <v>73.85760162701267</v>
      </c>
      <c r="AZ179">
        <v>79.101292661963925</v>
      </c>
      <c r="BA179">
        <v>85.367212335083124</v>
      </c>
      <c r="BB179">
        <v>85.95291581730244</v>
      </c>
      <c r="BC179">
        <v>100</v>
      </c>
      <c r="BD179">
        <v>109.77845809675884</v>
      </c>
      <c r="BE179">
        <v>120.69882029018962</v>
      </c>
      <c r="BF179">
        <v>126.69120979935946</v>
      </c>
      <c r="BG179">
        <v>132.59834318125331</v>
      </c>
      <c r="BH179">
        <v>136.39551568787968</v>
      </c>
      <c r="BI179">
        <v>149.41265369585903</v>
      </c>
      <c r="BJ179">
        <v>166.02572425260581</v>
      </c>
      <c r="BK179">
        <v>183.0076407034023</v>
      </c>
      <c r="BL179">
        <v>202.01258009815137</v>
      </c>
      <c r="BM179" s="5">
        <v>217.86883446075453</v>
      </c>
      <c r="BN179">
        <v>239.9411994713943</v>
      </c>
    </row>
    <row r="180" spans="1:66" x14ac:dyDescent="0.25">
      <c r="A180" t="s">
        <v>342</v>
      </c>
      <c r="B180" t="s">
        <v>119</v>
      </c>
      <c r="C180" t="s">
        <v>669</v>
      </c>
      <c r="D180" t="s">
        <v>670</v>
      </c>
      <c r="E180">
        <v>1.1825961906333693E-9</v>
      </c>
      <c r="F180">
        <v>1.1820359890633998E-9</v>
      </c>
      <c r="G180">
        <v>1.175706572488683E-9</v>
      </c>
      <c r="H180">
        <v>1.1709074770115449E-9</v>
      </c>
      <c r="I180">
        <v>1.2238400164133952E-9</v>
      </c>
      <c r="J180">
        <v>1.2341260191673044E-9</v>
      </c>
      <c r="K180">
        <v>1.2793081971815415E-9</v>
      </c>
      <c r="L180">
        <v>1.2955085587908505E-9</v>
      </c>
      <c r="M180">
        <v>1.3536763662068932E-9</v>
      </c>
      <c r="N180">
        <v>1.3695388847265898E-9</v>
      </c>
      <c r="O180">
        <v>1.4029383116072066E-9</v>
      </c>
      <c r="P180">
        <v>1.445470588981461E-9</v>
      </c>
      <c r="Q180">
        <v>1.5069137075528963E-9</v>
      </c>
      <c r="R180">
        <v>1.758028947369356E-9</v>
      </c>
      <c r="S180">
        <v>2.1411260645736887E-9</v>
      </c>
      <c r="T180">
        <v>2.2424448685951015E-9</v>
      </c>
      <c r="U180">
        <v>2.4764216215019637E-9</v>
      </c>
      <c r="V180">
        <v>2.7699387769368956E-9</v>
      </c>
      <c r="W180">
        <v>2.8744005490551671E-9</v>
      </c>
      <c r="X180">
        <v>3.7843920989636695E-9</v>
      </c>
      <c r="Y180">
        <v>5.1838083751363276E-9</v>
      </c>
      <c r="Z180">
        <v>5.7914087059164589E-9</v>
      </c>
      <c r="AA180">
        <v>6.7612215539305212E-9</v>
      </c>
      <c r="AB180">
        <v>7.5050902992017218E-9</v>
      </c>
      <c r="AC180">
        <v>1.042922348124255E-8</v>
      </c>
      <c r="AD180">
        <v>2.7865734872080854E-8</v>
      </c>
      <c r="AE180">
        <v>1.0629668682921643E-7</v>
      </c>
      <c r="AF180">
        <v>6.6231440855512343E-7</v>
      </c>
      <c r="AG180">
        <v>9.0814133051635208E-5</v>
      </c>
      <c r="AH180">
        <v>4.3692219182651613E-3</v>
      </c>
      <c r="AI180">
        <v>0.22353410989902353</v>
      </c>
      <c r="AJ180">
        <v>10.335394375701872</v>
      </c>
      <c r="AK180">
        <v>12.781297697987906</v>
      </c>
      <c r="AL180">
        <v>15.387612006806423</v>
      </c>
      <c r="AM180">
        <v>35.961587512778323</v>
      </c>
      <c r="AN180">
        <v>40.777809200708241</v>
      </c>
      <c r="AO180">
        <v>44.695257019800984</v>
      </c>
      <c r="AP180">
        <v>49.065556184681519</v>
      </c>
      <c r="AQ180">
        <v>55.948711725342839</v>
      </c>
      <c r="AR180">
        <v>61.110670015796011</v>
      </c>
      <c r="AS180">
        <v>66.345549570939681</v>
      </c>
      <c r="AT180">
        <v>71.149968783453971</v>
      </c>
      <c r="AU180">
        <v>73.461189259463168</v>
      </c>
      <c r="AV180">
        <v>77.377461971469458</v>
      </c>
      <c r="AW180">
        <v>84.380820503783923</v>
      </c>
      <c r="AX180" s="5">
        <v>92.706755483869912</v>
      </c>
      <c r="AY180">
        <v>100</v>
      </c>
      <c r="AZ180">
        <v>109.67326019059823</v>
      </c>
      <c r="BA180">
        <v>127.43939734130272</v>
      </c>
      <c r="BB180">
        <v>135.13225734140329</v>
      </c>
      <c r="BC180">
        <v>143.42795362532203</v>
      </c>
      <c r="BD180">
        <v>158.07724207565542</v>
      </c>
      <c r="BE180">
        <v>167.94820568735142</v>
      </c>
      <c r="BF180">
        <v>175.25187656918618</v>
      </c>
      <c r="BG180">
        <v>189.95947077954074</v>
      </c>
      <c r="BH180">
        <v>204.37483836080222</v>
      </c>
      <c r="BI180">
        <v>213.75466564734452</v>
      </c>
      <c r="BJ180">
        <v>222.57029881698131</v>
      </c>
      <c r="BK180">
        <v>228.48787755805486</v>
      </c>
      <c r="BL180">
        <v>241.06427849198323</v>
      </c>
      <c r="BM180" s="5">
        <v>254.30675914976732</v>
      </c>
      <c r="BN180">
        <v>262.77031349968013</v>
      </c>
    </row>
    <row r="181" spans="1:66" x14ac:dyDescent="0.25">
      <c r="A181" t="s">
        <v>339</v>
      </c>
      <c r="B181" t="s">
        <v>120</v>
      </c>
      <c r="C181" t="s">
        <v>669</v>
      </c>
      <c r="D181" t="s">
        <v>670</v>
      </c>
      <c r="E181">
        <v>14.322494558524726</v>
      </c>
      <c r="F181">
        <v>15.076439005070386</v>
      </c>
      <c r="G181">
        <v>15.190826003573097</v>
      </c>
      <c r="H181">
        <v>15.904714363748832</v>
      </c>
      <c r="I181">
        <v>17.28492368741124</v>
      </c>
      <c r="J181">
        <v>17.867736782963593</v>
      </c>
      <c r="K181">
        <v>18.936815024828149</v>
      </c>
      <c r="L181">
        <v>19.733603990535364</v>
      </c>
      <c r="M181">
        <v>20.561756738029594</v>
      </c>
      <c r="N181">
        <v>23.63831353539949</v>
      </c>
      <c r="O181">
        <v>24.972671866184051</v>
      </c>
      <c r="P181">
        <v>27.167777380223846</v>
      </c>
      <c r="Q181">
        <v>29.385108141498922</v>
      </c>
      <c r="R181">
        <v>31.877259436590833</v>
      </c>
      <c r="S181">
        <v>35.988040343764204</v>
      </c>
      <c r="T181">
        <v>38.901411824833772</v>
      </c>
      <c r="U181">
        <v>42.39990729168003</v>
      </c>
      <c r="V181">
        <v>44.666035137685142</v>
      </c>
      <c r="W181">
        <v>47.048918465704396</v>
      </c>
      <c r="X181">
        <v>49.293650722847495</v>
      </c>
      <c r="Y181">
        <v>52.362363595373054</v>
      </c>
      <c r="Z181">
        <v>55.708367018160899</v>
      </c>
      <c r="AA181">
        <v>58.284129646119219</v>
      </c>
      <c r="AB181">
        <v>59.093738630120917</v>
      </c>
      <c r="AC181">
        <v>60.45709525409778</v>
      </c>
      <c r="AD181">
        <v>60.980583151886279</v>
      </c>
      <c r="AE181">
        <v>61.109679270809991</v>
      </c>
      <c r="AF181">
        <v>60.469473187911746</v>
      </c>
      <c r="AG181">
        <v>60.965103995695777</v>
      </c>
      <c r="AH181">
        <v>61.78695536092804</v>
      </c>
      <c r="AI181">
        <v>62.750678206106201</v>
      </c>
      <c r="AJ181">
        <v>64.706647932992496</v>
      </c>
      <c r="AK181">
        <v>66.32155812423126</v>
      </c>
      <c r="AL181">
        <v>67.381050737106165</v>
      </c>
      <c r="AM181">
        <v>68.770942267650753</v>
      </c>
      <c r="AN181">
        <v>70.19080330062036</v>
      </c>
      <c r="AO181">
        <v>70.920952186834</v>
      </c>
      <c r="AP181">
        <v>72.795245364246256</v>
      </c>
      <c r="AQ181">
        <v>74.309920549192526</v>
      </c>
      <c r="AR181">
        <v>75.263591773840986</v>
      </c>
      <c r="AS181">
        <v>77.837884953137646</v>
      </c>
      <c r="AT181">
        <v>81.095287495441937</v>
      </c>
      <c r="AU181">
        <v>84.153018825005645</v>
      </c>
      <c r="AV181">
        <v>85.979374386233161</v>
      </c>
      <c r="AW181">
        <v>87.014600959489499</v>
      </c>
      <c r="AX181" s="5">
        <v>88.745095095390042</v>
      </c>
      <c r="AY181">
        <v>91.017951391519148</v>
      </c>
      <c r="AZ181">
        <v>92.904030595535815</v>
      </c>
      <c r="BA181">
        <v>95.046699942239272</v>
      </c>
      <c r="BB181">
        <v>95.256469539874772</v>
      </c>
      <c r="BC181">
        <v>96.152274459866334</v>
      </c>
      <c r="BD181">
        <v>96.338475345886962</v>
      </c>
      <c r="BE181">
        <v>97.731635254190792</v>
      </c>
      <c r="BF181">
        <v>98.982587533362334</v>
      </c>
      <c r="BG181">
        <v>99.23319732216595</v>
      </c>
      <c r="BH181">
        <v>100</v>
      </c>
      <c r="BI181">
        <v>100.45466728877331</v>
      </c>
      <c r="BJ181">
        <v>101.72110646991415</v>
      </c>
      <c r="BK181">
        <v>104.20014214161282</v>
      </c>
      <c r="BL181">
        <v>107.36025506416087</v>
      </c>
      <c r="BM181" s="5">
        <v>109.4307749000305</v>
      </c>
      <c r="BN181">
        <v>112.19370659619499</v>
      </c>
    </row>
    <row r="182" spans="1:66" x14ac:dyDescent="0.25">
      <c r="A182" t="s">
        <v>345</v>
      </c>
      <c r="B182" t="s">
        <v>121</v>
      </c>
      <c r="C182" t="s">
        <v>669</v>
      </c>
      <c r="D182" t="s">
        <v>670</v>
      </c>
      <c r="E182">
        <v>6.8103795368163551</v>
      </c>
      <c r="F182">
        <v>6.9906928643198585</v>
      </c>
      <c r="G182">
        <v>7.3238988088446115</v>
      </c>
      <c r="H182">
        <v>7.572376611196928</v>
      </c>
      <c r="I182">
        <v>7.9299542845778488</v>
      </c>
      <c r="J182">
        <v>8.3085806458674103</v>
      </c>
      <c r="K182">
        <v>8.6390196877507215</v>
      </c>
      <c r="L182">
        <v>8.8951644985336813</v>
      </c>
      <c r="M182">
        <v>9.2886756217989053</v>
      </c>
      <c r="N182">
        <v>9.6783855020904994</v>
      </c>
      <c r="O182">
        <v>10.996642017432675</v>
      </c>
      <c r="P182">
        <v>11.698703554849645</v>
      </c>
      <c r="Q182">
        <v>12.344175855015678</v>
      </c>
      <c r="R182">
        <v>13.416215769691462</v>
      </c>
      <c r="S182">
        <v>14.941794378557121</v>
      </c>
      <c r="T182">
        <v>16.269388945271672</v>
      </c>
      <c r="U182">
        <v>17.545025782695355</v>
      </c>
      <c r="V182">
        <v>18.978401855858348</v>
      </c>
      <c r="W182">
        <v>20.166616364786481</v>
      </c>
      <c r="X182">
        <v>21.316560031182561</v>
      </c>
      <c r="Y182">
        <v>24.114584793398699</v>
      </c>
      <c r="Z182">
        <v>27.220356223470421</v>
      </c>
      <c r="AA182">
        <v>30.081198590593637</v>
      </c>
      <c r="AB182">
        <v>32.17556069326109</v>
      </c>
      <c r="AC182">
        <v>34.173675893701748</v>
      </c>
      <c r="AD182">
        <v>35.950012784454103</v>
      </c>
      <c r="AE182">
        <v>35.752013501782031</v>
      </c>
      <c r="AF182">
        <v>38.333788196423569</v>
      </c>
      <c r="AG182">
        <v>40.200079058226443</v>
      </c>
      <c r="AH182">
        <v>42.456139509999105</v>
      </c>
      <c r="AI182">
        <v>44.074333780232557</v>
      </c>
      <c r="AJ182">
        <v>45.049106671950327</v>
      </c>
      <c r="AK182">
        <v>44.760928014163312</v>
      </c>
      <c r="AL182">
        <v>45.787143843572188</v>
      </c>
      <c r="AM182">
        <v>45.715754569318314</v>
      </c>
      <c r="AN182">
        <v>47.11532158570482</v>
      </c>
      <c r="AO182">
        <v>49.123146945779126</v>
      </c>
      <c r="AP182">
        <v>50.491582229426278</v>
      </c>
      <c r="AQ182">
        <v>50.141737578563486</v>
      </c>
      <c r="AR182">
        <v>53.484170964903896</v>
      </c>
      <c r="AS182">
        <v>61.715238672753237</v>
      </c>
      <c r="AT182">
        <v>62.748135573640027</v>
      </c>
      <c r="AU182">
        <v>61.723882553388684</v>
      </c>
      <c r="AV182">
        <v>63.492294864078644</v>
      </c>
      <c r="AW182">
        <v>67.198418913937999</v>
      </c>
      <c r="AX182" s="5">
        <v>73.079931605550868</v>
      </c>
      <c r="AY182">
        <v>79.484151348311698</v>
      </c>
      <c r="AZ182">
        <v>81.834297398069836</v>
      </c>
      <c r="BA182">
        <v>90.349909271999636</v>
      </c>
      <c r="BB182">
        <v>85.639137092104491</v>
      </c>
      <c r="BC182">
        <v>90.750261939980732</v>
      </c>
      <c r="BD182">
        <v>96.84569027639354</v>
      </c>
      <c r="BE182">
        <v>100.08316478648294</v>
      </c>
      <c r="BF182">
        <v>102.64048539292799</v>
      </c>
      <c r="BG182">
        <v>102.93876272144125</v>
      </c>
      <c r="BH182">
        <v>100</v>
      </c>
      <c r="BI182">
        <v>98.525746174438851</v>
      </c>
      <c r="BJ182">
        <v>102.41860141311963</v>
      </c>
      <c r="BK182">
        <v>109.2310855705487</v>
      </c>
      <c r="BL182">
        <v>108.71486161864601</v>
      </c>
      <c r="BM182" s="5">
        <v>104.79612010872938</v>
      </c>
      <c r="BN182">
        <v>122.51855874787316</v>
      </c>
    </row>
    <row r="183" spans="1:66" x14ac:dyDescent="0.25">
      <c r="A183" t="s">
        <v>338</v>
      </c>
      <c r="B183" t="s">
        <v>122</v>
      </c>
      <c r="C183" t="s">
        <v>669</v>
      </c>
      <c r="D183" t="s">
        <v>670</v>
      </c>
      <c r="E183">
        <v>1.5296239121821744</v>
      </c>
      <c r="F183">
        <v>1.5707402027887891</v>
      </c>
      <c r="G183">
        <v>1.6633681819831041</v>
      </c>
      <c r="H183">
        <v>1.7227491796161751</v>
      </c>
      <c r="I183">
        <v>1.7433312031133967</v>
      </c>
      <c r="J183">
        <v>1.967962809941955</v>
      </c>
      <c r="K183">
        <v>2.2674633998889671</v>
      </c>
      <c r="L183">
        <v>2.1389511695844741</v>
      </c>
      <c r="M183">
        <v>2.3756437885995929</v>
      </c>
      <c r="N183">
        <v>2.5315770339327068</v>
      </c>
      <c r="O183">
        <v>2.7100109586817127</v>
      </c>
      <c r="P183">
        <v>2.7959772797437576</v>
      </c>
      <c r="Q183">
        <v>3.1455494653755918</v>
      </c>
      <c r="R183">
        <v>3.0386855373951036</v>
      </c>
      <c r="S183">
        <v>3.6715121455595359</v>
      </c>
      <c r="T183">
        <v>4.6820131438934567</v>
      </c>
      <c r="U183">
        <v>4.7074852777725873</v>
      </c>
      <c r="V183">
        <v>4.5396718274463748</v>
      </c>
      <c r="W183">
        <v>4.9650938675902454</v>
      </c>
      <c r="X183">
        <v>5.4605289781557573</v>
      </c>
      <c r="Y183">
        <v>5.8760504727554697</v>
      </c>
      <c r="Z183">
        <v>6.3424535414654466</v>
      </c>
      <c r="AA183">
        <v>6.9353086573441027</v>
      </c>
      <c r="AB183">
        <v>7.7875673148822395</v>
      </c>
      <c r="AC183">
        <v>8.2842544623649275</v>
      </c>
      <c r="AD183">
        <v>9.230468152152433</v>
      </c>
      <c r="AE183">
        <v>10.558969749595908</v>
      </c>
      <c r="AF183">
        <v>11.899621217967949</v>
      </c>
      <c r="AG183">
        <v>13.305598377028296</v>
      </c>
      <c r="AH183">
        <v>14.803592260377762</v>
      </c>
      <c r="AI183">
        <v>16.389928205562772</v>
      </c>
      <c r="AJ183">
        <v>18.445985400441671</v>
      </c>
      <c r="AK183">
        <v>21.856481099309757</v>
      </c>
      <c r="AL183">
        <v>24.211497107615966</v>
      </c>
      <c r="AM183">
        <v>25.377519464603772</v>
      </c>
      <c r="AN183">
        <v>26.976521831907025</v>
      </c>
      <c r="AO183">
        <v>29.086904727663924</v>
      </c>
      <c r="AP183">
        <v>31.20416756971764</v>
      </c>
      <c r="AQ183">
        <v>32.48598817658592</v>
      </c>
      <c r="AR183">
        <v>35.373033354487681</v>
      </c>
      <c r="AS183">
        <v>36.955068824426256</v>
      </c>
      <c r="AT183">
        <v>41.026463558398142</v>
      </c>
      <c r="AU183">
        <v>42.640796599303322</v>
      </c>
      <c r="AV183">
        <v>43.949999095382623</v>
      </c>
      <c r="AW183">
        <v>45.781143791737946</v>
      </c>
      <c r="AX183" s="5">
        <v>48.582670715521125</v>
      </c>
      <c r="AY183">
        <v>52.158374359562885</v>
      </c>
      <c r="AZ183">
        <v>56.124126271692923</v>
      </c>
      <c r="BA183">
        <v>59.278220518938937</v>
      </c>
      <c r="BB183">
        <v>68.708395584108374</v>
      </c>
      <c r="BC183">
        <v>79.115609846829543</v>
      </c>
      <c r="BD183">
        <v>100</v>
      </c>
      <c r="BE183">
        <v>107.74115002878433</v>
      </c>
      <c r="BF183">
        <v>115.37207966778394</v>
      </c>
      <c r="BG183">
        <v>124.64264876014421</v>
      </c>
      <c r="BH183">
        <v>130.13819977124805</v>
      </c>
      <c r="BI183">
        <v>139.44351674207681</v>
      </c>
      <c r="BJ183">
        <v>150.96352093531937</v>
      </c>
      <c r="BK183">
        <v>157.53927824128021</v>
      </c>
      <c r="BL183">
        <v>164.9296914417196</v>
      </c>
      <c r="BM183" s="5">
        <v>170.23614317758424</v>
      </c>
      <c r="BN183">
        <v>179.61951083561112</v>
      </c>
    </row>
    <row r="184" spans="1:66" x14ac:dyDescent="0.25">
      <c r="A184" t="s">
        <v>583</v>
      </c>
      <c r="B184" t="s">
        <v>474</v>
      </c>
      <c r="C184" t="s">
        <v>669</v>
      </c>
      <c r="D184" t="s">
        <v>670</v>
      </c>
      <c r="AW184">
        <v>136.36363636363635</v>
      </c>
      <c r="AX184" s="5">
        <v>131.25</v>
      </c>
      <c r="AY184">
        <v>111.42857142857143</v>
      </c>
      <c r="AZ184">
        <v>107.40740740740742</v>
      </c>
      <c r="BA184">
        <v>127.27272727272727</v>
      </c>
      <c r="BB184">
        <v>166.66666666666669</v>
      </c>
      <c r="BC184">
        <v>135</v>
      </c>
      <c r="BD184">
        <v>152.27272727272728</v>
      </c>
      <c r="BE184">
        <v>191.83673469387753</v>
      </c>
      <c r="BF184">
        <v>150</v>
      </c>
      <c r="BG184">
        <v>140.74074074074073</v>
      </c>
      <c r="BH184">
        <v>123.80952380952381</v>
      </c>
      <c r="BI184">
        <v>157.47126436781608</v>
      </c>
      <c r="BJ184">
        <v>176.82926829268294</v>
      </c>
      <c r="BK184">
        <v>183.90804597701148</v>
      </c>
      <c r="BL184">
        <v>190.80459770114942</v>
      </c>
      <c r="BM184" s="5">
        <v>194.31818181818181</v>
      </c>
      <c r="BN184">
        <v>199.84326018808778</v>
      </c>
    </row>
    <row r="185" spans="1:66" x14ac:dyDescent="0.25">
      <c r="A185" t="s">
        <v>341</v>
      </c>
      <c r="B185" t="s">
        <v>123</v>
      </c>
      <c r="C185" t="s">
        <v>669</v>
      </c>
      <c r="D185" t="s">
        <v>670</v>
      </c>
      <c r="V185">
        <v>15.548938871150417</v>
      </c>
      <c r="W185">
        <v>17.567487738478153</v>
      </c>
      <c r="X185">
        <v>20.066526313454304</v>
      </c>
      <c r="Y185">
        <v>23.057378083371482</v>
      </c>
      <c r="Z185">
        <v>26.826491625150382</v>
      </c>
      <c r="AA185">
        <v>30.068564628880523</v>
      </c>
      <c r="AB185">
        <v>32.391370208290112</v>
      </c>
      <c r="AC185">
        <v>34.917532201134541</v>
      </c>
      <c r="AD185">
        <v>39.678187359547103</v>
      </c>
      <c r="AE185">
        <v>46.403003370397151</v>
      </c>
      <c r="AF185">
        <v>51.726013930544802</v>
      </c>
      <c r="AG185">
        <v>55.816555492612238</v>
      </c>
      <c r="AH185">
        <v>58.964456633617381</v>
      </c>
      <c r="AI185">
        <v>60.393616248710977</v>
      </c>
      <c r="AJ185">
        <v>60.931131346984493</v>
      </c>
      <c r="AK185">
        <v>62.150249638753408</v>
      </c>
      <c r="AL185">
        <v>63.069838225548011</v>
      </c>
      <c r="AM185">
        <v>64.272955921542987</v>
      </c>
      <c r="AN185">
        <v>65.192521911836891</v>
      </c>
      <c r="AO185">
        <v>66.098405574471258</v>
      </c>
      <c r="AP185">
        <v>67.150098687549502</v>
      </c>
      <c r="AQ185">
        <v>67.897014086656924</v>
      </c>
      <c r="AR185">
        <v>68.246461745618745</v>
      </c>
      <c r="AS185">
        <v>70.191346581146846</v>
      </c>
      <c r="AT185">
        <v>72.864132333655164</v>
      </c>
      <c r="AU185">
        <v>73.10870087697343</v>
      </c>
      <c r="AV185">
        <v>74.748632879359008</v>
      </c>
      <c r="AW185">
        <v>76.8550097985799</v>
      </c>
      <c r="AX185" s="5">
        <v>78.416993655604784</v>
      </c>
      <c r="AY185">
        <v>80.462510583673222</v>
      </c>
      <c r="AZ185">
        <v>84.757979221175447</v>
      </c>
      <c r="BA185">
        <v>86.965526644112231</v>
      </c>
      <c r="BB185">
        <v>89.336571029052124</v>
      </c>
      <c r="BC185">
        <v>92.087297247019038</v>
      </c>
      <c r="BD185">
        <v>94.347940313710296</v>
      </c>
      <c r="BE185">
        <v>94.209734540100214</v>
      </c>
      <c r="BF185">
        <v>98.192278934252059</v>
      </c>
      <c r="BG185">
        <v>98.596526570362172</v>
      </c>
      <c r="BH185">
        <v>100</v>
      </c>
      <c r="BI185">
        <v>102.38194585600553</v>
      </c>
      <c r="BJ185">
        <v>105.96237877166952</v>
      </c>
      <c r="BK185">
        <v>107.99095447653895</v>
      </c>
      <c r="BL185">
        <v>111.75937114213019</v>
      </c>
      <c r="BM185" s="5">
        <v>114.06444349177349</v>
      </c>
      <c r="BN185">
        <v>119.00075624588192</v>
      </c>
    </row>
    <row r="186" spans="1:66" x14ac:dyDescent="0.25">
      <c r="A186" t="s">
        <v>584</v>
      </c>
      <c r="B186" t="s">
        <v>475</v>
      </c>
      <c r="C186" t="s">
        <v>669</v>
      </c>
      <c r="D186" t="s">
        <v>670</v>
      </c>
    </row>
    <row r="187" spans="1:66" x14ac:dyDescent="0.25">
      <c r="A187" t="s">
        <v>346</v>
      </c>
      <c r="B187" t="s">
        <v>124</v>
      </c>
      <c r="C187" t="s">
        <v>669</v>
      </c>
      <c r="D187" t="s">
        <v>670</v>
      </c>
      <c r="J187">
        <v>3.3815940166347556</v>
      </c>
      <c r="K187">
        <v>3.4418681288659845</v>
      </c>
      <c r="L187">
        <v>3.3199359286934169</v>
      </c>
      <c r="M187">
        <v>3.7022790280887943</v>
      </c>
      <c r="N187">
        <v>3.7434845029849546</v>
      </c>
      <c r="O187">
        <v>3.5102840895848879</v>
      </c>
      <c r="P187">
        <v>4.0751612316090498</v>
      </c>
      <c r="Q187">
        <v>4.1762649446764932</v>
      </c>
      <c r="R187">
        <v>5.8596960301052148</v>
      </c>
      <c r="S187">
        <v>17.636886991625008</v>
      </c>
      <c r="T187">
        <v>18.055627950453225</v>
      </c>
      <c r="U187">
        <v>18.290354868468835</v>
      </c>
      <c r="V187">
        <v>19.387793738442078</v>
      </c>
      <c r="W187">
        <v>20.124972709117962</v>
      </c>
      <c r="X187">
        <v>26.279646895805993</v>
      </c>
      <c r="Y187">
        <v>39.709869249726559</v>
      </c>
      <c r="Z187">
        <v>41.171136886069888</v>
      </c>
      <c r="AA187">
        <v>38.40434975008624</v>
      </c>
      <c r="AB187">
        <v>34.564289440115324</v>
      </c>
      <c r="AC187">
        <v>32.933443077319566</v>
      </c>
      <c r="AD187">
        <v>32.764822710917215</v>
      </c>
      <c r="AE187">
        <v>26.003898277461545</v>
      </c>
      <c r="AF187">
        <v>28.910575168464529</v>
      </c>
      <c r="AG187">
        <v>29.29189670345847</v>
      </c>
      <c r="AH187">
        <v>29.291896622950652</v>
      </c>
      <c r="AI187">
        <v>36.568274511120613</v>
      </c>
      <c r="AJ187">
        <v>33.460669000836326</v>
      </c>
      <c r="AK187">
        <v>33.886648463749118</v>
      </c>
      <c r="AL187">
        <v>32.060370566785785</v>
      </c>
      <c r="AM187">
        <v>31.915953093385951</v>
      </c>
      <c r="AN187">
        <v>32.476450351085724</v>
      </c>
      <c r="AO187">
        <v>34.884822807423141</v>
      </c>
      <c r="AP187">
        <v>34.105065331684429</v>
      </c>
      <c r="AQ187">
        <v>29.365633541878385</v>
      </c>
      <c r="AR187">
        <v>32.607098633978232</v>
      </c>
      <c r="AS187">
        <v>38.283578794387438</v>
      </c>
      <c r="AT187">
        <v>36.536877563828362</v>
      </c>
      <c r="AU187">
        <v>38.255486918894519</v>
      </c>
      <c r="AV187">
        <v>42.2136396585692</v>
      </c>
      <c r="AW187">
        <v>47.704743264481749</v>
      </c>
      <c r="AX187" s="5">
        <v>58.421433970774771</v>
      </c>
      <c r="AY187">
        <v>66.384353485504761</v>
      </c>
      <c r="AZ187">
        <v>71.870431560669118</v>
      </c>
      <c r="BA187">
        <v>96.127490624590735</v>
      </c>
      <c r="BB187">
        <v>71.972443404180723</v>
      </c>
      <c r="BC187">
        <v>95.041778068510709</v>
      </c>
      <c r="BD187">
        <v>110.13868149089996</v>
      </c>
      <c r="BE187">
        <v>114.11076064333659</v>
      </c>
      <c r="BF187">
        <v>111.57703178843845</v>
      </c>
      <c r="BG187">
        <v>113.53777446492678</v>
      </c>
      <c r="BH187">
        <v>91.799295678523649</v>
      </c>
      <c r="BI187">
        <v>83.412259323854514</v>
      </c>
      <c r="BJ187">
        <v>89.499638712723367</v>
      </c>
      <c r="BK187">
        <v>100</v>
      </c>
      <c r="BL187">
        <v>97.333838355232743</v>
      </c>
      <c r="BM187" s="5">
        <v>86.83767051504023</v>
      </c>
      <c r="BN187">
        <v>97.862333866492122</v>
      </c>
    </row>
    <row r="188" spans="1:66" x14ac:dyDescent="0.25">
      <c r="A188" t="s">
        <v>585</v>
      </c>
      <c r="B188" t="s">
        <v>476</v>
      </c>
      <c r="C188" t="s">
        <v>669</v>
      </c>
      <c r="D188" t="s">
        <v>670</v>
      </c>
    </row>
    <row r="189" spans="1:66" x14ac:dyDescent="0.25">
      <c r="A189" t="s">
        <v>347</v>
      </c>
      <c r="B189" t="s">
        <v>125</v>
      </c>
      <c r="C189" t="s">
        <v>669</v>
      </c>
      <c r="D189" t="s">
        <v>670</v>
      </c>
      <c r="E189">
        <v>0.91348657172574865</v>
      </c>
      <c r="F189">
        <v>0.94679650592559428</v>
      </c>
      <c r="G189">
        <v>0.94831088968502075</v>
      </c>
      <c r="H189">
        <v>0.93741227454735865</v>
      </c>
      <c r="I189">
        <v>0.97948752276482509</v>
      </c>
      <c r="J189">
        <v>1.0104969483392294</v>
      </c>
      <c r="K189">
        <v>1.0569864601666206</v>
      </c>
      <c r="L189">
        <v>1.1409073986168283</v>
      </c>
      <c r="M189">
        <v>1.1462615466116768</v>
      </c>
      <c r="N189">
        <v>1.1730333035399347</v>
      </c>
      <c r="O189">
        <v>1.2165335195034424</v>
      </c>
      <c r="P189">
        <v>1.2879500042586811</v>
      </c>
      <c r="Q189">
        <v>1.3752031450745015</v>
      </c>
      <c r="R189">
        <v>1.5856294904283992</v>
      </c>
      <c r="S189">
        <v>1.9990617951792082</v>
      </c>
      <c r="T189">
        <v>2.4208258300041408</v>
      </c>
      <c r="U189">
        <v>2.6992803502488392</v>
      </c>
      <c r="V189">
        <v>2.9828847181911007</v>
      </c>
      <c r="W189">
        <v>3.2508177352887246</v>
      </c>
      <c r="X189">
        <v>3.4632066635453289</v>
      </c>
      <c r="Y189">
        <v>3.7751795703948337</v>
      </c>
      <c r="Z189">
        <v>4.1556172353129357</v>
      </c>
      <c r="AA189">
        <v>4.5450670439046865</v>
      </c>
      <c r="AB189">
        <v>4.7847776807990998</v>
      </c>
      <c r="AC189">
        <v>5.2466787996401409</v>
      </c>
      <c r="AD189">
        <v>5.4846126814281071</v>
      </c>
      <c r="AE189">
        <v>5.6651661768181549</v>
      </c>
      <c r="AF189">
        <v>5.9211300423375199</v>
      </c>
      <c r="AG189">
        <v>6.490598315311896</v>
      </c>
      <c r="AH189">
        <v>7.0478192972842884</v>
      </c>
      <c r="AI189">
        <v>7.5025445397011126</v>
      </c>
      <c r="AJ189">
        <v>8.5148190789748863</v>
      </c>
      <c r="AK189">
        <v>9.383450492991896</v>
      </c>
      <c r="AL189">
        <v>10.212811749979753</v>
      </c>
      <c r="AM189">
        <v>11.543379355566278</v>
      </c>
      <c r="AN189">
        <v>13.044767198202075</v>
      </c>
      <c r="AO189">
        <v>14.137085128415098</v>
      </c>
      <c r="AP189">
        <v>16.029123985543546</v>
      </c>
      <c r="AQ189">
        <v>17.235481771202831</v>
      </c>
      <c r="AR189">
        <v>18.245875037074825</v>
      </c>
      <c r="AS189">
        <v>25.272723912445795</v>
      </c>
      <c r="AT189">
        <v>26.614866214322895</v>
      </c>
      <c r="AU189">
        <v>27.607338116310459</v>
      </c>
      <c r="AV189">
        <v>28.506952148047532</v>
      </c>
      <c r="AW189">
        <v>30.596686110099547</v>
      </c>
      <c r="AX189" s="5">
        <v>32.995393982860357</v>
      </c>
      <c r="AY189">
        <v>35.923014202338869</v>
      </c>
      <c r="AZ189">
        <v>38.536168967162943</v>
      </c>
      <c r="BA189">
        <v>43.624488501624924</v>
      </c>
      <c r="BB189">
        <v>52.640150316907445</v>
      </c>
      <c r="BC189">
        <v>58.35173267619966</v>
      </c>
      <c r="BD189">
        <v>69.814726987115932</v>
      </c>
      <c r="BE189">
        <v>73.98167089625332</v>
      </c>
      <c r="BF189">
        <v>79.1351919793928</v>
      </c>
      <c r="BG189">
        <v>85.000338865143831</v>
      </c>
      <c r="BH189">
        <v>88.494064153193165</v>
      </c>
      <c r="BI189">
        <v>100</v>
      </c>
      <c r="BJ189">
        <v>104.02974599325579</v>
      </c>
      <c r="BK189">
        <v>108.02634686890636</v>
      </c>
      <c r="BL189">
        <v>117.78796928924251</v>
      </c>
      <c r="BM189" s="5">
        <v>129.5013917874814</v>
      </c>
      <c r="BN189">
        <v>142.72954021175502</v>
      </c>
    </row>
    <row r="190" spans="1:66" x14ac:dyDescent="0.25">
      <c r="A190" t="s">
        <v>353</v>
      </c>
      <c r="B190" t="s">
        <v>126</v>
      </c>
      <c r="C190" t="s">
        <v>669</v>
      </c>
      <c r="D190" t="s">
        <v>670</v>
      </c>
      <c r="E190">
        <v>26.027239063293511</v>
      </c>
      <c r="F190">
        <v>26.166466188143378</v>
      </c>
      <c r="G190">
        <v>26.316038597123807</v>
      </c>
      <c r="H190">
        <v>26.873006373970664</v>
      </c>
      <c r="I190">
        <v>27.631976725625034</v>
      </c>
      <c r="J190">
        <v>27.803310809186826</v>
      </c>
      <c r="K190">
        <v>28.158534822266155</v>
      </c>
      <c r="L190">
        <v>28.887467167773529</v>
      </c>
      <c r="M190">
        <v>29.050426502839855</v>
      </c>
      <c r="N190">
        <v>29.401411530046605</v>
      </c>
      <c r="O190">
        <v>30.40765654815878</v>
      </c>
      <c r="P190">
        <v>31.290494062743623</v>
      </c>
      <c r="Q190">
        <v>32.85439950754396</v>
      </c>
      <c r="R190">
        <v>35.660896495614907</v>
      </c>
      <c r="S190">
        <v>39.80161861282847</v>
      </c>
      <c r="T190">
        <v>43.536138604863503</v>
      </c>
      <c r="U190">
        <v>45.510289980961517</v>
      </c>
      <c r="V190">
        <v>47.629611044882942</v>
      </c>
      <c r="W190">
        <v>51.402522299657569</v>
      </c>
      <c r="X190">
        <v>56.154797518827358</v>
      </c>
      <c r="Y190">
        <v>61.849177395157049</v>
      </c>
      <c r="Z190">
        <v>64.101826865790684</v>
      </c>
      <c r="AA190">
        <v>67.224665918951686</v>
      </c>
      <c r="AB190">
        <v>72.264470113507983</v>
      </c>
      <c r="AC190">
        <v>73.441848562298262</v>
      </c>
      <c r="AD190">
        <v>74.036408225042152</v>
      </c>
      <c r="AE190">
        <v>74.286983994293919</v>
      </c>
      <c r="AF190">
        <v>75.987637888731356</v>
      </c>
      <c r="AG190">
        <v>75.841795447461465</v>
      </c>
      <c r="AH190">
        <v>74.873630791808793</v>
      </c>
      <c r="AI190">
        <v>75.296820577682624</v>
      </c>
      <c r="AJ190">
        <v>75.667880695402928</v>
      </c>
      <c r="AK190">
        <v>79.497477039691645</v>
      </c>
      <c r="AL190">
        <v>82.323377555343882</v>
      </c>
      <c r="AM190">
        <v>85.352668500275072</v>
      </c>
      <c r="AN190">
        <v>85.751015496201504</v>
      </c>
      <c r="AO190">
        <v>84.942911624817796</v>
      </c>
      <c r="AP190">
        <v>86.309506261660857</v>
      </c>
      <c r="AQ190">
        <v>87.170460180746062</v>
      </c>
      <c r="AR190">
        <v>87.904772862521583</v>
      </c>
      <c r="AS190">
        <v>86.80756113318084</v>
      </c>
      <c r="AT190">
        <v>87.700129014173243</v>
      </c>
      <c r="AU190">
        <v>89.165892625159799</v>
      </c>
      <c r="AV190">
        <v>90.174683628925038</v>
      </c>
      <c r="AW190">
        <v>91.94662030840793</v>
      </c>
      <c r="AX190" s="5">
        <v>93.554142651929098</v>
      </c>
      <c r="AY190">
        <v>95.397145062509054</v>
      </c>
      <c r="AZ190">
        <v>100</v>
      </c>
      <c r="BA190">
        <v>107.52749530111186</v>
      </c>
      <c r="BB190">
        <v>114.4855564166962</v>
      </c>
      <c r="BC190">
        <v>117.45090852317237</v>
      </c>
      <c r="BD190">
        <v>124.31485587578382</v>
      </c>
      <c r="BE190">
        <v>131.99250415438308</v>
      </c>
      <c r="BF190">
        <v>139.25759657963047</v>
      </c>
      <c r="BG190">
        <v>145.10347633996048</v>
      </c>
      <c r="BH190">
        <v>148.70025621007025</v>
      </c>
      <c r="BI190">
        <v>151.67739704857746</v>
      </c>
      <c r="BJ190">
        <v>154.30012303784406</v>
      </c>
      <c r="BK190">
        <v>155.3390671914064</v>
      </c>
      <c r="BL190">
        <v>155.61843694823901</v>
      </c>
      <c r="BM190" s="5">
        <v>152.82362867286906</v>
      </c>
      <c r="BN190">
        <v>156.1382449111851</v>
      </c>
    </row>
    <row r="191" spans="1:66" x14ac:dyDescent="0.25">
      <c r="A191" t="s">
        <v>356</v>
      </c>
      <c r="B191" t="s">
        <v>127</v>
      </c>
      <c r="C191" t="s">
        <v>669</v>
      </c>
      <c r="D191" t="s">
        <v>670</v>
      </c>
      <c r="E191">
        <v>1.0038185184999856E-7</v>
      </c>
      <c r="F191">
        <v>1.0349703632150232E-7</v>
      </c>
      <c r="G191">
        <v>1.066152522815299E-7</v>
      </c>
      <c r="H191">
        <v>1.1196072702561606E-7</v>
      </c>
      <c r="I191">
        <v>1.2713990823170731E-7</v>
      </c>
      <c r="J191">
        <v>1.4275009703823593E-7</v>
      </c>
      <c r="K191">
        <v>1.5604999010429068E-7</v>
      </c>
      <c r="L191">
        <v>1.7183461437087309E-7</v>
      </c>
      <c r="M191">
        <v>2.0327312090910755E-7</v>
      </c>
      <c r="N191">
        <v>2.1981636253140367E-7</v>
      </c>
      <c r="O191">
        <v>2.4615275863721554E-7</v>
      </c>
      <c r="P191">
        <v>2.624981447063733E-7</v>
      </c>
      <c r="Q191">
        <v>2.8121292309212974E-7</v>
      </c>
      <c r="R191">
        <v>3.1657694461350737E-7</v>
      </c>
      <c r="S191">
        <v>3.6480248873939752E-7</v>
      </c>
      <c r="T191">
        <v>4.4575788025303249E-7</v>
      </c>
      <c r="U191">
        <v>5.7820557409728779E-7</v>
      </c>
      <c r="V191">
        <v>7.8486400129402574E-7</v>
      </c>
      <c r="W191">
        <v>1.285122324364871E-6</v>
      </c>
      <c r="X191">
        <v>2.2663112329165454E-6</v>
      </c>
      <c r="Y191">
        <v>3.1259224742833961E-6</v>
      </c>
      <c r="Z191">
        <v>5.1681057863437735E-6</v>
      </c>
      <c r="AA191">
        <v>8.6133373639572373E-6</v>
      </c>
      <c r="AB191">
        <v>1.786379065171751E-5</v>
      </c>
      <c r="AC191">
        <v>3.7241990092894374E-5</v>
      </c>
      <c r="AD191">
        <v>9.8964992124100725E-5</v>
      </c>
      <c r="AE191">
        <v>1.666209383269301E-4</v>
      </c>
      <c r="AF191">
        <v>3.0933117767384871E-4</v>
      </c>
      <c r="AG191">
        <v>2.1228740811342962E-3</v>
      </c>
      <c r="AH191">
        <v>5.6730114450939562E-2</v>
      </c>
      <c r="AI191">
        <v>3.6087384820980644</v>
      </c>
      <c r="AJ191">
        <v>17.251234323943841</v>
      </c>
      <c r="AK191">
        <v>29.199545764428603</v>
      </c>
      <c r="AL191">
        <v>42.743662465374818</v>
      </c>
      <c r="AM191">
        <v>54.151194216782763</v>
      </c>
      <c r="AN191">
        <v>61.504275427542751</v>
      </c>
      <c r="AO191">
        <v>67.462650926077941</v>
      </c>
      <c r="AP191">
        <v>72.376044255891742</v>
      </c>
      <c r="AQ191">
        <v>76.263426990008909</v>
      </c>
      <c r="AR191">
        <v>78.501411887585093</v>
      </c>
      <c r="AS191">
        <v>81.268366883131492</v>
      </c>
      <c r="AT191">
        <v>81.638339744163162</v>
      </c>
      <c r="AU191">
        <v>81.727339432420166</v>
      </c>
      <c r="AV191">
        <v>83.201475612089922</v>
      </c>
      <c r="AW191">
        <v>88.4257283624937</v>
      </c>
      <c r="AX191" s="5">
        <v>91.523920414934423</v>
      </c>
      <c r="AY191">
        <v>98.531218813433895</v>
      </c>
      <c r="AZ191">
        <v>100</v>
      </c>
      <c r="BA191">
        <v>101.10327629202855</v>
      </c>
      <c r="BB191">
        <v>103.18974292089722</v>
      </c>
      <c r="BC191">
        <v>109.08262907603361</v>
      </c>
      <c r="BD191">
        <v>116.44111102359102</v>
      </c>
      <c r="BE191">
        <v>117.84141428899417</v>
      </c>
      <c r="BF191">
        <v>119.08727420114585</v>
      </c>
      <c r="BG191">
        <v>121.98400198584231</v>
      </c>
      <c r="BH191">
        <v>125.26600705483455</v>
      </c>
      <c r="BI191">
        <v>129.12530578311379</v>
      </c>
      <c r="BJ191">
        <v>133.79403556877961</v>
      </c>
      <c r="BK191">
        <v>136.84108142888672</v>
      </c>
      <c r="BL191">
        <v>139.40304241637014</v>
      </c>
      <c r="BM191" s="5">
        <v>144.82954860633154</v>
      </c>
      <c r="BN191">
        <v>157.02737287797663</v>
      </c>
    </row>
    <row r="192" spans="1:66" x14ac:dyDescent="0.25">
      <c r="A192" t="s">
        <v>357</v>
      </c>
      <c r="B192" t="s">
        <v>128</v>
      </c>
      <c r="C192" t="s">
        <v>669</v>
      </c>
      <c r="D192" t="s">
        <v>670</v>
      </c>
      <c r="E192">
        <v>0.98769069161297429</v>
      </c>
      <c r="F192">
        <v>1.0184642617310549</v>
      </c>
      <c r="G192">
        <v>1.0869833170430088</v>
      </c>
      <c r="H192">
        <v>1.1838299703092592</v>
      </c>
      <c r="I192">
        <v>1.2380665813235221</v>
      </c>
      <c r="J192">
        <v>1.2862252876883622</v>
      </c>
      <c r="K192">
        <v>1.3552631020737889</v>
      </c>
      <c r="L192">
        <v>1.3839999064038335</v>
      </c>
      <c r="M192">
        <v>1.4724707771166066</v>
      </c>
      <c r="N192">
        <v>1.5595100822764738</v>
      </c>
      <c r="O192">
        <v>1.7981491733813835</v>
      </c>
      <c r="P192">
        <v>2.0592182573153059</v>
      </c>
      <c r="Q192">
        <v>2.1946495824556913</v>
      </c>
      <c r="R192">
        <v>2.5701067089312706</v>
      </c>
      <c r="S192">
        <v>3.4154221086297745</v>
      </c>
      <c r="T192">
        <v>3.7391905974517825</v>
      </c>
      <c r="U192">
        <v>4.0526413249797857</v>
      </c>
      <c r="V192">
        <v>4.3917179080277275</v>
      </c>
      <c r="W192">
        <v>4.8026137605438457</v>
      </c>
      <c r="X192">
        <v>5.520170726201072</v>
      </c>
      <c r="Y192">
        <v>6.3059445351110268</v>
      </c>
      <c r="Z192">
        <v>7.0478229552329141</v>
      </c>
      <c r="AA192">
        <v>7.6570021014455998</v>
      </c>
      <c r="AB192">
        <v>8.7479884359567723</v>
      </c>
      <c r="AC192">
        <v>13.380875060649958</v>
      </c>
      <c r="AD192">
        <v>15.663788127211204</v>
      </c>
      <c r="AE192">
        <v>16.116774915822273</v>
      </c>
      <c r="AF192">
        <v>17.325069814789067</v>
      </c>
      <c r="AG192">
        <v>19.015989545982826</v>
      </c>
      <c r="AH192">
        <v>20.746433460855833</v>
      </c>
      <c r="AI192">
        <v>23.434515308700949</v>
      </c>
      <c r="AJ192">
        <v>27.27663213147229</v>
      </c>
      <c r="AK192">
        <v>29.426539128294444</v>
      </c>
      <c r="AL192">
        <v>31.43037520666072</v>
      </c>
      <c r="AM192">
        <v>34.592343402858454</v>
      </c>
      <c r="AN192">
        <v>37.235995396261494</v>
      </c>
      <c r="AO192">
        <v>40.099058227841844</v>
      </c>
      <c r="AP192">
        <v>42.609185392713293</v>
      </c>
      <c r="AQ192">
        <v>47.042956768364206</v>
      </c>
      <c r="AR192">
        <v>50.022958598093872</v>
      </c>
      <c r="AS192">
        <v>52.932760864177531</v>
      </c>
      <c r="AT192">
        <v>55.906979790601177</v>
      </c>
      <c r="AU192">
        <v>58.272455435819722</v>
      </c>
      <c r="AV192">
        <v>60.132588742251784</v>
      </c>
      <c r="AW192">
        <v>63.674854345342915</v>
      </c>
      <c r="AX192" s="5">
        <v>67.438607138772426</v>
      </c>
      <c r="AY192">
        <v>70.88578998695742</v>
      </c>
      <c r="AZ192">
        <v>73.128821777229206</v>
      </c>
      <c r="BA192">
        <v>78.378897984813079</v>
      </c>
      <c r="BB192">
        <v>80.525114873150812</v>
      </c>
      <c r="BC192">
        <v>84.044774528595866</v>
      </c>
      <c r="BD192">
        <v>87.338326006664602</v>
      </c>
      <c r="BE192">
        <v>89.080006027236962</v>
      </c>
      <c r="BF192">
        <v>90.916001391720528</v>
      </c>
      <c r="BG192">
        <v>93.691717191539553</v>
      </c>
      <c r="BH192">
        <v>93.017434027503981</v>
      </c>
      <c r="BI192">
        <v>94.20834715908336</v>
      </c>
      <c r="BJ192">
        <v>96.394225704088427</v>
      </c>
      <c r="BK192">
        <v>100</v>
      </c>
      <c r="BL192">
        <v>100.69707629720608</v>
      </c>
      <c r="BM192" s="5">
        <v>102.35907166034491</v>
      </c>
      <c r="BN192">
        <v>104.70661175005989</v>
      </c>
    </row>
    <row r="193" spans="1:66" x14ac:dyDescent="0.25">
      <c r="A193" t="s">
        <v>348</v>
      </c>
      <c r="B193" t="s">
        <v>349</v>
      </c>
      <c r="C193" t="s">
        <v>669</v>
      </c>
      <c r="D193" t="s">
        <v>670</v>
      </c>
      <c r="AS193">
        <v>63.059892404105732</v>
      </c>
      <c r="AT193">
        <v>63.541260864036644</v>
      </c>
      <c r="AU193">
        <v>63.799552345300114</v>
      </c>
      <c r="AV193">
        <v>62.224826769537302</v>
      </c>
      <c r="AW193">
        <v>63.668866483866758</v>
      </c>
      <c r="AX193" s="5">
        <v>70.611468581248289</v>
      </c>
      <c r="AY193">
        <v>71.61735264051724</v>
      </c>
      <c r="AZ193">
        <v>72.575912764860448</v>
      </c>
      <c r="BA193">
        <v>76.791987579058997</v>
      </c>
      <c r="BB193">
        <v>77.748382097408737</v>
      </c>
      <c r="BC193">
        <v>76.927150410962426</v>
      </c>
      <c r="BD193">
        <v>76.36108185415506</v>
      </c>
      <c r="BE193">
        <v>81.01174186584484</v>
      </c>
      <c r="BF193">
        <v>87.294384616538608</v>
      </c>
      <c r="BG193">
        <v>89.758990948696905</v>
      </c>
      <c r="BH193">
        <v>96.862728438834651</v>
      </c>
      <c r="BI193">
        <v>103.11095748358106</v>
      </c>
      <c r="BJ193">
        <v>102.91891891891891</v>
      </c>
      <c r="BK193">
        <v>102.5557955363571</v>
      </c>
      <c r="BL193">
        <v>100</v>
      </c>
      <c r="BM193" s="5">
        <v>99.368836291913212</v>
      </c>
      <c r="BN193">
        <v>99.13518434228493</v>
      </c>
    </row>
    <row r="194" spans="1:66" x14ac:dyDescent="0.25">
      <c r="A194" t="s">
        <v>354</v>
      </c>
      <c r="B194" t="s">
        <v>129</v>
      </c>
      <c r="C194" t="s">
        <v>669</v>
      </c>
      <c r="D194" t="s">
        <v>670</v>
      </c>
      <c r="E194">
        <v>2.9562653333906339</v>
      </c>
      <c r="F194">
        <v>2.9573377684942903</v>
      </c>
      <c r="G194">
        <v>2.9658106634433095</v>
      </c>
      <c r="H194">
        <v>3.0110606386960996</v>
      </c>
      <c r="I194">
        <v>3.0682707909757174</v>
      </c>
      <c r="J194">
        <v>3.1367423654755173</v>
      </c>
      <c r="K194">
        <v>3.3676271296286977</v>
      </c>
      <c r="L194">
        <v>3.6558105918360964</v>
      </c>
      <c r="M194">
        <v>3.8477146185920499</v>
      </c>
      <c r="N194">
        <v>4.0376970532738667</v>
      </c>
      <c r="O194">
        <v>4.2658819683240177</v>
      </c>
      <c r="P194">
        <v>4.4114991089742013</v>
      </c>
      <c r="Q194">
        <v>4.7261522134347986</v>
      </c>
      <c r="R194">
        <v>5.658976794214186</v>
      </c>
      <c r="S194">
        <v>6.1637590463832108</v>
      </c>
      <c r="T194">
        <v>6.3036340012175121</v>
      </c>
      <c r="U194">
        <v>7.5465885498707781</v>
      </c>
      <c r="V194">
        <v>8.1078906115313245</v>
      </c>
      <c r="W194">
        <v>7.9432620704235317</v>
      </c>
      <c r="X194">
        <v>9.2221147170210038</v>
      </c>
      <c r="Y194">
        <v>9.8760839279064463</v>
      </c>
      <c r="Z194">
        <v>9.7473390646640716</v>
      </c>
      <c r="AA194">
        <v>10.105924324884953</v>
      </c>
      <c r="AB194">
        <v>11.991685797797334</v>
      </c>
      <c r="AC194">
        <v>12.883662512067307</v>
      </c>
      <c r="AD194">
        <v>13.09239566818092</v>
      </c>
      <c r="AE194">
        <v>13.270042337833546</v>
      </c>
      <c r="AF194">
        <v>14.327877027536259</v>
      </c>
      <c r="AG194">
        <v>15.463251958095997</v>
      </c>
      <c r="AH194">
        <v>15.070384360521667</v>
      </c>
      <c r="AI194">
        <v>15.694031766335408</v>
      </c>
      <c r="AJ194">
        <v>16.791806514947087</v>
      </c>
      <c r="AK194">
        <v>17.274735728041222</v>
      </c>
      <c r="AL194">
        <v>16.843592447881463</v>
      </c>
      <c r="AM194">
        <v>18.065273111744911</v>
      </c>
      <c r="AN194">
        <v>20.928859311455493</v>
      </c>
      <c r="AO194">
        <v>21.308064735121818</v>
      </c>
      <c r="AP194">
        <v>23.103559315825141</v>
      </c>
      <c r="AQ194">
        <v>26.463707254886508</v>
      </c>
      <c r="AR194">
        <v>29.392947014503516</v>
      </c>
      <c r="AS194">
        <v>33.244133806795162</v>
      </c>
      <c r="AT194">
        <v>35.542604630223991</v>
      </c>
      <c r="AU194">
        <v>39.910944098270711</v>
      </c>
      <c r="AV194">
        <v>42.121745969963897</v>
      </c>
      <c r="AW194">
        <v>41.282524138781994</v>
      </c>
      <c r="AX194" s="5">
        <v>46.311717796727912</v>
      </c>
      <c r="AY194">
        <v>74.336923133628972</v>
      </c>
      <c r="AZ194">
        <v>76.414827379293641</v>
      </c>
      <c r="BA194">
        <v>85.328954228740756</v>
      </c>
      <c r="BB194">
        <v>81.165490059041147</v>
      </c>
      <c r="BC194">
        <v>89.214802484809539</v>
      </c>
      <c r="BD194">
        <v>97.095296069202561</v>
      </c>
      <c r="BE194">
        <v>96.537270481554089</v>
      </c>
      <c r="BF194">
        <v>100</v>
      </c>
      <c r="BG194">
        <v>105.43739265412782</v>
      </c>
      <c r="BH194">
        <v>104.1393334949523</v>
      </c>
      <c r="BI194">
        <v>106.76140147114536</v>
      </c>
      <c r="BJ194">
        <v>114.9815329849678</v>
      </c>
      <c r="BK194">
        <v>126.24697016945741</v>
      </c>
      <c r="BL194">
        <v>127.59041825997292</v>
      </c>
      <c r="BM194" s="5">
        <v>129.67348651405169</v>
      </c>
      <c r="BN194">
        <v>146.20580708242926</v>
      </c>
    </row>
    <row r="195" spans="1:66" x14ac:dyDescent="0.25">
      <c r="A195" t="s">
        <v>358</v>
      </c>
      <c r="B195" t="s">
        <v>130</v>
      </c>
      <c r="C195" t="s">
        <v>669</v>
      </c>
      <c r="D195" t="s">
        <v>670</v>
      </c>
      <c r="AI195">
        <v>8.5359971839162476</v>
      </c>
      <c r="AJ195">
        <v>13.252647343284666</v>
      </c>
      <c r="AK195">
        <v>18.371544263174549</v>
      </c>
      <c r="AL195">
        <v>24.001099165192585</v>
      </c>
      <c r="AM195">
        <v>32.937676783807497</v>
      </c>
      <c r="AN195">
        <v>42.139688928836613</v>
      </c>
      <c r="AO195">
        <v>49.704750122277524</v>
      </c>
      <c r="AP195">
        <v>56.497672336809515</v>
      </c>
      <c r="AQ195">
        <v>62.724703864612017</v>
      </c>
      <c r="AR195">
        <v>66.591374209108352</v>
      </c>
      <c r="AS195">
        <v>70.669005673476278</v>
      </c>
      <c r="AT195">
        <v>72.873714764715814</v>
      </c>
      <c r="AU195">
        <v>74.222039051341355</v>
      </c>
      <c r="AV195">
        <v>74.798028582376958</v>
      </c>
      <c r="AW195">
        <v>78.47556939700813</v>
      </c>
      <c r="AX195" s="5">
        <v>80.483912642863771</v>
      </c>
      <c r="AY195">
        <v>81.875016747373053</v>
      </c>
      <c r="AZ195">
        <v>84.918382363983127</v>
      </c>
      <c r="BA195">
        <v>88.225391587928172</v>
      </c>
      <c r="BB195">
        <v>91.565209324798971</v>
      </c>
      <c r="BC195">
        <v>92.996694731409647</v>
      </c>
      <c r="BD195">
        <v>95.894531143914534</v>
      </c>
      <c r="BE195">
        <v>98.027463072676667</v>
      </c>
      <c r="BF195">
        <v>98.2427952314343</v>
      </c>
      <c r="BG195">
        <v>98.700077599511076</v>
      </c>
      <c r="BH195">
        <v>100</v>
      </c>
      <c r="BI195">
        <v>100.08727638801051</v>
      </c>
      <c r="BJ195">
        <v>101.8509205803897</v>
      </c>
      <c r="BK195">
        <v>103.1033212121212</v>
      </c>
      <c r="BL195">
        <v>106.22996721411924</v>
      </c>
      <c r="BM195" s="5">
        <v>110.75009368650103</v>
      </c>
      <c r="BN195">
        <v>116.34574881767496</v>
      </c>
    </row>
    <row r="196" spans="1:66" x14ac:dyDescent="0.25">
      <c r="A196" t="s">
        <v>586</v>
      </c>
      <c r="B196" t="s">
        <v>477</v>
      </c>
      <c r="C196" t="s">
        <v>669</v>
      </c>
      <c r="D196" t="s">
        <v>670</v>
      </c>
    </row>
    <row r="197" spans="1:66" x14ac:dyDescent="0.25">
      <c r="A197" t="s">
        <v>360</v>
      </c>
      <c r="B197" t="s">
        <v>361</v>
      </c>
      <c r="C197" t="s">
        <v>669</v>
      </c>
      <c r="D197" t="s">
        <v>670</v>
      </c>
      <c r="E197">
        <v>113.90000092902655</v>
      </c>
      <c r="F197">
        <v>117.2999981887084</v>
      </c>
      <c r="G197">
        <v>121.60000148632545</v>
      </c>
      <c r="H197">
        <v>124.69999940685209</v>
      </c>
      <c r="I197">
        <v>128.30000028949232</v>
      </c>
      <c r="J197">
        <v>131.70000042505987</v>
      </c>
      <c r="K197">
        <v>134.79999812925411</v>
      </c>
      <c r="L197">
        <v>141.40000049632292</v>
      </c>
      <c r="M197">
        <v>150</v>
      </c>
      <c r="N197">
        <v>155.19999844128503</v>
      </c>
      <c r="O197">
        <v>161.59999887017699</v>
      </c>
      <c r="P197">
        <v>170.39999821355815</v>
      </c>
      <c r="Q197">
        <v>178.1999984063392</v>
      </c>
      <c r="R197">
        <v>185.39999896211586</v>
      </c>
      <c r="S197">
        <v>197.69999843328</v>
      </c>
      <c r="T197">
        <v>212.30000170911043</v>
      </c>
      <c r="U197">
        <v>218.60000209128293</v>
      </c>
      <c r="V197">
        <v>227.99999815960206</v>
      </c>
      <c r="W197">
        <v>240.20000129942497</v>
      </c>
      <c r="X197">
        <v>254.20000208942434</v>
      </c>
      <c r="Y197">
        <v>276.1000001415299</v>
      </c>
      <c r="Z197">
        <v>301.70000256589748</v>
      </c>
      <c r="AA197">
        <v>321.99999950060248</v>
      </c>
      <c r="AB197">
        <v>339.80000211236705</v>
      </c>
      <c r="AC197">
        <v>355.80000180103951</v>
      </c>
      <c r="AD197">
        <v>365.39999937686849</v>
      </c>
      <c r="AE197">
        <v>377.58451179703485</v>
      </c>
      <c r="AF197">
        <v>389.69730748482954</v>
      </c>
      <c r="AG197">
        <v>404.17694751509782</v>
      </c>
      <c r="AH197">
        <v>413.44963046650969</v>
      </c>
      <c r="AI197">
        <v>462.448532745021</v>
      </c>
      <c r="AJ197">
        <v>476.89217612218073</v>
      </c>
      <c r="AK197">
        <v>489.17873236054407</v>
      </c>
      <c r="AL197">
        <v>498.40655498710868</v>
      </c>
      <c r="AM197">
        <v>514.24723381099216</v>
      </c>
      <c r="AN197">
        <v>528.5133902568997</v>
      </c>
      <c r="AO197">
        <v>549.1864704457364</v>
      </c>
      <c r="AP197">
        <v>556.50300846527853</v>
      </c>
      <c r="AQ197">
        <v>591.89739324563902</v>
      </c>
      <c r="AR197">
        <v>600.61472643635193</v>
      </c>
      <c r="AS197">
        <v>620.40541355802679</v>
      </c>
      <c r="AT197">
        <v>654.55817956550936</v>
      </c>
      <c r="AU197">
        <v>671.24796161271581</v>
      </c>
      <c r="AV197">
        <v>700.90015830047116</v>
      </c>
      <c r="AW197">
        <v>691.8432803038786</v>
      </c>
      <c r="AX197" s="5">
        <v>737.43660021500239</v>
      </c>
      <c r="AY197">
        <v>777.94298858809623</v>
      </c>
      <c r="AZ197">
        <v>807.3685574779887</v>
      </c>
      <c r="BA197">
        <v>860.34693446283052</v>
      </c>
      <c r="BB197">
        <v>903.2141986993272</v>
      </c>
      <c r="BC197">
        <v>925.7412513055998</v>
      </c>
      <c r="BD197">
        <v>947.67971140407212</v>
      </c>
      <c r="BE197">
        <v>958.85501732390514</v>
      </c>
      <c r="BF197">
        <v>970.18882933388898</v>
      </c>
      <c r="BG197">
        <v>981.83647846963322</v>
      </c>
      <c r="BH197">
        <v>1001.2542858803247</v>
      </c>
      <c r="BI197">
        <v>1023.4908084989504</v>
      </c>
      <c r="BJ197">
        <v>1044.904303030303</v>
      </c>
      <c r="BK197">
        <v>1066.2748328633438</v>
      </c>
      <c r="BL197">
        <v>1092.0067726890275</v>
      </c>
      <c r="BM197" s="5">
        <v>1118.8372901235907</v>
      </c>
      <c r="BN197">
        <v>1154.5123497599411</v>
      </c>
    </row>
    <row r="198" spans="1:66" x14ac:dyDescent="0.25">
      <c r="A198" t="s">
        <v>587</v>
      </c>
      <c r="B198" t="s">
        <v>478</v>
      </c>
      <c r="C198" t="s">
        <v>669</v>
      </c>
      <c r="D198" t="s">
        <v>670</v>
      </c>
    </row>
    <row r="199" spans="1:66" x14ac:dyDescent="0.25">
      <c r="A199" t="s">
        <v>359</v>
      </c>
      <c r="B199" t="s">
        <v>131</v>
      </c>
      <c r="C199" t="s">
        <v>669</v>
      </c>
      <c r="D199" t="s">
        <v>670</v>
      </c>
      <c r="E199">
        <v>1.4451084780137802</v>
      </c>
      <c r="F199">
        <v>1.4655100256302784</v>
      </c>
      <c r="G199">
        <v>1.4754270719328624</v>
      </c>
      <c r="H199">
        <v>1.4838045836283424</v>
      </c>
      <c r="I199">
        <v>1.513605167212402</v>
      </c>
      <c r="J199">
        <v>1.5722143728999844</v>
      </c>
      <c r="K199">
        <v>1.6549638071861283</v>
      </c>
      <c r="L199">
        <v>1.7201141016843655</v>
      </c>
      <c r="M199">
        <v>1.7488883259841899</v>
      </c>
      <c r="N199">
        <v>1.8782570770655882</v>
      </c>
      <c r="O199">
        <v>1.9404792805466302</v>
      </c>
      <c r="P199">
        <v>2.0378271409688717</v>
      </c>
      <c r="Q199">
        <v>2.1968715268101855</v>
      </c>
      <c r="R199">
        <v>2.4048334653971875</v>
      </c>
      <c r="S199">
        <v>2.8585113288554171</v>
      </c>
      <c r="T199">
        <v>3.3224585697772264</v>
      </c>
      <c r="U199">
        <v>3.8631598298435756</v>
      </c>
      <c r="V199">
        <v>4.8830359924220454</v>
      </c>
      <c r="W199">
        <v>5.9743101247254158</v>
      </c>
      <c r="X199">
        <v>7.1355616416591605</v>
      </c>
      <c r="Y199">
        <v>8.627110510782444</v>
      </c>
      <c r="Z199">
        <v>10.146251601206261</v>
      </c>
      <c r="AA199">
        <v>12.245544395272168</v>
      </c>
      <c r="AB199">
        <v>15.258592550346052</v>
      </c>
      <c r="AC199">
        <v>19.023760276682026</v>
      </c>
      <c r="AD199">
        <v>23.158491336620145</v>
      </c>
      <c r="AE199">
        <v>27.894664233240608</v>
      </c>
      <c r="AF199">
        <v>30.711128444288772</v>
      </c>
      <c r="AG199">
        <v>34.140145463171805</v>
      </c>
      <c r="AH199">
        <v>37.729573712882406</v>
      </c>
      <c r="AI199">
        <v>42.68899496717107</v>
      </c>
      <c r="AJ199">
        <v>46.994686088522748</v>
      </c>
      <c r="AK199">
        <v>52.373712808953954</v>
      </c>
      <c r="AL199">
        <v>56.237023096274456</v>
      </c>
      <c r="AM199">
        <v>60.329744228055517</v>
      </c>
      <c r="AN199">
        <v>62.398220233458638</v>
      </c>
      <c r="AO199">
        <v>63.890152638347949</v>
      </c>
      <c r="AP199">
        <v>66.372417726604709</v>
      </c>
      <c r="AQ199">
        <v>68.91118484985671</v>
      </c>
      <c r="AR199">
        <v>71.233855338984469</v>
      </c>
      <c r="AS199">
        <v>73.670244616502742</v>
      </c>
      <c r="AT199">
        <v>76.407818248910644</v>
      </c>
      <c r="AU199">
        <v>79.609139025628124</v>
      </c>
      <c r="AV199">
        <v>82.337466602865604</v>
      </c>
      <c r="AW199">
        <v>84.313248527170401</v>
      </c>
      <c r="AX199" s="5">
        <v>87.123327508597598</v>
      </c>
      <c r="AY199">
        <v>89.897807039319076</v>
      </c>
      <c r="AZ199">
        <v>92.56448658650379</v>
      </c>
      <c r="BA199">
        <v>94.173002152095734</v>
      </c>
      <c r="BB199">
        <v>95.207149662676414</v>
      </c>
      <c r="BC199">
        <v>95.818656491691684</v>
      </c>
      <c r="BD199">
        <v>95.564618816709228</v>
      </c>
      <c r="BE199">
        <v>95.193640444888985</v>
      </c>
      <c r="BF199">
        <v>97.334216897872082</v>
      </c>
      <c r="BG199">
        <v>98.020030256248972</v>
      </c>
      <c r="BH199">
        <v>100</v>
      </c>
      <c r="BI199">
        <v>101.71666254687131</v>
      </c>
      <c r="BJ199">
        <v>103.25452734075749</v>
      </c>
      <c r="BK199">
        <v>105.12652856743698</v>
      </c>
      <c r="BL199">
        <v>106.96566697628678</v>
      </c>
      <c r="BM199" s="5">
        <v>109.10869690935505</v>
      </c>
      <c r="BN199">
        <v>110.63490039063943</v>
      </c>
    </row>
    <row r="200" spans="1:66" x14ac:dyDescent="0.25">
      <c r="A200" t="s">
        <v>355</v>
      </c>
      <c r="B200" t="s">
        <v>132</v>
      </c>
      <c r="C200" t="s">
        <v>669</v>
      </c>
      <c r="D200" t="s">
        <v>670</v>
      </c>
      <c r="E200">
        <v>0.24451064999634667</v>
      </c>
      <c r="F200">
        <v>0.26085575116311849</v>
      </c>
      <c r="G200">
        <v>0.28282313253606089</v>
      </c>
      <c r="H200">
        <v>0.28747814124826504</v>
      </c>
      <c r="I200">
        <v>0.29342244038225651</v>
      </c>
      <c r="J200">
        <v>0.30022522660475115</v>
      </c>
      <c r="K200">
        <v>0.30916223322058001</v>
      </c>
      <c r="L200">
        <v>0.29952912452976621</v>
      </c>
      <c r="M200">
        <v>0.30108351188017812</v>
      </c>
      <c r="N200">
        <v>0.30903148894765903</v>
      </c>
      <c r="O200">
        <v>0.31293873208217815</v>
      </c>
      <c r="P200">
        <v>0.33140455956184472</v>
      </c>
      <c r="Q200">
        <v>0.35965066659639661</v>
      </c>
      <c r="R200">
        <v>0.4338864885129603</v>
      </c>
      <c r="S200">
        <v>0.53622957159691531</v>
      </c>
      <c r="T200">
        <v>0.56880923322685928</v>
      </c>
      <c r="U200">
        <v>0.59463605574388723</v>
      </c>
      <c r="V200">
        <v>0.65676623983360183</v>
      </c>
      <c r="W200">
        <v>0.71730276743067467</v>
      </c>
      <c r="X200">
        <v>0.85589474573964508</v>
      </c>
      <c r="Y200">
        <v>0.9974164679317794</v>
      </c>
      <c r="Z200">
        <v>1.1552693276947068</v>
      </c>
      <c r="AA200">
        <v>1.2185159026710806</v>
      </c>
      <c r="AB200">
        <v>1.4123552301122451</v>
      </c>
      <c r="AC200">
        <v>1.8197079384893036</v>
      </c>
      <c r="AD200">
        <v>2.2952218270880862</v>
      </c>
      <c r="AE200">
        <v>2.9125618499246353</v>
      </c>
      <c r="AF200">
        <v>3.7271782631176622</v>
      </c>
      <c r="AG200">
        <v>4.7422946928240455</v>
      </c>
      <c r="AH200">
        <v>6.2339796756440222</v>
      </c>
      <c r="AI200">
        <v>8.5160857383264048</v>
      </c>
      <c r="AJ200">
        <v>10.655312596167319</v>
      </c>
      <c r="AK200">
        <v>12.155891812489116</v>
      </c>
      <c r="AL200">
        <v>13.641346041461683</v>
      </c>
      <c r="AM200">
        <v>15.356523012528983</v>
      </c>
      <c r="AN200">
        <v>17.057477102624983</v>
      </c>
      <c r="AO200">
        <v>19.005688020281347</v>
      </c>
      <c r="AP200">
        <v>19.653969993767227</v>
      </c>
      <c r="AQ200">
        <v>22.849425707646848</v>
      </c>
      <c r="AR200">
        <v>25.28977360028858</v>
      </c>
      <c r="AS200">
        <v>28.998393826354636</v>
      </c>
      <c r="AT200">
        <v>33.039495357225448</v>
      </c>
      <c r="AU200">
        <v>38.969881319915167</v>
      </c>
      <c r="AV200">
        <v>44.871606663093417</v>
      </c>
      <c r="AW200">
        <v>50.182163655673783</v>
      </c>
      <c r="AX200" s="5">
        <v>56.682171052613207</v>
      </c>
      <c r="AY200">
        <v>61.701849265624773</v>
      </c>
      <c r="AZ200">
        <v>69.49818991147481</v>
      </c>
      <c r="BA200">
        <v>77.994173395945609</v>
      </c>
      <c r="BB200">
        <v>80.839373480147358</v>
      </c>
      <c r="BC200">
        <v>84.603013308869677</v>
      </c>
      <c r="BD200">
        <v>88.914137974156148</v>
      </c>
      <c r="BE200">
        <v>93.180483609281055</v>
      </c>
      <c r="BF200">
        <v>97.222351172153367</v>
      </c>
      <c r="BG200">
        <v>100.00000004972969</v>
      </c>
      <c r="BH200">
        <v>101.60388806090694</v>
      </c>
      <c r="BI200">
        <v>105.80495933781282</v>
      </c>
      <c r="BJ200">
        <v>108.08950985096311</v>
      </c>
      <c r="BK200">
        <v>110.2083325205468</v>
      </c>
      <c r="BL200">
        <v>113.58277881123225</v>
      </c>
      <c r="BM200" s="5">
        <v>116.08605405716104</v>
      </c>
      <c r="BN200">
        <v>124.35545111627538</v>
      </c>
    </row>
    <row r="201" spans="1:66" x14ac:dyDescent="0.25">
      <c r="A201" t="s">
        <v>588</v>
      </c>
      <c r="B201" t="s">
        <v>352</v>
      </c>
      <c r="C201" t="s">
        <v>669</v>
      </c>
      <c r="D201" t="s">
        <v>670</v>
      </c>
      <c r="AM201">
        <v>56.21752967089563</v>
      </c>
      <c r="AN201">
        <v>60.593908532841652</v>
      </c>
      <c r="AO201">
        <v>62.178816033351893</v>
      </c>
      <c r="AP201">
        <v>59.794943009445859</v>
      </c>
      <c r="AQ201">
        <v>56.582630559572422</v>
      </c>
      <c r="AR201">
        <v>54.868549666429999</v>
      </c>
      <c r="AS201">
        <v>60.598112757078567</v>
      </c>
      <c r="AT201">
        <v>62.018950191751898</v>
      </c>
      <c r="AU201">
        <v>62.941706453071987</v>
      </c>
      <c r="AV201">
        <v>61.603808580944786</v>
      </c>
      <c r="AW201">
        <v>58.612830111798708</v>
      </c>
      <c r="AX201" s="5">
        <v>58.645782084873169</v>
      </c>
      <c r="AY201">
        <v>61.808621287414766</v>
      </c>
      <c r="AZ201">
        <v>64.757037234990207</v>
      </c>
      <c r="BA201">
        <v>75.771144278606954</v>
      </c>
      <c r="BB201">
        <v>77.174981626595141</v>
      </c>
      <c r="BC201">
        <v>87.359236266512681</v>
      </c>
      <c r="BD201">
        <v>92.093953764078236</v>
      </c>
      <c r="BE201">
        <v>94.734963412457603</v>
      </c>
      <c r="BF201">
        <v>100.17120749458954</v>
      </c>
      <c r="BG201">
        <v>103.84972273979112</v>
      </c>
      <c r="BH201">
        <v>100</v>
      </c>
      <c r="BI201">
        <v>101.27802248372888</v>
      </c>
      <c r="BJ201">
        <v>104.54465900472552</v>
      </c>
      <c r="BK201">
        <v>104.22894173998796</v>
      </c>
      <c r="BL201">
        <v>108.24120285551835</v>
      </c>
      <c r="BM201" s="5">
        <v>110.64513371422058</v>
      </c>
      <c r="BN201">
        <v>120.02848187607722</v>
      </c>
    </row>
    <row r="202" spans="1:66" x14ac:dyDescent="0.25">
      <c r="A202" t="s">
        <v>589</v>
      </c>
      <c r="B202" t="s">
        <v>479</v>
      </c>
      <c r="C202" t="s">
        <v>669</v>
      </c>
      <c r="D202" t="s">
        <v>670</v>
      </c>
    </row>
    <row r="203" spans="1:66" x14ac:dyDescent="0.25">
      <c r="A203" t="s">
        <v>590</v>
      </c>
      <c r="B203" t="s">
        <v>480</v>
      </c>
      <c r="C203" t="s">
        <v>669</v>
      </c>
      <c r="D203" t="s">
        <v>670</v>
      </c>
    </row>
    <row r="204" spans="1:66" x14ac:dyDescent="0.25">
      <c r="A204" t="s">
        <v>591</v>
      </c>
      <c r="B204" t="s">
        <v>481</v>
      </c>
      <c r="C204" t="s">
        <v>669</v>
      </c>
      <c r="D204" t="s">
        <v>670</v>
      </c>
      <c r="J204">
        <v>7.5177407450957672</v>
      </c>
      <c r="K204">
        <v>8.3812404674050462</v>
      </c>
      <c r="L204">
        <v>9.0154410322806182</v>
      </c>
      <c r="M204">
        <v>9.2146123488723664</v>
      </c>
      <c r="N204">
        <v>9.3232672255446154</v>
      </c>
      <c r="O204">
        <v>10.257715005740629</v>
      </c>
      <c r="P204">
        <v>10.671239122613219</v>
      </c>
      <c r="Q204">
        <v>11.206344488872528</v>
      </c>
      <c r="R204">
        <v>12.145432910743791</v>
      </c>
      <c r="S204">
        <v>14.313643624347758</v>
      </c>
      <c r="T204">
        <v>16.658611481549165</v>
      </c>
      <c r="U204">
        <v>18.209017379835711</v>
      </c>
      <c r="V204">
        <v>19.86596735263608</v>
      </c>
      <c r="W204">
        <v>21.049913376175237</v>
      </c>
      <c r="X204">
        <v>23.071037503377081</v>
      </c>
      <c r="Y204">
        <v>24.781923681853073</v>
      </c>
      <c r="Z204">
        <v>29.036290621903422</v>
      </c>
      <c r="AA204">
        <v>34.559554343196993</v>
      </c>
      <c r="AB204">
        <v>40.658632427075688</v>
      </c>
      <c r="AC204">
        <v>47.013006717859476</v>
      </c>
      <c r="AD204">
        <v>53.439582184766529</v>
      </c>
      <c r="AE204">
        <v>55.40913934165895</v>
      </c>
      <c r="AF204">
        <v>57.485052772840383</v>
      </c>
      <c r="AG204">
        <v>60.102060361002088</v>
      </c>
      <c r="AH204">
        <v>63.201594873240872</v>
      </c>
      <c r="AI204">
        <v>65.476038651571145</v>
      </c>
      <c r="AJ204">
        <v>67.222965009216821</v>
      </c>
      <c r="AK204">
        <v>69.706419193883434</v>
      </c>
      <c r="AL204">
        <v>72.10945723949186</v>
      </c>
      <c r="AM204">
        <v>74.55908733402083</v>
      </c>
      <c r="AN204">
        <v>76.644670901396935</v>
      </c>
      <c r="AO204">
        <v>78.682847298230271</v>
      </c>
      <c r="AP204">
        <v>81.186089770868506</v>
      </c>
      <c r="AQ204">
        <v>83.66987841876751</v>
      </c>
      <c r="AR204">
        <v>85.9027613807325</v>
      </c>
      <c r="AS204">
        <v>88.357182930963944</v>
      </c>
      <c r="AT204">
        <v>90.768838265447656</v>
      </c>
      <c r="AU204">
        <v>94.594667074815476</v>
      </c>
      <c r="AV204">
        <v>96.219111070454574</v>
      </c>
      <c r="AW204">
        <v>97.84661904821175</v>
      </c>
      <c r="AX204" s="5">
        <v>100</v>
      </c>
      <c r="AY204">
        <v>104.13586334839822</v>
      </c>
      <c r="AZ204">
        <v>107.44729741986878</v>
      </c>
      <c r="BA204">
        <v>111.86969032895013</v>
      </c>
      <c r="BB204">
        <v>112.75933378829211</v>
      </c>
      <c r="BC204">
        <v>115.09395507070323</v>
      </c>
      <c r="BD204">
        <v>118.0926736292315</v>
      </c>
      <c r="BE204">
        <v>120.12106441257097</v>
      </c>
      <c r="BF204">
        <v>122.63919995237538</v>
      </c>
      <c r="BG204">
        <v>123.75174893534597</v>
      </c>
      <c r="BH204">
        <v>124.00399628316248</v>
      </c>
      <c r="BI204">
        <v>124.11320968391431</v>
      </c>
      <c r="BJ204">
        <v>126.39981836693698</v>
      </c>
      <c r="BK204">
        <v>123.67366075181043</v>
      </c>
      <c r="BL204">
        <v>124.59764270619064</v>
      </c>
      <c r="BM204" s="5">
        <v>129.3858117866404</v>
      </c>
      <c r="BN204">
        <v>130.85041408845763</v>
      </c>
    </row>
    <row r="205" spans="1:66" x14ac:dyDescent="0.25">
      <c r="A205" t="s">
        <v>362</v>
      </c>
      <c r="B205" t="s">
        <v>133</v>
      </c>
      <c r="C205" t="s">
        <v>669</v>
      </c>
      <c r="D205" t="s">
        <v>670</v>
      </c>
      <c r="AS205">
        <v>47.795601479612408</v>
      </c>
      <c r="AT205">
        <v>45.428791507522362</v>
      </c>
      <c r="AU205">
        <v>46.795746194701962</v>
      </c>
      <c r="AV205">
        <v>54.833602442782549</v>
      </c>
      <c r="AW205">
        <v>62.020524737806191</v>
      </c>
      <c r="AX205" s="5">
        <v>80.963267430943915</v>
      </c>
      <c r="AY205">
        <v>87.733102959224126</v>
      </c>
      <c r="AZ205">
        <v>97.357302049794498</v>
      </c>
      <c r="BA205">
        <v>119.65170041134654</v>
      </c>
      <c r="BB205">
        <v>90.674330905151194</v>
      </c>
      <c r="BC205">
        <v>97.002791588118654</v>
      </c>
      <c r="BD205">
        <v>114.72536781821468</v>
      </c>
      <c r="BE205">
        <v>121.98744027570578</v>
      </c>
      <c r="BF205">
        <v>122.92367993901905</v>
      </c>
      <c r="BG205">
        <v>121.10102776792996</v>
      </c>
      <c r="BH205">
        <v>90.66857261418032</v>
      </c>
      <c r="BI205">
        <v>82.529527710857778</v>
      </c>
      <c r="BJ205">
        <v>88.956572168148355</v>
      </c>
      <c r="BK205">
        <v>100</v>
      </c>
      <c r="BL205">
        <v>95.173134273173531</v>
      </c>
      <c r="BM205" s="5">
        <v>81.116527253399497</v>
      </c>
      <c r="BN205">
        <v>99.345176290878229</v>
      </c>
    </row>
    <row r="206" spans="1:66" x14ac:dyDescent="0.25">
      <c r="A206" t="s">
        <v>363</v>
      </c>
      <c r="B206" t="s">
        <v>134</v>
      </c>
      <c r="C206" t="s">
        <v>669</v>
      </c>
      <c r="D206" t="s">
        <v>670</v>
      </c>
      <c r="AI206">
        <v>3.4644946848263886E-2</v>
      </c>
      <c r="AJ206">
        <v>0.1022039715838234</v>
      </c>
      <c r="AK206">
        <v>0.30646770046035027</v>
      </c>
      <c r="AL206">
        <v>1.0030955559496486</v>
      </c>
      <c r="AM206">
        <v>2.3976297987779907</v>
      </c>
      <c r="AN206">
        <v>3.4509918438769223</v>
      </c>
      <c r="AO206">
        <v>4.9695070728317292</v>
      </c>
      <c r="AP206">
        <v>11.695158406859665</v>
      </c>
      <c r="AQ206">
        <v>17.324566741880215</v>
      </c>
      <c r="AR206">
        <v>25.90411889700361</v>
      </c>
      <c r="AS206">
        <v>37.089721858386625</v>
      </c>
      <c r="AT206">
        <v>51.167613671035262</v>
      </c>
      <c r="AU206">
        <v>62.789963106569523</v>
      </c>
      <c r="AV206">
        <v>77.327883674715977</v>
      </c>
      <c r="AW206">
        <v>89.280142154501803</v>
      </c>
      <c r="AX206" s="5">
        <v>100</v>
      </c>
      <c r="AY206">
        <v>110.60657935710172</v>
      </c>
      <c r="AZ206">
        <v>128.10036754770988</v>
      </c>
      <c r="BA206">
        <v>148.61638425031586</v>
      </c>
      <c r="BB206">
        <v>154.6900062908127</v>
      </c>
      <c r="BC206">
        <v>163.83265026307581</v>
      </c>
      <c r="BD206">
        <v>170.3481819524194</v>
      </c>
      <c r="BE206">
        <v>176.82668205142946</v>
      </c>
      <c r="BF206">
        <v>179.28401966778677</v>
      </c>
      <c r="BG206">
        <v>182.35025023949819</v>
      </c>
      <c r="BH206">
        <v>188.30353782859268</v>
      </c>
      <c r="BI206">
        <v>193.23951362564509</v>
      </c>
      <c r="BJ206">
        <v>202.22895511599401</v>
      </c>
      <c r="BK206">
        <v>214.7919691076801</v>
      </c>
      <c r="BL206">
        <v>229.40926060748262</v>
      </c>
      <c r="BM206" s="5">
        <v>238.83641018821135</v>
      </c>
      <c r="BN206">
        <v>251.77321794701103</v>
      </c>
    </row>
    <row r="207" spans="1:66" x14ac:dyDescent="0.25">
      <c r="A207" t="s">
        <v>365</v>
      </c>
      <c r="B207" t="s">
        <v>135</v>
      </c>
      <c r="C207" t="s">
        <v>669</v>
      </c>
      <c r="D207" t="s">
        <v>670</v>
      </c>
      <c r="AH207">
        <v>7.6356463206196461E-4</v>
      </c>
      <c r="AI207">
        <v>8.8499363789249473E-4</v>
      </c>
      <c r="AJ207">
        <v>2.0233589337237106E-3</v>
      </c>
      <c r="AK207">
        <v>3.217987328300418E-2</v>
      </c>
      <c r="AL207">
        <v>0.31788589715413534</v>
      </c>
      <c r="AM207">
        <v>1.2947430822524031</v>
      </c>
      <c r="AN207">
        <v>3.1592620328290901</v>
      </c>
      <c r="AO207">
        <v>4.6136718338259035</v>
      </c>
      <c r="AP207">
        <v>5.3084217750200109</v>
      </c>
      <c r="AQ207">
        <v>6.2925483541742517</v>
      </c>
      <c r="AR207">
        <v>10.847510505250755</v>
      </c>
      <c r="AS207">
        <v>14.936797228052818</v>
      </c>
      <c r="AT207">
        <v>17.398324555437988</v>
      </c>
      <c r="AU207">
        <v>20.123233846108704</v>
      </c>
      <c r="AV207">
        <v>22.871491424013026</v>
      </c>
      <c r="AW207">
        <v>27.504146222312727</v>
      </c>
      <c r="AX207" s="5">
        <v>32.806789427313547</v>
      </c>
      <c r="AY207">
        <v>37.767309390965181</v>
      </c>
      <c r="AZ207">
        <v>42.994773038072722</v>
      </c>
      <c r="BA207">
        <v>50.739644362266198</v>
      </c>
      <c r="BB207">
        <v>51.739526188952887</v>
      </c>
      <c r="BC207">
        <v>59.08193904052694</v>
      </c>
      <c r="BD207">
        <v>73.533432177126912</v>
      </c>
      <c r="BE207">
        <v>80.083693561020922</v>
      </c>
      <c r="BF207">
        <v>84.344257272307075</v>
      </c>
      <c r="BG207">
        <v>90.661702125394811</v>
      </c>
      <c r="BH207">
        <v>97.234436098652239</v>
      </c>
      <c r="BI207">
        <v>100</v>
      </c>
      <c r="BJ207">
        <v>105.34981508815954</v>
      </c>
      <c r="BK207">
        <v>115.882665066379</v>
      </c>
      <c r="BL207">
        <v>119.66407034094269</v>
      </c>
      <c r="BM207" s="5">
        <v>120.45114769203474</v>
      </c>
      <c r="BN207">
        <v>140.28603160294136</v>
      </c>
    </row>
    <row r="208" spans="1:66" x14ac:dyDescent="0.25">
      <c r="A208" t="s">
        <v>366</v>
      </c>
      <c r="B208" t="s">
        <v>136</v>
      </c>
      <c r="C208" t="s">
        <v>669</v>
      </c>
      <c r="D208" t="s">
        <v>670</v>
      </c>
      <c r="E208">
        <v>0.7180732168669044</v>
      </c>
      <c r="F208">
        <v>0.769233877323238</v>
      </c>
      <c r="G208">
        <v>0.70791567619056106</v>
      </c>
      <c r="H208">
        <v>0.80384694879977281</v>
      </c>
      <c r="I208">
        <v>0.93266345056077882</v>
      </c>
      <c r="J208">
        <v>0.99761287372851104</v>
      </c>
      <c r="K208">
        <v>1.3653257426491929</v>
      </c>
      <c r="L208">
        <v>1.8700384113519424</v>
      </c>
      <c r="M208">
        <v>1.8859055327271543</v>
      </c>
      <c r="N208">
        <v>1.8616880600983869</v>
      </c>
      <c r="O208">
        <v>2.046673020514953</v>
      </c>
      <c r="P208">
        <v>2.0443425529628834</v>
      </c>
      <c r="Q208">
        <v>2.0820879213926289</v>
      </c>
      <c r="R208">
        <v>2.1636277681071734</v>
      </c>
      <c r="S208">
        <v>2.5077941247055531</v>
      </c>
      <c r="T208">
        <v>4.713879276829859</v>
      </c>
      <c r="U208">
        <v>4.6247356922078344</v>
      </c>
      <c r="V208">
        <v>5.2496052967546261</v>
      </c>
      <c r="W208">
        <v>5.4419896243238206</v>
      </c>
      <c r="X208">
        <v>5.7720618431828337</v>
      </c>
      <c r="Y208">
        <v>5.9489625603932152</v>
      </c>
      <c r="Z208">
        <v>6.4076693245969736</v>
      </c>
      <c r="AA208">
        <v>6.7205673716968981</v>
      </c>
      <c r="AB208">
        <v>6.8851683575277907</v>
      </c>
      <c r="AC208">
        <v>8.0457797929431862</v>
      </c>
      <c r="AD208">
        <v>8.4129996421749738</v>
      </c>
      <c r="AE208">
        <v>7.8222613077501153</v>
      </c>
      <c r="AF208">
        <v>7.8743009723475197</v>
      </c>
      <c r="AG208">
        <v>8.0495338019969864</v>
      </c>
      <c r="AH208">
        <v>8.475924591270779</v>
      </c>
      <c r="AI208">
        <v>9.6169085453707552</v>
      </c>
      <c r="AJ208">
        <v>11.057419162412014</v>
      </c>
      <c r="AK208">
        <v>11.86276231069637</v>
      </c>
      <c r="AL208">
        <v>13.508187064003177</v>
      </c>
      <c r="AM208">
        <v>15.830420419040792</v>
      </c>
      <c r="AN208">
        <v>23.94613605126694</v>
      </c>
      <c r="AO208">
        <v>26.561393126322109</v>
      </c>
      <c r="AP208">
        <v>30.710681802445638</v>
      </c>
      <c r="AQ208">
        <v>31.394977414248181</v>
      </c>
      <c r="AR208">
        <v>34.859343509424718</v>
      </c>
      <c r="AS208">
        <v>36.002627381064087</v>
      </c>
      <c r="AT208">
        <v>35.863032780841984</v>
      </c>
      <c r="AU208">
        <v>33.987158563898788</v>
      </c>
      <c r="AV208">
        <v>40.911075032221774</v>
      </c>
      <c r="AW208">
        <v>45.451680672268907</v>
      </c>
      <c r="AX208" s="5">
        <v>49.554690458518259</v>
      </c>
      <c r="AY208">
        <v>50.774486530144472</v>
      </c>
      <c r="AZ208">
        <v>57.339496587413294</v>
      </c>
      <c r="BA208">
        <v>65.630942465287262</v>
      </c>
      <c r="BB208">
        <v>70.321881894601617</v>
      </c>
      <c r="BC208">
        <v>72.561813123988074</v>
      </c>
      <c r="BD208">
        <v>77.781141880728114</v>
      </c>
      <c r="BE208">
        <v>81.45289262042273</v>
      </c>
      <c r="BF208">
        <v>83.645774632153064</v>
      </c>
      <c r="BG208">
        <v>87.604185324427178</v>
      </c>
      <c r="BH208">
        <v>88.030128386611636</v>
      </c>
      <c r="BI208">
        <v>92.458340140775888</v>
      </c>
      <c r="BJ208">
        <v>100</v>
      </c>
      <c r="BK208">
        <v>99.385781501291063</v>
      </c>
      <c r="BL208">
        <v>101.85068380382664</v>
      </c>
      <c r="BM208" s="5">
        <v>108.70260716463915</v>
      </c>
      <c r="BN208">
        <v>111.68357926942576</v>
      </c>
    </row>
    <row r="209" spans="1:66" x14ac:dyDescent="0.25">
      <c r="A209" t="s">
        <v>592</v>
      </c>
      <c r="B209" t="s">
        <v>482</v>
      </c>
      <c r="C209" t="s">
        <v>669</v>
      </c>
      <c r="D209" t="s">
        <v>670</v>
      </c>
    </row>
    <row r="210" spans="1:66" x14ac:dyDescent="0.25">
      <c r="A210" t="s">
        <v>377</v>
      </c>
      <c r="B210" t="s">
        <v>137</v>
      </c>
      <c r="C210" t="s">
        <v>669</v>
      </c>
      <c r="D210" t="s">
        <v>670</v>
      </c>
      <c r="M210">
        <v>6.5441979754484052</v>
      </c>
      <c r="N210">
        <v>6.6107310251775004</v>
      </c>
      <c r="O210">
        <v>4.9950601948002387</v>
      </c>
      <c r="P210">
        <v>5.5219263038515338</v>
      </c>
      <c r="Q210">
        <v>5.5813440764531759</v>
      </c>
      <c r="R210">
        <v>6.217284446750087</v>
      </c>
      <c r="S210">
        <v>15.565174070487158</v>
      </c>
      <c r="T210">
        <v>17.442481030571315</v>
      </c>
      <c r="U210">
        <v>20.329841441108609</v>
      </c>
      <c r="V210">
        <v>21.972822107704786</v>
      </c>
      <c r="W210">
        <v>24.189040416416223</v>
      </c>
      <c r="X210">
        <v>29.776357704497531</v>
      </c>
      <c r="Y210">
        <v>41.036003296096901</v>
      </c>
      <c r="Z210">
        <v>45.84185100668148</v>
      </c>
      <c r="AA210">
        <v>48.735349580612095</v>
      </c>
      <c r="AB210">
        <v>49.31854065462781</v>
      </c>
      <c r="AC210">
        <v>48.863451713324778</v>
      </c>
      <c r="AD210">
        <v>48.355821339532</v>
      </c>
      <c r="AE210">
        <v>35.362560452473893</v>
      </c>
      <c r="AF210">
        <v>37.746504098307703</v>
      </c>
      <c r="AG210">
        <v>34.36870378329187</v>
      </c>
      <c r="AH210">
        <v>37.3166950575296</v>
      </c>
      <c r="AI210">
        <v>39.966820908016082</v>
      </c>
      <c r="AJ210">
        <v>39.062568251361498</v>
      </c>
      <c r="AK210">
        <v>38.946698601525206</v>
      </c>
      <c r="AL210">
        <v>38.298505229436337</v>
      </c>
      <c r="AM210">
        <v>38.717854696811763</v>
      </c>
      <c r="AN210">
        <v>40.970545472006862</v>
      </c>
      <c r="AO210">
        <v>44.183835967986042</v>
      </c>
      <c r="AP210">
        <v>45.712474966029824</v>
      </c>
      <c r="AQ210">
        <v>39.343015926241904</v>
      </c>
      <c r="AR210">
        <v>45.043161517426917</v>
      </c>
      <c r="AS210">
        <v>49.974480066875067</v>
      </c>
      <c r="AT210">
        <v>49.151561501937636</v>
      </c>
      <c r="AU210">
        <v>52.079458229750863</v>
      </c>
      <c r="AV210">
        <v>53.285909430280718</v>
      </c>
      <c r="AW210">
        <v>59.177457384616574</v>
      </c>
      <c r="AX210" s="5">
        <v>71.101485899290637</v>
      </c>
      <c r="AY210">
        <v>79.329606850161881</v>
      </c>
      <c r="AZ210">
        <v>86.02137610657887</v>
      </c>
      <c r="BA210">
        <v>101.23838252160925</v>
      </c>
      <c r="BB210">
        <v>85.330562195602951</v>
      </c>
      <c r="BC210">
        <v>100.00001489540517</v>
      </c>
      <c r="BD210">
        <v>115.52937100894786</v>
      </c>
      <c r="BE210">
        <v>120.16849586020126</v>
      </c>
      <c r="BF210">
        <v>118.70681441848647</v>
      </c>
      <c r="BG210">
        <v>116.01216761011077</v>
      </c>
      <c r="BH210">
        <v>96.39621059381227</v>
      </c>
      <c r="BI210">
        <v>93.45959012564731</v>
      </c>
      <c r="BJ210">
        <v>100.53056679498683</v>
      </c>
      <c r="BK210">
        <v>116.29312336907012</v>
      </c>
      <c r="BL210">
        <v>114.06634913057587</v>
      </c>
      <c r="BM210" s="5">
        <v>104.146181805491</v>
      </c>
      <c r="BN210">
        <v>119.54626924814586</v>
      </c>
    </row>
    <row r="211" spans="1:66" x14ac:dyDescent="0.25">
      <c r="A211" t="s">
        <v>392</v>
      </c>
      <c r="B211" t="s">
        <v>138</v>
      </c>
      <c r="C211" t="s">
        <v>669</v>
      </c>
      <c r="D211" t="s">
        <v>670</v>
      </c>
      <c r="E211">
        <v>1.0044471217909353E-2</v>
      </c>
      <c r="F211">
        <v>1.0902545629769047E-2</v>
      </c>
      <c r="G211">
        <v>1.1076229143614358E-2</v>
      </c>
      <c r="H211">
        <v>1.1598010033216635E-2</v>
      </c>
      <c r="I211">
        <v>1.2051025717738254E-2</v>
      </c>
      <c r="J211">
        <v>1.1762442523881559E-2</v>
      </c>
      <c r="K211">
        <v>1.2515750588837438E-2</v>
      </c>
      <c r="L211">
        <v>1.3361788473773882E-2</v>
      </c>
      <c r="M211">
        <v>1.3678147808295375E-2</v>
      </c>
      <c r="N211">
        <v>1.4855488938698985E-2</v>
      </c>
      <c r="O211">
        <v>1.5943005404656065E-2</v>
      </c>
      <c r="P211">
        <v>1.6989165099914931E-2</v>
      </c>
      <c r="Q211">
        <v>1.9419541629250713E-2</v>
      </c>
      <c r="R211">
        <v>2.3915472859817051E-2</v>
      </c>
      <c r="S211">
        <v>2.7607803295403265E-2</v>
      </c>
      <c r="T211">
        <v>2.906667310078143E-2</v>
      </c>
      <c r="U211">
        <v>3.1062397257646316E-2</v>
      </c>
      <c r="V211">
        <v>3.6468496403286504E-2</v>
      </c>
      <c r="W211">
        <v>4.5552770702806673E-2</v>
      </c>
      <c r="X211">
        <v>5.6473994004027139E-2</v>
      </c>
      <c r="Y211">
        <v>6.8913275088696227E-2</v>
      </c>
      <c r="Z211">
        <v>8.6125867537333201E-2</v>
      </c>
      <c r="AA211">
        <v>0.11247198518379077</v>
      </c>
      <c r="AB211">
        <v>0.14178000150176859</v>
      </c>
      <c r="AC211">
        <v>0.1894703744460314</v>
      </c>
      <c r="AD211">
        <v>0.27694722681428297</v>
      </c>
      <c r="AE211">
        <v>0.35627199312938801</v>
      </c>
      <c r="AF211">
        <v>0.44851563340694339</v>
      </c>
      <c r="AG211">
        <v>0.8022267068827893</v>
      </c>
      <c r="AH211">
        <v>1.0969539844197689</v>
      </c>
      <c r="AI211">
        <v>1.8235279099512329</v>
      </c>
      <c r="AJ211">
        <v>3.4423255380121689</v>
      </c>
      <c r="AK211">
        <v>7.2025035457559543</v>
      </c>
      <c r="AL211">
        <v>14.224033260187529</v>
      </c>
      <c r="AM211">
        <v>36.878220413747734</v>
      </c>
      <c r="AN211">
        <v>75.436254383629034</v>
      </c>
      <c r="AO211">
        <v>100</v>
      </c>
      <c r="AP211">
        <v>137.92116997776697</v>
      </c>
      <c r="AQ211">
        <v>162.28118046253903</v>
      </c>
      <c r="AR211">
        <v>187.95986965777257</v>
      </c>
      <c r="AS211">
        <v>206.47981297059189</v>
      </c>
      <c r="AT211">
        <v>250.11723815499698</v>
      </c>
      <c r="AU211">
        <v>277.13298940355844</v>
      </c>
      <c r="AV211">
        <v>304.29181203216876</v>
      </c>
      <c r="AW211">
        <v>356.85517330910039</v>
      </c>
      <c r="AX211" s="5">
        <v>421.28324395530933</v>
      </c>
      <c r="AY211">
        <v>453.52090912824076</v>
      </c>
      <c r="AZ211">
        <v>522.93963801836969</v>
      </c>
      <c r="BA211">
        <v>569.43428811114165</v>
      </c>
      <c r="BB211">
        <v>580.03790559987158</v>
      </c>
      <c r="BC211">
        <v>711.52913000661829</v>
      </c>
      <c r="BD211">
        <v>898.86300945801986</v>
      </c>
      <c r="BE211">
        <v>1169.6777884595938</v>
      </c>
      <c r="BF211">
        <v>1595.7753718895763</v>
      </c>
      <c r="BG211">
        <v>2139.4079367455488</v>
      </c>
      <c r="BH211">
        <v>2439.4076435351408</v>
      </c>
      <c r="BI211">
        <v>2944.0134517461624</v>
      </c>
      <c r="BJ211">
        <v>3963.3007033958797</v>
      </c>
      <c r="BK211">
        <v>6181.771170436431</v>
      </c>
      <c r="BL211">
        <v>9394.9874140450593</v>
      </c>
      <c r="BM211" s="5">
        <v>20260.56424467847</v>
      </c>
      <c r="BN211">
        <v>67977.321805859014</v>
      </c>
    </row>
    <row r="212" spans="1:66" x14ac:dyDescent="0.25">
      <c r="A212" t="s">
        <v>378</v>
      </c>
      <c r="B212" t="s">
        <v>139</v>
      </c>
      <c r="C212" t="s">
        <v>669</v>
      </c>
      <c r="D212" t="s">
        <v>670</v>
      </c>
      <c r="E212">
        <v>10.940828645278598</v>
      </c>
      <c r="F212">
        <v>11.210911476328661</v>
      </c>
      <c r="G212">
        <v>11.495584287056172</v>
      </c>
      <c r="H212">
        <v>11.666472541023255</v>
      </c>
      <c r="I212">
        <v>11.899259531867761</v>
      </c>
      <c r="J212">
        <v>11.953141856330239</v>
      </c>
      <c r="K212">
        <v>12.002893547532736</v>
      </c>
      <c r="L212">
        <v>12.16289198257069</v>
      </c>
      <c r="M212">
        <v>12.096924272623241</v>
      </c>
      <c r="N212">
        <v>12.927592926462372</v>
      </c>
      <c r="O212">
        <v>13.191685597033654</v>
      </c>
      <c r="P212">
        <v>13.587674712471753</v>
      </c>
      <c r="Q212">
        <v>14.145263894510823</v>
      </c>
      <c r="R212">
        <v>15.232242229675364</v>
      </c>
      <c r="S212">
        <v>17.785348064746429</v>
      </c>
      <c r="T212">
        <v>19.853631888756514</v>
      </c>
      <c r="U212">
        <v>20.605928657709491</v>
      </c>
      <c r="V212">
        <v>22.288187332431768</v>
      </c>
      <c r="W212">
        <v>23.797684221714427</v>
      </c>
      <c r="X212">
        <v>26.107625793307211</v>
      </c>
      <c r="Y212">
        <v>27.532068332908455</v>
      </c>
      <c r="Z212">
        <v>30.57375431185433</v>
      </c>
      <c r="AA212">
        <v>33.546151730419218</v>
      </c>
      <c r="AB212">
        <v>36.663278494362004</v>
      </c>
      <c r="AC212">
        <v>39.494589193513193</v>
      </c>
      <c r="AD212">
        <v>43.006532091727493</v>
      </c>
      <c r="AE212">
        <v>45.38740937377306</v>
      </c>
      <c r="AF212">
        <v>44.599504675905862</v>
      </c>
      <c r="AG212">
        <v>44.090922349470901</v>
      </c>
      <c r="AH212">
        <v>45.047795213632654</v>
      </c>
      <c r="AI212">
        <v>44.972622887731568</v>
      </c>
      <c r="AJ212">
        <v>44.557220470769934</v>
      </c>
      <c r="AK212">
        <v>44.188524392127164</v>
      </c>
      <c r="AL212">
        <v>44.225761954907291</v>
      </c>
      <c r="AM212">
        <v>59.280815926827756</v>
      </c>
      <c r="AN212">
        <v>63.497464682746696</v>
      </c>
      <c r="AO212">
        <v>66.139922686636126</v>
      </c>
      <c r="AP212">
        <v>67.448057373060905</v>
      </c>
      <c r="AQ212">
        <v>69.322459733274655</v>
      </c>
      <c r="AR212">
        <v>68.958206447279906</v>
      </c>
      <c r="AS212">
        <v>69.860634807502692</v>
      </c>
      <c r="AT212">
        <v>74.747340939665889</v>
      </c>
      <c r="AU212">
        <v>76.171012662208824</v>
      </c>
      <c r="AV212">
        <v>75.468045671046696</v>
      </c>
      <c r="AW212">
        <v>75.366212779886126</v>
      </c>
      <c r="AX212" s="5">
        <v>78.924160306859321</v>
      </c>
      <c r="AY212">
        <v>81.201510640135155</v>
      </c>
      <c r="AZ212">
        <v>86.551644682360802</v>
      </c>
      <c r="BA212">
        <v>93.663197551846324</v>
      </c>
      <c r="BB212">
        <v>92.081189913883577</v>
      </c>
      <c r="BC212">
        <v>93.558555064665356</v>
      </c>
      <c r="BD212">
        <v>97.167548617566581</v>
      </c>
      <c r="BE212">
        <v>100.34892257513263</v>
      </c>
      <c r="BF212">
        <v>101.53919172206787</v>
      </c>
      <c r="BG212">
        <v>100</v>
      </c>
      <c r="BH212">
        <v>101.06978461964601</v>
      </c>
      <c r="BI212">
        <v>102.022596463086</v>
      </c>
      <c r="BJ212">
        <v>102.64676625369805</v>
      </c>
      <c r="BK212">
        <v>101.78577034550862</v>
      </c>
      <c r="BL212">
        <v>103.88490915579402</v>
      </c>
      <c r="BM212" s="5">
        <v>105.42976452776132</v>
      </c>
      <c r="BN212">
        <v>108.01204581343677</v>
      </c>
    </row>
    <row r="213" spans="1:66" x14ac:dyDescent="0.25">
      <c r="A213" t="s">
        <v>383</v>
      </c>
      <c r="B213" t="s">
        <v>384</v>
      </c>
      <c r="C213" t="s">
        <v>669</v>
      </c>
      <c r="D213" t="s">
        <v>670</v>
      </c>
      <c r="E213">
        <v>26.387954548234404</v>
      </c>
      <c r="F213">
        <v>26.475511819929871</v>
      </c>
      <c r="G213">
        <v>26.599570923775872</v>
      </c>
      <c r="H213">
        <v>26.845701725044201</v>
      </c>
      <c r="I213">
        <v>26.99727778435318</v>
      </c>
      <c r="J213">
        <v>27.28960679038882</v>
      </c>
      <c r="K213">
        <v>27.862959796116588</v>
      </c>
      <c r="L213">
        <v>27.96375683433066</v>
      </c>
      <c r="M213">
        <v>28.365678335131484</v>
      </c>
      <c r="N213">
        <v>29.01163023060629</v>
      </c>
      <c r="O213">
        <v>29.460429131214738</v>
      </c>
      <c r="P213">
        <v>30.890304405386495</v>
      </c>
      <c r="Q213">
        <v>32.659090283268618</v>
      </c>
      <c r="R213">
        <v>36.97330748848541</v>
      </c>
      <c r="S213">
        <v>43.005714477234257</v>
      </c>
      <c r="T213">
        <v>44.248161255181039</v>
      </c>
      <c r="U213">
        <v>45.009164789209848</v>
      </c>
      <c r="V213">
        <v>45.912354042725227</v>
      </c>
      <c r="W213">
        <v>47.768075772889731</v>
      </c>
      <c r="X213">
        <v>50.268925865865199</v>
      </c>
      <c r="Y213">
        <v>55.862404042367118</v>
      </c>
      <c r="Z213">
        <v>59.144593643982745</v>
      </c>
      <c r="AA213">
        <v>61.825591761730614</v>
      </c>
      <c r="AB213">
        <v>63.786353092610717</v>
      </c>
      <c r="AC213">
        <v>64.288938495502279</v>
      </c>
      <c r="AD213">
        <v>63.346794509080482</v>
      </c>
      <c r="AE213">
        <v>62.553175866990351</v>
      </c>
      <c r="AF213">
        <v>62.886226453647296</v>
      </c>
      <c r="AG213">
        <v>66.301402159076801</v>
      </c>
      <c r="AH213">
        <v>69.058990504297284</v>
      </c>
      <c r="AI213">
        <v>72.302983618764728</v>
      </c>
      <c r="AJ213">
        <v>75.509870539894592</v>
      </c>
      <c r="AK213">
        <v>76.557723323635926</v>
      </c>
      <c r="AL213">
        <v>79.203701232261224</v>
      </c>
      <c r="AM213">
        <v>81.946319181435229</v>
      </c>
      <c r="AN213">
        <v>84.549162342858622</v>
      </c>
      <c r="AO213">
        <v>85.82266111359381</v>
      </c>
      <c r="AP213">
        <v>86.753830308087771</v>
      </c>
      <c r="AQ213">
        <v>85.601003288011555</v>
      </c>
      <c r="AR213">
        <v>82.538345107662025</v>
      </c>
      <c r="AS213">
        <v>85.727195514487704</v>
      </c>
      <c r="AT213">
        <v>84.171734077222055</v>
      </c>
      <c r="AU213">
        <v>83.416784636234212</v>
      </c>
      <c r="AV213">
        <v>81.916075915355563</v>
      </c>
      <c r="AW213">
        <v>85.159566057759392</v>
      </c>
      <c r="AX213" s="5">
        <v>86.778039493404847</v>
      </c>
      <c r="AY213">
        <v>88.378385357315665</v>
      </c>
      <c r="AZ213">
        <v>93.607579294246861</v>
      </c>
      <c r="BA213">
        <v>92.314338698029673</v>
      </c>
      <c r="BB213">
        <v>95.041234698534367</v>
      </c>
      <c r="BC213">
        <v>96.094109777891546</v>
      </c>
      <c r="BD213">
        <v>97.219177888889405</v>
      </c>
      <c r="BE213">
        <v>97.700748975358266</v>
      </c>
      <c r="BF213">
        <v>97.279600720971018</v>
      </c>
      <c r="BG213">
        <v>97.019601491621913</v>
      </c>
      <c r="BH213">
        <v>100</v>
      </c>
      <c r="BI213">
        <v>100.44264204235142</v>
      </c>
      <c r="BJ213">
        <v>103.2569190628966</v>
      </c>
      <c r="BK213">
        <v>106.87796268672558</v>
      </c>
      <c r="BL213">
        <v>106.49403328089922</v>
      </c>
      <c r="BM213" s="5">
        <v>103.32885160161361</v>
      </c>
      <c r="BN213">
        <v>107.49560223927044</v>
      </c>
    </row>
    <row r="214" spans="1:66" x14ac:dyDescent="0.25">
      <c r="A214" t="s">
        <v>387</v>
      </c>
      <c r="B214" t="s">
        <v>140</v>
      </c>
      <c r="C214" t="s">
        <v>669</v>
      </c>
      <c r="D214" t="s">
        <v>670</v>
      </c>
      <c r="Y214">
        <v>3.9922811177277673</v>
      </c>
      <c r="Z214">
        <v>4.5170401328250014</v>
      </c>
      <c r="AA214">
        <v>5.104150526535248</v>
      </c>
      <c r="AB214">
        <v>5.4588951407739703</v>
      </c>
      <c r="AC214">
        <v>6.0551330070145397</v>
      </c>
      <c r="AD214">
        <v>6.6248719291687577</v>
      </c>
      <c r="AE214">
        <v>6.9626058869165881</v>
      </c>
      <c r="AF214">
        <v>7.7629056962033722</v>
      </c>
      <c r="AG214">
        <v>9.0680089225474791</v>
      </c>
      <c r="AH214">
        <v>9.3811852833166558</v>
      </c>
      <c r="AI214">
        <v>12.580820431540582</v>
      </c>
      <c r="AJ214">
        <v>13.49238571938997</v>
      </c>
      <c r="AK214">
        <v>15.267586006029122</v>
      </c>
      <c r="AL214">
        <v>17.865917421777418</v>
      </c>
      <c r="AM214">
        <v>22.85713458232313</v>
      </c>
      <c r="AN214">
        <v>25.037435342370685</v>
      </c>
      <c r="AO214">
        <v>28.062931918585637</v>
      </c>
      <c r="AP214">
        <v>30.440766563854183</v>
      </c>
      <c r="AQ214">
        <v>33.835728484613668</v>
      </c>
      <c r="AR214">
        <v>36.432478272311315</v>
      </c>
      <c r="AS214">
        <v>38.457782981360971</v>
      </c>
      <c r="AT214">
        <v>42.267796404931666</v>
      </c>
      <c r="AU214">
        <v>47.035224931987827</v>
      </c>
      <c r="AV214">
        <v>59.211271861897032</v>
      </c>
      <c r="AW214">
        <v>61.439295611604173</v>
      </c>
      <c r="AX214" s="5">
        <v>68.012873923769376</v>
      </c>
      <c r="AY214">
        <v>73.68767845376675</v>
      </c>
      <c r="AZ214">
        <v>80.536465744300813</v>
      </c>
      <c r="BA214">
        <v>85.714285714285708</v>
      </c>
      <c r="BB214">
        <v>89.891251645078611</v>
      </c>
      <c r="BC214">
        <v>91.460103797052767</v>
      </c>
      <c r="BD214">
        <v>95.554615230908453</v>
      </c>
      <c r="BE214">
        <v>100</v>
      </c>
      <c r="BF214">
        <v>102.3522743375372</v>
      </c>
      <c r="BG214">
        <v>106.10888486728713</v>
      </c>
      <c r="BH214">
        <v>109.67178031105649</v>
      </c>
      <c r="BI214">
        <v>110.05008481295981</v>
      </c>
      <c r="BJ214">
        <v>112.88572958761381</v>
      </c>
      <c r="BK214">
        <v>121.75614841491731</v>
      </c>
      <c r="BL214">
        <v>123.26636301822822</v>
      </c>
      <c r="BM214" s="5">
        <v>121.63308589607635</v>
      </c>
      <c r="BN214">
        <v>126.55525502318392</v>
      </c>
    </row>
    <row r="215" spans="1:66" x14ac:dyDescent="0.25">
      <c r="A215" t="s">
        <v>382</v>
      </c>
      <c r="B215" t="s">
        <v>141</v>
      </c>
      <c r="C215" t="s">
        <v>669</v>
      </c>
      <c r="D215" t="s">
        <v>670</v>
      </c>
      <c r="E215">
        <v>8.5119230310252633E-3</v>
      </c>
      <c r="F215">
        <v>8.5119208867597447E-3</v>
      </c>
      <c r="G215">
        <v>8.5119217409074781E-3</v>
      </c>
      <c r="H215">
        <v>8.5119237342533537E-3</v>
      </c>
      <c r="I215">
        <v>8.5119229689273688E-3</v>
      </c>
      <c r="J215">
        <v>8.9542804254905354E-3</v>
      </c>
      <c r="K215">
        <v>9.1990428786346765E-3</v>
      </c>
      <c r="L215">
        <v>8.6608332227941353E-3</v>
      </c>
      <c r="M215">
        <v>9.238249569506923E-3</v>
      </c>
      <c r="N215">
        <v>1.0546843877549266E-2</v>
      </c>
      <c r="O215">
        <v>1.0320880494267012E-2</v>
      </c>
      <c r="P215">
        <v>9.6057089954444987E-3</v>
      </c>
      <c r="Q215">
        <v>1.0177275500924699E-2</v>
      </c>
      <c r="R215">
        <v>1.2540963850726167E-2</v>
      </c>
      <c r="S215">
        <v>1.4316878349619925E-2</v>
      </c>
      <c r="T215">
        <v>1.5586605013687688E-2</v>
      </c>
      <c r="U215">
        <v>1.6877831371557083E-2</v>
      </c>
      <c r="V215">
        <v>2.0210687962358202E-2</v>
      </c>
      <c r="W215">
        <v>2.5030960009110582E-2</v>
      </c>
      <c r="X215">
        <v>2.7918459538631289E-2</v>
      </c>
      <c r="Y215">
        <v>2.6240913418026219E-2</v>
      </c>
      <c r="Z215">
        <v>2.8523430002221437E-2</v>
      </c>
      <c r="AA215">
        <v>3.3800728718115722E-2</v>
      </c>
      <c r="AB215">
        <v>4.037123750456225E-2</v>
      </c>
      <c r="AC215">
        <v>5.6425771921596153E-2</v>
      </c>
      <c r="AD215">
        <v>9.529732497689189E-2</v>
      </c>
      <c r="AE215">
        <v>0.17010934237716455</v>
      </c>
      <c r="AF215">
        <v>0.45194078515428426</v>
      </c>
      <c r="AG215">
        <v>0.74248559820788573</v>
      </c>
      <c r="AH215">
        <v>1.1990494729932637</v>
      </c>
      <c r="AI215">
        <v>2.0454770722033908</v>
      </c>
      <c r="AJ215">
        <v>4.6792674755164718</v>
      </c>
      <c r="AK215">
        <v>8.5173701404827753</v>
      </c>
      <c r="AL215">
        <v>10.794601658170913</v>
      </c>
      <c r="AM215">
        <v>13.49994933927459</v>
      </c>
      <c r="AN215">
        <v>18.035660850897379</v>
      </c>
      <c r="AO215">
        <v>23.370696832225146</v>
      </c>
      <c r="AP215">
        <v>23.897184808711351</v>
      </c>
      <c r="AQ215">
        <v>29.578769430104114</v>
      </c>
      <c r="AR215">
        <v>34.664498793769624</v>
      </c>
      <c r="AS215">
        <v>35.801890598247233</v>
      </c>
      <c r="AT215">
        <v>62.236971390919969</v>
      </c>
      <c r="AU215">
        <v>59.799636804912168</v>
      </c>
      <c r="AV215">
        <v>67.659384524169582</v>
      </c>
      <c r="AW215">
        <v>76.330516736196188</v>
      </c>
      <c r="AX215" s="5">
        <v>89.024251495525576</v>
      </c>
      <c r="AY215">
        <v>100</v>
      </c>
      <c r="AZ215">
        <v>106.7963321034312</v>
      </c>
      <c r="BA215">
        <v>117.46925250324402</v>
      </c>
      <c r="BB215">
        <v>126.61043005991719</v>
      </c>
      <c r="BC215">
        <v>148.35845219369435</v>
      </c>
      <c r="BD215">
        <v>174.13451578327664</v>
      </c>
      <c r="BE215">
        <v>195.10218870655936</v>
      </c>
      <c r="BF215">
        <v>208.61331364685682</v>
      </c>
      <c r="BG215">
        <v>212.3627467916925</v>
      </c>
      <c r="BH215">
        <v>252.42447644316823</v>
      </c>
      <c r="BI215">
        <v>256.90658216866689</v>
      </c>
      <c r="BJ215">
        <v>292.98482711124996</v>
      </c>
      <c r="BK215">
        <v>334.06713752647659</v>
      </c>
      <c r="BL215">
        <v>359.7978871462447</v>
      </c>
      <c r="BM215" s="5">
        <v>399.07155926303892</v>
      </c>
      <c r="BN215">
        <v>425.77544731576944</v>
      </c>
    </row>
    <row r="216" spans="1:66" x14ac:dyDescent="0.25">
      <c r="A216" t="s">
        <v>250</v>
      </c>
      <c r="B216" t="s">
        <v>142</v>
      </c>
      <c r="C216" t="s">
        <v>669</v>
      </c>
      <c r="D216" t="s">
        <v>670</v>
      </c>
      <c r="J216">
        <v>10.539282004333792</v>
      </c>
      <c r="K216">
        <v>10.415411993456617</v>
      </c>
      <c r="L216">
        <v>10.374426553063493</v>
      </c>
      <c r="M216">
        <v>10.394639242345367</v>
      </c>
      <c r="N216">
        <v>10.438860973873023</v>
      </c>
      <c r="O216">
        <v>10.943842077388997</v>
      </c>
      <c r="P216">
        <v>11.032099515075068</v>
      </c>
      <c r="Q216">
        <v>11.076262834473955</v>
      </c>
      <c r="R216">
        <v>12.055555737398221</v>
      </c>
      <c r="S216">
        <v>13.218814150691699</v>
      </c>
      <c r="T216">
        <v>14.525887765548026</v>
      </c>
      <c r="U216">
        <v>17.087413520660434</v>
      </c>
      <c r="V216">
        <v>20.218106177342833</v>
      </c>
      <c r="W216">
        <v>20.412202641651646</v>
      </c>
      <c r="X216">
        <v>23.588832734861395</v>
      </c>
      <c r="Y216">
        <v>28.920212817608025</v>
      </c>
      <c r="Z216">
        <v>29.501332074500041</v>
      </c>
      <c r="AA216">
        <v>31.139511725906928</v>
      </c>
      <c r="AB216">
        <v>31.634317935763264</v>
      </c>
      <c r="AC216">
        <v>32.600457621082626</v>
      </c>
      <c r="AD216">
        <v>33.628604548270062</v>
      </c>
      <c r="AE216">
        <v>33.309751832553211</v>
      </c>
      <c r="AF216">
        <v>34.100506590850351</v>
      </c>
      <c r="AG216">
        <v>35.432389006342497</v>
      </c>
      <c r="AH216">
        <v>36.621285702320129</v>
      </c>
      <c r="AI216">
        <v>38.491069063598594</v>
      </c>
      <c r="AJ216">
        <v>41.347259702432495</v>
      </c>
      <c r="AK216">
        <v>42.761304155939683</v>
      </c>
      <c r="AL216">
        <v>46.435904351452798</v>
      </c>
      <c r="AM216">
        <v>50.988539937587142</v>
      </c>
      <c r="AN216">
        <v>56.561094839609481</v>
      </c>
      <c r="AO216">
        <v>60.283786945038365</v>
      </c>
      <c r="AP216">
        <v>62.323674775928296</v>
      </c>
      <c r="AQ216">
        <v>64.96002554050844</v>
      </c>
      <c r="AR216">
        <v>65.605796511627915</v>
      </c>
      <c r="AS216">
        <v>67.752832585949179</v>
      </c>
      <c r="AT216">
        <v>69.997911893771018</v>
      </c>
      <c r="AU216">
        <v>71.055323458452563</v>
      </c>
      <c r="AV216">
        <v>73.16259087393658</v>
      </c>
      <c r="AW216">
        <v>75.150911131796533</v>
      </c>
      <c r="AX216" s="5">
        <v>78.359666179833624</v>
      </c>
      <c r="AY216">
        <v>81.745855955428524</v>
      </c>
      <c r="AZ216">
        <v>85.329766177543647</v>
      </c>
      <c r="BA216">
        <v>88.338894252358529</v>
      </c>
      <c r="BB216">
        <v>88.28851346545629</v>
      </c>
      <c r="BC216">
        <v>90.623259537887549</v>
      </c>
      <c r="BD216">
        <v>95.987575089661647</v>
      </c>
      <c r="BE216">
        <v>98.426049825517552</v>
      </c>
      <c r="BF216">
        <v>98.996395468735031</v>
      </c>
      <c r="BG216">
        <v>100</v>
      </c>
      <c r="BH216">
        <v>101.30761786480784</v>
      </c>
      <c r="BI216">
        <v>101.97396479096457</v>
      </c>
      <c r="BJ216">
        <v>102.98000575568227</v>
      </c>
      <c r="BK216">
        <v>104.74741369457004</v>
      </c>
      <c r="BL216">
        <v>105.63568717479099</v>
      </c>
      <c r="BM216" s="5">
        <v>105.12216377935779</v>
      </c>
      <c r="BN216">
        <v>111.52244821708423</v>
      </c>
    </row>
    <row r="217" spans="1:66" x14ac:dyDescent="0.25">
      <c r="A217" t="s">
        <v>375</v>
      </c>
      <c r="B217" t="s">
        <v>376</v>
      </c>
      <c r="C217" t="s">
        <v>669</v>
      </c>
      <c r="D217" t="s">
        <v>670</v>
      </c>
      <c r="AP217">
        <v>84.381139489194496</v>
      </c>
      <c r="AQ217">
        <v>85.923217550274217</v>
      </c>
      <c r="AR217">
        <v>87.259010896898573</v>
      </c>
      <c r="AS217">
        <v>89.499589827727647</v>
      </c>
      <c r="AT217">
        <v>91.919191919191917</v>
      </c>
      <c r="AU217">
        <v>94.113090627420604</v>
      </c>
      <c r="AV217">
        <v>96.420581655480987</v>
      </c>
      <c r="AW217">
        <v>98.359486447931516</v>
      </c>
      <c r="AX217" s="5">
        <v>100</v>
      </c>
      <c r="AY217">
        <v>102.01207243460763</v>
      </c>
      <c r="AZ217">
        <v>100</v>
      </c>
      <c r="BA217">
        <v>102.83196979232221</v>
      </c>
      <c r="BB217">
        <v>103.85964912280701</v>
      </c>
      <c r="BC217">
        <v>105.34521158129175</v>
      </c>
      <c r="BD217">
        <v>105.50607287449392</v>
      </c>
      <c r="BE217">
        <v>108.79790940766551</v>
      </c>
      <c r="BF217">
        <v>110.97453906935908</v>
      </c>
      <c r="BG217">
        <v>111.40583554376657</v>
      </c>
      <c r="BH217">
        <v>110.57842412384313</v>
      </c>
      <c r="BI217">
        <v>112.03441613774852</v>
      </c>
      <c r="BJ217">
        <v>113.98757467483911</v>
      </c>
      <c r="BK217">
        <v>116.34061573609493</v>
      </c>
      <c r="BL217">
        <v>117.40408549081063</v>
      </c>
      <c r="BM217" s="5">
        <v>117.80863268772713</v>
      </c>
    </row>
    <row r="218" spans="1:66" x14ac:dyDescent="0.25">
      <c r="A218" t="s">
        <v>593</v>
      </c>
      <c r="B218" t="s">
        <v>143</v>
      </c>
      <c r="C218" t="s">
        <v>669</v>
      </c>
      <c r="D218" t="s">
        <v>670</v>
      </c>
      <c r="E218">
        <v>2.6356796829217282</v>
      </c>
      <c r="F218">
        <v>2.8936495263286668</v>
      </c>
      <c r="G218">
        <v>2.8698049963950734</v>
      </c>
      <c r="H218">
        <v>2.9643987063026378</v>
      </c>
      <c r="I218">
        <v>3.3528365063530901</v>
      </c>
      <c r="J218">
        <v>3.7851821944032746</v>
      </c>
      <c r="K218">
        <v>3.6638154287411737</v>
      </c>
      <c r="L218">
        <v>3.6519295117396449</v>
      </c>
      <c r="M218">
        <v>3.7759992653415826</v>
      </c>
      <c r="N218">
        <v>4.0222844634098056</v>
      </c>
      <c r="O218">
        <v>4.0499947586160889</v>
      </c>
      <c r="P218">
        <v>4.1246668653205019</v>
      </c>
      <c r="Q218">
        <v>4.6192231466155587</v>
      </c>
      <c r="R218">
        <v>5.1556689776772062</v>
      </c>
      <c r="S218">
        <v>5.8295883183601687</v>
      </c>
      <c r="T218">
        <v>6.8135423770726709</v>
      </c>
      <c r="U218">
        <v>7.8172668672218322</v>
      </c>
      <c r="V218">
        <v>8.5829458707953119</v>
      </c>
      <c r="W218">
        <v>9.8392101179061431</v>
      </c>
      <c r="X218">
        <v>11.123073581259085</v>
      </c>
      <c r="Y218">
        <v>22.346607994766483</v>
      </c>
      <c r="Z218">
        <v>26.844090381786096</v>
      </c>
      <c r="AA218">
        <v>34.046518913104975</v>
      </c>
      <c r="AB218">
        <v>44.943231512591275</v>
      </c>
      <c r="AC218">
        <v>77.154279249128422</v>
      </c>
      <c r="AD218">
        <v>99.998865361019156</v>
      </c>
      <c r="AE218">
        <v>133.5253026046251</v>
      </c>
      <c r="AF218">
        <v>177.12768235503583</v>
      </c>
      <c r="AG218">
        <v>300.84671017816191</v>
      </c>
      <c r="AH218">
        <v>593.92156494218921</v>
      </c>
      <c r="AI218">
        <v>1873.6253593508986</v>
      </c>
      <c r="BF218">
        <v>93.848677465655115</v>
      </c>
      <c r="BG218">
        <v>100.27938535222478</v>
      </c>
      <c r="BH218">
        <v>101.79355084907459</v>
      </c>
      <c r="BI218">
        <v>100.81982146110403</v>
      </c>
      <c r="BJ218">
        <v>100</v>
      </c>
      <c r="BK218">
        <v>100.68775790921592</v>
      </c>
      <c r="BL218">
        <v>108.57190691444836</v>
      </c>
      <c r="BM218" s="5">
        <v>115.56413700470114</v>
      </c>
      <c r="BN218">
        <v>124.41689773283315</v>
      </c>
    </row>
    <row r="219" spans="1:66" x14ac:dyDescent="0.25">
      <c r="A219" t="s">
        <v>379</v>
      </c>
      <c r="B219" t="s">
        <v>144</v>
      </c>
      <c r="C219" t="s">
        <v>669</v>
      </c>
      <c r="D219" t="s">
        <v>670</v>
      </c>
      <c r="AN219">
        <v>2.5821430538469436</v>
      </c>
      <c r="AO219">
        <v>4.7778084800312923</v>
      </c>
      <c r="AP219">
        <v>5.7743987079949735</v>
      </c>
      <c r="AQ219">
        <v>7.1841575895924867</v>
      </c>
      <c r="AR219">
        <v>9.188242899601228</v>
      </c>
      <c r="AS219">
        <v>16.630044899539858</v>
      </c>
      <c r="AT219">
        <v>31.069282606903592</v>
      </c>
      <c r="AU219">
        <v>37.130658809812232</v>
      </c>
      <c r="AV219">
        <v>41.767291018610997</v>
      </c>
      <c r="AW219">
        <v>45.160202083440659</v>
      </c>
      <c r="AX219" s="5">
        <v>51.784298756402301</v>
      </c>
      <c r="AY219">
        <v>58.182633322348785</v>
      </c>
      <c r="AZ219">
        <v>63.245615380559087</v>
      </c>
      <c r="BA219">
        <v>68.991609099228086</v>
      </c>
      <c r="BB219">
        <v>74.433455348055091</v>
      </c>
      <c r="BC219">
        <v>78.697704558798847</v>
      </c>
      <c r="BD219">
        <v>85.708959975517317</v>
      </c>
      <c r="BE219">
        <v>91.022348920008767</v>
      </c>
      <c r="BF219">
        <v>95.687647782172093</v>
      </c>
      <c r="BG219">
        <v>98.161539900555198</v>
      </c>
      <c r="BH219">
        <v>100</v>
      </c>
      <c r="BI219">
        <v>101.54988883247718</v>
      </c>
      <c r="BJ219">
        <v>104.56672599387051</v>
      </c>
      <c r="BK219">
        <v>106.63185877137269</v>
      </c>
      <c r="BL219">
        <v>109.23431635161882</v>
      </c>
      <c r="BM219" s="5">
        <v>111.90882697617988</v>
      </c>
      <c r="BN219">
        <v>118.52668391395451</v>
      </c>
    </row>
    <row r="220" spans="1:66" x14ac:dyDescent="0.25">
      <c r="A220" t="s">
        <v>594</v>
      </c>
      <c r="B220" t="s">
        <v>483</v>
      </c>
      <c r="C220" t="s">
        <v>669</v>
      </c>
      <c r="D220" t="s">
        <v>670</v>
      </c>
    </row>
    <row r="221" spans="1:66" x14ac:dyDescent="0.25">
      <c r="A221" t="s">
        <v>595</v>
      </c>
      <c r="B221" t="s">
        <v>484</v>
      </c>
      <c r="C221" t="s">
        <v>669</v>
      </c>
      <c r="D221" t="s">
        <v>670</v>
      </c>
      <c r="BA221">
        <v>113.41549561273052</v>
      </c>
      <c r="BB221">
        <v>99.999202888291094</v>
      </c>
      <c r="BC221">
        <v>112.92550228157296</v>
      </c>
      <c r="BD221">
        <v>156.77824988564794</v>
      </c>
      <c r="BE221">
        <v>229.69096123727488</v>
      </c>
      <c r="BF221">
        <v>313.55608906322107</v>
      </c>
      <c r="BG221">
        <v>229.83572095834685</v>
      </c>
      <c r="BH221">
        <v>270.49212501345818</v>
      </c>
    </row>
    <row r="222" spans="1:66" x14ac:dyDescent="0.25">
      <c r="A222" t="s">
        <v>596</v>
      </c>
      <c r="B222" t="s">
        <v>485</v>
      </c>
      <c r="C222" t="s">
        <v>669</v>
      </c>
      <c r="D222" t="s">
        <v>670</v>
      </c>
    </row>
    <row r="223" spans="1:66" x14ac:dyDescent="0.25">
      <c r="A223" t="s">
        <v>597</v>
      </c>
      <c r="B223" t="s">
        <v>486</v>
      </c>
      <c r="C223" t="s">
        <v>669</v>
      </c>
      <c r="D223" t="s">
        <v>670</v>
      </c>
    </row>
    <row r="224" spans="1:66" x14ac:dyDescent="0.25">
      <c r="A224" t="s">
        <v>367</v>
      </c>
      <c r="B224" t="s">
        <v>145</v>
      </c>
      <c r="C224" t="s">
        <v>669</v>
      </c>
      <c r="D224" t="s">
        <v>670</v>
      </c>
      <c r="AT224">
        <v>35.994837414493119</v>
      </c>
      <c r="AU224">
        <v>40.139574406503833</v>
      </c>
      <c r="AV224">
        <v>45.69481190264662</v>
      </c>
      <c r="AW224">
        <v>52.475620343274556</v>
      </c>
      <c r="AX224" s="5">
        <v>62.494566432873775</v>
      </c>
      <c r="AY224">
        <v>70.821967407353966</v>
      </c>
      <c r="AZ224">
        <v>77.62270339713875</v>
      </c>
      <c r="BA224">
        <v>100</v>
      </c>
      <c r="BB224">
        <v>107.57021242824413</v>
      </c>
      <c r="BC224">
        <v>120.9931723738672</v>
      </c>
      <c r="BD224">
        <v>130.40518921619181</v>
      </c>
      <c r="BE224">
        <v>148.15203339006527</v>
      </c>
      <c r="BF224">
        <v>164.03478078237359</v>
      </c>
      <c r="BG224">
        <v>177.4846987830507</v>
      </c>
      <c r="BH224">
        <v>186.36982892094375</v>
      </c>
      <c r="BI224">
        <v>195.89953879332469</v>
      </c>
      <c r="BJ224">
        <v>201.70991377208355</v>
      </c>
      <c r="BK224">
        <v>205.1708491390325</v>
      </c>
      <c r="BL224">
        <v>219.48815723282161</v>
      </c>
      <c r="BM224" s="5">
        <v>231.47121151393694</v>
      </c>
      <c r="BN224">
        <v>243.83695386868442</v>
      </c>
    </row>
    <row r="225" spans="1:66" x14ac:dyDescent="0.25">
      <c r="A225" t="s">
        <v>393</v>
      </c>
      <c r="B225" t="s">
        <v>146</v>
      </c>
      <c r="C225" t="s">
        <v>669</v>
      </c>
      <c r="D225" t="s">
        <v>670</v>
      </c>
      <c r="E225">
        <v>5.6095812887755406E-3</v>
      </c>
      <c r="F225">
        <v>5.7850559478207367E-3</v>
      </c>
      <c r="G225">
        <v>6.0047582386700861E-3</v>
      </c>
      <c r="H225">
        <v>6.1661000352008178E-3</v>
      </c>
      <c r="I225">
        <v>6.1782013112491874E-3</v>
      </c>
      <c r="J225">
        <v>6.3268609968494408E-3</v>
      </c>
      <c r="K225">
        <v>6.5542256558310434E-3</v>
      </c>
      <c r="L225">
        <v>6.7789936808226505E-3</v>
      </c>
      <c r="M225">
        <v>6.8896621802773629E-3</v>
      </c>
      <c r="N225">
        <v>7.0928807956006446E-3</v>
      </c>
      <c r="O225">
        <v>7.3120412100854681E-3</v>
      </c>
      <c r="P225">
        <v>7.705748644754401E-3</v>
      </c>
      <c r="Q225">
        <v>8.0342797306716205E-3</v>
      </c>
      <c r="R225">
        <v>8.9027931671356846E-3</v>
      </c>
      <c r="S225">
        <v>1.0706356425950577E-2</v>
      </c>
      <c r="T225">
        <v>1.1828871899692391E-2</v>
      </c>
      <c r="U225">
        <v>1.1806356908519241E-2</v>
      </c>
      <c r="V225">
        <v>1.3595957995256661E-2</v>
      </c>
      <c r="W225">
        <v>1.4623072252065574E-2</v>
      </c>
      <c r="X225">
        <v>1.565142594100298E-2</v>
      </c>
      <c r="Y225">
        <v>1.7435799034669772E-2</v>
      </c>
      <c r="Z225">
        <v>1.8204846281208952E-2</v>
      </c>
      <c r="AA225">
        <v>1.9558738498743899E-2</v>
      </c>
      <c r="AB225">
        <v>1.9651826096036343E-2</v>
      </c>
      <c r="AC225">
        <v>1.9590300309197724E-2</v>
      </c>
      <c r="AD225">
        <v>1.9406241115064449E-2</v>
      </c>
      <c r="AE225">
        <v>1.9649176386642576E-2</v>
      </c>
      <c r="AF225">
        <v>2.3040393102886372E-2</v>
      </c>
      <c r="AG225">
        <v>2.5320790951368764E-2</v>
      </c>
      <c r="AH225">
        <v>2.8392074577806094E-2</v>
      </c>
      <c r="AI225">
        <v>4.2562113253745204E-2</v>
      </c>
      <c r="AJ225">
        <v>4.7813272110720048E-2</v>
      </c>
      <c r="AK225">
        <v>6.4499588882872549E-2</v>
      </c>
      <c r="AL225">
        <v>0.16605658508562635</v>
      </c>
      <c r="AM225">
        <v>0.89382236177290442</v>
      </c>
      <c r="AN225">
        <v>3.3675101189832719</v>
      </c>
      <c r="AO225">
        <v>3.7676562051506504</v>
      </c>
      <c r="AP225">
        <v>3.8239336771653054</v>
      </c>
      <c r="AQ225">
        <v>4.4820947757974672</v>
      </c>
      <c r="AR225">
        <v>7.7976431150277321</v>
      </c>
      <c r="AS225">
        <v>12.534151544230451</v>
      </c>
      <c r="AT225">
        <v>17.488930256783348</v>
      </c>
      <c r="AU225">
        <v>24.039108680474534</v>
      </c>
      <c r="AV225">
        <v>29.163760632328202</v>
      </c>
      <c r="AW225">
        <v>32.907783179950016</v>
      </c>
      <c r="AX225" s="5">
        <v>38.021590799765342</v>
      </c>
      <c r="AY225">
        <v>52.863746371394591</v>
      </c>
      <c r="AZ225">
        <v>56.260348465054591</v>
      </c>
      <c r="BA225">
        <v>64.992597726453312</v>
      </c>
      <c r="BB225">
        <v>69.206473551937492</v>
      </c>
      <c r="BC225">
        <v>74.186954924524557</v>
      </c>
      <c r="BD225">
        <v>84.457728465679665</v>
      </c>
      <c r="BE225">
        <v>93.524435042755599</v>
      </c>
      <c r="BF225">
        <v>93.883350183425534</v>
      </c>
      <c r="BG225">
        <v>95.370168743931032</v>
      </c>
      <c r="BH225">
        <v>99.997984584641728</v>
      </c>
      <c r="BI225">
        <v>124.07224690764981</v>
      </c>
      <c r="BJ225">
        <v>158.99070647354418</v>
      </c>
      <c r="BK225">
        <v>167.99052501126636</v>
      </c>
      <c r="BL225">
        <v>176.68849078912899</v>
      </c>
      <c r="BM225" s="5">
        <v>256.58307633809045</v>
      </c>
      <c r="BN225">
        <v>400.57682281261361</v>
      </c>
    </row>
    <row r="226" spans="1:66" x14ac:dyDescent="0.25">
      <c r="A226" t="s">
        <v>598</v>
      </c>
      <c r="B226" t="s">
        <v>147</v>
      </c>
      <c r="C226" t="s">
        <v>669</v>
      </c>
      <c r="D226" t="s">
        <v>670</v>
      </c>
      <c r="AK226">
        <v>37.638573330582417</v>
      </c>
      <c r="AL226">
        <v>43.501877056572482</v>
      </c>
      <c r="AM226">
        <v>49.352221097489611</v>
      </c>
      <c r="AN226">
        <v>54.233684135381957</v>
      </c>
      <c r="AO226">
        <v>56.695056926635111</v>
      </c>
      <c r="AP226">
        <v>59.410051826143892</v>
      </c>
      <c r="AQ226">
        <v>62.29340986354763</v>
      </c>
      <c r="AR226">
        <v>66.787912111842843</v>
      </c>
      <c r="AS226">
        <v>73.125772922147831</v>
      </c>
      <c r="AT226">
        <v>76.870900253682379</v>
      </c>
      <c r="AU226">
        <v>79.897939876904587</v>
      </c>
      <c r="AV226">
        <v>84.152731102619228</v>
      </c>
      <c r="AW226">
        <v>88.982027386802457</v>
      </c>
      <c r="AX226" s="5">
        <v>91.244933767821095</v>
      </c>
      <c r="AY226">
        <v>93.89019193312069</v>
      </c>
      <c r="AZ226">
        <v>94.937578022305388</v>
      </c>
      <c r="BA226">
        <v>97.650965166709781</v>
      </c>
      <c r="BB226">
        <v>96.517020392897209</v>
      </c>
      <c r="BC226">
        <v>97.031163021651381</v>
      </c>
      <c r="BD226">
        <v>98.658211905748814</v>
      </c>
      <c r="BE226">
        <v>99.901668095259112</v>
      </c>
      <c r="BF226">
        <v>100.41054633258737</v>
      </c>
      <c r="BG226">
        <v>100.21697428479803</v>
      </c>
      <c r="BH226">
        <v>100</v>
      </c>
      <c r="BI226">
        <v>99.487704144105493</v>
      </c>
      <c r="BJ226">
        <v>100.69727762902963</v>
      </c>
      <c r="BK226">
        <v>102.74625354441488</v>
      </c>
      <c r="BL226">
        <v>105.30904663277782</v>
      </c>
      <c r="BM226" s="5">
        <v>107.80556374364805</v>
      </c>
      <c r="BN226">
        <v>110.37490842419851</v>
      </c>
    </row>
    <row r="227" spans="1:66" x14ac:dyDescent="0.25">
      <c r="A227" t="s">
        <v>386</v>
      </c>
      <c r="B227" t="s">
        <v>148</v>
      </c>
      <c r="C227" t="s">
        <v>669</v>
      </c>
      <c r="D227" t="s">
        <v>670</v>
      </c>
      <c r="AN227">
        <v>44.354205678364444</v>
      </c>
      <c r="AO227">
        <v>49.43385181839421</v>
      </c>
      <c r="AP227">
        <v>53.601537603138617</v>
      </c>
      <c r="AQ227">
        <v>57.583076621157645</v>
      </c>
      <c r="AR227">
        <v>61.344068928649719</v>
      </c>
      <c r="AS227">
        <v>64.758030555233063</v>
      </c>
      <c r="AT227">
        <v>70.375931172247988</v>
      </c>
      <c r="AU227">
        <v>75.711613674315203</v>
      </c>
      <c r="AV227">
        <v>79.982090180316973</v>
      </c>
      <c r="AW227">
        <v>82.670241917721057</v>
      </c>
      <c r="AX227" s="5">
        <v>83.927305074942439</v>
      </c>
      <c r="AY227">
        <v>85.791406792899252</v>
      </c>
      <c r="AZ227">
        <v>89.375329534275039</v>
      </c>
      <c r="BA227">
        <v>93.366490198016038</v>
      </c>
      <c r="BB227">
        <v>96.540652923418222</v>
      </c>
      <c r="BC227">
        <v>95.546942716148564</v>
      </c>
      <c r="BD227">
        <v>96.540645259241444</v>
      </c>
      <c r="BE227">
        <v>97.00311767976855</v>
      </c>
      <c r="BF227">
        <v>98.555512830713468</v>
      </c>
      <c r="BG227">
        <v>99.004957128218734</v>
      </c>
      <c r="BH227">
        <v>100</v>
      </c>
      <c r="BI227">
        <v>100.87411542632634</v>
      </c>
      <c r="BJ227">
        <v>102.35097705969814</v>
      </c>
      <c r="BK227">
        <v>104.5132350754822</v>
      </c>
      <c r="BL227">
        <v>106.87733133636263</v>
      </c>
      <c r="BM227" s="5">
        <v>108.22337162259747</v>
      </c>
      <c r="BN227">
        <v>111.04484946485185</v>
      </c>
    </row>
    <row r="228" spans="1:66" x14ac:dyDescent="0.25">
      <c r="A228" t="s">
        <v>395</v>
      </c>
      <c r="B228" t="s">
        <v>149</v>
      </c>
      <c r="C228" t="s">
        <v>669</v>
      </c>
      <c r="D228" t="s">
        <v>670</v>
      </c>
      <c r="E228">
        <v>7.8458114244785122</v>
      </c>
      <c r="F228">
        <v>8.0762726420663533</v>
      </c>
      <c r="G228">
        <v>8.4009603293820145</v>
      </c>
      <c r="H228">
        <v>8.6329866101599393</v>
      </c>
      <c r="I228">
        <v>9.0127113131736873</v>
      </c>
      <c r="J228">
        <v>9.5528557308649873</v>
      </c>
      <c r="K228">
        <v>10.17837487842206</v>
      </c>
      <c r="L228">
        <v>10.688335843233274</v>
      </c>
      <c r="M228">
        <v>10.943949363993033</v>
      </c>
      <c r="N228">
        <v>11.318036602846258</v>
      </c>
      <c r="O228">
        <v>11.910568378945026</v>
      </c>
      <c r="P228">
        <v>12.757444120965747</v>
      </c>
      <c r="Q228">
        <v>13.64704176076229</v>
      </c>
      <c r="R228">
        <v>14.606943361178972</v>
      </c>
      <c r="S228">
        <v>15.988489522948059</v>
      </c>
      <c r="T228">
        <v>18.308803373826827</v>
      </c>
      <c r="U228">
        <v>20.491023478250643</v>
      </c>
      <c r="V228">
        <v>22.648639997052157</v>
      </c>
      <c r="W228">
        <v>24.811373807826438</v>
      </c>
      <c r="X228">
        <v>26.782192909414704</v>
      </c>
      <c r="Y228">
        <v>29.920131185805531</v>
      </c>
      <c r="Z228">
        <v>32.543331466342387</v>
      </c>
      <c r="AA228">
        <v>35.174331390273906</v>
      </c>
      <c r="AB228">
        <v>38.675606122278353</v>
      </c>
      <c r="AC228">
        <v>41.628868459801247</v>
      </c>
      <c r="AD228">
        <v>44.294992239891549</v>
      </c>
      <c r="AE228">
        <v>47.095641950596736</v>
      </c>
      <c r="AF228">
        <v>49.319003301290927</v>
      </c>
      <c r="AG228">
        <v>52.559856815246583</v>
      </c>
      <c r="AH228">
        <v>56.725050353857199</v>
      </c>
      <c r="AI228">
        <v>62.099079907369401</v>
      </c>
      <c r="AJ228">
        <v>67.220259945676943</v>
      </c>
      <c r="AK228">
        <v>67.902774968411833</v>
      </c>
      <c r="AL228">
        <v>69.404968429656492</v>
      </c>
      <c r="AM228">
        <v>71.201198382119685</v>
      </c>
      <c r="AN228">
        <v>73.914954732845288</v>
      </c>
      <c r="AO228">
        <v>74.660799945047188</v>
      </c>
      <c r="AP228">
        <v>75.799763855705393</v>
      </c>
      <c r="AQ228">
        <v>76.415985382002731</v>
      </c>
      <c r="AR228">
        <v>77.102097475423108</v>
      </c>
      <c r="AS228">
        <v>78.263078100549393</v>
      </c>
      <c r="AT228">
        <v>80.206759619117918</v>
      </c>
      <c r="AU228">
        <v>81.448071030586107</v>
      </c>
      <c r="AV228">
        <v>82.832883253029692</v>
      </c>
      <c r="AW228">
        <v>83.108734892792683</v>
      </c>
      <c r="AX228" s="5">
        <v>83.679179162747147</v>
      </c>
      <c r="AY228">
        <v>85.149768513656639</v>
      </c>
      <c r="AZ228">
        <v>87.556010058604869</v>
      </c>
      <c r="BA228">
        <v>90.388652985756636</v>
      </c>
      <c r="BB228">
        <v>92.520835531320245</v>
      </c>
      <c r="BC228">
        <v>93.397530973902349</v>
      </c>
      <c r="BD228">
        <v>94.414031781970962</v>
      </c>
      <c r="BE228">
        <v>95.3595146890531</v>
      </c>
      <c r="BF228">
        <v>96.243874719621218</v>
      </c>
      <c r="BG228">
        <v>97.922879230337401</v>
      </c>
      <c r="BH228">
        <v>100</v>
      </c>
      <c r="BI228">
        <v>101.52560991398094</v>
      </c>
      <c r="BJ228">
        <v>103.69333582640677</v>
      </c>
      <c r="BK228">
        <v>106.17878247835655</v>
      </c>
      <c r="BL228">
        <v>108.88302385580644</v>
      </c>
      <c r="BM228" s="5">
        <v>111.0542013591336</v>
      </c>
      <c r="BN228">
        <v>114.35934440397166</v>
      </c>
    </row>
    <row r="229" spans="1:66" x14ac:dyDescent="0.25">
      <c r="A229" t="s">
        <v>599</v>
      </c>
      <c r="B229" t="s">
        <v>150</v>
      </c>
      <c r="C229" t="s">
        <v>669</v>
      </c>
      <c r="D229" t="s">
        <v>670</v>
      </c>
      <c r="O229">
        <v>1.9647011152438241</v>
      </c>
      <c r="P229">
        <v>2.1046830081069756</v>
      </c>
      <c r="Q229">
        <v>2.3073064191903256</v>
      </c>
      <c r="R229">
        <v>2.889455438968322</v>
      </c>
      <c r="S229">
        <v>3.1867499338163849</v>
      </c>
      <c r="T229">
        <v>3.3210310318416933</v>
      </c>
      <c r="U229">
        <v>3.7717041882005913</v>
      </c>
      <c r="V229">
        <v>4.1657011294091753</v>
      </c>
      <c r="W229">
        <v>4.6055974397480721</v>
      </c>
      <c r="X229">
        <v>5.2313924505412102</v>
      </c>
      <c r="Y229">
        <v>5.6608655903498537</v>
      </c>
      <c r="Z229">
        <v>5.8595814761468423</v>
      </c>
      <c r="AA229">
        <v>6.7490475194226764</v>
      </c>
      <c r="AB229">
        <v>7.0687445980429846</v>
      </c>
      <c r="AC229">
        <v>7.850898828905259</v>
      </c>
      <c r="AD229">
        <v>8.3209613685189137</v>
      </c>
      <c r="AE229">
        <v>9.4789543568998198</v>
      </c>
      <c r="AF229">
        <v>9.5844662050698126</v>
      </c>
      <c r="AG229">
        <v>11.897448006099104</v>
      </c>
      <c r="AH229">
        <v>12.241490941987029</v>
      </c>
      <c r="AI229">
        <v>15.961056626597086</v>
      </c>
      <c r="AJ229">
        <v>17.362078351008133</v>
      </c>
      <c r="AK229">
        <v>19.304591106168488</v>
      </c>
      <c r="AL229">
        <v>22.66161306973224</v>
      </c>
      <c r="AM229">
        <v>25.14768873049907</v>
      </c>
      <c r="AN229">
        <v>29.33462315221335</v>
      </c>
      <c r="AO229">
        <v>31.588216013182475</v>
      </c>
      <c r="AP229">
        <v>35.171848951767906</v>
      </c>
      <c r="AQ229">
        <v>37.776422141828064</v>
      </c>
      <c r="AR229">
        <v>39.805038316579569</v>
      </c>
      <c r="AS229">
        <v>49.892805977835437</v>
      </c>
      <c r="AT229">
        <v>54.354529702820251</v>
      </c>
      <c r="AU229">
        <v>59.200197030120563</v>
      </c>
      <c r="AV229">
        <v>62.755462303761981</v>
      </c>
      <c r="AW229">
        <v>65.184906888299878</v>
      </c>
      <c r="AX229" s="5">
        <v>69.458965931149223</v>
      </c>
      <c r="AY229">
        <v>72.265915231449583</v>
      </c>
      <c r="AZ229">
        <v>75.889543494740735</v>
      </c>
      <c r="BA229">
        <v>83.801465595072514</v>
      </c>
      <c r="BB229">
        <v>91.98880534611294</v>
      </c>
      <c r="BC229">
        <v>94.929848855608</v>
      </c>
      <c r="BD229">
        <v>100</v>
      </c>
      <c r="BE229">
        <v>108.74837350194564</v>
      </c>
      <c r="BF229">
        <v>115.8529028405906</v>
      </c>
      <c r="BG229">
        <v>124.13260377761696</v>
      </c>
      <c r="BH229">
        <v>131.01583701177893</v>
      </c>
      <c r="BI229">
        <v>140.50371451207351</v>
      </c>
      <c r="BJ229">
        <v>143.98557906197763</v>
      </c>
      <c r="BK229">
        <v>148.03363219322722</v>
      </c>
      <c r="BL229">
        <v>151.59575939314277</v>
      </c>
      <c r="BM229" s="5">
        <v>155.47627604044106</v>
      </c>
      <c r="BN229">
        <v>154.07798926686525</v>
      </c>
    </row>
    <row r="230" spans="1:66" x14ac:dyDescent="0.25">
      <c r="A230" t="s">
        <v>600</v>
      </c>
      <c r="B230" t="s">
        <v>487</v>
      </c>
      <c r="C230" t="s">
        <v>669</v>
      </c>
      <c r="D230" t="s">
        <v>670</v>
      </c>
      <c r="BB230">
        <v>98.592975675674978</v>
      </c>
      <c r="BC230">
        <v>99.7058515074486</v>
      </c>
      <c r="BD230">
        <v>100</v>
      </c>
      <c r="BE230">
        <v>103.87309435517101</v>
      </c>
      <c r="BF230">
        <v>106.38545116495264</v>
      </c>
      <c r="BG230">
        <v>127.4952811302408</v>
      </c>
      <c r="BH230">
        <v>127.78491935136533</v>
      </c>
      <c r="BI230">
        <v>128.22622598188721</v>
      </c>
      <c r="BJ230">
        <v>128.35837996680132</v>
      </c>
      <c r="BK230">
        <v>136.71994169880261</v>
      </c>
    </row>
    <row r="231" spans="1:66" x14ac:dyDescent="0.25">
      <c r="A231" t="s">
        <v>380</v>
      </c>
      <c r="B231" t="s">
        <v>381</v>
      </c>
      <c r="C231" t="s">
        <v>669</v>
      </c>
      <c r="D231" t="s">
        <v>670</v>
      </c>
      <c r="E231">
        <v>3.2176097325596333</v>
      </c>
      <c r="F231">
        <v>3.2644871817497818</v>
      </c>
      <c r="G231">
        <v>3.2840421327174694</v>
      </c>
      <c r="H231">
        <v>3.2839612481652507</v>
      </c>
      <c r="I231">
        <v>3.4277851067556173</v>
      </c>
      <c r="J231">
        <v>3.5117939589029512</v>
      </c>
      <c r="K231">
        <v>3.2493131509465383</v>
      </c>
      <c r="L231">
        <v>3.3155746418147611</v>
      </c>
      <c r="M231">
        <v>3.4282401964125069</v>
      </c>
      <c r="N231">
        <v>3.5088595067424762</v>
      </c>
      <c r="O231">
        <v>3.6108051943623996</v>
      </c>
      <c r="P231">
        <v>3.6676548068847499</v>
      </c>
      <c r="Q231">
        <v>4.6840066229992594</v>
      </c>
      <c r="R231">
        <v>5.2717592401355304</v>
      </c>
      <c r="S231">
        <v>6.3753686746886808</v>
      </c>
      <c r="T231">
        <v>7.2365047961626541</v>
      </c>
      <c r="U231">
        <v>7.8974994814581949</v>
      </c>
      <c r="V231">
        <v>11.357018690543647</v>
      </c>
      <c r="W231">
        <v>11.305317059310118</v>
      </c>
      <c r="X231">
        <v>13.228347913682112</v>
      </c>
      <c r="Y231">
        <v>16.146699617617809</v>
      </c>
      <c r="Z231">
        <v>18.269882813568337</v>
      </c>
      <c r="AA231">
        <v>18.306395182748815</v>
      </c>
      <c r="AB231">
        <v>19.08017131989531</v>
      </c>
      <c r="AC231">
        <v>19.639305282996279</v>
      </c>
      <c r="AD231">
        <v>19.936575137528699</v>
      </c>
      <c r="AE231">
        <v>21.2805257157051</v>
      </c>
      <c r="AF231">
        <v>22.161748005048633</v>
      </c>
      <c r="AG231">
        <v>23.017056778021825</v>
      </c>
      <c r="AH231">
        <v>23.313311124629664</v>
      </c>
      <c r="AI231">
        <v>24.904844452658086</v>
      </c>
      <c r="AJ231">
        <v>24.39600002193065</v>
      </c>
      <c r="AK231">
        <v>25.537625538434945</v>
      </c>
      <c r="AL231">
        <v>26.585183231630609</v>
      </c>
      <c r="AM231">
        <v>26.84069910842911</v>
      </c>
      <c r="AN231">
        <v>26.631680393776925</v>
      </c>
      <c r="AO231">
        <v>26.22357956266239</v>
      </c>
      <c r="AP231">
        <v>26.507779123536995</v>
      </c>
      <c r="AQ231">
        <v>27.665069914038138</v>
      </c>
      <c r="AR231">
        <v>28.234038470873045</v>
      </c>
      <c r="AS231">
        <v>29.35880554209815</v>
      </c>
      <c r="AT231">
        <v>31.166356492344359</v>
      </c>
      <c r="AU231">
        <v>32.292448469555993</v>
      </c>
      <c r="AV231">
        <v>34.212826094336918</v>
      </c>
      <c r="AW231">
        <v>42.654539906474277</v>
      </c>
      <c r="AX231" s="5">
        <v>42.850172607585989</v>
      </c>
      <c r="AY231">
        <v>43.468219963341284</v>
      </c>
      <c r="AZ231">
        <v>48.597399822996287</v>
      </c>
      <c r="BA231">
        <v>65.589542535850896</v>
      </c>
      <c r="BB231">
        <v>83.622848958464118</v>
      </c>
      <c r="BC231">
        <v>80.100049718145343</v>
      </c>
      <c r="BD231">
        <v>83.701536684986181</v>
      </c>
      <c r="BE231">
        <v>90.94891022399743</v>
      </c>
      <c r="BF231">
        <v>94.620189374428463</v>
      </c>
      <c r="BG231">
        <v>100</v>
      </c>
      <c r="BH231">
        <v>100.89860098690902</v>
      </c>
      <c r="BI231">
        <v>100.83160611233033</v>
      </c>
      <c r="BJ231">
        <v>104.38005521854099</v>
      </c>
      <c r="BK231">
        <v>107.21589758323952</v>
      </c>
      <c r="BL231">
        <v>107.98705234551689</v>
      </c>
      <c r="BM231" s="5">
        <v>109.96143127424341</v>
      </c>
      <c r="BN231">
        <v>112.92334612030892</v>
      </c>
    </row>
    <row r="232" spans="1:66" x14ac:dyDescent="0.25">
      <c r="A232" t="s">
        <v>398</v>
      </c>
      <c r="B232" t="s">
        <v>151</v>
      </c>
      <c r="C232" t="s">
        <v>669</v>
      </c>
      <c r="D232" t="s">
        <v>670</v>
      </c>
      <c r="E232">
        <v>2.9171370676238646</v>
      </c>
      <c r="F232">
        <v>2.90064264611765</v>
      </c>
      <c r="G232">
        <v>2.8209402139119391</v>
      </c>
      <c r="H232">
        <v>3.4556853907701321</v>
      </c>
      <c r="I232">
        <v>3.5287878895608635</v>
      </c>
      <c r="J232">
        <v>3.4246161976249669</v>
      </c>
      <c r="K232">
        <v>3.6845758334428798</v>
      </c>
      <c r="L232">
        <v>3.7191272601622978</v>
      </c>
      <c r="M232">
        <v>3.8799272895535162</v>
      </c>
      <c r="N232">
        <v>3.7567276932803186</v>
      </c>
      <c r="O232">
        <v>3.7903491023004077</v>
      </c>
      <c r="P232">
        <v>4.0993502839310381</v>
      </c>
      <c r="Q232">
        <v>3.7568853840548142</v>
      </c>
      <c r="R232">
        <v>4.4840663538142529</v>
      </c>
      <c r="S232">
        <v>5.7276604973973395</v>
      </c>
      <c r="T232">
        <v>6.3990679611650485</v>
      </c>
      <c r="U232">
        <v>6.8429836238891397</v>
      </c>
      <c r="V232">
        <v>7.6132203361169282</v>
      </c>
      <c r="W232">
        <v>8.3028493059382971</v>
      </c>
      <c r="X232">
        <v>9.9029624528977873</v>
      </c>
      <c r="Y232">
        <v>11.376723317290089</v>
      </c>
      <c r="Z232">
        <v>13.545315450559814</v>
      </c>
      <c r="AA232">
        <v>13.781000138234722</v>
      </c>
      <c r="AB232">
        <v>14.350159476673721</v>
      </c>
      <c r="AC232">
        <v>15.966922602535059</v>
      </c>
      <c r="AD232">
        <v>16.129313586027529</v>
      </c>
      <c r="AE232">
        <v>21.040741130645333</v>
      </c>
      <c r="AF232">
        <v>26.444692922516253</v>
      </c>
      <c r="AG232">
        <v>32.64423439657638</v>
      </c>
      <c r="AH232">
        <v>42.445300562437012</v>
      </c>
      <c r="AI232">
        <v>52.556860471493373</v>
      </c>
      <c r="AJ232">
        <v>56.680049991904511</v>
      </c>
      <c r="AK232">
        <v>59.843896689044584</v>
      </c>
      <c r="AL232">
        <v>62.766612661484601</v>
      </c>
      <c r="AM232">
        <v>71.610229446588875</v>
      </c>
      <c r="AN232">
        <v>75.4854548627453</v>
      </c>
      <c r="AO232">
        <v>83.163140630172435</v>
      </c>
      <c r="AP232">
        <v>85.456050083728869</v>
      </c>
      <c r="AQ232">
        <v>84.842721256083237</v>
      </c>
      <c r="AR232">
        <v>91.156883519262095</v>
      </c>
      <c r="AS232">
        <v>100</v>
      </c>
      <c r="AT232">
        <v>106.55411843600844</v>
      </c>
      <c r="AU232">
        <v>106.97407413643596</v>
      </c>
      <c r="AV232">
        <v>105.44366000855987</v>
      </c>
      <c r="AW232">
        <v>116.332163789945</v>
      </c>
      <c r="AX232" s="5">
        <v>130.23437966029604</v>
      </c>
      <c r="AY232">
        <v>142.08115824186496</v>
      </c>
      <c r="AZ232">
        <v>157.38196963631802</v>
      </c>
      <c r="BA232">
        <v>182.48459205853675</v>
      </c>
      <c r="BB232">
        <v>177.4111133867811</v>
      </c>
      <c r="BC232">
        <v>189.65117640564836</v>
      </c>
      <c r="BD232">
        <v>211.60155114100982</v>
      </c>
      <c r="BE232">
        <v>267.13903436338103</v>
      </c>
      <c r="BF232">
        <v>352.00962358867133</v>
      </c>
      <c r="BG232">
        <v>482.5861292203287</v>
      </c>
      <c r="BH232">
        <v>667.00423600014506</v>
      </c>
      <c r="BI232">
        <v>912.93564505412326</v>
      </c>
      <c r="BJ232">
        <v>1252.7388575175837</v>
      </c>
      <c r="BK232">
        <v>1417.94930994931</v>
      </c>
      <c r="BL232">
        <v>1699.1478572880278</v>
      </c>
      <c r="BM232" s="5">
        <v>2626.947964041799</v>
      </c>
    </row>
    <row r="233" spans="1:66" x14ac:dyDescent="0.25">
      <c r="A233" t="s">
        <v>601</v>
      </c>
      <c r="B233" t="s">
        <v>488</v>
      </c>
      <c r="C233" t="s">
        <v>669</v>
      </c>
      <c r="D233" t="s">
        <v>670</v>
      </c>
      <c r="BD233">
        <v>99.249489922791838</v>
      </c>
      <c r="BE233">
        <v>100</v>
      </c>
      <c r="BF233">
        <v>102.62467548724537</v>
      </c>
      <c r="BG233">
        <v>105.26908656942082</v>
      </c>
      <c r="BH233">
        <v>105.92509021516037</v>
      </c>
      <c r="BI233">
        <v>108.23892171619033</v>
      </c>
      <c r="BJ233">
        <v>109.91864838439645</v>
      </c>
      <c r="BK233">
        <v>113.32377819496249</v>
      </c>
      <c r="BL233">
        <v>115.73680963408432</v>
      </c>
      <c r="BM233" s="5">
        <v>122.05625938606923</v>
      </c>
      <c r="BN233">
        <v>121.96194737819319</v>
      </c>
    </row>
    <row r="234" spans="1:66" x14ac:dyDescent="0.25">
      <c r="A234" t="s">
        <v>229</v>
      </c>
      <c r="B234" t="s">
        <v>152</v>
      </c>
      <c r="C234" t="s">
        <v>669</v>
      </c>
      <c r="D234" t="s">
        <v>670</v>
      </c>
      <c r="E234">
        <v>8.8230520840807589</v>
      </c>
      <c r="F234">
        <v>9.2697480266858516</v>
      </c>
      <c r="G234">
        <v>9.4119997222843814</v>
      </c>
      <c r="H234">
        <v>9.943030862471776</v>
      </c>
      <c r="I234">
        <v>10.761466756676215</v>
      </c>
      <c r="J234">
        <v>11.371179354449257</v>
      </c>
      <c r="K234">
        <v>12.051502817751672</v>
      </c>
      <c r="L234">
        <v>12.446706293721181</v>
      </c>
      <c r="M234">
        <v>12.699556768133133</v>
      </c>
      <c r="N234">
        <v>12.962099763114205</v>
      </c>
      <c r="O234">
        <v>13.462378754251587</v>
      </c>
      <c r="P234">
        <v>14.672882030955229</v>
      </c>
      <c r="Q234">
        <v>15.487767485102916</v>
      </c>
      <c r="R234">
        <v>16.52755335998717</v>
      </c>
      <c r="S234">
        <v>17.144972095911722</v>
      </c>
      <c r="T234">
        <v>18.554408905143642</v>
      </c>
      <c r="U234">
        <v>20.122168412973394</v>
      </c>
      <c r="V234">
        <v>21.856300799392564</v>
      </c>
      <c r="W234">
        <v>24.020025557369294</v>
      </c>
      <c r="X234">
        <v>25.987207515043043</v>
      </c>
      <c r="Y234">
        <v>28.257165257017203</v>
      </c>
      <c r="Z234">
        <v>30.533211616298445</v>
      </c>
      <c r="AA234">
        <v>33.348613000301036</v>
      </c>
      <c r="AB234">
        <v>33.352657168534542</v>
      </c>
      <c r="AC234">
        <v>41.379425422344809</v>
      </c>
      <c r="AD234">
        <v>39.26361478135523</v>
      </c>
      <c r="AE234">
        <v>32.615175176715425</v>
      </c>
      <c r="AF234">
        <v>31.593315055993909</v>
      </c>
      <c r="AG234">
        <v>34.551059225802639</v>
      </c>
      <c r="AH234">
        <v>34.118268978410669</v>
      </c>
      <c r="AI234">
        <v>36.851936949968191</v>
      </c>
      <c r="AJ234">
        <v>37.984580851119368</v>
      </c>
      <c r="AK234">
        <v>33.082080476684105</v>
      </c>
      <c r="AL234">
        <v>32.647182216445437</v>
      </c>
      <c r="AM234">
        <v>46.86338588561906</v>
      </c>
      <c r="AN234">
        <v>51.002888402267367</v>
      </c>
      <c r="AO234">
        <v>56.847031393464079</v>
      </c>
      <c r="AP234">
        <v>58.997432634296366</v>
      </c>
      <c r="AQ234">
        <v>62.979410561401451</v>
      </c>
      <c r="AR234">
        <v>58.210064012716636</v>
      </c>
      <c r="AS234">
        <v>61.289262807813614</v>
      </c>
      <c r="AT234">
        <v>69.745742464153636</v>
      </c>
      <c r="AU234">
        <v>71.076365297543759</v>
      </c>
      <c r="AV234">
        <v>71.132518961096721</v>
      </c>
      <c r="AW234">
        <v>78.05674079735951</v>
      </c>
      <c r="AX234" s="5">
        <v>100</v>
      </c>
      <c r="AY234">
        <v>109.98442792041423</v>
      </c>
      <c r="AZ234">
        <v>113.61604142940753</v>
      </c>
      <c r="BA234">
        <v>123.4424881054877</v>
      </c>
      <c r="BB234">
        <v>111.6429237464889</v>
      </c>
      <c r="BC234">
        <v>118.77824076410862</v>
      </c>
      <c r="BD234">
        <v>128.96988769713857</v>
      </c>
      <c r="BE234">
        <v>130.38500425996568</v>
      </c>
      <c r="BF234">
        <v>124.9852821936081</v>
      </c>
      <c r="BG234">
        <v>125.7924188137641</v>
      </c>
      <c r="BH234">
        <v>115.1251999886902</v>
      </c>
      <c r="BI234">
        <v>113.51248096664679</v>
      </c>
      <c r="BJ234">
        <v>113.54455041459879</v>
      </c>
      <c r="BK234">
        <v>119.23842104354485</v>
      </c>
      <c r="BL234">
        <v>122.64391103255161</v>
      </c>
      <c r="BM234" s="5">
        <v>115.95381273545122</v>
      </c>
      <c r="BN234">
        <v>124.30247369564779</v>
      </c>
    </row>
    <row r="235" spans="1:66" x14ac:dyDescent="0.25">
      <c r="A235" t="s">
        <v>602</v>
      </c>
      <c r="B235" t="s">
        <v>489</v>
      </c>
      <c r="C235" t="s">
        <v>669</v>
      </c>
      <c r="D235" t="s">
        <v>670</v>
      </c>
    </row>
    <row r="236" spans="1:66" x14ac:dyDescent="0.25">
      <c r="A236" t="s">
        <v>603</v>
      </c>
      <c r="B236" t="s">
        <v>490</v>
      </c>
      <c r="C236" t="s">
        <v>669</v>
      </c>
      <c r="D236" t="s">
        <v>670</v>
      </c>
    </row>
    <row r="237" spans="1:66" x14ac:dyDescent="0.25">
      <c r="A237" t="s">
        <v>404</v>
      </c>
      <c r="B237" t="s">
        <v>153</v>
      </c>
      <c r="C237" t="s">
        <v>669</v>
      </c>
      <c r="D237" t="s">
        <v>670</v>
      </c>
      <c r="E237">
        <v>6.8441111146408815</v>
      </c>
      <c r="F237">
        <v>6.3686623514261189</v>
      </c>
      <c r="G237">
        <v>6.4142286425472985</v>
      </c>
      <c r="H237">
        <v>6.6178750397001966</v>
      </c>
      <c r="I237">
        <v>6.7144853422030835</v>
      </c>
      <c r="J237">
        <v>6.5584358359697159</v>
      </c>
      <c r="K237">
        <v>6.9347430520923208</v>
      </c>
      <c r="L237">
        <v>7.0559685586928698</v>
      </c>
      <c r="M237">
        <v>7.0602688487915799</v>
      </c>
      <c r="N237">
        <v>7.4018842635287632</v>
      </c>
      <c r="O237">
        <v>7.2818811846437859</v>
      </c>
      <c r="P237">
        <v>8.1843419673189626</v>
      </c>
      <c r="Q237">
        <v>8.1538673499793788</v>
      </c>
      <c r="R237">
        <v>8.4094400619047356</v>
      </c>
      <c r="S237">
        <v>11.944102695684254</v>
      </c>
      <c r="T237">
        <v>11.434825834179579</v>
      </c>
      <c r="U237">
        <v>13.059716197723953</v>
      </c>
      <c r="V237">
        <v>15.75751475391947</v>
      </c>
      <c r="W237">
        <v>13.81868074485419</v>
      </c>
      <c r="X237">
        <v>14.861576406765925</v>
      </c>
      <c r="Y237">
        <v>16.416948358885673</v>
      </c>
      <c r="Z237">
        <v>18.493269142511537</v>
      </c>
      <c r="AA237">
        <v>19.803842353918693</v>
      </c>
      <c r="AB237">
        <v>22.627894773918353</v>
      </c>
      <c r="AC237">
        <v>23.05317367859983</v>
      </c>
      <c r="AD237">
        <v>23.837312938670348</v>
      </c>
      <c r="AE237">
        <v>25.170962907954447</v>
      </c>
      <c r="AF237">
        <v>25.588509331759873</v>
      </c>
      <c r="AG237">
        <v>26.250170980641951</v>
      </c>
      <c r="AH237">
        <v>26.510665745011181</v>
      </c>
      <c r="AI237">
        <v>27.29960842896207</v>
      </c>
      <c r="AJ237">
        <v>28.028806311399489</v>
      </c>
      <c r="AK237">
        <v>28.93846289119406</v>
      </c>
      <c r="AL237">
        <v>26.566442632908739</v>
      </c>
      <c r="AM237">
        <v>36.088488314404927</v>
      </c>
      <c r="AN237">
        <v>40.088612275048277</v>
      </c>
      <c r="AO237">
        <v>42.248557763469094</v>
      </c>
      <c r="AP237">
        <v>43.108752992788588</v>
      </c>
      <c r="AQ237">
        <v>47.228498078699296</v>
      </c>
      <c r="AR237">
        <v>47.755155908000333</v>
      </c>
      <c r="AS237">
        <v>52.554289641334393</v>
      </c>
      <c r="AT237">
        <v>53.413054838038441</v>
      </c>
      <c r="AU237">
        <v>56.098586088423431</v>
      </c>
      <c r="AV237">
        <v>54.475593973315242</v>
      </c>
      <c r="AW237">
        <v>53.436260125900539</v>
      </c>
      <c r="AX237" s="5">
        <v>56.576259072870606</v>
      </c>
      <c r="AY237">
        <v>56.288419869789749</v>
      </c>
      <c r="AZ237">
        <v>59.085228511636082</v>
      </c>
      <c r="BA237">
        <v>66.043209125368506</v>
      </c>
      <c r="BB237">
        <v>67.08976865661333</v>
      </c>
      <c r="BC237">
        <v>67.515619155981426</v>
      </c>
      <c r="BD237">
        <v>68.242713643252912</v>
      </c>
      <c r="BE237">
        <v>69.409367463266364</v>
      </c>
      <c r="BF237">
        <v>70.601723116484322</v>
      </c>
      <c r="BG237">
        <v>70.542269999164958</v>
      </c>
      <c r="BH237">
        <v>72.996877043017463</v>
      </c>
      <c r="BI237">
        <v>100</v>
      </c>
      <c r="BJ237">
        <v>99.565390381855892</v>
      </c>
      <c r="BK237">
        <v>100.89546726682887</v>
      </c>
      <c r="BL237">
        <v>102.45439572136048</v>
      </c>
      <c r="BM237" s="5">
        <v>103.76802315341519</v>
      </c>
      <c r="BN237">
        <v>105.49029680958972</v>
      </c>
    </row>
    <row r="238" spans="1:66" x14ac:dyDescent="0.25">
      <c r="A238" t="s">
        <v>401</v>
      </c>
      <c r="B238" t="s">
        <v>154</v>
      </c>
      <c r="C238" t="s">
        <v>669</v>
      </c>
      <c r="D238" t="s">
        <v>670</v>
      </c>
      <c r="E238">
        <v>15.492336693992693</v>
      </c>
      <c r="F238">
        <v>16.065341295533809</v>
      </c>
      <c r="G238">
        <v>16.152174351261817</v>
      </c>
      <c r="H238">
        <v>15.963720987143699</v>
      </c>
      <c r="I238">
        <v>16.391194867288455</v>
      </c>
      <c r="J238">
        <v>17.098732705711331</v>
      </c>
      <c r="K238">
        <v>18.508579425141818</v>
      </c>
      <c r="L238">
        <v>18.199913211086667</v>
      </c>
      <c r="M238">
        <v>18.153870067465451</v>
      </c>
      <c r="N238">
        <v>18.759005714849579</v>
      </c>
      <c r="O238">
        <v>17.821956122516536</v>
      </c>
      <c r="P238">
        <v>17.681817930003696</v>
      </c>
      <c r="Q238">
        <v>18.802303329794739</v>
      </c>
      <c r="R238">
        <v>22.270509068505852</v>
      </c>
      <c r="S238">
        <v>26.799148576632103</v>
      </c>
      <c r="T238">
        <v>27.733909157615134</v>
      </c>
      <c r="U238">
        <v>28.981126672636709</v>
      </c>
      <c r="V238">
        <v>30.724254125146427</v>
      </c>
      <c r="W238">
        <v>33.703641185642084</v>
      </c>
      <c r="X238">
        <v>36.617515593208232</v>
      </c>
      <c r="Y238">
        <v>41.268849209747763</v>
      </c>
      <c r="Z238">
        <v>44.724051657159734</v>
      </c>
      <c r="AA238">
        <v>46.986129180996421</v>
      </c>
      <c r="AB238">
        <v>48.700726170309558</v>
      </c>
      <c r="AC238">
        <v>49.405847708063213</v>
      </c>
      <c r="AD238">
        <v>50.481513191670125</v>
      </c>
      <c r="AE238">
        <v>51.316051005461546</v>
      </c>
      <c r="AF238">
        <v>53.739817660961954</v>
      </c>
      <c r="AG238">
        <v>56.920353174784147</v>
      </c>
      <c r="AH238">
        <v>60.402024942740454</v>
      </c>
      <c r="AI238">
        <v>63.889143872489008</v>
      </c>
      <c r="AJ238">
        <v>67.560548718840991</v>
      </c>
      <c r="AK238">
        <v>70.594324169884487</v>
      </c>
      <c r="AL238">
        <v>75.176358036934573</v>
      </c>
      <c r="AM238">
        <v>78.689171490855728</v>
      </c>
      <c r="AN238">
        <v>83.206115755468417</v>
      </c>
      <c r="AO238">
        <v>86.616019636383328</v>
      </c>
      <c r="AP238">
        <v>90.445459696718501</v>
      </c>
      <c r="AQ238">
        <v>97.738719688137692</v>
      </c>
      <c r="AR238">
        <v>95.220038840849725</v>
      </c>
      <c r="AS238">
        <v>96.487465129105573</v>
      </c>
      <c r="AT238">
        <v>98.337643385272273</v>
      </c>
      <c r="AU238">
        <v>100</v>
      </c>
      <c r="AV238">
        <v>102.1495490160917</v>
      </c>
      <c r="AW238">
        <v>105.79553142299565</v>
      </c>
      <c r="AX238" s="5">
        <v>111.18217034455267</v>
      </c>
      <c r="AY238">
        <v>116.85714544052115</v>
      </c>
      <c r="AZ238">
        <v>119.74741732279726</v>
      </c>
      <c r="BA238">
        <v>125.89498670486302</v>
      </c>
      <c r="BB238">
        <v>126.14019505323759</v>
      </c>
      <c r="BC238">
        <v>131.2879628239458</v>
      </c>
      <c r="BD238">
        <v>136.20220009277776</v>
      </c>
      <c r="BE238">
        <v>138.80249682572631</v>
      </c>
      <c r="BF238">
        <v>141.27144053649894</v>
      </c>
      <c r="BG238">
        <v>143.30781942286512</v>
      </c>
      <c r="BH238">
        <v>144.34266463867914</v>
      </c>
      <c r="BI238">
        <v>148.14777922571372</v>
      </c>
      <c r="BJ238">
        <v>150.9625055348759</v>
      </c>
      <c r="BK238">
        <v>153.11913500208777</v>
      </c>
      <c r="BL238">
        <v>154.6458730458948</v>
      </c>
      <c r="BM238" s="5">
        <v>152.60662262901556</v>
      </c>
      <c r="BN238">
        <v>155.5092803521824</v>
      </c>
    </row>
    <row r="239" spans="1:66" x14ac:dyDescent="0.25">
      <c r="A239" t="s">
        <v>399</v>
      </c>
      <c r="B239" t="s">
        <v>155</v>
      </c>
      <c r="C239" t="s">
        <v>669</v>
      </c>
      <c r="D239" t="s">
        <v>670</v>
      </c>
      <c r="AD239">
        <v>1.377487602438527E-3</v>
      </c>
      <c r="AE239">
        <v>1.3219886052607791E-3</v>
      </c>
      <c r="AF239">
        <v>1.3989679452443946E-3</v>
      </c>
      <c r="AG239">
        <v>1.3629526991425938E-3</v>
      </c>
      <c r="AH239">
        <v>1.4619409418658337E-3</v>
      </c>
      <c r="AI239">
        <v>1.5538957552086842E-3</v>
      </c>
      <c r="AJ239">
        <v>3.102096654815526E-3</v>
      </c>
      <c r="AK239">
        <v>2.0908581605773895E-2</v>
      </c>
      <c r="AL239">
        <v>0.27331928892917334</v>
      </c>
      <c r="AM239">
        <v>0.99218039057623142</v>
      </c>
      <c r="AN239">
        <v>3.9144568912583506</v>
      </c>
      <c r="AO239">
        <v>20.762777591065383</v>
      </c>
      <c r="AP239">
        <v>34.31073916204064</v>
      </c>
      <c r="AQ239">
        <v>64.461763762630568</v>
      </c>
      <c r="AR239">
        <v>81.544868442057094</v>
      </c>
      <c r="AS239">
        <v>100</v>
      </c>
      <c r="AT239">
        <v>130.94770631593099</v>
      </c>
      <c r="AU239">
        <v>155.59167522536893</v>
      </c>
      <c r="AV239">
        <v>197.73596596452973</v>
      </c>
      <c r="AW239">
        <v>232.20446613605489</v>
      </c>
      <c r="AX239" s="5">
        <v>254.29715292413673</v>
      </c>
      <c r="AY239">
        <v>307.85833530268303</v>
      </c>
      <c r="AZ239">
        <v>391.71279819788373</v>
      </c>
      <c r="BA239">
        <v>502.03278339002122</v>
      </c>
      <c r="BB239">
        <v>562.91029027080299</v>
      </c>
      <c r="BC239">
        <v>633.05830029031085</v>
      </c>
      <c r="BD239">
        <v>717.40923918205169</v>
      </c>
      <c r="BE239">
        <v>802.55506657007538</v>
      </c>
      <c r="BF239">
        <v>831.7119679843936</v>
      </c>
      <c r="BG239">
        <v>871.35686097496739</v>
      </c>
      <c r="BH239">
        <v>931.18640971778245</v>
      </c>
      <c r="BI239">
        <v>936.23423669731039</v>
      </c>
      <c r="BJ239">
        <v>1028.0373980886131</v>
      </c>
      <c r="BK239">
        <v>1053.6654804270463</v>
      </c>
      <c r="BL239">
        <v>1092.2091369717386</v>
      </c>
      <c r="BM239" s="5">
        <v>1110.2951678171864</v>
      </c>
      <c r="BN239">
        <v>1197.8286406297307</v>
      </c>
    </row>
    <row r="240" spans="1:66" x14ac:dyDescent="0.25">
      <c r="A240" t="s">
        <v>410</v>
      </c>
      <c r="B240" t="s">
        <v>156</v>
      </c>
      <c r="C240" t="s">
        <v>669</v>
      </c>
      <c r="D240" t="s">
        <v>670</v>
      </c>
      <c r="AF240">
        <v>2.0303034978880783E-5</v>
      </c>
      <c r="AG240">
        <v>1.9750101237555972E-5</v>
      </c>
      <c r="AH240">
        <v>2.1391879280491169E-5</v>
      </c>
      <c r="AI240">
        <v>1.6929457079816843E-5</v>
      </c>
      <c r="AJ240">
        <v>3.4901924409293806E-5</v>
      </c>
      <c r="AK240">
        <v>1.1130756122698499E-3</v>
      </c>
      <c r="AL240">
        <v>1.3735243369253006E-2</v>
      </c>
      <c r="AM240">
        <v>0.14453694799907865</v>
      </c>
      <c r="AN240">
        <v>1.1645609041865197</v>
      </c>
      <c r="AO240">
        <v>12.97334374593432</v>
      </c>
      <c r="AP240">
        <v>20.990875902961921</v>
      </c>
      <c r="AQ240">
        <v>24.688797225836552</v>
      </c>
      <c r="AR240">
        <v>30.368530177146351</v>
      </c>
      <c r="AS240">
        <v>37.49436857627623</v>
      </c>
      <c r="AT240">
        <v>49.610622317407596</v>
      </c>
      <c r="AU240">
        <v>62.089231833231509</v>
      </c>
      <c r="AV240">
        <v>78.949146655811234</v>
      </c>
      <c r="AW240">
        <v>93.434549623257652</v>
      </c>
      <c r="AX240" s="5">
        <v>100</v>
      </c>
      <c r="AY240">
        <v>112.24995929305601</v>
      </c>
      <c r="AZ240">
        <v>122.65479489392632</v>
      </c>
      <c r="BA240">
        <v>195.92924225524024</v>
      </c>
      <c r="BB240">
        <v>215.05392720513967</v>
      </c>
      <c r="BC240">
        <v>220.0132603436613</v>
      </c>
      <c r="BD240">
        <v>248.30136489396125</v>
      </c>
      <c r="BE240">
        <v>268.83609654848522</v>
      </c>
      <c r="BF240">
        <v>271.93428693947158</v>
      </c>
      <c r="BG240">
        <v>273.75401942973809</v>
      </c>
      <c r="BH240">
        <v>259.6466596032127</v>
      </c>
      <c r="BI240">
        <v>247.01328425825059</v>
      </c>
      <c r="BJ240">
        <v>243.20324592475808</v>
      </c>
      <c r="BK240">
        <v>246.14813551529738</v>
      </c>
      <c r="BL240">
        <v>256.92808389633564</v>
      </c>
    </row>
    <row r="241" spans="1:66" x14ac:dyDescent="0.25">
      <c r="A241" t="s">
        <v>604</v>
      </c>
      <c r="B241" t="s">
        <v>491</v>
      </c>
      <c r="C241" t="s">
        <v>669</v>
      </c>
      <c r="D241" t="s">
        <v>670</v>
      </c>
    </row>
    <row r="242" spans="1:66" x14ac:dyDescent="0.25">
      <c r="A242" t="s">
        <v>402</v>
      </c>
      <c r="B242" t="s">
        <v>403</v>
      </c>
      <c r="C242" t="s">
        <v>669</v>
      </c>
      <c r="D242" t="s">
        <v>670</v>
      </c>
      <c r="AS242">
        <v>44.083511886848505</v>
      </c>
      <c r="AT242">
        <v>49.279957838200374</v>
      </c>
      <c r="AU242">
        <v>51.941168651418288</v>
      </c>
      <c r="AV242">
        <v>55.467346775490803</v>
      </c>
      <c r="AW242">
        <v>49.650691757361535</v>
      </c>
      <c r="AX242" s="5">
        <v>50.564058557499123</v>
      </c>
      <c r="AY242">
        <v>51.769281008945313</v>
      </c>
      <c r="AZ242">
        <v>56.157975053623929</v>
      </c>
      <c r="BA242">
        <v>60.232659919388155</v>
      </c>
      <c r="BB242">
        <v>61.29555786269438</v>
      </c>
      <c r="BC242">
        <v>68.016076752431175</v>
      </c>
      <c r="BD242">
        <v>75.882425541307029</v>
      </c>
      <c r="BE242">
        <v>80.556721330935616</v>
      </c>
      <c r="BF242">
        <v>93.964347896746588</v>
      </c>
      <c r="BG242">
        <v>93.280125036882978</v>
      </c>
      <c r="BH242">
        <v>99.999993117081402</v>
      </c>
      <c r="BI242">
        <v>100.13539431426264</v>
      </c>
      <c r="BJ242">
        <v>99.858486040654086</v>
      </c>
      <c r="BK242">
        <v>98.546430452456875</v>
      </c>
      <c r="BL242">
        <v>103.49178566507111</v>
      </c>
      <c r="BM242" s="5">
        <v>83.475254741905289</v>
      </c>
      <c r="BN242">
        <v>133.01157763276117</v>
      </c>
    </row>
    <row r="243" spans="1:66" x14ac:dyDescent="0.25">
      <c r="A243" t="s">
        <v>605</v>
      </c>
      <c r="B243" t="s">
        <v>492</v>
      </c>
      <c r="C243" t="s">
        <v>669</v>
      </c>
      <c r="D243" t="s">
        <v>670</v>
      </c>
    </row>
    <row r="244" spans="1:66" x14ac:dyDescent="0.25">
      <c r="A244" t="s">
        <v>405</v>
      </c>
      <c r="B244" t="s">
        <v>406</v>
      </c>
      <c r="C244" t="s">
        <v>669</v>
      </c>
      <c r="D244" t="s">
        <v>670</v>
      </c>
      <c r="Z244">
        <v>11.52484597227307</v>
      </c>
      <c r="AA244">
        <v>12.431294276100758</v>
      </c>
      <c r="AB244">
        <v>13.457753677917101</v>
      </c>
      <c r="AC244">
        <v>14.334443340810111</v>
      </c>
      <c r="AD244">
        <v>15.801739398045136</v>
      </c>
      <c r="AE244">
        <v>18.356970456990357</v>
      </c>
      <c r="AF244">
        <v>20.378448239302209</v>
      </c>
      <c r="AG244">
        <v>22.226607177865034</v>
      </c>
      <c r="AH244">
        <v>23.739150219610082</v>
      </c>
      <c r="AI244">
        <v>26.646661348432403</v>
      </c>
      <c r="AJ244">
        <v>29.167782644784761</v>
      </c>
      <c r="AK244">
        <v>31.34005457971616</v>
      </c>
      <c r="AL244">
        <v>31.360667142686044</v>
      </c>
      <c r="AM244">
        <v>40.337975743645167</v>
      </c>
      <c r="AN244">
        <v>38.539999613808746</v>
      </c>
      <c r="AO244">
        <v>39.018858722159003</v>
      </c>
      <c r="AP244">
        <v>38.270552118716303</v>
      </c>
      <c r="AQ244">
        <v>39.288721230297732</v>
      </c>
      <c r="AR244">
        <v>41.803698939968498</v>
      </c>
      <c r="AS244">
        <v>44.131395420820141</v>
      </c>
      <c r="AT244">
        <v>44.907384768419483</v>
      </c>
      <c r="AU244">
        <v>48.135980890034325</v>
      </c>
      <c r="AV244">
        <v>52.440751400884182</v>
      </c>
      <c r="AW244">
        <v>57.103360207880492</v>
      </c>
      <c r="AX244" s="5">
        <v>61.360112359210895</v>
      </c>
      <c r="AY244">
        <v>71.093801562267444</v>
      </c>
      <c r="AZ244">
        <v>72.202170555817702</v>
      </c>
      <c r="BA244">
        <v>75.483255360437241</v>
      </c>
      <c r="BB244">
        <v>79.238086597332298</v>
      </c>
      <c r="BC244">
        <v>85.371596888390627</v>
      </c>
      <c r="BD244">
        <v>85.778735884371201</v>
      </c>
      <c r="BE244">
        <v>89.37635545251095</v>
      </c>
      <c r="BF244">
        <v>87.256817236363432</v>
      </c>
      <c r="BG244">
        <v>87.267093051997534</v>
      </c>
      <c r="BH244">
        <v>91.877735229907273</v>
      </c>
      <c r="BI244">
        <v>94.684560746600823</v>
      </c>
      <c r="BJ244">
        <v>100</v>
      </c>
      <c r="BK244">
        <v>105.13987038817871</v>
      </c>
      <c r="BL244">
        <v>113.23956275004139</v>
      </c>
      <c r="BM244" s="5">
        <v>108.48568799341309</v>
      </c>
      <c r="BN244">
        <v>106.37432673972845</v>
      </c>
    </row>
    <row r="245" spans="1:66" x14ac:dyDescent="0.25">
      <c r="A245" t="s">
        <v>606</v>
      </c>
      <c r="B245" t="s">
        <v>493</v>
      </c>
      <c r="C245" t="s">
        <v>669</v>
      </c>
      <c r="D245" t="s">
        <v>670</v>
      </c>
    </row>
    <row r="246" spans="1:66" x14ac:dyDescent="0.25">
      <c r="A246" t="s">
        <v>607</v>
      </c>
      <c r="B246" t="s">
        <v>494</v>
      </c>
      <c r="C246" t="s">
        <v>669</v>
      </c>
      <c r="D246" t="s">
        <v>670</v>
      </c>
    </row>
    <row r="247" spans="1:66" x14ac:dyDescent="0.25">
      <c r="A247" t="s">
        <v>407</v>
      </c>
      <c r="B247" t="s">
        <v>157</v>
      </c>
      <c r="C247" t="s">
        <v>669</v>
      </c>
      <c r="D247" t="s">
        <v>670</v>
      </c>
      <c r="E247">
        <v>3.6505293048670824</v>
      </c>
      <c r="F247">
        <v>3.495742418918276</v>
      </c>
      <c r="G247">
        <v>3.6022755169625151</v>
      </c>
      <c r="H247">
        <v>3.7355968111390108</v>
      </c>
      <c r="I247">
        <v>3.6429998172613796</v>
      </c>
      <c r="J247">
        <v>3.7432997950808593</v>
      </c>
      <c r="K247">
        <v>3.5346845051598423</v>
      </c>
      <c r="L247">
        <v>3.6976166221334936</v>
      </c>
      <c r="M247">
        <v>4.0275318560250284</v>
      </c>
      <c r="N247">
        <v>4.0253460490016888</v>
      </c>
      <c r="O247">
        <v>4.1007696273766445</v>
      </c>
      <c r="P247">
        <v>4.3728705564503967</v>
      </c>
      <c r="Q247">
        <v>4.8586930666607566</v>
      </c>
      <c r="R247">
        <v>5.8878957771724494</v>
      </c>
      <c r="S247">
        <v>9.2741228797363195</v>
      </c>
      <c r="T247">
        <v>11.552909962305268</v>
      </c>
      <c r="U247">
        <v>12.476639936779737</v>
      </c>
      <c r="V247">
        <v>14.141309947434067</v>
      </c>
      <c r="W247">
        <v>14.588857039192854</v>
      </c>
      <c r="X247">
        <v>18.193469389998445</v>
      </c>
      <c r="Y247">
        <v>22.330125980194474</v>
      </c>
      <c r="Z247">
        <v>23.942319642772755</v>
      </c>
      <c r="AA247">
        <v>26.854171820773036</v>
      </c>
      <c r="AB247">
        <v>28.552610316115413</v>
      </c>
      <c r="AC247">
        <v>30.268824103334797</v>
      </c>
      <c r="AD247">
        <v>30.643430482933713</v>
      </c>
      <c r="AE247">
        <v>30.260488999032376</v>
      </c>
      <c r="AF247">
        <v>31.728931149250172</v>
      </c>
      <c r="AG247">
        <v>33.048211026177995</v>
      </c>
      <c r="AH247">
        <v>35.422397914604744</v>
      </c>
      <c r="AI247">
        <v>40.908932890526764</v>
      </c>
      <c r="AJ247">
        <v>41.552181552158345</v>
      </c>
      <c r="AK247">
        <v>38.678907501365543</v>
      </c>
      <c r="AL247">
        <v>42.087209679477795</v>
      </c>
      <c r="AM247">
        <v>47.671257517118818</v>
      </c>
      <c r="AN247">
        <v>49.658809476185077</v>
      </c>
      <c r="AO247">
        <v>50.577270610911917</v>
      </c>
      <c r="AP247">
        <v>48.785030817447947</v>
      </c>
      <c r="AQ247">
        <v>47.879344584966319</v>
      </c>
      <c r="AR247">
        <v>49.939679833079808</v>
      </c>
      <c r="AS247">
        <v>55.953991915188581</v>
      </c>
      <c r="AT247">
        <v>57.517317148871463</v>
      </c>
      <c r="AU247">
        <v>54.530710372774962</v>
      </c>
      <c r="AV247">
        <v>60.244744356482215</v>
      </c>
      <c r="AW247">
        <v>65.597022817781848</v>
      </c>
      <c r="AX247" s="5">
        <v>74.335481484471188</v>
      </c>
      <c r="AY247">
        <v>75.620900040312762</v>
      </c>
      <c r="AZ247">
        <v>85.26396399959296</v>
      </c>
      <c r="BA247">
        <v>105.55041054234759</v>
      </c>
      <c r="BB247">
        <v>76.384940593441002</v>
      </c>
      <c r="BC247">
        <v>86.111291828655396</v>
      </c>
      <c r="BD247">
        <v>99.656342499299981</v>
      </c>
      <c r="BE247">
        <v>99.999854548684951</v>
      </c>
      <c r="BF247">
        <v>101.60150512891803</v>
      </c>
      <c r="BG247">
        <v>101.01309780143663</v>
      </c>
      <c r="BH247">
        <v>92.222632145310129</v>
      </c>
      <c r="BI247">
        <v>90.508578527756868</v>
      </c>
      <c r="BJ247">
        <v>97.792665372842649</v>
      </c>
      <c r="BK247">
        <v>100.69639762796628</v>
      </c>
      <c r="BL247">
        <v>98.390830338136908</v>
      </c>
      <c r="BM247" s="5">
        <v>94.060367639232183</v>
      </c>
      <c r="BN247">
        <v>110.50502323977152</v>
      </c>
    </row>
    <row r="248" spans="1:66" x14ac:dyDescent="0.25">
      <c r="A248" t="s">
        <v>408</v>
      </c>
      <c r="B248" t="s">
        <v>158</v>
      </c>
      <c r="C248" t="s">
        <v>669</v>
      </c>
      <c r="D248" t="s">
        <v>670</v>
      </c>
      <c r="J248">
        <v>5.4613477380159026</v>
      </c>
      <c r="K248">
        <v>5.5447917540126408</v>
      </c>
      <c r="L248">
        <v>5.773871944132182</v>
      </c>
      <c r="M248">
        <v>5.85061293077539</v>
      </c>
      <c r="N248">
        <v>5.9313960680057427</v>
      </c>
      <c r="O248">
        <v>6.3228259702042822</v>
      </c>
      <c r="P248">
        <v>6.6695258769700043</v>
      </c>
      <c r="Q248">
        <v>6.8620566522246085</v>
      </c>
      <c r="R248">
        <v>7.4495038273763834</v>
      </c>
      <c r="S248">
        <v>9.2667898808896787</v>
      </c>
      <c r="T248">
        <v>9.7296252932216092</v>
      </c>
      <c r="U248">
        <v>10.011546335552126</v>
      </c>
      <c r="V248">
        <v>10.977991848179187</v>
      </c>
      <c r="W248">
        <v>11.68771133553278</v>
      </c>
      <c r="X248">
        <v>12.901812229768012</v>
      </c>
      <c r="Y248">
        <v>14.553084528259339</v>
      </c>
      <c r="Z248">
        <v>16.213700331385159</v>
      </c>
      <c r="AA248">
        <v>18.809134437683724</v>
      </c>
      <c r="AB248">
        <v>21.198029260018078</v>
      </c>
      <c r="AC248">
        <v>22.677906661276147</v>
      </c>
      <c r="AD248">
        <v>23.493658413537705</v>
      </c>
      <c r="AE248">
        <v>24.321261964706565</v>
      </c>
      <c r="AF248">
        <v>25.578844249154614</v>
      </c>
      <c r="AG248">
        <v>27.54948802264277</v>
      </c>
      <c r="AH248">
        <v>29.981910369873965</v>
      </c>
      <c r="AI248">
        <v>31.324051930083542</v>
      </c>
      <c r="AJ248">
        <v>33.528263470673473</v>
      </c>
      <c r="AK248">
        <v>35.436539628550044</v>
      </c>
      <c r="AL248">
        <v>37.09898938158004</v>
      </c>
      <c r="AM248">
        <v>38.778111034636673</v>
      </c>
      <c r="AN248">
        <v>40.853164768304303</v>
      </c>
      <c r="AO248">
        <v>42.632971803699135</v>
      </c>
      <c r="AP248">
        <v>48.65502254487857</v>
      </c>
      <c r="AQ248">
        <v>50.246857228829811</v>
      </c>
      <c r="AR248">
        <v>51.935864613411496</v>
      </c>
      <c r="AS248">
        <v>53.641219971056984</v>
      </c>
      <c r="AT248">
        <v>55.740510764657017</v>
      </c>
      <c r="AU248">
        <v>57.014071533525225</v>
      </c>
      <c r="AV248">
        <v>58.544760392320995</v>
      </c>
      <c r="AW248">
        <v>60.506952120037191</v>
      </c>
      <c r="AX248" s="5">
        <v>63.033623255583507</v>
      </c>
      <c r="AY248">
        <v>65.450222936379944</v>
      </c>
      <c r="AZ248">
        <v>66.842006587426567</v>
      </c>
      <c r="BA248">
        <v>71.080006541811159</v>
      </c>
      <c r="BB248">
        <v>73.228787104664832</v>
      </c>
      <c r="BC248">
        <v>80.159909781057408</v>
      </c>
      <c r="BD248">
        <v>83.82411068785548</v>
      </c>
      <c r="BE248">
        <v>87.731832117004899</v>
      </c>
      <c r="BF248">
        <v>91.680001604723415</v>
      </c>
      <c r="BG248">
        <v>95.956562402598195</v>
      </c>
      <c r="BH248">
        <v>100.00022271218904</v>
      </c>
      <c r="BI248">
        <v>104.93458582032025</v>
      </c>
      <c r="BJ248">
        <v>109.87408987118177</v>
      </c>
      <c r="BK248">
        <v>118.62119287341599</v>
      </c>
      <c r="BL248">
        <v>127.19076136986584</v>
      </c>
      <c r="BM248" s="5">
        <v>135.41461979036967</v>
      </c>
      <c r="BN248">
        <v>141.55709868171215</v>
      </c>
    </row>
    <row r="249" spans="1:66" x14ac:dyDescent="0.25">
      <c r="A249" t="s">
        <v>608</v>
      </c>
      <c r="B249" t="s">
        <v>159</v>
      </c>
      <c r="C249" t="s">
        <v>669</v>
      </c>
      <c r="D249" t="s">
        <v>670</v>
      </c>
      <c r="E249">
        <v>5.559498894787539E-5</v>
      </c>
      <c r="F249">
        <v>5.8026380438914932E-5</v>
      </c>
      <c r="G249">
        <v>6.1385491504529672E-5</v>
      </c>
      <c r="H249">
        <v>6.5324410949600385E-5</v>
      </c>
      <c r="I249">
        <v>6.6861126248594894E-5</v>
      </c>
      <c r="J249">
        <v>6.9614370920807525E-5</v>
      </c>
      <c r="K249">
        <v>7.3754748753114508E-5</v>
      </c>
      <c r="L249">
        <v>7.8135700087218472E-5</v>
      </c>
      <c r="M249">
        <v>8.1855081493609449E-5</v>
      </c>
      <c r="N249">
        <v>8.7483696461928916E-5</v>
      </c>
      <c r="O249">
        <v>9.5046228492712081E-5</v>
      </c>
      <c r="P249">
        <v>1.1111102486961003E-4</v>
      </c>
      <c r="Q249">
        <v>1.2330621101403407E-4</v>
      </c>
      <c r="R249">
        <v>1.5034753276218853E-4</v>
      </c>
      <c r="S249">
        <v>1.9393681169968009E-4</v>
      </c>
      <c r="T249">
        <v>2.3526327248555006E-4</v>
      </c>
      <c r="U249">
        <v>2.7199412142198012E-4</v>
      </c>
      <c r="V249">
        <v>3.3751484855645001E-4</v>
      </c>
      <c r="W249">
        <v>4.9797327787752153E-4</v>
      </c>
      <c r="X249">
        <v>8.8002269269387226E-4</v>
      </c>
      <c r="Y249">
        <v>1.6984721757974097E-3</v>
      </c>
      <c r="Z249">
        <v>2.4467692596552722E-3</v>
      </c>
      <c r="AA249">
        <v>3.1374147667455874E-3</v>
      </c>
      <c r="AB249">
        <v>3.9612448359199427E-3</v>
      </c>
      <c r="AC249">
        <v>5.8720238765842987E-3</v>
      </c>
      <c r="AD249">
        <v>8.9873954262521243E-3</v>
      </c>
      <c r="AE249">
        <v>1.2223476611348491E-2</v>
      </c>
      <c r="AF249">
        <v>1.6332059565767956E-2</v>
      </c>
      <c r="AG249">
        <v>2.7604141849856125E-2</v>
      </c>
      <c r="AH249">
        <v>4.8418998253710779E-2</v>
      </c>
      <c r="AI249">
        <v>7.6620352355865895E-2</v>
      </c>
      <c r="AJ249">
        <v>0.12195209952390033</v>
      </c>
      <c r="AK249">
        <v>0.20146418338046634</v>
      </c>
      <c r="AL249">
        <v>0.33922424031807497</v>
      </c>
      <c r="AM249">
        <v>0.69455870527581165</v>
      </c>
      <c r="AN249">
        <v>1.2919315784992396</v>
      </c>
      <c r="AO249">
        <v>2.2896065188530832</v>
      </c>
      <c r="AP249">
        <v>4.1546023624547859</v>
      </c>
      <c r="AQ249">
        <v>10.122259137320048</v>
      </c>
      <c r="AR249">
        <v>15.616617176485478</v>
      </c>
      <c r="AS249">
        <v>23.325100637701439</v>
      </c>
      <c r="AT249">
        <v>35.682683133972475</v>
      </c>
      <c r="AU249">
        <v>49.090387389510191</v>
      </c>
      <c r="AV249">
        <v>60.523185647429464</v>
      </c>
      <c r="AW249">
        <v>68.044711246963161</v>
      </c>
      <c r="AX249" s="5">
        <v>72.865962192698532</v>
      </c>
      <c r="AY249">
        <v>79.698025176655563</v>
      </c>
      <c r="AZ249">
        <v>84.639110029805593</v>
      </c>
      <c r="BA249">
        <v>94.834867224529731</v>
      </c>
      <c r="BB249">
        <v>100</v>
      </c>
      <c r="BC249">
        <v>107.00928360259741</v>
      </c>
      <c r="BD249">
        <v>115.78495132648912</v>
      </c>
      <c r="BE249">
        <v>124.37928997850965</v>
      </c>
      <c r="BF249">
        <v>132.19044582961152</v>
      </c>
      <c r="BG249">
        <v>141.9586834614534</v>
      </c>
      <c r="BH249">
        <v>153.09522425407175</v>
      </c>
      <c r="BI249">
        <v>165.54259790073525</v>
      </c>
      <c r="BJ249">
        <v>183.72318404289945</v>
      </c>
      <c r="BK249">
        <v>213.99308185066621</v>
      </c>
      <c r="BL249">
        <v>243.56533361939424</v>
      </c>
      <c r="BM249" s="5">
        <v>279.74166261379554</v>
      </c>
      <c r="BN249">
        <v>360.72851352178338</v>
      </c>
    </row>
    <row r="250" spans="1:66" x14ac:dyDescent="0.25">
      <c r="A250" t="s">
        <v>411</v>
      </c>
      <c r="B250" t="s">
        <v>412</v>
      </c>
      <c r="C250" t="s">
        <v>669</v>
      </c>
      <c r="D250" t="s">
        <v>670</v>
      </c>
      <c r="AI250">
        <v>36.415980895175707</v>
      </c>
      <c r="AJ250">
        <v>37.379726494593477</v>
      </c>
      <c r="AK250">
        <v>40.125197949825882</v>
      </c>
      <c r="AL250">
        <v>41.146899997056494</v>
      </c>
      <c r="AM250">
        <v>39.227916312645107</v>
      </c>
      <c r="AN250">
        <v>41.247329319796158</v>
      </c>
      <c r="AO250">
        <v>46.482805544455125</v>
      </c>
      <c r="AP250">
        <v>45.87621016405167</v>
      </c>
      <c r="AQ250">
        <v>47.133353083221415</v>
      </c>
      <c r="AR250">
        <v>50.018571112536726</v>
      </c>
      <c r="AS250">
        <v>61.904761904761905</v>
      </c>
      <c r="AT250">
        <v>64.285714285714292</v>
      </c>
      <c r="AU250">
        <v>67.391304347826093</v>
      </c>
      <c r="AV250">
        <v>68.181818181818173</v>
      </c>
      <c r="AW250">
        <v>72.093023255813947</v>
      </c>
      <c r="AX250" s="5">
        <v>73.170731707317074</v>
      </c>
      <c r="AY250">
        <v>76.19047619047619</v>
      </c>
      <c r="AZ250">
        <v>75.555555555555557</v>
      </c>
      <c r="BA250">
        <v>79.166666666666657</v>
      </c>
      <c r="BB250">
        <v>80</v>
      </c>
      <c r="BC250">
        <v>79.545454545454547</v>
      </c>
      <c r="BD250">
        <v>80.851063829787222</v>
      </c>
      <c r="BE250">
        <v>82.608695652173907</v>
      </c>
      <c r="BF250">
        <v>83.333333333333343</v>
      </c>
      <c r="BG250">
        <v>89.583333333333343</v>
      </c>
      <c r="BH250">
        <v>92.452830188679243</v>
      </c>
      <c r="BI250">
        <v>100</v>
      </c>
      <c r="BJ250">
        <v>103.50877192982458</v>
      </c>
      <c r="BK250">
        <v>110.34482758620689</v>
      </c>
      <c r="BL250">
        <v>118.18181818181819</v>
      </c>
      <c r="BM250" s="5">
        <v>119.40298507462686</v>
      </c>
      <c r="BN250">
        <v>121.73913043478262</v>
      </c>
    </row>
    <row r="251" spans="1:66" x14ac:dyDescent="0.25">
      <c r="A251" t="s">
        <v>400</v>
      </c>
      <c r="B251" t="s">
        <v>160</v>
      </c>
      <c r="C251" t="s">
        <v>669</v>
      </c>
      <c r="D251" t="s">
        <v>670</v>
      </c>
      <c r="AG251">
        <v>2.0562163659000054</v>
      </c>
      <c r="AH251">
        <v>2.4798122347045246</v>
      </c>
      <c r="AI251">
        <v>3.0365098878852188</v>
      </c>
      <c r="AJ251">
        <v>3.8901518991265545</v>
      </c>
      <c r="AK251">
        <v>4.8772966597029823</v>
      </c>
      <c r="AL251">
        <v>6.0703803018829481</v>
      </c>
      <c r="AM251">
        <v>7.9625150661662216</v>
      </c>
      <c r="AN251">
        <v>10.101401989850762</v>
      </c>
      <c r="AO251">
        <v>12.052352005460182</v>
      </c>
      <c r="AP251">
        <v>14.533597691878086</v>
      </c>
      <c r="AQ251">
        <v>24.300134399683568</v>
      </c>
      <c r="AR251">
        <v>26.897898149724586</v>
      </c>
      <c r="AS251">
        <v>29.103822818408641</v>
      </c>
      <c r="AT251">
        <v>30.505453965252915</v>
      </c>
      <c r="AU251">
        <v>32.711922807910391</v>
      </c>
      <c r="AV251">
        <v>35.465835777258533</v>
      </c>
      <c r="AW251">
        <v>37.907879568669372</v>
      </c>
      <c r="AX251" s="5">
        <v>40.330046448639834</v>
      </c>
      <c r="AY251">
        <v>42.552270435744305</v>
      </c>
      <c r="AZ251">
        <v>46.424267276926443</v>
      </c>
      <c r="BA251">
        <v>54.028912587755052</v>
      </c>
      <c r="BB251">
        <v>58.914024491904868</v>
      </c>
      <c r="BC251">
        <v>64.468860692565073</v>
      </c>
      <c r="BD251">
        <v>72.333044944916864</v>
      </c>
      <c r="BE251">
        <v>79.916364702842841</v>
      </c>
      <c r="BF251">
        <v>87.641227223850265</v>
      </c>
      <c r="BG251">
        <v>92.94426281870534</v>
      </c>
      <c r="BH251">
        <v>100.00000014806677</v>
      </c>
      <c r="BI251">
        <v>107.47203382672765</v>
      </c>
      <c r="BJ251">
        <v>110.37779137000537</v>
      </c>
      <c r="BK251">
        <v>113.66212297040215</v>
      </c>
      <c r="BL251">
        <v>116.46383648119445</v>
      </c>
      <c r="BM251" s="5">
        <v>116.86413770948947</v>
      </c>
      <c r="BN251">
        <v>122.01376104587867</v>
      </c>
    </row>
    <row r="252" spans="1:66" x14ac:dyDescent="0.25">
      <c r="A252" t="s">
        <v>413</v>
      </c>
      <c r="B252" t="s">
        <v>161</v>
      </c>
      <c r="C252" t="s">
        <v>669</v>
      </c>
      <c r="D252" t="s">
        <v>670</v>
      </c>
      <c r="AA252">
        <v>2.818375204527903E-2</v>
      </c>
      <c r="AB252">
        <v>4.1132633918787555E-2</v>
      </c>
      <c r="AC252">
        <v>5.1529651485960379E-2</v>
      </c>
      <c r="AD252">
        <v>0.11353834544025167</v>
      </c>
      <c r="AE252">
        <v>0.26940477968977189</v>
      </c>
      <c r="AF252">
        <v>0.75699513393527418</v>
      </c>
      <c r="AG252">
        <v>2.1950975065339837</v>
      </c>
      <c r="AH252">
        <v>4.7292658210529197</v>
      </c>
      <c r="AI252">
        <v>6.82811823328037</v>
      </c>
      <c r="AJ252">
        <v>8.6047493065394569</v>
      </c>
      <c r="AK252">
        <v>12.482740227495031</v>
      </c>
      <c r="AL252">
        <v>16.244647603245845</v>
      </c>
      <c r="AM252">
        <v>17.35716189617478</v>
      </c>
      <c r="AN252">
        <v>18.98464535737466</v>
      </c>
      <c r="AO252">
        <v>19.852714712402943</v>
      </c>
      <c r="AP252">
        <v>20.467209541362532</v>
      </c>
      <c r="AQ252">
        <v>22.265398572416256</v>
      </c>
      <c r="AR252">
        <v>22.24020960459379</v>
      </c>
      <c r="AS252">
        <v>24.712721735167108</v>
      </c>
      <c r="AT252">
        <v>25.833314124563188</v>
      </c>
      <c r="AU252">
        <v>25.014512678516049</v>
      </c>
      <c r="AV252">
        <v>26.967330864148131</v>
      </c>
      <c r="AW252">
        <v>31.170877042398971</v>
      </c>
      <c r="AX252" s="5">
        <v>30.628134315449458</v>
      </c>
      <c r="AY252">
        <v>31.364930906773026</v>
      </c>
      <c r="AZ252">
        <v>33.661235069655262</v>
      </c>
      <c r="BA252">
        <v>35.803529158646029</v>
      </c>
      <c r="BB252">
        <v>66.363013945394556</v>
      </c>
      <c r="BC252">
        <v>70.104302942818236</v>
      </c>
      <c r="BD252">
        <v>76.68825756089862</v>
      </c>
      <c r="BE252">
        <v>79.631135399868654</v>
      </c>
      <c r="BF252">
        <v>82.487429235080384</v>
      </c>
      <c r="BG252">
        <v>86.699490875663017</v>
      </c>
      <c r="BH252">
        <v>91.197338963899711</v>
      </c>
      <c r="BI252">
        <v>95.557484005472446</v>
      </c>
      <c r="BJ252">
        <v>100</v>
      </c>
      <c r="BK252">
        <v>104.44338526794832</v>
      </c>
      <c r="BL252">
        <v>107.57669916991097</v>
      </c>
      <c r="BM252" s="5">
        <v>110.50438230179851</v>
      </c>
      <c r="BN252">
        <v>113.31685065890053</v>
      </c>
    </row>
    <row r="253" spans="1:66" x14ac:dyDescent="0.25">
      <c r="A253" t="s">
        <v>414</v>
      </c>
      <c r="B253" t="s">
        <v>162</v>
      </c>
      <c r="C253" t="s">
        <v>669</v>
      </c>
      <c r="D253" t="s">
        <v>670</v>
      </c>
      <c r="AF253">
        <v>3.2923178676156407E-5</v>
      </c>
      <c r="AG253">
        <v>3.3488841132388921E-5</v>
      </c>
      <c r="AH253">
        <v>3.4777188065682096E-5</v>
      </c>
      <c r="AI253">
        <v>4.0428163157606986E-5</v>
      </c>
      <c r="AJ253">
        <v>7.9280786405858361E-5</v>
      </c>
      <c r="AK253">
        <v>1.4811495142510809E-3</v>
      </c>
      <c r="AL253">
        <v>5.0856533805768524E-2</v>
      </c>
      <c r="AM253">
        <v>0.53551724301855363</v>
      </c>
      <c r="AN253">
        <v>2.7622508570359914</v>
      </c>
      <c r="AO253">
        <v>4.5893599603103681</v>
      </c>
      <c r="AP253">
        <v>5.4188314922903205</v>
      </c>
      <c r="AQ253">
        <v>6.06974249399412</v>
      </c>
      <c r="AR253">
        <v>7.7328474890813261</v>
      </c>
      <c r="AS253">
        <v>9.8594897386201783</v>
      </c>
      <c r="AT253">
        <v>10.865247992492559</v>
      </c>
      <c r="AU253">
        <v>11.4360800112521</v>
      </c>
      <c r="AV253">
        <v>12.369760437830822</v>
      </c>
      <c r="AW253">
        <v>14.26366183739718</v>
      </c>
      <c r="AX253" s="5">
        <v>17.700642154228298</v>
      </c>
      <c r="AY253">
        <v>20.329629228494646</v>
      </c>
      <c r="AZ253">
        <v>24.973393079605977</v>
      </c>
      <c r="BA253">
        <v>32.220700323183273</v>
      </c>
      <c r="BB253">
        <v>36.29015188886315</v>
      </c>
      <c r="BC253">
        <v>41.252187173415138</v>
      </c>
      <c r="BD253">
        <v>47.102534679688731</v>
      </c>
      <c r="BE253">
        <v>50.862523295065976</v>
      </c>
      <c r="BF253">
        <v>53.05408436074395</v>
      </c>
      <c r="BG253">
        <v>61.490605601271916</v>
      </c>
      <c r="BH253">
        <v>85.399185953641648</v>
      </c>
      <c r="BI253">
        <v>100</v>
      </c>
      <c r="BJ253">
        <v>122.09831749780172</v>
      </c>
      <c r="BK253">
        <v>140.89966397626844</v>
      </c>
      <c r="BL253">
        <v>152.51856907638361</v>
      </c>
      <c r="BM253" s="5">
        <v>168.22027077639035</v>
      </c>
      <c r="BN253">
        <v>210.37573309525675</v>
      </c>
    </row>
    <row r="254" spans="1:66" x14ac:dyDescent="0.25">
      <c r="A254" t="s">
        <v>609</v>
      </c>
      <c r="B254" t="s">
        <v>495</v>
      </c>
      <c r="C254" t="s">
        <v>669</v>
      </c>
      <c r="D254" t="s">
        <v>670</v>
      </c>
    </row>
    <row r="255" spans="1:66" x14ac:dyDescent="0.25">
      <c r="A255" t="s">
        <v>418</v>
      </c>
      <c r="B255" t="s">
        <v>163</v>
      </c>
      <c r="C255" t="s">
        <v>669</v>
      </c>
      <c r="D255" t="s">
        <v>670</v>
      </c>
      <c r="E255">
        <v>2.9226750413291316E-6</v>
      </c>
      <c r="F255">
        <v>3.4612329586932019E-6</v>
      </c>
      <c r="G255">
        <v>3.8762562411744096E-6</v>
      </c>
      <c r="H255">
        <v>4.6475814157634581E-6</v>
      </c>
      <c r="I255">
        <v>6.5229509799296883E-6</v>
      </c>
      <c r="J255">
        <v>1.0579234108149665E-5</v>
      </c>
      <c r="K255">
        <v>1.8229901670641882E-5</v>
      </c>
      <c r="L255">
        <v>3.2545568317965402E-5</v>
      </c>
      <c r="M255">
        <v>7.0379522530464222E-5</v>
      </c>
      <c r="N255">
        <v>8.9438457126070632E-5</v>
      </c>
      <c r="O255">
        <v>9.3183666256029749E-5</v>
      </c>
      <c r="P255">
        <v>1.2271354158231314E-4</v>
      </c>
      <c r="Q255">
        <v>2.0759089846710525E-4</v>
      </c>
      <c r="R255">
        <v>6.052813279799745E-4</v>
      </c>
      <c r="S255">
        <v>7.7770805094864765E-4</v>
      </c>
      <c r="T255">
        <v>1.290823334346123E-3</v>
      </c>
      <c r="U255">
        <v>1.9012729536016732E-3</v>
      </c>
      <c r="V255">
        <v>2.9585079417534426E-3</v>
      </c>
      <c r="W255">
        <v>4.34313879901239E-3</v>
      </c>
      <c r="X255">
        <v>7.7832606352691075E-3</v>
      </c>
      <c r="Y255">
        <v>1.2045584383403326E-2</v>
      </c>
      <c r="Z255">
        <v>1.5339401191095399E-2</v>
      </c>
      <c r="AA255">
        <v>1.8125384175142752E-2</v>
      </c>
      <c r="AB255">
        <v>2.7864342878099229E-2</v>
      </c>
      <c r="AC255">
        <v>4.356579053505092E-2</v>
      </c>
      <c r="AD255">
        <v>7.5811952054231593E-2</v>
      </c>
      <c r="AE255">
        <v>0.12961064162491337</v>
      </c>
      <c r="AF255">
        <v>0.22394643964833896</v>
      </c>
      <c r="AG255">
        <v>0.39109198173214166</v>
      </c>
      <c r="AH255">
        <v>0.68863267358227931</v>
      </c>
      <c r="AI255">
        <v>1.4243449353171493</v>
      </c>
      <c r="AJ255">
        <v>2.8602009652295033</v>
      </c>
      <c r="AK255">
        <v>4.565556397102525</v>
      </c>
      <c r="AL255">
        <v>6.7502631978106713</v>
      </c>
      <c r="AM255">
        <v>9.3799755418511008</v>
      </c>
      <c r="AN255">
        <v>13.230298562865595</v>
      </c>
      <c r="AO255">
        <v>16.727296386443786</v>
      </c>
      <c r="AP255">
        <v>21.324821581500846</v>
      </c>
      <c r="AQ255">
        <v>23.96566732536845</v>
      </c>
      <c r="AR255">
        <v>25.002445151758142</v>
      </c>
      <c r="AS255">
        <v>25.887358817015599</v>
      </c>
      <c r="AT255">
        <v>27.136842820672726</v>
      </c>
      <c r="AU255">
        <v>30.560501978874832</v>
      </c>
      <c r="AV255">
        <v>35.615708717611952</v>
      </c>
      <c r="AW255">
        <v>39.214696035067512</v>
      </c>
      <c r="AX255" s="5">
        <v>39.480520054587764</v>
      </c>
      <c r="AY255">
        <v>42.059914543351837</v>
      </c>
      <c r="AZ255">
        <v>46.020895842087903</v>
      </c>
      <c r="BA255">
        <v>49.7133991737876</v>
      </c>
      <c r="BB255">
        <v>53.564965699160204</v>
      </c>
      <c r="BC255">
        <v>56.1934120985104</v>
      </c>
      <c r="BD255">
        <v>61.256256201669181</v>
      </c>
      <c r="BE255">
        <v>66.498291995537699</v>
      </c>
      <c r="BF255">
        <v>71.920383057444994</v>
      </c>
      <c r="BG255">
        <v>78.660938554898891</v>
      </c>
      <c r="BH255">
        <v>85.753229516145311</v>
      </c>
      <c r="BI255">
        <v>100</v>
      </c>
      <c r="BJ255">
        <v>104.98664192165262</v>
      </c>
      <c r="BK255">
        <v>112.44267846003011</v>
      </c>
      <c r="BL255">
        <v>122.02613075614248</v>
      </c>
      <c r="BM255" s="5">
        <v>135.49460816248023</v>
      </c>
      <c r="BN255">
        <v>149.0536886860022</v>
      </c>
    </row>
    <row r="256" spans="1:66" x14ac:dyDescent="0.25">
      <c r="A256" t="s">
        <v>417</v>
      </c>
      <c r="B256" t="s">
        <v>164</v>
      </c>
      <c r="C256" t="s">
        <v>669</v>
      </c>
      <c r="D256" t="s">
        <v>670</v>
      </c>
      <c r="E256">
        <v>15.715083879936273</v>
      </c>
      <c r="F256">
        <v>15.927261697267165</v>
      </c>
      <c r="G256">
        <v>16.125497925022664</v>
      </c>
      <c r="H256">
        <v>16.301005588702104</v>
      </c>
      <c r="I256">
        <v>16.546162879828497</v>
      </c>
      <c r="J256">
        <v>16.863820385566498</v>
      </c>
      <c r="K256">
        <v>17.352665191030837</v>
      </c>
      <c r="L256">
        <v>17.899496148569526</v>
      </c>
      <c r="M256">
        <v>18.681200839485193</v>
      </c>
      <c r="N256">
        <v>19.607506025352993</v>
      </c>
      <c r="O256">
        <v>20.692837343848939</v>
      </c>
      <c r="P256">
        <v>21.741791929791727</v>
      </c>
      <c r="Q256">
        <v>22.68163555170019</v>
      </c>
      <c r="R256">
        <v>23.924562124843177</v>
      </c>
      <c r="S256">
        <v>26.077460408283205</v>
      </c>
      <c r="T256">
        <v>28.492914400593168</v>
      </c>
      <c r="U256">
        <v>30.060989578302767</v>
      </c>
      <c r="V256">
        <v>31.928789087466473</v>
      </c>
      <c r="W256">
        <v>34.174606081049575</v>
      </c>
      <c r="X256">
        <v>37.00992178519865</v>
      </c>
      <c r="Y256">
        <v>40.353056481532299</v>
      </c>
      <c r="Z256">
        <v>44.171321128905774</v>
      </c>
      <c r="AA256">
        <v>46.900343506017641</v>
      </c>
      <c r="AB256">
        <v>48.737330155385784</v>
      </c>
      <c r="AC256">
        <v>50.495629453134484</v>
      </c>
      <c r="AD256">
        <v>52.092526043387053</v>
      </c>
      <c r="AE256">
        <v>53.141618201855756</v>
      </c>
      <c r="AF256">
        <v>54.455709455738479</v>
      </c>
      <c r="AG256">
        <v>56.376591836006881</v>
      </c>
      <c r="AH256">
        <v>58.586750530901</v>
      </c>
      <c r="AI256">
        <v>60.779845786932682</v>
      </c>
      <c r="AJ256">
        <v>62.835275246477096</v>
      </c>
      <c r="AK256">
        <v>64.267234819932156</v>
      </c>
      <c r="AL256">
        <v>65.790586531737247</v>
      </c>
      <c r="AM256">
        <v>67.195494315692216</v>
      </c>
      <c r="AN256">
        <v>68.604517125538194</v>
      </c>
      <c r="AO256">
        <v>69.860643790854695</v>
      </c>
      <c r="AP256">
        <v>71.065342608509368</v>
      </c>
      <c r="AQ256">
        <v>71.865206565162964</v>
      </c>
      <c r="AR256">
        <v>72.877954596593483</v>
      </c>
      <c r="AS256">
        <v>74.529039399250166</v>
      </c>
      <c r="AT256">
        <v>76.208143150372194</v>
      </c>
      <c r="AU256">
        <v>77.395870982404901</v>
      </c>
      <c r="AV256">
        <v>78.923355363404013</v>
      </c>
      <c r="AW256">
        <v>81.041980261415262</v>
      </c>
      <c r="AX256" s="5">
        <v>83.583314182599295</v>
      </c>
      <c r="AY256">
        <v>86.162346658712025</v>
      </c>
      <c r="AZ256">
        <v>88.490906969518278</v>
      </c>
      <c r="BA256">
        <v>90.188103256676939</v>
      </c>
      <c r="BB256">
        <v>90.76616817280842</v>
      </c>
      <c r="BC256">
        <v>91.856988380595467</v>
      </c>
      <c r="BD256">
        <v>93.76551372315302</v>
      </c>
      <c r="BE256">
        <v>95.519487230949494</v>
      </c>
      <c r="BF256">
        <v>97.191985481347814</v>
      </c>
      <c r="BG256">
        <v>99.009370032343085</v>
      </c>
      <c r="BH256">
        <v>100</v>
      </c>
      <c r="BI256">
        <v>101.00223548021816</v>
      </c>
      <c r="BJ256">
        <v>102.92088418698835</v>
      </c>
      <c r="BK256">
        <v>105.39516254691061</v>
      </c>
      <c r="BL256">
        <v>107.28587851430804</v>
      </c>
      <c r="BM256" s="5">
        <v>108.68586489374023</v>
      </c>
      <c r="BN256">
        <v>113.56889499306403</v>
      </c>
    </row>
    <row r="257" spans="1:66" x14ac:dyDescent="0.25">
      <c r="A257" t="s">
        <v>419</v>
      </c>
      <c r="B257" t="s">
        <v>165</v>
      </c>
      <c r="C257" t="s">
        <v>669</v>
      </c>
      <c r="D257" t="s">
        <v>670</v>
      </c>
      <c r="AF257">
        <v>7.4868476114900166E-5</v>
      </c>
      <c r="AG257">
        <v>7.3889885434009854E-5</v>
      </c>
      <c r="AH257">
        <v>7.490995990279974E-5</v>
      </c>
      <c r="AI257">
        <v>7.7891143601271692E-5</v>
      </c>
      <c r="AJ257">
        <v>1.4855965954944759E-4</v>
      </c>
      <c r="AK257">
        <v>1.2065261761366063E-3</v>
      </c>
      <c r="AL257">
        <v>1.42235302275054E-2</v>
      </c>
      <c r="AM257">
        <v>0.19039550293316562</v>
      </c>
      <c r="AN257">
        <v>0.89665610836120035</v>
      </c>
      <c r="AO257">
        <v>1.6279262811799391</v>
      </c>
      <c r="AP257">
        <v>2.7037750265297302</v>
      </c>
      <c r="AQ257">
        <v>3.7581920107226385</v>
      </c>
      <c r="AR257">
        <v>5.4161320690923338</v>
      </c>
      <c r="AS257">
        <v>7.977562568029402</v>
      </c>
      <c r="AT257">
        <v>11.586570093651106</v>
      </c>
      <c r="AU257">
        <v>16.856504543341185</v>
      </c>
      <c r="AV257">
        <v>21.368178865671521</v>
      </c>
      <c r="AW257">
        <v>24.769624184581641</v>
      </c>
      <c r="AX257" s="5">
        <v>30.077969291815343</v>
      </c>
      <c r="AY257">
        <v>37.136007902515985</v>
      </c>
      <c r="AZ257">
        <v>45.267716662581286</v>
      </c>
      <c r="BA257">
        <v>57.395655442347604</v>
      </c>
      <c r="BB257">
        <v>67.303043890165782</v>
      </c>
      <c r="BC257">
        <v>100</v>
      </c>
      <c r="BD257">
        <v>121.62650993614916</v>
      </c>
      <c r="BE257">
        <v>140.35552650412325</v>
      </c>
      <c r="BF257">
        <v>157.18119470584296</v>
      </c>
      <c r="BG257">
        <v>179.22572779685919</v>
      </c>
      <c r="BH257">
        <v>198.0456829263839</v>
      </c>
      <c r="BI257">
        <v>215.73189219661421</v>
      </c>
      <c r="BJ257">
        <v>256.85430577133337</v>
      </c>
      <c r="BK257">
        <v>326.16094723781248</v>
      </c>
      <c r="BL257">
        <v>384.57638652336504</v>
      </c>
      <c r="BM257" s="5">
        <v>429.36425624619187</v>
      </c>
      <c r="BN257">
        <v>487.58263757856577</v>
      </c>
    </row>
    <row r="258" spans="1:66" x14ac:dyDescent="0.25">
      <c r="A258" t="s">
        <v>610</v>
      </c>
      <c r="B258" t="s">
        <v>166</v>
      </c>
      <c r="C258" t="s">
        <v>669</v>
      </c>
      <c r="D258" t="s">
        <v>670</v>
      </c>
      <c r="E258">
        <v>5.0532155687726235</v>
      </c>
      <c r="F258">
        <v>5.1796615851519476</v>
      </c>
      <c r="G258">
        <v>5.1824457797971251</v>
      </c>
      <c r="H258">
        <v>5.2179878918492477</v>
      </c>
      <c r="I258">
        <v>5.418808171398056</v>
      </c>
      <c r="J258">
        <v>5.4986579040819823</v>
      </c>
      <c r="K258">
        <v>5.8595736738479811</v>
      </c>
      <c r="L258">
        <v>6.5467665236910584</v>
      </c>
      <c r="M258">
        <v>6.7635053793700273</v>
      </c>
      <c r="N258">
        <v>7.1322672853468827</v>
      </c>
      <c r="O258">
        <v>7.1364483503446516</v>
      </c>
      <c r="P258">
        <v>7.4378678186735687</v>
      </c>
      <c r="Q258">
        <v>7.9111533720475151</v>
      </c>
      <c r="R258">
        <v>9.9233012666613547</v>
      </c>
      <c r="S258">
        <v>12.448545792629366</v>
      </c>
      <c r="T258">
        <v>14.374229214182918</v>
      </c>
      <c r="U258">
        <v>15.483144068386038</v>
      </c>
      <c r="V258">
        <v>21.251153568790507</v>
      </c>
      <c r="W258">
        <v>23.865885886319962</v>
      </c>
      <c r="X258">
        <v>26.974650002088062</v>
      </c>
      <c r="Y258">
        <v>30.495798290883002</v>
      </c>
      <c r="Z258">
        <v>36.14152085996048</v>
      </c>
      <c r="AA258">
        <v>38.548227904479468</v>
      </c>
      <c r="AB258">
        <v>40.547895830582462</v>
      </c>
      <c r="AC258">
        <v>42.015840081841468</v>
      </c>
      <c r="AD258">
        <v>42.681985375489049</v>
      </c>
      <c r="AE258">
        <v>44.638340913492456</v>
      </c>
      <c r="AF258">
        <v>48.514836832732442</v>
      </c>
      <c r="AG258">
        <v>48.619869242449568</v>
      </c>
      <c r="AH258">
        <v>51.294369336950233</v>
      </c>
      <c r="AI258">
        <v>55.127079689442105</v>
      </c>
      <c r="AJ258">
        <v>57.787874389903024</v>
      </c>
      <c r="AK258">
        <v>59.253031874085572</v>
      </c>
      <c r="AL258">
        <v>58.544849635320638</v>
      </c>
      <c r="AM258">
        <v>59.932536400648871</v>
      </c>
      <c r="AN258">
        <v>60.718555808986409</v>
      </c>
      <c r="AO258">
        <v>62.883329439806367</v>
      </c>
      <c r="AP258">
        <v>63.737814380398902</v>
      </c>
      <c r="AQ258">
        <v>65.78443687486461</v>
      </c>
      <c r="AR258">
        <v>66.979934717833359</v>
      </c>
      <c r="AS258">
        <v>72.178726217168546</v>
      </c>
      <c r="AT258">
        <v>76.595508377281575</v>
      </c>
      <c r="AU258">
        <v>76.753973064006416</v>
      </c>
      <c r="AV258">
        <v>75.085732565089728</v>
      </c>
      <c r="AW258">
        <v>77.899364818679004</v>
      </c>
      <c r="AX258" s="5">
        <v>80.161238617611858</v>
      </c>
      <c r="AY258">
        <v>83.129026573729973</v>
      </c>
      <c r="AZ258">
        <v>89.219401605967846</v>
      </c>
      <c r="BA258">
        <v>91.234084865803595</v>
      </c>
      <c r="BB258">
        <v>90.190451565643954</v>
      </c>
      <c r="BC258">
        <v>95.223617537333809</v>
      </c>
      <c r="BD258">
        <v>94.919945149599926</v>
      </c>
      <c r="BE258">
        <v>95.957175119624694</v>
      </c>
      <c r="BF258">
        <v>98.10870893394295</v>
      </c>
      <c r="BG258">
        <v>97.773580481227597</v>
      </c>
      <c r="BH258">
        <v>97.055654953265204</v>
      </c>
      <c r="BI258">
        <v>96.476191867826572</v>
      </c>
      <c r="BJ258">
        <v>98.774698480477298</v>
      </c>
      <c r="BK258">
        <v>100</v>
      </c>
      <c r="BL258">
        <v>102.50576828596915</v>
      </c>
      <c r="BM258" s="5">
        <v>103.73540047299288</v>
      </c>
      <c r="BN258">
        <v>106.11243834115349</v>
      </c>
    </row>
    <row r="259" spans="1:66" x14ac:dyDescent="0.25">
      <c r="A259" t="s">
        <v>611</v>
      </c>
      <c r="B259" t="s">
        <v>167</v>
      </c>
      <c r="C259" t="s">
        <v>669</v>
      </c>
      <c r="D259" t="s">
        <v>670</v>
      </c>
      <c r="E259">
        <v>0.1783248670064034</v>
      </c>
      <c r="F259">
        <v>0.18191584935240476</v>
      </c>
      <c r="G259">
        <v>0.18312568823704098</v>
      </c>
      <c r="H259">
        <v>0.19213516038155085</v>
      </c>
      <c r="I259">
        <v>0.19143097952729551</v>
      </c>
      <c r="J259">
        <v>0.19557968863084413</v>
      </c>
      <c r="K259">
        <v>0.20075262828911383</v>
      </c>
      <c r="L259">
        <v>0.20563940261014968</v>
      </c>
      <c r="M259">
        <v>0.20782966588956797</v>
      </c>
      <c r="N259">
        <v>0.21152791535951071</v>
      </c>
      <c r="O259">
        <v>0.22074685860672144</v>
      </c>
      <c r="P259">
        <v>0.23892019162034078</v>
      </c>
      <c r="Q259">
        <v>0.25389756520854817</v>
      </c>
      <c r="R259">
        <v>0.28233509411228902</v>
      </c>
      <c r="S259">
        <v>0.42380747496636223</v>
      </c>
      <c r="T259">
        <v>0.4333982302821191</v>
      </c>
      <c r="U259">
        <v>0.4602409417742952</v>
      </c>
      <c r="V259">
        <v>0.49912406301001977</v>
      </c>
      <c r="W259">
        <v>0.5295041242110311</v>
      </c>
      <c r="X259">
        <v>0.64570687144761874</v>
      </c>
      <c r="Y259">
        <v>0.82668068302261721</v>
      </c>
      <c r="Z259">
        <v>0.93089515752163066</v>
      </c>
      <c r="AA259">
        <v>0.97077939295598203</v>
      </c>
      <c r="AB259">
        <v>1.0060697147449558</v>
      </c>
      <c r="AC259">
        <v>1.4341650205843199</v>
      </c>
      <c r="AD259">
        <v>1.5836080394189909</v>
      </c>
      <c r="AE259">
        <v>1.5649717719814642</v>
      </c>
      <c r="AF259">
        <v>2.1509680129753446</v>
      </c>
      <c r="AG259">
        <v>2.5488467621504713</v>
      </c>
      <c r="AH259">
        <v>4.8214781507818198</v>
      </c>
      <c r="AI259">
        <v>6.8339948141645861</v>
      </c>
      <c r="AJ259">
        <v>8.2998604884730636</v>
      </c>
      <c r="AK259">
        <v>10.644078260367046</v>
      </c>
      <c r="AL259">
        <v>14.012484549316696</v>
      </c>
      <c r="AM259">
        <v>22.825032009663833</v>
      </c>
      <c r="AN259">
        <v>34.63924617115422</v>
      </c>
      <c r="AO259">
        <v>74.656137604611686</v>
      </c>
      <c r="AP259">
        <v>100</v>
      </c>
      <c r="AQ259">
        <v>118.89028670257159</v>
      </c>
      <c r="AR259">
        <v>150.03087478992819</v>
      </c>
      <c r="AS259">
        <v>194.21920595354291</v>
      </c>
      <c r="AT259">
        <v>209.75072951237013</v>
      </c>
      <c r="AU259">
        <v>279.01645299327743</v>
      </c>
      <c r="AV259">
        <v>376.4873791528367</v>
      </c>
      <c r="AW259">
        <v>504.31886603976449</v>
      </c>
      <c r="AX259" s="5">
        <v>653.61772246196767</v>
      </c>
      <c r="AY259">
        <v>770.64350197616102</v>
      </c>
      <c r="AZ259">
        <v>889.69619197216582</v>
      </c>
      <c r="BA259">
        <v>1157.7834775569868</v>
      </c>
      <c r="BB259">
        <v>1248.457216690764</v>
      </c>
      <c r="BC259">
        <v>1822.0392703419307</v>
      </c>
      <c r="BD259">
        <v>2334.9285837870402</v>
      </c>
      <c r="BE259">
        <v>2663.2062350756046</v>
      </c>
      <c r="BF259">
        <v>3608.7156795690967</v>
      </c>
      <c r="BG259">
        <v>5068.0979869389294</v>
      </c>
    </row>
    <row r="260" spans="1:66" x14ac:dyDescent="0.25">
      <c r="A260" t="s">
        <v>612</v>
      </c>
      <c r="B260" t="s">
        <v>496</v>
      </c>
      <c r="C260" t="s">
        <v>669</v>
      </c>
      <c r="D260" t="s">
        <v>670</v>
      </c>
    </row>
    <row r="261" spans="1:66" x14ac:dyDescent="0.25">
      <c r="A261" t="s">
        <v>613</v>
      </c>
      <c r="B261" t="s">
        <v>497</v>
      </c>
      <c r="C261" t="s">
        <v>669</v>
      </c>
      <c r="D261" t="s">
        <v>670</v>
      </c>
      <c r="AU261">
        <v>68.000833854492399</v>
      </c>
      <c r="AV261">
        <v>72.059439095856007</v>
      </c>
      <c r="AW261">
        <v>76.940222897669713</v>
      </c>
      <c r="AX261" s="5">
        <v>86.704523203446243</v>
      </c>
      <c r="AY261">
        <v>84.827847143397648</v>
      </c>
      <c r="AZ261">
        <v>87.013459439796293</v>
      </c>
      <c r="BA261">
        <v>76.262353998203054</v>
      </c>
      <c r="BB261">
        <v>80.819545979222767</v>
      </c>
      <c r="BC261">
        <v>82.692675463759798</v>
      </c>
      <c r="BD261">
        <v>87.979166666666657</v>
      </c>
      <c r="BE261">
        <v>100</v>
      </c>
      <c r="BF261">
        <v>97.546972860125265</v>
      </c>
      <c r="BG261">
        <v>94.713071200850166</v>
      </c>
      <c r="BH261">
        <v>97.732123799359655</v>
      </c>
      <c r="BI261">
        <v>99.737394957983199</v>
      </c>
      <c r="BJ261">
        <v>100.37037037037038</v>
      </c>
      <c r="BK261">
        <v>101.81723779854622</v>
      </c>
      <c r="BL261">
        <v>103.99090679464511</v>
      </c>
      <c r="BM261" s="5">
        <v>108.51832731027362</v>
      </c>
    </row>
    <row r="262" spans="1:66" x14ac:dyDescent="0.25">
      <c r="A262" t="s">
        <v>422</v>
      </c>
      <c r="B262" t="s">
        <v>168</v>
      </c>
      <c r="C262" t="s">
        <v>669</v>
      </c>
      <c r="D262" t="s">
        <v>670</v>
      </c>
      <c r="AD262">
        <v>2.1227809902556873E-2</v>
      </c>
      <c r="AE262">
        <v>0.1057300077869795</v>
      </c>
      <c r="AF262">
        <v>0.48906083440307113</v>
      </c>
      <c r="AG262">
        <v>2.4992977269791581</v>
      </c>
      <c r="AH262">
        <v>4.2410264556860238</v>
      </c>
      <c r="AI262">
        <v>6.0262907040203944</v>
      </c>
      <c r="AJ262">
        <v>10.39814673493321</v>
      </c>
      <c r="AK262">
        <v>13.790977213535607</v>
      </c>
      <c r="AL262">
        <v>16.19267239651402</v>
      </c>
      <c r="AM262">
        <v>18.937705394520755</v>
      </c>
      <c r="AN262">
        <v>22.164727401649078</v>
      </c>
      <c r="AO262">
        <v>24.092342126735122</v>
      </c>
      <c r="AP262">
        <v>25.681811458255343</v>
      </c>
      <c r="AQ262">
        <v>27.951535059138244</v>
      </c>
      <c r="AR262">
        <v>29.554472531848869</v>
      </c>
      <c r="AS262">
        <v>30.561933566812442</v>
      </c>
      <c r="AT262">
        <v>31.363348388309436</v>
      </c>
      <c r="AU262">
        <v>32.837089599482987</v>
      </c>
      <c r="AV262">
        <v>35.171676130007349</v>
      </c>
      <c r="AW262">
        <v>38.137813359102893</v>
      </c>
      <c r="AX262" s="5">
        <v>45.311734205611664</v>
      </c>
      <c r="AY262">
        <v>49.194473136148389</v>
      </c>
      <c r="AZ262">
        <v>53.932011888925672</v>
      </c>
      <c r="BA262">
        <v>66.160187464388002</v>
      </c>
      <c r="BB262">
        <v>70.272455391553706</v>
      </c>
      <c r="BC262">
        <v>100</v>
      </c>
      <c r="BD262">
        <v>121.41366615058406</v>
      </c>
      <c r="BE262">
        <v>132.43518781603112</v>
      </c>
      <c r="BF262">
        <v>137.78365009994241</v>
      </c>
      <c r="BG262">
        <v>142.87907131810226</v>
      </c>
      <c r="BH262">
        <v>140.42651723397316</v>
      </c>
      <c r="BI262">
        <v>142.98162034651878</v>
      </c>
      <c r="BJ262">
        <v>149.21980855288504</v>
      </c>
      <c r="BK262">
        <v>154.6314932317965</v>
      </c>
      <c r="BL262">
        <v>158.37853522048303</v>
      </c>
      <c r="BM262" s="5">
        <v>160.70271902985283</v>
      </c>
      <c r="BN262">
        <v>165.16747919402118</v>
      </c>
    </row>
    <row r="263" spans="1:66" x14ac:dyDescent="0.25">
      <c r="A263" t="s">
        <v>420</v>
      </c>
      <c r="B263" t="s">
        <v>169</v>
      </c>
      <c r="C263" t="s">
        <v>669</v>
      </c>
      <c r="D263" t="s">
        <v>670</v>
      </c>
      <c r="X263">
        <v>30.148622142754395</v>
      </c>
      <c r="Y263">
        <v>34.343099012366174</v>
      </c>
      <c r="Z263">
        <v>39.728859380590784</v>
      </c>
      <c r="AA263">
        <v>42.94569412498538</v>
      </c>
      <c r="AB263">
        <v>44.147144533171854</v>
      </c>
      <c r="AC263">
        <v>49.518184644078332</v>
      </c>
      <c r="AD263">
        <v>47.809732243613858</v>
      </c>
      <c r="AE263">
        <v>46.388574951196958</v>
      </c>
      <c r="AF263">
        <v>54.031177258940531</v>
      </c>
      <c r="AG263">
        <v>59.324101313051592</v>
      </c>
      <c r="AH263">
        <v>63.149712024310091</v>
      </c>
      <c r="AI263">
        <v>62.538356901078743</v>
      </c>
      <c r="AJ263">
        <v>68.95970066858861</v>
      </c>
      <c r="AK263">
        <v>70.881042781548032</v>
      </c>
      <c r="AL263">
        <v>72.343077607953703</v>
      </c>
      <c r="AM263">
        <v>74.014419806828997</v>
      </c>
      <c r="AN263">
        <v>75.296304277556303</v>
      </c>
      <c r="AO263">
        <v>76.866378856480992</v>
      </c>
      <c r="AP263">
        <v>79.308441232560483</v>
      </c>
      <c r="AQ263">
        <v>82.951811711019076</v>
      </c>
      <c r="AR263">
        <v>85.505598536717997</v>
      </c>
      <c r="AS263">
        <v>87.36874037429412</v>
      </c>
      <c r="AT263">
        <v>90.535774675105074</v>
      </c>
      <c r="AU263">
        <v>93.138154206798134</v>
      </c>
      <c r="AV263">
        <v>93.882088494710345</v>
      </c>
      <c r="AW263">
        <v>95.869457954465361</v>
      </c>
      <c r="AX263" s="5">
        <v>96.271670496887481</v>
      </c>
      <c r="AY263">
        <v>100</v>
      </c>
      <c r="AZ263">
        <v>105.7769601471735</v>
      </c>
      <c r="BA263">
        <v>113.35542510888091</v>
      </c>
      <c r="BB263">
        <v>116.25133237769691</v>
      </c>
      <c r="BC263">
        <v>117.96221347029892</v>
      </c>
      <c r="BD263">
        <v>121.24971405444403</v>
      </c>
      <c r="BE263">
        <v>120.68707210424543</v>
      </c>
      <c r="BF263">
        <v>124.31635714161855</v>
      </c>
      <c r="BG263">
        <v>126.04660546756783</v>
      </c>
      <c r="BH263">
        <v>133.43775127311713</v>
      </c>
      <c r="BI263">
        <v>135.54204336346908</v>
      </c>
      <c r="BJ263">
        <v>142.81263639510559</v>
      </c>
      <c r="BK263">
        <v>147.39213105163083</v>
      </c>
      <c r="BL263">
        <v>152.22565381237072</v>
      </c>
      <c r="BM263" s="5">
        <v>154.96653039220092</v>
      </c>
      <c r="BN263">
        <v>156.04901829241021</v>
      </c>
    </row>
    <row r="264" spans="1:66" x14ac:dyDescent="0.25">
      <c r="A264" t="s">
        <v>614</v>
      </c>
      <c r="B264" t="s">
        <v>498</v>
      </c>
      <c r="C264" t="s">
        <v>669</v>
      </c>
      <c r="D264" t="s">
        <v>670</v>
      </c>
    </row>
    <row r="265" spans="1:66" x14ac:dyDescent="0.25">
      <c r="A265" t="s">
        <v>374</v>
      </c>
      <c r="B265" t="s">
        <v>170</v>
      </c>
      <c r="C265" t="s">
        <v>669</v>
      </c>
      <c r="D265" t="s">
        <v>670</v>
      </c>
      <c r="AA265">
        <v>15.996491531580778</v>
      </c>
      <c r="AB265">
        <v>18.859346143372253</v>
      </c>
      <c r="AC265">
        <v>21.851502127786233</v>
      </c>
      <c r="AD265">
        <v>22.187792867568305</v>
      </c>
      <c r="AE265">
        <v>22.119075938552854</v>
      </c>
      <c r="AF265">
        <v>23.11828944005676</v>
      </c>
      <c r="AG265">
        <v>27.36604126833987</v>
      </c>
      <c r="AH265">
        <v>26.601955615162648</v>
      </c>
      <c r="AI265">
        <v>28.997844654278289</v>
      </c>
      <c r="AJ265">
        <v>30.770011308863797</v>
      </c>
      <c r="AK265">
        <v>33.405760760341565</v>
      </c>
      <c r="AL265">
        <v>33.624478286878727</v>
      </c>
      <c r="AM265">
        <v>56.56577145492102</v>
      </c>
      <c r="AN265">
        <v>52.620047075670648</v>
      </c>
      <c r="AO265">
        <v>55.035334043689275</v>
      </c>
      <c r="AP265">
        <v>61.549540393162857</v>
      </c>
      <c r="AQ265">
        <v>63.650620585742857</v>
      </c>
      <c r="AR265">
        <v>64.367475407082338</v>
      </c>
      <c r="AS265">
        <v>65.703035266685916</v>
      </c>
      <c r="AT265">
        <v>67.915157021233597</v>
      </c>
      <c r="AU265">
        <v>68.921219277672279</v>
      </c>
      <c r="AV265">
        <v>70.67698609854537</v>
      </c>
      <c r="AW265">
        <v>75.675799067186162</v>
      </c>
      <c r="AX265" s="5">
        <v>78.699148184435316</v>
      </c>
      <c r="AY265">
        <v>82.849828339075842</v>
      </c>
      <c r="AZ265">
        <v>89.054194729749113</v>
      </c>
      <c r="BA265">
        <v>97.175781344011398</v>
      </c>
      <c r="BB265">
        <v>98.806122784083016</v>
      </c>
      <c r="BC265">
        <v>93.7216155644129</v>
      </c>
      <c r="BD265">
        <v>92.868880170126175</v>
      </c>
      <c r="BE265">
        <v>96.60822265738804</v>
      </c>
      <c r="BF265">
        <v>98.874931820172876</v>
      </c>
      <c r="BG265">
        <v>99.71844693679148</v>
      </c>
      <c r="BH265">
        <v>103.67195069318956</v>
      </c>
      <c r="BI265">
        <v>105.99913356484723</v>
      </c>
      <c r="BJ265">
        <v>106.32233067090561</v>
      </c>
      <c r="BK265">
        <v>107.48930692959786</v>
      </c>
      <c r="BL265">
        <v>109.10109424788364</v>
      </c>
      <c r="BM265" s="5">
        <v>110.43606531797694</v>
      </c>
      <c r="BN265">
        <v>109.99023544255482</v>
      </c>
    </row>
    <row r="266" spans="1:66" x14ac:dyDescent="0.25">
      <c r="A266" t="s">
        <v>297</v>
      </c>
      <c r="B266" t="s">
        <v>499</v>
      </c>
      <c r="C266" t="s">
        <v>669</v>
      </c>
      <c r="D266" t="s">
        <v>670</v>
      </c>
      <c r="BA266">
        <v>100</v>
      </c>
      <c r="BB266">
        <v>97.166842541391119</v>
      </c>
      <c r="BC266">
        <v>103.37816364637204</v>
      </c>
      <c r="BD266">
        <v>109.89480269607832</v>
      </c>
      <c r="BE266">
        <v>113.76903809112291</v>
      </c>
      <c r="BF266">
        <v>114.17066922617953</v>
      </c>
      <c r="BG266">
        <v>115.99904327002986</v>
      </c>
      <c r="BH266">
        <v>116.70408947003037</v>
      </c>
      <c r="BI266">
        <v>117.61353160769019</v>
      </c>
      <c r="BJ266">
        <v>118.13101447413689</v>
      </c>
      <c r="BK266">
        <v>119.90170445536906</v>
      </c>
      <c r="BL266">
        <v>121.05627535047219</v>
      </c>
      <c r="BM266" s="5">
        <v>122.7281920235652</v>
      </c>
      <c r="BN266">
        <v>130.23373591486029</v>
      </c>
    </row>
    <row r="267" spans="1:66" x14ac:dyDescent="0.25">
      <c r="A267" t="s">
        <v>615</v>
      </c>
      <c r="B267" t="s">
        <v>171</v>
      </c>
      <c r="C267" t="s">
        <v>669</v>
      </c>
      <c r="D267" t="s">
        <v>670</v>
      </c>
      <c r="AI267">
        <v>99.996702622533661</v>
      </c>
      <c r="AJ267">
        <v>111.99251947043318</v>
      </c>
      <c r="AK267">
        <v>126.74388893940454</v>
      </c>
      <c r="AL267">
        <v>147.49935141508061</v>
      </c>
      <c r="AM267">
        <v>178.15615415341227</v>
      </c>
      <c r="AN267">
        <v>259.65073440076816</v>
      </c>
      <c r="AO267">
        <v>355.12453766636531</v>
      </c>
      <c r="AP267">
        <v>402.29400448739705</v>
      </c>
      <c r="AQ267">
        <v>368.75222680509569</v>
      </c>
      <c r="AR267">
        <v>492.14622076888827</v>
      </c>
      <c r="AS267">
        <v>608.05666754961726</v>
      </c>
      <c r="AT267">
        <v>624.2014414469312</v>
      </c>
      <c r="AU267">
        <v>678.14940195722329</v>
      </c>
      <c r="AV267">
        <v>751.93352393828616</v>
      </c>
      <c r="AW267">
        <v>857.99797664744142</v>
      </c>
      <c r="AX267" s="5">
        <v>1016.6150357941581</v>
      </c>
      <c r="AY267">
        <v>1155.2009527511152</v>
      </c>
      <c r="AZ267">
        <v>1281.0604449702794</v>
      </c>
      <c r="BA267">
        <v>1542.1116915730843</v>
      </c>
      <c r="BB267">
        <v>1407.8667048070831</v>
      </c>
      <c r="BC267">
        <v>1740.3526170419664</v>
      </c>
      <c r="BD267">
        <v>2055.5942889698536</v>
      </c>
      <c r="BE267">
        <v>2176.7337272209465</v>
      </c>
      <c r="BF267">
        <v>2377.188201235102</v>
      </c>
      <c r="BG267">
        <v>2547.4738994098229</v>
      </c>
      <c r="BH267">
        <v>3731.4442688055556</v>
      </c>
      <c r="BI267">
        <v>3736.4597345503853</v>
      </c>
      <c r="BJ267">
        <v>4429.7062636365317</v>
      </c>
      <c r="BK267">
        <v>5087.6799821637151</v>
      </c>
    </row>
    <row r="268" spans="1:66" x14ac:dyDescent="0.25">
      <c r="A268" t="s">
        <v>388</v>
      </c>
      <c r="B268" t="s">
        <v>172</v>
      </c>
      <c r="C268" t="s">
        <v>669</v>
      </c>
      <c r="D268" t="s">
        <v>670</v>
      </c>
      <c r="E268">
        <v>0.74648885045017499</v>
      </c>
      <c r="F268">
        <v>0.75807772654905536</v>
      </c>
      <c r="G268">
        <v>0.75947255118855828</v>
      </c>
      <c r="H268">
        <v>0.78228660163924013</v>
      </c>
      <c r="I268">
        <v>0.79831288630304487</v>
      </c>
      <c r="J268">
        <v>0.82228221853240024</v>
      </c>
      <c r="K268">
        <v>0.8561606285877188</v>
      </c>
      <c r="L268">
        <v>0.88916549367528819</v>
      </c>
      <c r="M268">
        <v>0.92403805840204567</v>
      </c>
      <c r="N268">
        <v>0.99229394119964043</v>
      </c>
      <c r="O268">
        <v>1.0388378395792006</v>
      </c>
      <c r="P268">
        <v>1.1005905880574354</v>
      </c>
      <c r="Q268">
        <v>1.2185903897795143</v>
      </c>
      <c r="R268">
        <v>1.4273011931379727</v>
      </c>
      <c r="S268">
        <v>1.6387930632604539</v>
      </c>
      <c r="T268">
        <v>1.8181557723437478</v>
      </c>
      <c r="U268">
        <v>2.0052800908296669</v>
      </c>
      <c r="V268">
        <v>2.2109513216009762</v>
      </c>
      <c r="W268">
        <v>2.443557130045527</v>
      </c>
      <c r="X268">
        <v>2.7847203423086531</v>
      </c>
      <c r="Y268">
        <v>3.4264916016832063</v>
      </c>
      <c r="Z268">
        <v>3.8173318513398655</v>
      </c>
      <c r="AA268">
        <v>4.3728932748880709</v>
      </c>
      <c r="AB268">
        <v>5.1193077010520325</v>
      </c>
      <c r="AC268">
        <v>5.6901383871540947</v>
      </c>
      <c r="AD268">
        <v>6.6087731775603773</v>
      </c>
      <c r="AE268">
        <v>7.7095876549456115</v>
      </c>
      <c r="AF268">
        <v>8.8543095553113922</v>
      </c>
      <c r="AG268">
        <v>10.21971779350107</v>
      </c>
      <c r="AH268">
        <v>11.965415370636757</v>
      </c>
      <c r="AI268">
        <v>13.81352647796944</v>
      </c>
      <c r="AJ268">
        <v>15.975968008695334</v>
      </c>
      <c r="AK268">
        <v>18.326675980401802</v>
      </c>
      <c r="AL268">
        <v>20.775900289093961</v>
      </c>
      <c r="AM268">
        <v>22.814470494030083</v>
      </c>
      <c r="AN268">
        <v>25.287175688317348</v>
      </c>
      <c r="AO268">
        <v>27.315735172832557</v>
      </c>
      <c r="AP268">
        <v>29.538534798738841</v>
      </c>
      <c r="AQ268">
        <v>31.923989588352104</v>
      </c>
      <c r="AR268">
        <v>34.123180269586797</v>
      </c>
      <c r="AS268">
        <v>37.256435999055611</v>
      </c>
      <c r="AT268">
        <v>40.162614961290082</v>
      </c>
      <c r="AU268">
        <v>45.198186718974242</v>
      </c>
      <c r="AV268">
        <v>48.088955887190728</v>
      </c>
      <c r="AW268">
        <v>50.994573117953003</v>
      </c>
      <c r="AX268" s="5">
        <v>53.848744362960673</v>
      </c>
      <c r="AY268">
        <v>57.114475245441923</v>
      </c>
      <c r="AZ268">
        <v>61.824000521583045</v>
      </c>
      <c r="BA268">
        <v>66.677389650365114</v>
      </c>
      <c r="BB268">
        <v>72.453679807992771</v>
      </c>
      <c r="BC268">
        <v>76.893954619236638</v>
      </c>
      <c r="BD268">
        <v>81.153154158017855</v>
      </c>
      <c r="BE268">
        <v>84.955346920806292</v>
      </c>
      <c r="BF268">
        <v>89.920232035686837</v>
      </c>
      <c r="BG268">
        <v>94.745842817256829</v>
      </c>
      <c r="BH268">
        <v>100.00000017643896</v>
      </c>
      <c r="BI268">
        <v>106.9521721495901</v>
      </c>
      <c r="BJ268">
        <v>112.80600889039532</v>
      </c>
      <c r="BK268">
        <v>117.03144463746962</v>
      </c>
      <c r="BL268">
        <v>122.45945840246341</v>
      </c>
      <c r="BM268" s="5">
        <v>129.43060425933308</v>
      </c>
      <c r="BN268">
        <v>137.47991570225318</v>
      </c>
    </row>
    <row r="269" spans="1:66" x14ac:dyDescent="0.25">
      <c r="A269" t="s">
        <v>424</v>
      </c>
      <c r="B269" t="s">
        <v>173</v>
      </c>
      <c r="C269" t="s">
        <v>669</v>
      </c>
      <c r="D269" t="s">
        <v>670</v>
      </c>
      <c r="E269">
        <v>2.2652422379291623E-3</v>
      </c>
      <c r="F269">
        <v>2.1824287929433669E-3</v>
      </c>
      <c r="G269">
        <v>2.2280756506442402E-3</v>
      </c>
      <c r="H269">
        <v>2.2370681652500689E-3</v>
      </c>
      <c r="I269">
        <v>2.3284100115417176E-3</v>
      </c>
      <c r="J269">
        <v>2.5749666289590321E-3</v>
      </c>
      <c r="K269">
        <v>3.1837364181669494E-3</v>
      </c>
      <c r="L269">
        <v>3.1921056480565986E-3</v>
      </c>
      <c r="M269">
        <v>3.7009242700321962E-3</v>
      </c>
      <c r="N269">
        <v>4.5501461170632026E-3</v>
      </c>
      <c r="O269">
        <v>4.0316840065471498E-3</v>
      </c>
      <c r="P269">
        <v>3.7294478573448833E-3</v>
      </c>
      <c r="Q269">
        <v>3.8678294292137836E-3</v>
      </c>
      <c r="R269">
        <v>4.6371347997566734E-3</v>
      </c>
      <c r="S269">
        <v>5.1389724689433671E-3</v>
      </c>
      <c r="T269">
        <v>4.4107852818158853E-3</v>
      </c>
      <c r="U269">
        <v>5.0814269666009035E-3</v>
      </c>
      <c r="V269">
        <v>5.5008488847746121E-3</v>
      </c>
      <c r="W269">
        <v>6.1984383708291943E-3</v>
      </c>
      <c r="X269">
        <v>7.5552186977383851E-3</v>
      </c>
      <c r="Y269">
        <v>8.443932700301875E-3</v>
      </c>
      <c r="Z269">
        <v>9.0484015885923582E-3</v>
      </c>
      <c r="AA269">
        <v>9.6038468854734958E-3</v>
      </c>
      <c r="AB269">
        <v>1.1392980784865421E-2</v>
      </c>
      <c r="AC269">
        <v>1.3481454501358276E-2</v>
      </c>
      <c r="AD269">
        <v>1.9027367693162826E-2</v>
      </c>
      <c r="AE269">
        <v>3.4627593787937033E-2</v>
      </c>
      <c r="AF269">
        <v>5.6101168295122489E-2</v>
      </c>
      <c r="AG269">
        <v>7.5450632039244958E-2</v>
      </c>
      <c r="AH269">
        <v>0.13647309226989712</v>
      </c>
      <c r="AI269">
        <v>0.28166534128552412</v>
      </c>
      <c r="AJ269">
        <v>0.54264117521335675</v>
      </c>
      <c r="AK269">
        <v>1.4408965675337919</v>
      </c>
      <c r="AL269">
        <v>3.5108646814534636</v>
      </c>
      <c r="AM269">
        <v>6.345614016745234</v>
      </c>
      <c r="AN269">
        <v>8.2880778401721482</v>
      </c>
      <c r="AO269">
        <v>10.306163425971247</v>
      </c>
      <c r="AP269">
        <v>12.924190842490432</v>
      </c>
      <c r="AQ269">
        <v>15.10926735044589</v>
      </c>
      <c r="AR269">
        <v>17.817433251595492</v>
      </c>
      <c r="AS269">
        <v>23.62838786078456</v>
      </c>
      <c r="AT269">
        <v>29.61375586026077</v>
      </c>
      <c r="AU269">
        <v>35.356136535583182</v>
      </c>
      <c r="AV269">
        <v>41.581547362103713</v>
      </c>
      <c r="AW269">
        <v>49.78010754163995</v>
      </c>
      <c r="AX269" s="5">
        <v>58.068594546020357</v>
      </c>
      <c r="AY269">
        <v>66.513076290278079</v>
      </c>
      <c r="AZ269">
        <v>75.1399624505151</v>
      </c>
      <c r="BA269">
        <v>83.135038410703928</v>
      </c>
      <c r="BB269">
        <v>87.757085219872039</v>
      </c>
      <c r="BC269">
        <v>100</v>
      </c>
      <c r="BD269">
        <v>111.11230727145751</v>
      </c>
      <c r="BE269">
        <v>118.88129788624373</v>
      </c>
      <c r="BF269">
        <v>130.44988664477145</v>
      </c>
      <c r="BG269">
        <v>137.54085808146093</v>
      </c>
      <c r="BH269">
        <v>146.70010559662089</v>
      </c>
      <c r="BI269">
        <v>166.58161495471188</v>
      </c>
      <c r="BJ269">
        <v>183.39924481086757</v>
      </c>
      <c r="BK269">
        <v>196.99200995891454</v>
      </c>
      <c r="BL269">
        <v>212.02933688859872</v>
      </c>
      <c r="BM269" s="5">
        <v>241.16959338846505</v>
      </c>
      <c r="BN269">
        <v>307.6982368391221</v>
      </c>
    </row>
    <row r="270" spans="1:66" x14ac:dyDescent="0.25">
      <c r="A270" t="s">
        <v>425</v>
      </c>
      <c r="B270" t="s">
        <v>174</v>
      </c>
      <c r="C270" t="s">
        <v>669</v>
      </c>
      <c r="D270" t="s">
        <v>670</v>
      </c>
      <c r="E270">
        <v>2.3638996660601435</v>
      </c>
      <c r="F270">
        <v>2.31564538634185</v>
      </c>
      <c r="G270">
        <v>2.3265200696984221</v>
      </c>
      <c r="H270">
        <v>2.2718994283981253</v>
      </c>
      <c r="I270">
        <v>2.4114851958177983</v>
      </c>
      <c r="J270">
        <v>2.4766952110673248</v>
      </c>
      <c r="K270">
        <v>2.3843153086588811</v>
      </c>
      <c r="L270">
        <v>2.3980623572010655</v>
      </c>
      <c r="M270">
        <v>2.4907764061585387</v>
      </c>
      <c r="N270">
        <v>2.6173161446919582</v>
      </c>
      <c r="O270">
        <v>2.3018472546575701</v>
      </c>
      <c r="P270">
        <v>2.4437159454560717</v>
      </c>
      <c r="Q270">
        <v>2.7724829687078714</v>
      </c>
      <c r="R270">
        <v>3.3394739216051081</v>
      </c>
      <c r="S270">
        <v>3.768721726735643</v>
      </c>
      <c r="T270">
        <v>4.2184716737912185</v>
      </c>
      <c r="U270">
        <v>4.148111426551111</v>
      </c>
      <c r="V270">
        <v>4.5011156716765193</v>
      </c>
      <c r="W270">
        <v>4.6127985116060666</v>
      </c>
      <c r="X270">
        <v>5.3130549959758273</v>
      </c>
      <c r="Y270">
        <v>5.9899878756922345</v>
      </c>
      <c r="Z270">
        <v>6.3852720366191091</v>
      </c>
      <c r="AA270">
        <v>6.6316644864071712</v>
      </c>
      <c r="AB270">
        <v>5.9352399299707477</v>
      </c>
      <c r="AC270">
        <v>4.9503018365125788</v>
      </c>
      <c r="AD270">
        <v>4.1079258523600188</v>
      </c>
      <c r="AE270">
        <v>4.437623179054845</v>
      </c>
      <c r="AF270">
        <v>4.7566599431447134</v>
      </c>
      <c r="AG270">
        <v>5.1269714703845626</v>
      </c>
      <c r="AH270">
        <v>5.1676249123957732</v>
      </c>
      <c r="AI270">
        <v>5.1200604883939844</v>
      </c>
      <c r="AJ270">
        <v>4.7730586267043291</v>
      </c>
      <c r="AK270">
        <v>4.0986417503043899</v>
      </c>
      <c r="AL270">
        <v>3.9432572333328739</v>
      </c>
      <c r="AM270">
        <v>3.7896408432474069</v>
      </c>
      <c r="AN270">
        <v>3.9047905300168426</v>
      </c>
      <c r="AO270">
        <v>4.2556118794048627</v>
      </c>
      <c r="AP270">
        <v>4.1330907648322324</v>
      </c>
      <c r="AQ270">
        <v>3.0151455398271261</v>
      </c>
      <c r="AR270">
        <v>3.256562613820694</v>
      </c>
      <c r="AS270">
        <v>3.2770105711579114</v>
      </c>
      <c r="AT270">
        <v>3.2727212850851881</v>
      </c>
      <c r="AU270">
        <v>3.3615085868351651</v>
      </c>
      <c r="AV270">
        <v>3.6573642221176206</v>
      </c>
      <c r="AW270">
        <v>3.9357453892119247</v>
      </c>
      <c r="AX270" s="5">
        <v>4.1379089304284786</v>
      </c>
      <c r="AY270">
        <v>4.0544192230122507</v>
      </c>
      <c r="AZ270">
        <v>4.0907016864004833</v>
      </c>
      <c r="BA270">
        <v>4.1458943551676315</v>
      </c>
      <c r="BB270">
        <v>8.1014365605088656</v>
      </c>
      <c r="BC270">
        <v>8.3100919943795848</v>
      </c>
      <c r="BD270">
        <v>8.4905673541455453</v>
      </c>
      <c r="BE270">
        <v>8.9028646623581675</v>
      </c>
      <c r="BF270">
        <v>9.6232079346472723</v>
      </c>
      <c r="BG270">
        <v>9.6833505488650733</v>
      </c>
      <c r="BH270">
        <v>9.7189290717411208</v>
      </c>
      <c r="BI270">
        <v>9.9146774909679127</v>
      </c>
      <c r="BJ270">
        <v>10.21775978448723</v>
      </c>
      <c r="BK270">
        <v>30.731912940455931</v>
      </c>
      <c r="BL270">
        <v>100</v>
      </c>
      <c r="BM270" s="5">
        <v>704.94586422801774</v>
      </c>
      <c r="BN270">
        <v>1503.6141446739655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3ABB-3B56-453C-A276-0287C3418FB2}">
  <dimension ref="A2:S271"/>
  <sheetViews>
    <sheetView workbookViewId="0"/>
  </sheetViews>
  <sheetFormatPr baseColWidth="10" defaultRowHeight="15" x14ac:dyDescent="0.25"/>
  <cols>
    <col min="1" max="1" width="44" bestFit="1" customWidth="1"/>
    <col min="2" max="2" width="25.7109375" bestFit="1" customWidth="1"/>
    <col min="20" max="256" width="9.140625" customWidth="1"/>
    <col min="257" max="257" width="44" bestFit="1" customWidth="1"/>
    <col min="258" max="258" width="25.7109375" bestFit="1" customWidth="1"/>
    <col min="276" max="512" width="9.140625" customWidth="1"/>
    <col min="513" max="513" width="44" bestFit="1" customWidth="1"/>
    <col min="514" max="514" width="25.7109375" bestFit="1" customWidth="1"/>
    <col min="532" max="768" width="9.140625" customWidth="1"/>
    <col min="769" max="769" width="44" bestFit="1" customWidth="1"/>
    <col min="770" max="770" width="25.7109375" bestFit="1" customWidth="1"/>
    <col min="788" max="1024" width="9.140625" customWidth="1"/>
    <col min="1025" max="1025" width="44" bestFit="1" customWidth="1"/>
    <col min="1026" max="1026" width="25.7109375" bestFit="1" customWidth="1"/>
    <col min="1044" max="1280" width="9.140625" customWidth="1"/>
    <col min="1281" max="1281" width="44" bestFit="1" customWidth="1"/>
    <col min="1282" max="1282" width="25.7109375" bestFit="1" customWidth="1"/>
    <col min="1300" max="1536" width="9.140625" customWidth="1"/>
    <col min="1537" max="1537" width="44" bestFit="1" customWidth="1"/>
    <col min="1538" max="1538" width="25.7109375" bestFit="1" customWidth="1"/>
    <col min="1556" max="1792" width="9.140625" customWidth="1"/>
    <col min="1793" max="1793" width="44" bestFit="1" customWidth="1"/>
    <col min="1794" max="1794" width="25.7109375" bestFit="1" customWidth="1"/>
    <col min="1812" max="2048" width="9.140625" customWidth="1"/>
    <col min="2049" max="2049" width="44" bestFit="1" customWidth="1"/>
    <col min="2050" max="2050" width="25.7109375" bestFit="1" customWidth="1"/>
    <col min="2068" max="2304" width="9.140625" customWidth="1"/>
    <col min="2305" max="2305" width="44" bestFit="1" customWidth="1"/>
    <col min="2306" max="2306" width="25.7109375" bestFit="1" customWidth="1"/>
    <col min="2324" max="2560" width="9.140625" customWidth="1"/>
    <col min="2561" max="2561" width="44" bestFit="1" customWidth="1"/>
    <col min="2562" max="2562" width="25.7109375" bestFit="1" customWidth="1"/>
    <col min="2580" max="2816" width="9.140625" customWidth="1"/>
    <col min="2817" max="2817" width="44" bestFit="1" customWidth="1"/>
    <col min="2818" max="2818" width="25.7109375" bestFit="1" customWidth="1"/>
    <col min="2836" max="3072" width="9.140625" customWidth="1"/>
    <col min="3073" max="3073" width="44" bestFit="1" customWidth="1"/>
    <col min="3074" max="3074" width="25.7109375" bestFit="1" customWidth="1"/>
    <col min="3092" max="3328" width="9.140625" customWidth="1"/>
    <col min="3329" max="3329" width="44" bestFit="1" customWidth="1"/>
    <col min="3330" max="3330" width="25.7109375" bestFit="1" customWidth="1"/>
    <col min="3348" max="3584" width="9.140625" customWidth="1"/>
    <col min="3585" max="3585" width="44" bestFit="1" customWidth="1"/>
    <col min="3586" max="3586" width="25.7109375" bestFit="1" customWidth="1"/>
    <col min="3604" max="3840" width="9.140625" customWidth="1"/>
    <col min="3841" max="3841" width="44" bestFit="1" customWidth="1"/>
    <col min="3842" max="3842" width="25.7109375" bestFit="1" customWidth="1"/>
    <col min="3860" max="4096" width="9.140625" customWidth="1"/>
    <col min="4097" max="4097" width="44" bestFit="1" customWidth="1"/>
    <col min="4098" max="4098" width="25.7109375" bestFit="1" customWidth="1"/>
    <col min="4116" max="4352" width="9.140625" customWidth="1"/>
    <col min="4353" max="4353" width="44" bestFit="1" customWidth="1"/>
    <col min="4354" max="4354" width="25.7109375" bestFit="1" customWidth="1"/>
    <col min="4372" max="4608" width="9.140625" customWidth="1"/>
    <col min="4609" max="4609" width="44" bestFit="1" customWidth="1"/>
    <col min="4610" max="4610" width="25.7109375" bestFit="1" customWidth="1"/>
    <col min="4628" max="4864" width="9.140625" customWidth="1"/>
    <col min="4865" max="4865" width="44" bestFit="1" customWidth="1"/>
    <col min="4866" max="4866" width="25.7109375" bestFit="1" customWidth="1"/>
    <col min="4884" max="5120" width="9.140625" customWidth="1"/>
    <col min="5121" max="5121" width="44" bestFit="1" customWidth="1"/>
    <col min="5122" max="5122" width="25.7109375" bestFit="1" customWidth="1"/>
    <col min="5140" max="5376" width="9.140625" customWidth="1"/>
    <col min="5377" max="5377" width="44" bestFit="1" customWidth="1"/>
    <col min="5378" max="5378" width="25.7109375" bestFit="1" customWidth="1"/>
    <col min="5396" max="5632" width="9.140625" customWidth="1"/>
    <col min="5633" max="5633" width="44" bestFit="1" customWidth="1"/>
    <col min="5634" max="5634" width="25.7109375" bestFit="1" customWidth="1"/>
    <col min="5652" max="5888" width="9.140625" customWidth="1"/>
    <col min="5889" max="5889" width="44" bestFit="1" customWidth="1"/>
    <col min="5890" max="5890" width="25.7109375" bestFit="1" customWidth="1"/>
    <col min="5908" max="6144" width="9.140625" customWidth="1"/>
    <col min="6145" max="6145" width="44" bestFit="1" customWidth="1"/>
    <col min="6146" max="6146" width="25.7109375" bestFit="1" customWidth="1"/>
    <col min="6164" max="6400" width="9.140625" customWidth="1"/>
    <col min="6401" max="6401" width="44" bestFit="1" customWidth="1"/>
    <col min="6402" max="6402" width="25.7109375" bestFit="1" customWidth="1"/>
    <col min="6420" max="6656" width="9.140625" customWidth="1"/>
    <col min="6657" max="6657" width="44" bestFit="1" customWidth="1"/>
    <col min="6658" max="6658" width="25.7109375" bestFit="1" customWidth="1"/>
    <col min="6676" max="6912" width="9.140625" customWidth="1"/>
    <col min="6913" max="6913" width="44" bestFit="1" customWidth="1"/>
    <col min="6914" max="6914" width="25.7109375" bestFit="1" customWidth="1"/>
    <col min="6932" max="7168" width="9.140625" customWidth="1"/>
    <col min="7169" max="7169" width="44" bestFit="1" customWidth="1"/>
    <col min="7170" max="7170" width="25.7109375" bestFit="1" customWidth="1"/>
    <col min="7188" max="7424" width="9.140625" customWidth="1"/>
    <col min="7425" max="7425" width="44" bestFit="1" customWidth="1"/>
    <col min="7426" max="7426" width="25.7109375" bestFit="1" customWidth="1"/>
    <col min="7444" max="7680" width="9.140625" customWidth="1"/>
    <col min="7681" max="7681" width="44" bestFit="1" customWidth="1"/>
    <col min="7682" max="7682" width="25.7109375" bestFit="1" customWidth="1"/>
    <col min="7700" max="7936" width="9.140625" customWidth="1"/>
    <col min="7937" max="7937" width="44" bestFit="1" customWidth="1"/>
    <col min="7938" max="7938" width="25.7109375" bestFit="1" customWidth="1"/>
    <col min="7956" max="8192" width="9.140625" customWidth="1"/>
    <col min="8193" max="8193" width="44" bestFit="1" customWidth="1"/>
    <col min="8194" max="8194" width="25.7109375" bestFit="1" customWidth="1"/>
    <col min="8212" max="8448" width="9.140625" customWidth="1"/>
    <col min="8449" max="8449" width="44" bestFit="1" customWidth="1"/>
    <col min="8450" max="8450" width="25.7109375" bestFit="1" customWidth="1"/>
    <col min="8468" max="8704" width="9.140625" customWidth="1"/>
    <col min="8705" max="8705" width="44" bestFit="1" customWidth="1"/>
    <col min="8706" max="8706" width="25.7109375" bestFit="1" customWidth="1"/>
    <col min="8724" max="8960" width="9.140625" customWidth="1"/>
    <col min="8961" max="8961" width="44" bestFit="1" customWidth="1"/>
    <col min="8962" max="8962" width="25.7109375" bestFit="1" customWidth="1"/>
    <col min="8980" max="9216" width="9.140625" customWidth="1"/>
    <col min="9217" max="9217" width="44" bestFit="1" customWidth="1"/>
    <col min="9218" max="9218" width="25.7109375" bestFit="1" customWidth="1"/>
    <col min="9236" max="9472" width="9.140625" customWidth="1"/>
    <col min="9473" max="9473" width="44" bestFit="1" customWidth="1"/>
    <col min="9474" max="9474" width="25.7109375" bestFit="1" customWidth="1"/>
    <col min="9492" max="9728" width="9.140625" customWidth="1"/>
    <col min="9729" max="9729" width="44" bestFit="1" customWidth="1"/>
    <col min="9730" max="9730" width="25.7109375" bestFit="1" customWidth="1"/>
    <col min="9748" max="9984" width="9.140625" customWidth="1"/>
    <col min="9985" max="9985" width="44" bestFit="1" customWidth="1"/>
    <col min="9986" max="9986" width="25.7109375" bestFit="1" customWidth="1"/>
    <col min="10004" max="10240" width="9.140625" customWidth="1"/>
    <col min="10241" max="10241" width="44" bestFit="1" customWidth="1"/>
    <col min="10242" max="10242" width="25.7109375" bestFit="1" customWidth="1"/>
    <col min="10260" max="10496" width="9.140625" customWidth="1"/>
    <col min="10497" max="10497" width="44" bestFit="1" customWidth="1"/>
    <col min="10498" max="10498" width="25.7109375" bestFit="1" customWidth="1"/>
    <col min="10516" max="10752" width="9.140625" customWidth="1"/>
    <col min="10753" max="10753" width="44" bestFit="1" customWidth="1"/>
    <col min="10754" max="10754" width="25.7109375" bestFit="1" customWidth="1"/>
    <col min="10772" max="11008" width="9.140625" customWidth="1"/>
    <col min="11009" max="11009" width="44" bestFit="1" customWidth="1"/>
    <col min="11010" max="11010" width="25.7109375" bestFit="1" customWidth="1"/>
    <col min="11028" max="11264" width="9.140625" customWidth="1"/>
    <col min="11265" max="11265" width="44" bestFit="1" customWidth="1"/>
    <col min="11266" max="11266" width="25.7109375" bestFit="1" customWidth="1"/>
    <col min="11284" max="11520" width="9.140625" customWidth="1"/>
    <col min="11521" max="11521" width="44" bestFit="1" customWidth="1"/>
    <col min="11522" max="11522" width="25.7109375" bestFit="1" customWidth="1"/>
    <col min="11540" max="11776" width="9.140625" customWidth="1"/>
    <col min="11777" max="11777" width="44" bestFit="1" customWidth="1"/>
    <col min="11778" max="11778" width="25.7109375" bestFit="1" customWidth="1"/>
    <col min="11796" max="12032" width="9.140625" customWidth="1"/>
    <col min="12033" max="12033" width="44" bestFit="1" customWidth="1"/>
    <col min="12034" max="12034" width="25.7109375" bestFit="1" customWidth="1"/>
    <col min="12052" max="12288" width="9.140625" customWidth="1"/>
    <col min="12289" max="12289" width="44" bestFit="1" customWidth="1"/>
    <col min="12290" max="12290" width="25.7109375" bestFit="1" customWidth="1"/>
    <col min="12308" max="12544" width="9.140625" customWidth="1"/>
    <col min="12545" max="12545" width="44" bestFit="1" customWidth="1"/>
    <col min="12546" max="12546" width="25.7109375" bestFit="1" customWidth="1"/>
    <col min="12564" max="12800" width="9.140625" customWidth="1"/>
    <col min="12801" max="12801" width="44" bestFit="1" customWidth="1"/>
    <col min="12802" max="12802" width="25.7109375" bestFit="1" customWidth="1"/>
    <col min="12820" max="13056" width="9.140625" customWidth="1"/>
    <col min="13057" max="13057" width="44" bestFit="1" customWidth="1"/>
    <col min="13058" max="13058" width="25.7109375" bestFit="1" customWidth="1"/>
    <col min="13076" max="13312" width="9.140625" customWidth="1"/>
    <col min="13313" max="13313" width="44" bestFit="1" customWidth="1"/>
    <col min="13314" max="13314" width="25.7109375" bestFit="1" customWidth="1"/>
    <col min="13332" max="13568" width="9.140625" customWidth="1"/>
    <col min="13569" max="13569" width="44" bestFit="1" customWidth="1"/>
    <col min="13570" max="13570" width="25.7109375" bestFit="1" customWidth="1"/>
    <col min="13588" max="13824" width="9.140625" customWidth="1"/>
    <col min="13825" max="13825" width="44" bestFit="1" customWidth="1"/>
    <col min="13826" max="13826" width="25.7109375" bestFit="1" customWidth="1"/>
    <col min="13844" max="14080" width="9.140625" customWidth="1"/>
    <col min="14081" max="14081" width="44" bestFit="1" customWidth="1"/>
    <col min="14082" max="14082" width="25.7109375" bestFit="1" customWidth="1"/>
    <col min="14100" max="14336" width="9.140625" customWidth="1"/>
    <col min="14337" max="14337" width="44" bestFit="1" customWidth="1"/>
    <col min="14338" max="14338" width="25.7109375" bestFit="1" customWidth="1"/>
    <col min="14356" max="14592" width="9.140625" customWidth="1"/>
    <col min="14593" max="14593" width="44" bestFit="1" customWidth="1"/>
    <col min="14594" max="14594" width="25.7109375" bestFit="1" customWidth="1"/>
    <col min="14612" max="14848" width="9.140625" customWidth="1"/>
    <col min="14849" max="14849" width="44" bestFit="1" customWidth="1"/>
    <col min="14850" max="14850" width="25.7109375" bestFit="1" customWidth="1"/>
    <col min="14868" max="15104" width="9.140625" customWidth="1"/>
    <col min="15105" max="15105" width="44" bestFit="1" customWidth="1"/>
    <col min="15106" max="15106" width="25.7109375" bestFit="1" customWidth="1"/>
    <col min="15124" max="15360" width="9.140625" customWidth="1"/>
    <col min="15361" max="15361" width="44" bestFit="1" customWidth="1"/>
    <col min="15362" max="15362" width="25.7109375" bestFit="1" customWidth="1"/>
    <col min="15380" max="15616" width="9.140625" customWidth="1"/>
    <col min="15617" max="15617" width="44" bestFit="1" customWidth="1"/>
    <col min="15618" max="15618" width="25.7109375" bestFit="1" customWidth="1"/>
    <col min="15636" max="15872" width="9.140625" customWidth="1"/>
    <col min="15873" max="15873" width="44" bestFit="1" customWidth="1"/>
    <col min="15874" max="15874" width="25.7109375" bestFit="1" customWidth="1"/>
    <col min="15892" max="16128" width="9.140625" customWidth="1"/>
    <col min="16129" max="16129" width="44" bestFit="1" customWidth="1"/>
    <col min="16130" max="16130" width="25.7109375" bestFit="1" customWidth="1"/>
    <col min="16148" max="16384" width="9.140625" customWidth="1"/>
  </cols>
  <sheetData>
    <row r="2" spans="1:19" x14ac:dyDescent="0.25">
      <c r="A2" t="s">
        <v>500</v>
      </c>
      <c r="B2" t="s">
        <v>501</v>
      </c>
    </row>
    <row r="3" spans="1:19" x14ac:dyDescent="0.25">
      <c r="A3" t="s">
        <v>502</v>
      </c>
      <c r="B3" s="3">
        <v>44917</v>
      </c>
    </row>
    <row r="5" spans="1:19" x14ac:dyDescent="0.25">
      <c r="A5" t="s">
        <v>503</v>
      </c>
      <c r="B5" t="s">
        <v>504</v>
      </c>
      <c r="C5" t="s">
        <v>505</v>
      </c>
      <c r="D5" t="s">
        <v>506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512</v>
      </c>
      <c r="K5" t="s">
        <v>513</v>
      </c>
      <c r="L5" t="s">
        <v>514</v>
      </c>
      <c r="M5" t="s">
        <v>515</v>
      </c>
      <c r="N5" t="s">
        <v>516</v>
      </c>
      <c r="O5" t="s">
        <v>517</v>
      </c>
      <c r="P5" t="s">
        <v>518</v>
      </c>
      <c r="Q5" t="s">
        <v>519</v>
      </c>
      <c r="R5" t="s">
        <v>520</v>
      </c>
      <c r="S5" t="s">
        <v>521</v>
      </c>
    </row>
    <row r="6" spans="1:19" x14ac:dyDescent="0.25">
      <c r="A6" t="s">
        <v>197</v>
      </c>
      <c r="B6" t="s">
        <v>198</v>
      </c>
      <c r="C6">
        <v>0.68870983375056427</v>
      </c>
      <c r="D6">
        <v>0.69137983307611728</v>
      </c>
      <c r="E6">
        <v>0.70790932891572067</v>
      </c>
      <c r="F6">
        <v>0.72420525963722349</v>
      </c>
      <c r="G6">
        <v>0.73185369180947479</v>
      </c>
      <c r="H6">
        <v>0.7143644794140559</v>
      </c>
      <c r="I6">
        <v>0.72789978048654747</v>
      </c>
      <c r="J6">
        <v>0.73620187503665357</v>
      </c>
      <c r="K6">
        <v>0.71795586101169828</v>
      </c>
      <c r="L6">
        <v>0.73119708279657547</v>
      </c>
      <c r="M6">
        <v>0.76107146353694966</v>
      </c>
      <c r="N6">
        <v>0.75700815829484924</v>
      </c>
      <c r="O6">
        <v>0.75457522323011739</v>
      </c>
      <c r="P6">
        <v>0.72507550127098885</v>
      </c>
      <c r="Q6">
        <v>0.74469501364177659</v>
      </c>
      <c r="R6">
        <v>0.70023323951003358</v>
      </c>
      <c r="S6">
        <v>0.68719503384329605</v>
      </c>
    </row>
    <row r="7" spans="1:19" x14ac:dyDescent="0.25">
      <c r="A7" t="s">
        <v>522</v>
      </c>
      <c r="B7" t="s">
        <v>433</v>
      </c>
    </row>
    <row r="8" spans="1:19" x14ac:dyDescent="0.25">
      <c r="A8" t="s">
        <v>186</v>
      </c>
      <c r="B8" t="s">
        <v>6</v>
      </c>
      <c r="C8">
        <v>0.23711249210304217</v>
      </c>
      <c r="D8">
        <v>0.24444835953600472</v>
      </c>
      <c r="E8">
        <v>0.29142141448799275</v>
      </c>
      <c r="F8">
        <v>0.29026056975088288</v>
      </c>
      <c r="G8">
        <v>0.28174977657053552</v>
      </c>
      <c r="H8">
        <v>0.31311869419194915</v>
      </c>
      <c r="I8">
        <v>0.35539125846709113</v>
      </c>
      <c r="J8">
        <v>0.33860545643718748</v>
      </c>
      <c r="K8">
        <v>0.31618290563946011</v>
      </c>
      <c r="L8">
        <v>0.29758290930629983</v>
      </c>
      <c r="M8">
        <v>0.27840294919076825</v>
      </c>
      <c r="N8">
        <v>0.25706253344972974</v>
      </c>
      <c r="O8">
        <v>0.25292284399666992</v>
      </c>
      <c r="P8">
        <v>0.23794957092033109</v>
      </c>
      <c r="Q8">
        <v>0.23089990082625989</v>
      </c>
      <c r="R8">
        <v>0.24895573298591905</v>
      </c>
      <c r="S8">
        <v>0.22136710343685709</v>
      </c>
    </row>
    <row r="9" spans="1:19" x14ac:dyDescent="0.25">
      <c r="A9" t="s">
        <v>523</v>
      </c>
      <c r="B9" t="s">
        <v>434</v>
      </c>
    </row>
    <row r="10" spans="1:19" x14ac:dyDescent="0.25">
      <c r="A10" t="s">
        <v>191</v>
      </c>
      <c r="B10" t="s">
        <v>7</v>
      </c>
      <c r="C10">
        <v>0.39479360073375125</v>
      </c>
      <c r="D10">
        <v>0.4864253483128182</v>
      </c>
      <c r="E10">
        <v>0.51761670947521776</v>
      </c>
      <c r="F10">
        <v>0.61974463169008598</v>
      </c>
      <c r="G10">
        <v>0.4848260607229623</v>
      </c>
      <c r="H10">
        <v>0.53089403437225247</v>
      </c>
      <c r="I10">
        <v>0.67329498572864355</v>
      </c>
      <c r="J10">
        <v>0.67158486255332861</v>
      </c>
      <c r="K10">
        <v>0.66745630235305153</v>
      </c>
      <c r="L10">
        <v>0.62280567596923186</v>
      </c>
      <c r="M10">
        <v>0.42628431637694336</v>
      </c>
      <c r="N10">
        <v>0.24327306986054295</v>
      </c>
      <c r="O10">
        <v>0.3164072635530305</v>
      </c>
      <c r="P10">
        <v>0.35319152327586634</v>
      </c>
      <c r="Q10">
        <v>0.31132321195769758</v>
      </c>
      <c r="R10">
        <v>0.25209574431056808</v>
      </c>
      <c r="S10">
        <v>0.30095454688444195</v>
      </c>
    </row>
    <row r="11" spans="1:19" x14ac:dyDescent="0.25">
      <c r="A11" t="s">
        <v>187</v>
      </c>
      <c r="B11" t="s">
        <v>8</v>
      </c>
      <c r="C11">
        <v>0.45586594471163194</v>
      </c>
      <c r="D11">
        <v>0.4527084373977171</v>
      </c>
      <c r="E11">
        <v>0.49359989123166198</v>
      </c>
      <c r="F11">
        <v>0.53116012382891276</v>
      </c>
      <c r="G11">
        <v>0.46682652487563975</v>
      </c>
      <c r="H11">
        <v>0.42526464613638687</v>
      </c>
      <c r="I11">
        <v>0.43488095711030489</v>
      </c>
      <c r="J11">
        <v>0.40372709865830958</v>
      </c>
      <c r="K11">
        <v>0.41734659690869524</v>
      </c>
      <c r="L11">
        <v>0.40659213189006727</v>
      </c>
      <c r="M11">
        <v>0.33903262214069041</v>
      </c>
      <c r="N11">
        <v>0.34131782534215194</v>
      </c>
      <c r="O11">
        <v>0.35472670217185565</v>
      </c>
      <c r="P11">
        <v>0.39180818111350763</v>
      </c>
      <c r="Q11">
        <v>0.38618751602438939</v>
      </c>
      <c r="R11">
        <v>0.38752454887409021</v>
      </c>
      <c r="S11">
        <v>0.41331517987420496</v>
      </c>
    </row>
    <row r="12" spans="1:19" x14ac:dyDescent="0.25">
      <c r="A12" t="s">
        <v>189</v>
      </c>
      <c r="B12" t="s">
        <v>190</v>
      </c>
    </row>
    <row r="13" spans="1:19" x14ac:dyDescent="0.25">
      <c r="A13" t="s">
        <v>524</v>
      </c>
      <c r="B13" t="s">
        <v>435</v>
      </c>
    </row>
    <row r="14" spans="1:19" x14ac:dyDescent="0.25">
      <c r="A14" t="s">
        <v>415</v>
      </c>
      <c r="B14" t="s">
        <v>9</v>
      </c>
      <c r="C14">
        <v>0.40284280592729749</v>
      </c>
      <c r="D14">
        <v>0.43753107943743502</v>
      </c>
      <c r="E14">
        <v>0.47941474207795781</v>
      </c>
      <c r="F14">
        <v>0.5575725020607134</v>
      </c>
      <c r="G14">
        <v>0.46990450606343637</v>
      </c>
      <c r="H14">
        <v>0.52231921702410344</v>
      </c>
      <c r="I14">
        <v>0.57906286500602322</v>
      </c>
      <c r="J14">
        <v>0.59298151118808984</v>
      </c>
      <c r="K14">
        <v>0.60267282879376993</v>
      </c>
      <c r="L14">
        <v>0.59430010063945271</v>
      </c>
      <c r="M14">
        <v>0.59572080919903336</v>
      </c>
      <c r="N14">
        <v>0.59625652876737645</v>
      </c>
      <c r="O14">
        <v>0.60498079854343367</v>
      </c>
      <c r="P14">
        <v>0.63776043394490944</v>
      </c>
      <c r="Q14">
        <v>0.60653850631787343</v>
      </c>
      <c r="R14">
        <v>0.52720989042776856</v>
      </c>
      <c r="S14">
        <v>0.57846257812877333</v>
      </c>
    </row>
    <row r="15" spans="1:19" x14ac:dyDescent="0.25">
      <c r="A15" t="s">
        <v>195</v>
      </c>
      <c r="B15" t="s">
        <v>10</v>
      </c>
      <c r="C15">
        <v>0.3764060873791894</v>
      </c>
      <c r="D15">
        <v>0.39545434485643194</v>
      </c>
      <c r="E15">
        <v>0.43672924208159375</v>
      </c>
      <c r="F15">
        <v>0.51782555437912381</v>
      </c>
      <c r="G15">
        <v>0.50366312693778226</v>
      </c>
      <c r="H15">
        <v>0.57495647037521025</v>
      </c>
      <c r="I15">
        <v>0.66497842690268361</v>
      </c>
      <c r="J15">
        <v>0.6660775566870889</v>
      </c>
      <c r="K15">
        <v>0.64973486844591866</v>
      </c>
      <c r="L15">
        <v>0.62664811171234913</v>
      </c>
      <c r="M15">
        <v>0.68584550843712921</v>
      </c>
      <c r="N15">
        <v>0.62981703351482898</v>
      </c>
      <c r="O15">
        <v>0.61927231866696253</v>
      </c>
      <c r="P15">
        <v>0.50643268228830041</v>
      </c>
      <c r="Q15">
        <v>0.43314143580522102</v>
      </c>
      <c r="R15">
        <v>0.40920416436577395</v>
      </c>
      <c r="S15">
        <v>0.44973651059008302</v>
      </c>
    </row>
    <row r="16" spans="1:19" x14ac:dyDescent="0.25">
      <c r="A16" t="s">
        <v>196</v>
      </c>
      <c r="B16" t="s">
        <v>11</v>
      </c>
      <c r="C16">
        <v>0.30115976686195084</v>
      </c>
      <c r="D16">
        <v>0.33623155044518277</v>
      </c>
      <c r="E16">
        <v>0.41520108000696626</v>
      </c>
      <c r="F16">
        <v>0.48274692093859062</v>
      </c>
      <c r="G16">
        <v>0.41408505057169986</v>
      </c>
      <c r="H16">
        <v>0.42870870344556616</v>
      </c>
      <c r="I16">
        <v>0.43932782217512228</v>
      </c>
      <c r="J16">
        <v>0.3931756868955954</v>
      </c>
      <c r="K16">
        <v>0.39022478290184426</v>
      </c>
      <c r="L16">
        <v>0.39715805265137177</v>
      </c>
      <c r="M16">
        <v>0.36182653593557518</v>
      </c>
      <c r="N16">
        <v>0.3355522192552034</v>
      </c>
      <c r="O16">
        <v>0.32311042907388271</v>
      </c>
      <c r="P16">
        <v>0.32418627188088145</v>
      </c>
      <c r="Q16">
        <v>0.32358689476369723</v>
      </c>
      <c r="R16">
        <v>0.31980912836353903</v>
      </c>
      <c r="S16">
        <v>0.31851964074747802</v>
      </c>
    </row>
    <row r="17" spans="1:19" x14ac:dyDescent="0.25">
      <c r="A17" t="s">
        <v>525</v>
      </c>
      <c r="B17" t="s">
        <v>436</v>
      </c>
    </row>
    <row r="18" spans="1:19" x14ac:dyDescent="0.25">
      <c r="A18" t="s">
        <v>192</v>
      </c>
      <c r="B18" t="s">
        <v>194</v>
      </c>
      <c r="C18">
        <v>0.61922212466568149</v>
      </c>
      <c r="D18">
        <v>0.60313627228934441</v>
      </c>
      <c r="E18">
        <v>0.60919452196461477</v>
      </c>
      <c r="F18">
        <v>0.62391503529844061</v>
      </c>
      <c r="G18">
        <v>0.63132942130354808</v>
      </c>
      <c r="H18">
        <v>0.63302353589434812</v>
      </c>
      <c r="I18">
        <v>0.62643580966525558</v>
      </c>
      <c r="J18">
        <v>0.67724863688151105</v>
      </c>
      <c r="K18">
        <v>0.68682025980066297</v>
      </c>
      <c r="L18">
        <v>0.7091537228337037</v>
      </c>
      <c r="M18">
        <v>0.75538564611364434</v>
      </c>
      <c r="N18">
        <v>0.76297892464531858</v>
      </c>
      <c r="O18">
        <v>0.77537077444571112</v>
      </c>
      <c r="P18">
        <v>0.77509668047978886</v>
      </c>
      <c r="Q18">
        <v>0.76306049684881483</v>
      </c>
      <c r="R18">
        <v>0.76713008003479244</v>
      </c>
      <c r="S18">
        <v>0.75113722118444448</v>
      </c>
    </row>
    <row r="19" spans="1:19" x14ac:dyDescent="0.25">
      <c r="A19" t="s">
        <v>199</v>
      </c>
      <c r="B19" t="s">
        <v>12</v>
      </c>
      <c r="C19">
        <v>1.0437197413922716</v>
      </c>
      <c r="D19">
        <v>1.0508550464210842</v>
      </c>
      <c r="E19">
        <v>1.1202543770118552</v>
      </c>
      <c r="F19">
        <v>1.3241477170993734</v>
      </c>
      <c r="G19">
        <v>1.0621005742895007</v>
      </c>
      <c r="H19">
        <v>1.3241583722364134</v>
      </c>
      <c r="I19">
        <v>1.4897485950902101</v>
      </c>
      <c r="J19">
        <v>1.5880748607960404</v>
      </c>
      <c r="K19">
        <v>1.4846855442700317</v>
      </c>
      <c r="L19">
        <v>1.3334150371798403</v>
      </c>
      <c r="M19">
        <v>1.2261344537815126</v>
      </c>
      <c r="N19">
        <v>1.0555801426699667</v>
      </c>
      <c r="O19">
        <v>1.114377404027453</v>
      </c>
      <c r="P19">
        <v>1.1397589334160141</v>
      </c>
      <c r="Q19">
        <v>1.0604248319267628</v>
      </c>
      <c r="R19">
        <v>0.96930486660410253</v>
      </c>
      <c r="S19">
        <v>1.0739450705276512</v>
      </c>
    </row>
    <row r="20" spans="1:19" x14ac:dyDescent="0.25">
      <c r="A20" t="s">
        <v>200</v>
      </c>
      <c r="B20" t="s">
        <v>13</v>
      </c>
      <c r="C20">
        <v>1.0972117307268479</v>
      </c>
      <c r="D20">
        <v>1.0798451226070573</v>
      </c>
      <c r="E20">
        <v>1.1898202536082392</v>
      </c>
      <c r="F20">
        <v>1.2566487706312497</v>
      </c>
      <c r="G20">
        <v>1.1768211675910147</v>
      </c>
      <c r="H20">
        <v>1.1165053195000021</v>
      </c>
      <c r="I20">
        <v>1.157235406439691</v>
      </c>
      <c r="J20">
        <v>1.0453657332937503</v>
      </c>
      <c r="K20">
        <v>1.0586176548160815</v>
      </c>
      <c r="L20">
        <v>1.0612024410074472</v>
      </c>
      <c r="M20">
        <v>0.88629332069882771</v>
      </c>
      <c r="N20">
        <v>0.85998734236225893</v>
      </c>
      <c r="O20">
        <v>0.87551307889529562</v>
      </c>
      <c r="P20">
        <v>0.90390612466745024</v>
      </c>
      <c r="Q20">
        <v>0.86290550532548882</v>
      </c>
      <c r="R20">
        <v>0.87254759374474944</v>
      </c>
      <c r="S20">
        <v>0.9116928959573497</v>
      </c>
    </row>
    <row r="21" spans="1:19" x14ac:dyDescent="0.25">
      <c r="A21" t="s">
        <v>201</v>
      </c>
      <c r="B21" t="s">
        <v>14</v>
      </c>
      <c r="C21">
        <v>0.23416959757191347</v>
      </c>
      <c r="D21">
        <v>0.26754827160342176</v>
      </c>
      <c r="E21">
        <v>0.32826130581867613</v>
      </c>
      <c r="F21">
        <v>0.42983404061973585</v>
      </c>
      <c r="G21">
        <v>0.35428600542496025</v>
      </c>
      <c r="H21">
        <v>0.39809413729305504</v>
      </c>
      <c r="I21">
        <v>0.48563984416475248</v>
      </c>
      <c r="J21">
        <v>0.46975978947948321</v>
      </c>
      <c r="K21">
        <v>0.45818732451906313</v>
      </c>
      <c r="L21">
        <v>0.4523829524346526</v>
      </c>
      <c r="M21">
        <v>0.36819940336556123</v>
      </c>
      <c r="N21">
        <v>0.2700391475842201</v>
      </c>
      <c r="O21">
        <v>0.29367397559013242</v>
      </c>
      <c r="P21">
        <v>0.32578332154817591</v>
      </c>
      <c r="Q21">
        <v>0.31928606127611353</v>
      </c>
      <c r="R21">
        <v>0.29215067205822354</v>
      </c>
      <c r="S21">
        <v>0.33983920641598181</v>
      </c>
    </row>
    <row r="22" spans="1:19" x14ac:dyDescent="0.25">
      <c r="A22" t="s">
        <v>222</v>
      </c>
      <c r="B22" t="s">
        <v>15</v>
      </c>
      <c r="C22">
        <v>0.26631733285392295</v>
      </c>
      <c r="D22">
        <v>0.2793593461093965</v>
      </c>
      <c r="E22">
        <v>0.28003390276707446</v>
      </c>
      <c r="F22">
        <v>0.31141557720440771</v>
      </c>
      <c r="G22">
        <v>0.32943441151790648</v>
      </c>
      <c r="H22">
        <v>0.35322867485082532</v>
      </c>
      <c r="I22">
        <v>0.36596534456471241</v>
      </c>
      <c r="J22">
        <v>0.36537326337979209</v>
      </c>
      <c r="K22">
        <v>0.34680360541738531</v>
      </c>
      <c r="L22">
        <v>0.35372361408099001</v>
      </c>
      <c r="M22">
        <v>0.36303819315304559</v>
      </c>
      <c r="N22">
        <v>0.31577055296036743</v>
      </c>
      <c r="O22">
        <v>0.32384099599829003</v>
      </c>
      <c r="P22">
        <v>0.30528293692553471</v>
      </c>
      <c r="Q22">
        <v>0.28532053165849741</v>
      </c>
      <c r="R22">
        <v>0.28898169614753116</v>
      </c>
      <c r="S22">
        <v>0.2859463030561924</v>
      </c>
    </row>
    <row r="23" spans="1:19" x14ac:dyDescent="0.25">
      <c r="A23" t="s">
        <v>209</v>
      </c>
      <c r="B23" t="s">
        <v>16</v>
      </c>
      <c r="C23">
        <v>1.1094647758194547</v>
      </c>
      <c r="D23">
        <v>1.0977311278482338</v>
      </c>
      <c r="E23">
        <v>1.2046131935635334</v>
      </c>
      <c r="F23">
        <v>1.2750567460781248</v>
      </c>
      <c r="G23">
        <v>1.1857184846601554</v>
      </c>
      <c r="H23">
        <v>1.1090574432666689</v>
      </c>
      <c r="I23">
        <v>1.157982886410508</v>
      </c>
      <c r="J23">
        <v>1.0562723043292972</v>
      </c>
      <c r="K23">
        <v>1.070683607202356</v>
      </c>
      <c r="L23">
        <v>1.0630849266188198</v>
      </c>
      <c r="M23">
        <v>0.88760809347421832</v>
      </c>
      <c r="N23">
        <v>0.864503507062648</v>
      </c>
      <c r="O23">
        <v>0.87621912963058979</v>
      </c>
      <c r="P23">
        <v>0.90509180299529346</v>
      </c>
      <c r="Q23">
        <v>0.85852052367058684</v>
      </c>
      <c r="R23">
        <v>0.8515014882412475</v>
      </c>
      <c r="S23">
        <v>0.87844843132169137</v>
      </c>
    </row>
    <row r="24" spans="1:19" x14ac:dyDescent="0.25">
      <c r="A24" t="s">
        <v>211</v>
      </c>
      <c r="B24" t="s">
        <v>17</v>
      </c>
      <c r="C24">
        <v>0.40066916575607137</v>
      </c>
      <c r="D24">
        <v>0.40048717802640221</v>
      </c>
      <c r="E24">
        <v>0.42728710091959893</v>
      </c>
      <c r="F24">
        <v>0.47887106387389239</v>
      </c>
      <c r="G24">
        <v>0.46270248379416123</v>
      </c>
      <c r="H24">
        <v>0.43839616394145553</v>
      </c>
      <c r="I24">
        <v>0.46776492590282848</v>
      </c>
      <c r="J24">
        <v>0.45833178151393722</v>
      </c>
      <c r="K24">
        <v>0.46867259550130735</v>
      </c>
      <c r="L24">
        <v>0.45577902668569525</v>
      </c>
      <c r="M24">
        <v>0.37300326772316716</v>
      </c>
      <c r="N24">
        <v>0.36184920115110036</v>
      </c>
      <c r="O24">
        <v>0.3733248696420513</v>
      </c>
      <c r="P24">
        <v>0.38371857859868874</v>
      </c>
      <c r="Q24">
        <v>0.35595388353466556</v>
      </c>
      <c r="R24">
        <v>0.36832904797795374</v>
      </c>
      <c r="S24">
        <v>0.36150734422151326</v>
      </c>
    </row>
    <row r="25" spans="1:19" x14ac:dyDescent="0.25">
      <c r="A25" t="s">
        <v>221</v>
      </c>
      <c r="B25" t="s">
        <v>18</v>
      </c>
      <c r="C25">
        <v>0.37653899929644741</v>
      </c>
      <c r="D25">
        <v>0.36620383442364995</v>
      </c>
      <c r="E25">
        <v>0.39889113429541423</v>
      </c>
      <c r="F25">
        <v>0.45849533852447982</v>
      </c>
      <c r="G25">
        <v>0.44243497821064681</v>
      </c>
      <c r="H25">
        <v>0.43123849336872716</v>
      </c>
      <c r="I25">
        <v>0.47345671522203781</v>
      </c>
      <c r="J25">
        <v>0.46807502513258964</v>
      </c>
      <c r="K25">
        <v>0.46786685826510283</v>
      </c>
      <c r="L25">
        <v>0.46850128136713121</v>
      </c>
      <c r="M25">
        <v>0.38127784695780886</v>
      </c>
      <c r="N25">
        <v>0.36313643642755994</v>
      </c>
      <c r="O25">
        <v>0.35951914814457148</v>
      </c>
      <c r="P25">
        <v>0.37100964201109199</v>
      </c>
      <c r="Q25">
        <v>0.35112594109658812</v>
      </c>
      <c r="R25">
        <v>0.37730710499603881</v>
      </c>
      <c r="S25">
        <v>0.37293821983650499</v>
      </c>
    </row>
    <row r="26" spans="1:19" x14ac:dyDescent="0.25">
      <c r="A26" t="s">
        <v>205</v>
      </c>
      <c r="B26" t="s">
        <v>19</v>
      </c>
      <c r="C26">
        <v>0.28463782415480648</v>
      </c>
      <c r="D26">
        <v>0.26770493057147859</v>
      </c>
      <c r="E26">
        <v>0.26989308020547925</v>
      </c>
      <c r="F26">
        <v>0.28750447133328089</v>
      </c>
      <c r="G26">
        <v>0.30414449923684056</v>
      </c>
      <c r="H26">
        <v>0.32023192236389419</v>
      </c>
      <c r="I26">
        <v>0.32881221439329694</v>
      </c>
      <c r="J26">
        <v>0.30062243745215161</v>
      </c>
      <c r="K26">
        <v>0.31233788630682457</v>
      </c>
      <c r="L26">
        <v>0.33220164787704787</v>
      </c>
      <c r="M26">
        <v>0.35113246042542862</v>
      </c>
      <c r="N26">
        <v>0.36414134880024052</v>
      </c>
      <c r="O26">
        <v>0.37584218257745239</v>
      </c>
      <c r="P26">
        <v>0.3742024867959709</v>
      </c>
      <c r="Q26">
        <v>0.3724285299893263</v>
      </c>
      <c r="R26">
        <v>0.37868110913765934</v>
      </c>
      <c r="S26">
        <v>0.37850277567749169</v>
      </c>
    </row>
    <row r="27" spans="1:19" x14ac:dyDescent="0.25">
      <c r="A27" t="s">
        <v>220</v>
      </c>
      <c r="B27" t="s">
        <v>20</v>
      </c>
      <c r="C27">
        <v>0.37894734215874404</v>
      </c>
      <c r="D27">
        <v>0.39647650986664595</v>
      </c>
      <c r="E27">
        <v>0.45936834381672143</v>
      </c>
      <c r="F27">
        <v>0.50683105878108747</v>
      </c>
      <c r="G27">
        <v>0.49278524395591594</v>
      </c>
      <c r="H27">
        <v>0.4582416088970746</v>
      </c>
      <c r="I27">
        <v>0.49867877323690507</v>
      </c>
      <c r="J27">
        <v>0.45542760491076345</v>
      </c>
      <c r="K27">
        <v>0.46132383578264313</v>
      </c>
      <c r="L27">
        <v>0.4484655467211166</v>
      </c>
      <c r="M27">
        <v>0.38465740550565181</v>
      </c>
      <c r="N27">
        <v>0.37695071907775851</v>
      </c>
      <c r="O27">
        <v>0.38960460404834513</v>
      </c>
      <c r="P27">
        <v>0.41052083965356184</v>
      </c>
      <c r="Q27">
        <v>0.40470363221782485</v>
      </c>
      <c r="R27">
        <v>0.40847544308182721</v>
      </c>
      <c r="S27">
        <v>0.4376369264458605</v>
      </c>
    </row>
    <row r="28" spans="1:19" x14ac:dyDescent="0.25">
      <c r="A28" t="s">
        <v>203</v>
      </c>
      <c r="B28" t="s">
        <v>204</v>
      </c>
      <c r="C28">
        <v>0.39538163089577394</v>
      </c>
      <c r="D28">
        <v>0.41746186921031381</v>
      </c>
      <c r="E28">
        <v>0.44076561138316489</v>
      </c>
      <c r="F28">
        <v>0.48162184410514625</v>
      </c>
      <c r="G28">
        <v>0.41637143242414626</v>
      </c>
      <c r="H28">
        <v>0.44204173465058511</v>
      </c>
      <c r="I28">
        <v>0.47520877040447074</v>
      </c>
      <c r="J28">
        <v>0.46678006331971278</v>
      </c>
      <c r="K28">
        <v>0.48052392741467026</v>
      </c>
      <c r="L28">
        <v>0.48901116911401066</v>
      </c>
      <c r="M28">
        <v>0.49662526617658775</v>
      </c>
      <c r="N28">
        <v>0.50500273070436963</v>
      </c>
      <c r="O28">
        <v>0.49765348592971276</v>
      </c>
      <c r="P28">
        <v>0.50723361946322876</v>
      </c>
      <c r="Q28">
        <v>0.49873500090350531</v>
      </c>
      <c r="R28">
        <v>0.46567728607748143</v>
      </c>
      <c r="S28">
        <v>0.48957887528277921</v>
      </c>
    </row>
    <row r="29" spans="1:19" x14ac:dyDescent="0.25">
      <c r="A29" t="s">
        <v>526</v>
      </c>
      <c r="B29" t="s">
        <v>21</v>
      </c>
      <c r="C29">
        <v>0.97911872382460496</v>
      </c>
      <c r="D29">
        <v>0.95767534406417298</v>
      </c>
      <c r="E29">
        <v>0.95995800439503598</v>
      </c>
      <c r="F29">
        <v>0.95591286898292205</v>
      </c>
      <c r="G29">
        <v>0.93998482575275699</v>
      </c>
      <c r="H29">
        <v>0.92517859984334205</v>
      </c>
      <c r="I29">
        <v>0.89856344461440996</v>
      </c>
      <c r="J29">
        <v>0.91523545980453502</v>
      </c>
      <c r="K29">
        <v>0.903084576129913</v>
      </c>
      <c r="L29">
        <v>0.90426665544509899</v>
      </c>
      <c r="M29">
        <v>0.93631327152252197</v>
      </c>
      <c r="N29">
        <v>0.92412018775939897</v>
      </c>
      <c r="O29">
        <v>0.90140676498413097</v>
      </c>
      <c r="P29">
        <v>0.892402937799746</v>
      </c>
      <c r="Q29">
        <v>0.889882776682553</v>
      </c>
      <c r="R29">
        <v>0.84862552663109603</v>
      </c>
      <c r="S29">
        <v>0.82794332841510199</v>
      </c>
    </row>
    <row r="30" spans="1:19" x14ac:dyDescent="0.25">
      <c r="A30" t="s">
        <v>216</v>
      </c>
      <c r="B30" t="s">
        <v>22</v>
      </c>
      <c r="C30">
        <v>0.4599944783730362</v>
      </c>
      <c r="D30">
        <v>0.46081783466768911</v>
      </c>
      <c r="E30">
        <v>0.51160715073519025</v>
      </c>
      <c r="F30">
        <v>0.56385671648407654</v>
      </c>
      <c r="G30">
        <v>0.52219618299609205</v>
      </c>
      <c r="H30">
        <v>0.49591772941640549</v>
      </c>
      <c r="I30">
        <v>0.51068757916826146</v>
      </c>
      <c r="J30">
        <v>0.46399359205332813</v>
      </c>
      <c r="K30">
        <v>0.4656528959381725</v>
      </c>
      <c r="L30">
        <v>0.46608343161516752</v>
      </c>
      <c r="M30">
        <v>0.39358148179105357</v>
      </c>
      <c r="N30">
        <v>0.38196238740956057</v>
      </c>
      <c r="O30">
        <v>0.39215317672195232</v>
      </c>
      <c r="P30">
        <v>0.4071019814659167</v>
      </c>
      <c r="Q30">
        <v>0.38986824694944877</v>
      </c>
      <c r="R30">
        <v>0.39199959385087535</v>
      </c>
      <c r="S30">
        <v>0.41108773643929974</v>
      </c>
    </row>
    <row r="31" spans="1:19" x14ac:dyDescent="0.25">
      <c r="A31" t="s">
        <v>208</v>
      </c>
      <c r="B31" t="s">
        <v>23</v>
      </c>
      <c r="C31">
        <v>0.32401485132317132</v>
      </c>
      <c r="D31">
        <v>0.34956158046782893</v>
      </c>
      <c r="E31">
        <v>0.38399809340514773</v>
      </c>
      <c r="F31">
        <v>0.45883659834587687</v>
      </c>
      <c r="G31">
        <v>0.38095132908864304</v>
      </c>
      <c r="H31">
        <v>0.39277127587516619</v>
      </c>
      <c r="I31">
        <v>0.39407682778248243</v>
      </c>
      <c r="J31">
        <v>0.38403879613831715</v>
      </c>
      <c r="K31">
        <v>0.42108271841530287</v>
      </c>
      <c r="L31">
        <v>0.43883485390173615</v>
      </c>
      <c r="M31">
        <v>0.32975036535343277</v>
      </c>
      <c r="N31">
        <v>0.28335196117727834</v>
      </c>
      <c r="O31">
        <v>0.31519061393917458</v>
      </c>
      <c r="P31">
        <v>0.32736565942049323</v>
      </c>
      <c r="Q31">
        <v>0.34030550621306238</v>
      </c>
      <c r="R31">
        <v>0.32264742941958602</v>
      </c>
      <c r="S31">
        <v>0.33653168933359595</v>
      </c>
    </row>
    <row r="32" spans="1:19" x14ac:dyDescent="0.25">
      <c r="A32" t="s">
        <v>210</v>
      </c>
      <c r="B32" t="s">
        <v>24</v>
      </c>
      <c r="C32">
        <v>0.55553223568151</v>
      </c>
      <c r="D32">
        <v>0.55740848900502005</v>
      </c>
      <c r="E32">
        <v>0.56375772434390503</v>
      </c>
      <c r="F32">
        <v>0.57261488602041499</v>
      </c>
      <c r="G32">
        <v>0.55552099499899998</v>
      </c>
      <c r="H32">
        <v>0.56082348524286496</v>
      </c>
      <c r="I32">
        <v>0.575614154338835</v>
      </c>
      <c r="J32">
        <v>0.61951076984405495</v>
      </c>
      <c r="K32">
        <v>0.63214421272277999</v>
      </c>
      <c r="L32">
        <v>0.65624201297759999</v>
      </c>
      <c r="M32">
        <v>0.65926253795624001</v>
      </c>
      <c r="N32">
        <v>0.671137154102325</v>
      </c>
      <c r="O32">
        <v>0.68753254413604503</v>
      </c>
      <c r="P32">
        <v>0.672587379325705</v>
      </c>
      <c r="Q32">
        <v>0.66002454893067497</v>
      </c>
      <c r="R32">
        <v>0.64823219391181996</v>
      </c>
      <c r="S32">
        <v>0.64698693293880505</v>
      </c>
    </row>
    <row r="33" spans="1:19" x14ac:dyDescent="0.25">
      <c r="A33" t="s">
        <v>212</v>
      </c>
      <c r="B33" t="s">
        <v>213</v>
      </c>
      <c r="C33">
        <v>1.29996298103934</v>
      </c>
      <c r="D33">
        <v>1.32886146781967</v>
      </c>
      <c r="E33">
        <v>1.3789657948080101</v>
      </c>
      <c r="F33">
        <v>1.42214027543207</v>
      </c>
      <c r="G33">
        <v>1.42782974964483</v>
      </c>
      <c r="H33">
        <v>1.4424242587215499</v>
      </c>
      <c r="I33">
        <v>1.3967968225479099</v>
      </c>
      <c r="J33">
        <v>1.4592481851577801</v>
      </c>
      <c r="K33">
        <v>1.4417594671249401</v>
      </c>
      <c r="L33">
        <v>1.4317272901535001</v>
      </c>
      <c r="M33">
        <v>1.41924369335175</v>
      </c>
      <c r="N33">
        <v>1.39972507953644</v>
      </c>
      <c r="O33">
        <v>1.36641585826874</v>
      </c>
      <c r="P33">
        <v>1.35603460178108</v>
      </c>
      <c r="Q33">
        <v>1.3644359734478599</v>
      </c>
      <c r="R33">
        <v>1.34259139685871</v>
      </c>
      <c r="S33">
        <v>1.2937543303212999</v>
      </c>
    </row>
    <row r="34" spans="1:19" x14ac:dyDescent="0.25">
      <c r="A34" t="s">
        <v>215</v>
      </c>
      <c r="B34" t="s">
        <v>25</v>
      </c>
      <c r="C34">
        <v>0.25298915283898288</v>
      </c>
      <c r="D34">
        <v>0.28084715231341179</v>
      </c>
      <c r="E34">
        <v>0.29961850512762506</v>
      </c>
      <c r="F34">
        <v>0.3519755748230966</v>
      </c>
      <c r="G34">
        <v>0.35188319756539604</v>
      </c>
      <c r="H34">
        <v>0.37840218712718227</v>
      </c>
      <c r="I34">
        <v>0.42971197493708368</v>
      </c>
      <c r="J34">
        <v>0.44073544431871348</v>
      </c>
      <c r="K34">
        <v>0.43898650085184227</v>
      </c>
      <c r="L34">
        <v>0.43672293899028214</v>
      </c>
      <c r="M34">
        <v>0.42557129811619537</v>
      </c>
      <c r="N34">
        <v>0.41023328921901886</v>
      </c>
      <c r="O34">
        <v>0.39782106617597685</v>
      </c>
      <c r="P34">
        <v>0.40041361101278583</v>
      </c>
      <c r="Q34">
        <v>0.39065109427946887</v>
      </c>
      <c r="R34">
        <v>0.37884098977440084</v>
      </c>
      <c r="S34">
        <v>0.37815573064597685</v>
      </c>
    </row>
    <row r="35" spans="1:19" x14ac:dyDescent="0.25">
      <c r="A35" t="s">
        <v>218</v>
      </c>
      <c r="B35" t="s">
        <v>26</v>
      </c>
      <c r="C35">
        <v>0.43571974713378242</v>
      </c>
      <c r="D35">
        <v>0.50506668063250126</v>
      </c>
      <c r="E35">
        <v>0.58478932385616045</v>
      </c>
      <c r="F35">
        <v>0.66271742997268501</v>
      </c>
      <c r="G35">
        <v>0.64812715125473641</v>
      </c>
      <c r="H35">
        <v>0.7891857968554683</v>
      </c>
      <c r="I35">
        <v>0.8806889134693926</v>
      </c>
      <c r="J35">
        <v>0.82213118978313438</v>
      </c>
      <c r="K35">
        <v>0.78905259604733091</v>
      </c>
      <c r="L35">
        <v>0.77059118989878872</v>
      </c>
      <c r="M35">
        <v>0.59779798476788903</v>
      </c>
      <c r="N35">
        <v>0.61097060538361359</v>
      </c>
      <c r="O35">
        <v>0.68357364795348119</v>
      </c>
      <c r="P35">
        <v>0.60933742442119432</v>
      </c>
      <c r="Q35">
        <v>0.57793612967005958</v>
      </c>
      <c r="R35">
        <v>0.45940128105676986</v>
      </c>
      <c r="S35">
        <v>0.46828773109002297</v>
      </c>
    </row>
    <row r="36" spans="1:19" x14ac:dyDescent="0.25">
      <c r="A36" t="s">
        <v>206</v>
      </c>
      <c r="B36" t="s">
        <v>207</v>
      </c>
      <c r="C36">
        <v>0.93230867596296996</v>
      </c>
      <c r="D36">
        <v>0.94110458346154002</v>
      </c>
      <c r="E36">
        <v>0.99486803555492997</v>
      </c>
      <c r="F36">
        <v>0.99295498975593999</v>
      </c>
      <c r="G36">
        <v>0.96944368014473503</v>
      </c>
      <c r="H36">
        <v>0.995257642142375</v>
      </c>
      <c r="I36">
        <v>1.0094435214996349</v>
      </c>
      <c r="J36">
        <v>1.0613685846328751</v>
      </c>
      <c r="K36">
        <v>1.07280492782593</v>
      </c>
      <c r="L36">
        <v>1.08655905723572</v>
      </c>
      <c r="M36">
        <v>1.065389752388</v>
      </c>
      <c r="N36">
        <v>1.059434056282045</v>
      </c>
      <c r="O36">
        <v>1.1015025377273551</v>
      </c>
      <c r="P36">
        <v>1.1122102893481851</v>
      </c>
      <c r="Q36">
        <v>1.14281752075943</v>
      </c>
      <c r="R36">
        <v>1.1429726309985251</v>
      </c>
      <c r="S36">
        <v>1.139931900198325</v>
      </c>
    </row>
    <row r="37" spans="1:19" x14ac:dyDescent="0.25">
      <c r="A37" t="s">
        <v>527</v>
      </c>
      <c r="B37" t="s">
        <v>27</v>
      </c>
      <c r="C37">
        <v>0.34691239671340901</v>
      </c>
      <c r="D37">
        <v>0.38793957466245266</v>
      </c>
      <c r="E37">
        <v>0.4026951846870081</v>
      </c>
      <c r="F37">
        <v>0.47351381612191429</v>
      </c>
      <c r="G37">
        <v>0.35713365301604288</v>
      </c>
      <c r="H37">
        <v>0.43929702773061019</v>
      </c>
      <c r="I37">
        <v>0.56062231610467439</v>
      </c>
      <c r="J37">
        <v>0.54098293662223829</v>
      </c>
      <c r="K37">
        <v>0.53397367906082638</v>
      </c>
      <c r="L37">
        <v>0.51278402792156041</v>
      </c>
      <c r="M37">
        <v>0.49830068284029966</v>
      </c>
      <c r="N37">
        <v>0.48241107493006807</v>
      </c>
      <c r="O37">
        <v>0.46842901424750816</v>
      </c>
      <c r="P37">
        <v>0.51152369507947071</v>
      </c>
      <c r="Q37">
        <v>0.48032328036806915</v>
      </c>
      <c r="R37">
        <v>0.4182908392267935</v>
      </c>
      <c r="S37">
        <v>0.47610261667805104</v>
      </c>
    </row>
    <row r="38" spans="1:19" x14ac:dyDescent="0.25">
      <c r="A38" t="s">
        <v>214</v>
      </c>
      <c r="B38" t="s">
        <v>28</v>
      </c>
      <c r="C38">
        <v>0.30270926803442855</v>
      </c>
      <c r="D38">
        <v>0.30131691263171029</v>
      </c>
      <c r="E38">
        <v>0.33097012630863271</v>
      </c>
      <c r="F38">
        <v>0.32565094074507411</v>
      </c>
      <c r="G38">
        <v>0.30465333408945716</v>
      </c>
      <c r="H38">
        <v>0.33733226978143627</v>
      </c>
      <c r="I38">
        <v>0.3513312437100588</v>
      </c>
      <c r="J38">
        <v>0.32089270776434214</v>
      </c>
      <c r="K38">
        <v>0.309489480482943</v>
      </c>
      <c r="L38">
        <v>0.30603348573519035</v>
      </c>
      <c r="M38">
        <v>0.2897306989512361</v>
      </c>
      <c r="N38">
        <v>0.28024351492002414</v>
      </c>
      <c r="O38">
        <v>0.29496111414894749</v>
      </c>
      <c r="P38">
        <v>0.27913949793972176</v>
      </c>
      <c r="Q38">
        <v>0.26872019805661013</v>
      </c>
      <c r="R38">
        <v>0.27056307709311117</v>
      </c>
      <c r="S38">
        <v>0.27257602490391036</v>
      </c>
    </row>
    <row r="39" spans="1:19" x14ac:dyDescent="0.25">
      <c r="A39" t="s">
        <v>217</v>
      </c>
      <c r="B39" t="s">
        <v>29</v>
      </c>
      <c r="C39">
        <v>0.46041078752775422</v>
      </c>
      <c r="D39">
        <v>0.4212564011754249</v>
      </c>
      <c r="E39">
        <v>0.41304586437523455</v>
      </c>
      <c r="F39">
        <v>0.39858106902635898</v>
      </c>
      <c r="G39">
        <v>0.43496947878448239</v>
      </c>
      <c r="H39">
        <v>0.48745408313221567</v>
      </c>
      <c r="I39">
        <v>0.53444738076501719</v>
      </c>
      <c r="J39">
        <v>0.51878631508917483</v>
      </c>
      <c r="K39">
        <v>0.49123685803840506</v>
      </c>
      <c r="L39">
        <v>0.47731526500049021</v>
      </c>
      <c r="M39">
        <v>0.43737044491176125</v>
      </c>
      <c r="N39">
        <v>0.41968379900599206</v>
      </c>
      <c r="O39">
        <v>0.45749169119311711</v>
      </c>
      <c r="P39">
        <v>0.4535258090096177</v>
      </c>
      <c r="Q39">
        <v>0.42391146965323867</v>
      </c>
      <c r="R39">
        <v>0.41037262607707092</v>
      </c>
      <c r="S39">
        <v>0.41739188321374993</v>
      </c>
    </row>
    <row r="40" spans="1:19" x14ac:dyDescent="0.25">
      <c r="A40" t="s">
        <v>228</v>
      </c>
      <c r="B40" t="s">
        <v>30</v>
      </c>
      <c r="C40">
        <v>0.44413301715000841</v>
      </c>
      <c r="D40">
        <v>0.44932193480406396</v>
      </c>
      <c r="E40">
        <v>0.48630475803034762</v>
      </c>
      <c r="F40">
        <v>0.54830576009050669</v>
      </c>
      <c r="G40">
        <v>0.52034771645616329</v>
      </c>
      <c r="H40">
        <v>0.50928923957091665</v>
      </c>
      <c r="I40">
        <v>0.54485329513777447</v>
      </c>
      <c r="J40">
        <v>0.51341839832890901</v>
      </c>
      <c r="K40">
        <v>0.51497744219667518</v>
      </c>
      <c r="L40">
        <v>0.58924743177926897</v>
      </c>
      <c r="M40">
        <v>0.47956382235970813</v>
      </c>
      <c r="N40">
        <v>0.47257027359738751</v>
      </c>
      <c r="O40">
        <v>0.49397365637956198</v>
      </c>
      <c r="P40">
        <v>0.4981712299852587</v>
      </c>
      <c r="Q40">
        <v>0.47477012839752974</v>
      </c>
      <c r="R40">
        <v>0.48699673324391135</v>
      </c>
      <c r="S40">
        <v>0.50119365372429703</v>
      </c>
    </row>
    <row r="41" spans="1:19" x14ac:dyDescent="0.25">
      <c r="A41" t="s">
        <v>226</v>
      </c>
      <c r="B41" t="s">
        <v>31</v>
      </c>
      <c r="C41">
        <v>1.0015217032513615</v>
      </c>
      <c r="D41">
        <v>1.0625572990126939</v>
      </c>
      <c r="E41">
        <v>1.1284787263755702</v>
      </c>
      <c r="F41">
        <v>1.1568791002811623</v>
      </c>
      <c r="G41">
        <v>1.0517400052488848</v>
      </c>
      <c r="H41">
        <v>1.1861031887847395</v>
      </c>
      <c r="I41">
        <v>1.253367474582304</v>
      </c>
      <c r="J41">
        <v>1.2453981471521522</v>
      </c>
      <c r="K41">
        <v>1.1881910540239577</v>
      </c>
      <c r="L41">
        <v>1.1137010126024598</v>
      </c>
      <c r="M41">
        <v>0.97595829268537959</v>
      </c>
      <c r="N41">
        <v>0.91055461117920455</v>
      </c>
      <c r="O41">
        <v>0.93402459243735569</v>
      </c>
      <c r="P41">
        <v>0.93110755021011349</v>
      </c>
      <c r="Q41">
        <v>0.93974467697077291</v>
      </c>
      <c r="R41">
        <v>0.92884428879702441</v>
      </c>
      <c r="S41">
        <v>0.99935328410195257</v>
      </c>
    </row>
    <row r="42" spans="1:19" x14ac:dyDescent="0.25">
      <c r="A42" t="s">
        <v>528</v>
      </c>
      <c r="B42" t="s">
        <v>437</v>
      </c>
    </row>
    <row r="43" spans="1:19" x14ac:dyDescent="0.25">
      <c r="A43" t="s">
        <v>396</v>
      </c>
      <c r="B43" t="s">
        <v>32</v>
      </c>
      <c r="C43">
        <v>1.3544394474783166</v>
      </c>
      <c r="D43">
        <v>1.2752017865688308</v>
      </c>
      <c r="E43">
        <v>1.2763512162612465</v>
      </c>
      <c r="F43">
        <v>1.3784959837503463</v>
      </c>
      <c r="G43">
        <v>1.351035750390589</v>
      </c>
      <c r="H43">
        <v>1.4057474959480694</v>
      </c>
      <c r="I43">
        <v>1.5736845279676628</v>
      </c>
      <c r="J43">
        <v>1.4440593055093094</v>
      </c>
      <c r="K43">
        <v>1.4159801234704774</v>
      </c>
      <c r="L43">
        <v>1.3990716965291041</v>
      </c>
      <c r="M43">
        <v>1.2840939075185476</v>
      </c>
      <c r="N43">
        <v>1.2197796202414326</v>
      </c>
      <c r="O43">
        <v>1.2061907703765136</v>
      </c>
      <c r="P43">
        <v>1.2055282668348306</v>
      </c>
      <c r="Q43">
        <v>1.1846434051973536</v>
      </c>
      <c r="R43">
        <v>1.2140225987697602</v>
      </c>
      <c r="S43">
        <v>1.2086458784532406</v>
      </c>
    </row>
    <row r="44" spans="1:19" x14ac:dyDescent="0.25">
      <c r="A44" t="s">
        <v>529</v>
      </c>
      <c r="B44" t="s">
        <v>438</v>
      </c>
    </row>
    <row r="45" spans="1:19" x14ac:dyDescent="0.25">
      <c r="A45" t="s">
        <v>230</v>
      </c>
      <c r="B45" t="s">
        <v>33</v>
      </c>
      <c r="C45">
        <v>0.59612249728681987</v>
      </c>
      <c r="D45">
        <v>0.60077265946914338</v>
      </c>
      <c r="E45">
        <v>0.61990651608282443</v>
      </c>
      <c r="F45">
        <v>0.65153347905393888</v>
      </c>
      <c r="G45">
        <v>0.63175471271880912</v>
      </c>
      <c r="H45">
        <v>0.70521819534454933</v>
      </c>
      <c r="I45">
        <v>0.71953738260271771</v>
      </c>
      <c r="J45">
        <v>0.71376976812403936</v>
      </c>
      <c r="K45">
        <v>0.70603607829138249</v>
      </c>
      <c r="L45">
        <v>0.64384161640205051</v>
      </c>
      <c r="M45">
        <v>0.59801933761498771</v>
      </c>
      <c r="N45">
        <v>0.58681761504448504</v>
      </c>
      <c r="O45">
        <v>0.61292953757957735</v>
      </c>
      <c r="P45">
        <v>0.6178757956002775</v>
      </c>
      <c r="Q45">
        <v>0.58048534963993326</v>
      </c>
      <c r="R45">
        <v>0.52694624203635243</v>
      </c>
      <c r="S45">
        <v>0.56702878061082373</v>
      </c>
    </row>
    <row r="46" spans="1:19" x14ac:dyDescent="0.25">
      <c r="A46" t="s">
        <v>231</v>
      </c>
      <c r="B46" t="s">
        <v>34</v>
      </c>
      <c r="C46">
        <v>0.34677165395912157</v>
      </c>
      <c r="D46">
        <v>0.35928614883436177</v>
      </c>
      <c r="E46">
        <v>0.39507263855614061</v>
      </c>
      <c r="F46">
        <v>0.4574722507124887</v>
      </c>
      <c r="G46">
        <v>0.4613950255056416</v>
      </c>
      <c r="H46">
        <v>0.49168681510979428</v>
      </c>
      <c r="I46">
        <v>0.54545658232303651</v>
      </c>
      <c r="J46">
        <v>0.56413160372775217</v>
      </c>
      <c r="K46">
        <v>0.5913110156314616</v>
      </c>
      <c r="L46">
        <v>0.61185172042153702</v>
      </c>
      <c r="M46">
        <v>0.62154913848301085</v>
      </c>
      <c r="N46">
        <v>0.60032165582458574</v>
      </c>
      <c r="O46">
        <v>0.61901686508613063</v>
      </c>
      <c r="P46">
        <v>0.63923791104775252</v>
      </c>
      <c r="Q46">
        <v>0.60916274380038071</v>
      </c>
      <c r="R46">
        <v>0.60553255689918706</v>
      </c>
      <c r="S46">
        <v>0.64930091678153667</v>
      </c>
    </row>
    <row r="47" spans="1:19" x14ac:dyDescent="0.25">
      <c r="A47" t="s">
        <v>530</v>
      </c>
      <c r="B47" t="s">
        <v>35</v>
      </c>
      <c r="C47">
        <v>0.42151960239143271</v>
      </c>
      <c r="D47">
        <v>0.41829582070557031</v>
      </c>
      <c r="E47">
        <v>0.45828326987795054</v>
      </c>
      <c r="F47">
        <v>0.50848820272357176</v>
      </c>
      <c r="G47">
        <v>0.48493776190349897</v>
      </c>
      <c r="H47">
        <v>0.4623569903381789</v>
      </c>
      <c r="I47">
        <v>0.50272952215899214</v>
      </c>
      <c r="J47">
        <v>0.47343530538672618</v>
      </c>
      <c r="K47">
        <v>0.50059082385573095</v>
      </c>
      <c r="L47">
        <v>0.4992722798948836</v>
      </c>
      <c r="M47">
        <v>0.42393992647457079</v>
      </c>
      <c r="N47">
        <v>0.42593392238736694</v>
      </c>
      <c r="O47">
        <v>0.43699763641537248</v>
      </c>
      <c r="P47">
        <v>0.44900515257260959</v>
      </c>
      <c r="Q47">
        <v>0.41901746808182139</v>
      </c>
      <c r="R47">
        <v>0.42547615294225538</v>
      </c>
      <c r="S47">
        <v>0.43572968748217006</v>
      </c>
    </row>
    <row r="48" spans="1:19" x14ac:dyDescent="0.25">
      <c r="A48" t="s">
        <v>225</v>
      </c>
      <c r="B48" t="s">
        <v>36</v>
      </c>
      <c r="C48">
        <v>0.43991411792813728</v>
      </c>
      <c r="D48">
        <v>0.44059876936691078</v>
      </c>
      <c r="E48">
        <v>0.47055374580759152</v>
      </c>
      <c r="F48">
        <v>0.51996046574088783</v>
      </c>
      <c r="G48">
        <v>0.50761686392481797</v>
      </c>
      <c r="H48">
        <v>0.48003240741513992</v>
      </c>
      <c r="I48">
        <v>0.50654172134700659</v>
      </c>
      <c r="J48">
        <v>0.47437266853385807</v>
      </c>
      <c r="K48">
        <v>0.48812148827919682</v>
      </c>
      <c r="L48">
        <v>0.48428517206582672</v>
      </c>
      <c r="M48">
        <v>0.40714395065577019</v>
      </c>
      <c r="N48">
        <v>0.40067754355260227</v>
      </c>
      <c r="O48">
        <v>0.40092776265487512</v>
      </c>
      <c r="P48">
        <v>0.417110720470598</v>
      </c>
      <c r="Q48">
        <v>0.39301857039263988</v>
      </c>
      <c r="R48">
        <v>0.39809344409207487</v>
      </c>
      <c r="S48">
        <v>0.41003812118597582</v>
      </c>
    </row>
    <row r="49" spans="1:19" x14ac:dyDescent="0.25">
      <c r="A49" t="s">
        <v>531</v>
      </c>
      <c r="B49" t="s">
        <v>37</v>
      </c>
      <c r="C49">
        <v>0.42070751893705316</v>
      </c>
      <c r="D49">
        <v>0.46805671199525156</v>
      </c>
      <c r="E49">
        <v>0.49671140304421013</v>
      </c>
      <c r="F49">
        <v>0.54244644992044599</v>
      </c>
      <c r="G49">
        <v>0.49383762499124334</v>
      </c>
      <c r="H49">
        <v>0.52686235389511582</v>
      </c>
      <c r="I49">
        <v>0.57864975506276561</v>
      </c>
      <c r="J49">
        <v>0.63414130792643153</v>
      </c>
      <c r="K49">
        <v>0.60779397780076216</v>
      </c>
      <c r="L49">
        <v>0.57285189489334232</v>
      </c>
      <c r="M49">
        <v>0.54924811959106357</v>
      </c>
      <c r="N49">
        <v>0.4890877358593631</v>
      </c>
      <c r="O49">
        <v>0.44071474677060696</v>
      </c>
      <c r="P49">
        <v>0.50891466144842279</v>
      </c>
      <c r="Q49">
        <v>0.52133809335820669</v>
      </c>
      <c r="R49">
        <v>0.47642813536574785</v>
      </c>
      <c r="S49">
        <v>0.48936806700789415</v>
      </c>
    </row>
    <row r="50" spans="1:19" x14ac:dyDescent="0.25">
      <c r="A50" t="s">
        <v>532</v>
      </c>
      <c r="B50" t="s">
        <v>38</v>
      </c>
      <c r="C50">
        <v>0.4204931503398997</v>
      </c>
      <c r="D50">
        <v>0.45853072504699233</v>
      </c>
      <c r="E50">
        <v>0.52015905842163024</v>
      </c>
      <c r="F50">
        <v>0.63682289805024672</v>
      </c>
      <c r="G50">
        <v>0.47307248066641799</v>
      </c>
      <c r="H50">
        <v>0.57501252295510474</v>
      </c>
      <c r="I50">
        <v>0.65623789690950163</v>
      </c>
      <c r="J50">
        <v>0.61916063620288497</v>
      </c>
      <c r="K50">
        <v>0.64011373263696913</v>
      </c>
      <c r="L50">
        <v>0.6375704910661899</v>
      </c>
      <c r="M50">
        <v>0.52772814535821611</v>
      </c>
      <c r="N50">
        <v>0.53429342324507734</v>
      </c>
      <c r="O50">
        <v>0.51265046876724951</v>
      </c>
      <c r="P50">
        <v>0.64804445641252584</v>
      </c>
      <c r="Q50">
        <v>0.59433966270609873</v>
      </c>
      <c r="R50">
        <v>0.51496902016065194</v>
      </c>
      <c r="S50">
        <v>0.64458127254836928</v>
      </c>
    </row>
    <row r="51" spans="1:19" x14ac:dyDescent="0.25">
      <c r="A51" t="s">
        <v>232</v>
      </c>
      <c r="B51" t="s">
        <v>39</v>
      </c>
      <c r="C51">
        <v>0.40995859559204439</v>
      </c>
      <c r="D51">
        <v>0.41360107661536416</v>
      </c>
      <c r="E51">
        <v>0.48132649299139607</v>
      </c>
      <c r="F51">
        <v>0.53710451254029701</v>
      </c>
      <c r="G51">
        <v>0.50634200101019355</v>
      </c>
      <c r="H51">
        <v>0.59040475596758712</v>
      </c>
      <c r="I51">
        <v>0.63211844180929599</v>
      </c>
      <c r="J51">
        <v>0.66981353612752725</v>
      </c>
      <c r="K51">
        <v>0.64570234989318831</v>
      </c>
      <c r="L51">
        <v>0.60976064336151714</v>
      </c>
      <c r="M51">
        <v>0.46554881036595569</v>
      </c>
      <c r="N51">
        <v>0.42504613237470068</v>
      </c>
      <c r="O51">
        <v>0.44997265499708505</v>
      </c>
      <c r="P51">
        <v>0.44732508953177141</v>
      </c>
      <c r="Q51">
        <v>0.40953085437960923</v>
      </c>
      <c r="R51">
        <v>0.35727944170150261</v>
      </c>
      <c r="S51">
        <v>0.36292720907427484</v>
      </c>
    </row>
    <row r="52" spans="1:19" x14ac:dyDescent="0.25">
      <c r="A52" t="s">
        <v>233</v>
      </c>
      <c r="B52" t="s">
        <v>40</v>
      </c>
      <c r="C52">
        <v>0.533156161888243</v>
      </c>
      <c r="D52">
        <v>0.53821966618227479</v>
      </c>
      <c r="E52">
        <v>0.5922818025593376</v>
      </c>
      <c r="F52">
        <v>0.64326721462316894</v>
      </c>
      <c r="G52">
        <v>0.61213037367619827</v>
      </c>
      <c r="H52">
        <v>0.58454082430814203</v>
      </c>
      <c r="I52">
        <v>0.61956697975129049</v>
      </c>
      <c r="J52">
        <v>0.55877241129318256</v>
      </c>
      <c r="K52">
        <v>0.57096632734690211</v>
      </c>
      <c r="L52">
        <v>0.55720518346626147</v>
      </c>
      <c r="M52">
        <v>0.4585927025286643</v>
      </c>
      <c r="N52">
        <v>0.44452399513971291</v>
      </c>
      <c r="O52">
        <v>0.43657664968028159</v>
      </c>
      <c r="P52">
        <v>0.4539253451200308</v>
      </c>
      <c r="Q52">
        <v>0.4405259265404558</v>
      </c>
      <c r="R52">
        <v>0.4470886082981555</v>
      </c>
      <c r="S52">
        <v>0.44475349027318767</v>
      </c>
    </row>
    <row r="53" spans="1:19" x14ac:dyDescent="0.25">
      <c r="A53" t="s">
        <v>533</v>
      </c>
      <c r="B53" t="s">
        <v>41</v>
      </c>
      <c r="C53">
        <v>0.54307391618879663</v>
      </c>
      <c r="D53">
        <v>0.55577640646184012</v>
      </c>
      <c r="E53">
        <v>0.59828836839888855</v>
      </c>
      <c r="F53">
        <v>0.65043858694619172</v>
      </c>
      <c r="G53">
        <v>0.62157712470468574</v>
      </c>
      <c r="H53">
        <v>0.59325723656303953</v>
      </c>
      <c r="I53">
        <v>0.62685929032534571</v>
      </c>
      <c r="J53">
        <v>0.59246271425737551</v>
      </c>
      <c r="K53">
        <v>0.62421640109519383</v>
      </c>
      <c r="L53">
        <v>0.62431550132035241</v>
      </c>
      <c r="M53">
        <v>0.50764509805365265</v>
      </c>
      <c r="N53">
        <v>0.4951859185959207</v>
      </c>
      <c r="O53">
        <v>0.49564117741381536</v>
      </c>
      <c r="P53">
        <v>0.51456637060442156</v>
      </c>
      <c r="Q53">
        <v>0.48214197833389649</v>
      </c>
      <c r="R53">
        <v>0.48058557447380723</v>
      </c>
      <c r="S53">
        <v>0.49028650660562273</v>
      </c>
    </row>
    <row r="54" spans="1:19" x14ac:dyDescent="0.25">
      <c r="A54" t="s">
        <v>238</v>
      </c>
      <c r="B54" t="s">
        <v>42</v>
      </c>
      <c r="C54">
        <v>0.47515738246215788</v>
      </c>
      <c r="D54">
        <v>0.4867917660882719</v>
      </c>
      <c r="E54">
        <v>0.51838954149382666</v>
      </c>
      <c r="F54">
        <v>0.55637901516300692</v>
      </c>
      <c r="G54">
        <v>0.55669236310490544</v>
      </c>
      <c r="H54">
        <v>0.63948398279015717</v>
      </c>
      <c r="I54">
        <v>0.68137317316079127</v>
      </c>
      <c r="J54">
        <v>0.7034871829204804</v>
      </c>
      <c r="K54">
        <v>0.71599018782360091</v>
      </c>
      <c r="L54">
        <v>0.67510713654935428</v>
      </c>
      <c r="M54">
        <v>0.68123086012341794</v>
      </c>
      <c r="N54">
        <v>0.62968387636363365</v>
      </c>
      <c r="O54">
        <v>0.60085288251495861</v>
      </c>
      <c r="P54">
        <v>0.58564651868156625</v>
      </c>
      <c r="Q54">
        <v>0.56388691808165781</v>
      </c>
      <c r="R54">
        <v>0.54855397726349886</v>
      </c>
      <c r="S54">
        <v>0.53485034022262468</v>
      </c>
    </row>
    <row r="55" spans="1:19" x14ac:dyDescent="0.25">
      <c r="A55" t="s">
        <v>534</v>
      </c>
      <c r="B55" t="s">
        <v>439</v>
      </c>
    </row>
    <row r="56" spans="1:19" x14ac:dyDescent="0.25">
      <c r="A56" t="s">
        <v>240</v>
      </c>
      <c r="B56" t="s">
        <v>43</v>
      </c>
    </row>
    <row r="57" spans="1:19" x14ac:dyDescent="0.25">
      <c r="A57" t="s">
        <v>535</v>
      </c>
      <c r="B57" t="s">
        <v>440</v>
      </c>
      <c r="I57">
        <v>0.74001211027859226</v>
      </c>
      <c r="J57">
        <v>0.78651418899024572</v>
      </c>
      <c r="K57">
        <v>0.7894214305131787</v>
      </c>
      <c r="L57">
        <v>0.79821001883991616</v>
      </c>
      <c r="M57">
        <v>0.79518383441690499</v>
      </c>
      <c r="N57">
        <v>0.78825571017558094</v>
      </c>
      <c r="O57">
        <v>0.76377458412554178</v>
      </c>
      <c r="P57">
        <v>0.7652350750453184</v>
      </c>
      <c r="Q57">
        <v>0.77152891455441341</v>
      </c>
      <c r="R57">
        <v>0.77895997098766478</v>
      </c>
      <c r="S57">
        <v>0.77599184459850279</v>
      </c>
    </row>
    <row r="58" spans="1:19" x14ac:dyDescent="0.25">
      <c r="A58" t="s">
        <v>536</v>
      </c>
      <c r="B58" t="s">
        <v>441</v>
      </c>
      <c r="D58">
        <v>1.1583458802433888</v>
      </c>
      <c r="E58">
        <v>1.1625226121832917</v>
      </c>
      <c r="F58">
        <v>1.1754095657832784</v>
      </c>
      <c r="G58">
        <v>1.1750524269592104</v>
      </c>
      <c r="H58">
        <v>1.1587018681371943</v>
      </c>
      <c r="I58">
        <v>1.1298906956201955</v>
      </c>
      <c r="J58">
        <v>1.1589474056028284</v>
      </c>
      <c r="K58">
        <v>1.1773648331263447</v>
      </c>
      <c r="L58">
        <v>1.1890518640994048</v>
      </c>
      <c r="M58">
        <v>1.1876069897150749</v>
      </c>
      <c r="N58">
        <v>1.1775533820806563</v>
      </c>
      <c r="O58">
        <v>1.168595733125285</v>
      </c>
      <c r="P58">
        <v>1.1717205625789235</v>
      </c>
      <c r="Q58">
        <v>1.1910100429029533</v>
      </c>
      <c r="R58">
        <v>1.1775050737413608</v>
      </c>
      <c r="S58">
        <v>1.1673986276351973</v>
      </c>
    </row>
    <row r="59" spans="1:19" x14ac:dyDescent="0.25">
      <c r="A59" t="s">
        <v>241</v>
      </c>
      <c r="B59" t="s">
        <v>44</v>
      </c>
      <c r="C59">
        <v>0.89900662955906097</v>
      </c>
      <c r="D59">
        <v>0.89051989401045906</v>
      </c>
      <c r="E59">
        <v>0.95023112760176154</v>
      </c>
      <c r="F59">
        <v>1.0162894391377091</v>
      </c>
      <c r="G59">
        <v>0.94760318723550296</v>
      </c>
      <c r="H59">
        <v>0.92829065415961964</v>
      </c>
      <c r="I59">
        <v>0.97290997413002644</v>
      </c>
      <c r="J59">
        <v>0.90865044546750484</v>
      </c>
      <c r="K59">
        <v>0.91262228749054319</v>
      </c>
      <c r="L59">
        <v>0.90289139997076651</v>
      </c>
      <c r="M59">
        <v>0.73574745184519019</v>
      </c>
      <c r="N59">
        <v>0.68864981982650875</v>
      </c>
      <c r="O59">
        <v>0.69484132914522256</v>
      </c>
      <c r="P59">
        <v>0.72338176908054197</v>
      </c>
      <c r="Q59">
        <v>0.68874391653894551</v>
      </c>
      <c r="R59">
        <v>0.69034751148105766</v>
      </c>
      <c r="S59">
        <v>0.71530380140482308</v>
      </c>
    </row>
    <row r="60" spans="1:19" x14ac:dyDescent="0.25">
      <c r="A60" t="s">
        <v>537</v>
      </c>
      <c r="B60" t="s">
        <v>45</v>
      </c>
      <c r="C60">
        <v>0.6078494744838755</v>
      </c>
      <c r="D60">
        <v>0.6379362353732585</v>
      </c>
      <c r="E60">
        <v>0.70262096118499828</v>
      </c>
      <c r="F60">
        <v>0.81519198439522722</v>
      </c>
      <c r="G60">
        <v>0.71544011960342024</v>
      </c>
      <c r="H60">
        <v>0.71587731860248971</v>
      </c>
      <c r="I60">
        <v>0.75414601296909212</v>
      </c>
      <c r="J60">
        <v>0.67923376324862716</v>
      </c>
      <c r="K60">
        <v>0.65329023577052403</v>
      </c>
      <c r="L60">
        <v>0.61198169336384445</v>
      </c>
      <c r="M60">
        <v>0.52596087199552821</v>
      </c>
      <c r="N60">
        <v>0.51458207372501874</v>
      </c>
      <c r="O60">
        <v>0.53151988478375645</v>
      </c>
      <c r="P60">
        <v>0.56933158970543596</v>
      </c>
      <c r="Q60">
        <v>0.55220076529777939</v>
      </c>
      <c r="R60">
        <v>0.55117971585829539</v>
      </c>
      <c r="S60">
        <v>0.59597807317654383</v>
      </c>
    </row>
    <row r="61" spans="1:19" x14ac:dyDescent="0.25">
      <c r="A61" t="s">
        <v>264</v>
      </c>
      <c r="B61" t="s">
        <v>46</v>
      </c>
      <c r="C61">
        <v>1.0857437065961084</v>
      </c>
      <c r="D61">
        <v>1.0642129172541162</v>
      </c>
      <c r="E61">
        <v>1.1475053736694154</v>
      </c>
      <c r="F61">
        <v>1.2066092573179685</v>
      </c>
      <c r="G61">
        <v>1.1313163910773429</v>
      </c>
      <c r="H61">
        <v>1.0672549453333353</v>
      </c>
      <c r="I61">
        <v>1.0978893942315195</v>
      </c>
      <c r="J61">
        <v>1.0114447427789064</v>
      </c>
      <c r="K61">
        <v>1.0290046068956893</v>
      </c>
      <c r="L61">
        <v>1.0215334075878395</v>
      </c>
      <c r="M61">
        <v>0.86333638947890579</v>
      </c>
      <c r="N61">
        <v>0.8330641379486402</v>
      </c>
      <c r="O61">
        <v>0.84136733565529553</v>
      </c>
      <c r="P61">
        <v>0.86853063232627392</v>
      </c>
      <c r="Q61">
        <v>0.84083506536470454</v>
      </c>
      <c r="R61">
        <v>0.84334163923891281</v>
      </c>
      <c r="S61">
        <v>0.8769877470387456</v>
      </c>
    </row>
    <row r="62" spans="1:19" x14ac:dyDescent="0.25">
      <c r="A62" t="s">
        <v>244</v>
      </c>
      <c r="B62" t="s">
        <v>47</v>
      </c>
      <c r="C62">
        <v>0.52650965907302572</v>
      </c>
      <c r="I62">
        <v>0.52650965907302572</v>
      </c>
      <c r="J62">
        <v>0.55294305279148948</v>
      </c>
      <c r="K62">
        <v>0.56353656976296562</v>
      </c>
      <c r="L62">
        <v>0.57455705911253596</v>
      </c>
      <c r="M62">
        <v>0.58126098908245505</v>
      </c>
      <c r="N62">
        <v>0.59715203726264765</v>
      </c>
      <c r="O62">
        <v>0.59656824504771522</v>
      </c>
      <c r="P62">
        <v>0.5864709740008327</v>
      </c>
      <c r="Q62">
        <v>0.57875659638594756</v>
      </c>
      <c r="R62">
        <v>0.58194218575487977</v>
      </c>
      <c r="S62">
        <v>0.58366507504029908</v>
      </c>
    </row>
    <row r="63" spans="1:19" x14ac:dyDescent="0.25">
      <c r="A63" t="s">
        <v>245</v>
      </c>
      <c r="B63" t="s">
        <v>246</v>
      </c>
      <c r="C63">
        <v>0.66877518013935922</v>
      </c>
      <c r="D63">
        <v>0.66411384360592585</v>
      </c>
      <c r="E63">
        <v>0.65649982062767032</v>
      </c>
      <c r="F63">
        <v>0.65386169124623705</v>
      </c>
      <c r="G63">
        <v>0.70169864718479624</v>
      </c>
      <c r="H63">
        <v>0.69542492140123691</v>
      </c>
      <c r="I63">
        <v>0.6927516725328221</v>
      </c>
      <c r="J63">
        <v>0.68860689798990737</v>
      </c>
      <c r="K63">
        <v>0.69154699643452955</v>
      </c>
      <c r="L63">
        <v>0.67075199551052589</v>
      </c>
      <c r="M63">
        <v>0.68190932273864813</v>
      </c>
      <c r="N63">
        <v>0.67625805183693322</v>
      </c>
      <c r="O63">
        <v>0.64353236445674067</v>
      </c>
      <c r="P63">
        <v>0.64564358414348522</v>
      </c>
      <c r="Q63">
        <v>0.66273518776873708</v>
      </c>
      <c r="R63">
        <v>0.64742492805261853</v>
      </c>
      <c r="S63">
        <v>0.64040293417381111</v>
      </c>
    </row>
    <row r="64" spans="1:19" x14ac:dyDescent="0.25">
      <c r="A64" t="s">
        <v>243</v>
      </c>
      <c r="B64" t="s">
        <v>48</v>
      </c>
      <c r="C64">
        <v>1.4289779719521754</v>
      </c>
      <c r="D64">
        <v>1.3935408959440372</v>
      </c>
      <c r="E64">
        <v>1.4994296158862539</v>
      </c>
      <c r="F64">
        <v>1.5582526823718641</v>
      </c>
      <c r="G64">
        <v>1.4421335969706579</v>
      </c>
      <c r="H64">
        <v>1.3497040846717014</v>
      </c>
      <c r="I64">
        <v>1.390741884938693</v>
      </c>
      <c r="J64">
        <v>1.3058554933261624</v>
      </c>
      <c r="K64">
        <v>1.3095508958491286</v>
      </c>
      <c r="L64">
        <v>1.3057848598952326</v>
      </c>
      <c r="M64">
        <v>1.0858290971000917</v>
      </c>
      <c r="N64">
        <v>1.0517160299124027</v>
      </c>
      <c r="O64">
        <v>1.0407072347578705</v>
      </c>
      <c r="P64">
        <v>1.0714814668284356</v>
      </c>
      <c r="Q64">
        <v>1.0183090730084507</v>
      </c>
      <c r="R64">
        <v>1.0138370054698018</v>
      </c>
      <c r="S64">
        <v>1.0487512970544697</v>
      </c>
    </row>
    <row r="65" spans="1:19" x14ac:dyDescent="0.25">
      <c r="A65" t="s">
        <v>247</v>
      </c>
      <c r="B65" t="s">
        <v>49</v>
      </c>
      <c r="C65">
        <v>0.47903979724341206</v>
      </c>
      <c r="D65">
        <v>0.45066171414713518</v>
      </c>
      <c r="E65">
        <v>0.46560960643021049</v>
      </c>
      <c r="F65">
        <v>0.48449468028705972</v>
      </c>
      <c r="G65">
        <v>0.4782692860825728</v>
      </c>
      <c r="H65">
        <v>0.48681954571465696</v>
      </c>
      <c r="I65">
        <v>0.49821933782434169</v>
      </c>
      <c r="J65">
        <v>0.51345525609979825</v>
      </c>
      <c r="K65">
        <v>0.49976376760765889</v>
      </c>
      <c r="L65">
        <v>0.49045046560802485</v>
      </c>
      <c r="M65">
        <v>0.46954764862099435</v>
      </c>
      <c r="N65">
        <v>0.45195190716946715</v>
      </c>
      <c r="O65">
        <v>0.4546870377653679</v>
      </c>
      <c r="P65">
        <v>0.44393019844345188</v>
      </c>
      <c r="Q65">
        <v>0.43158485129647978</v>
      </c>
      <c r="R65">
        <v>0.40527035742852391</v>
      </c>
      <c r="S65">
        <v>0.41425754727108705</v>
      </c>
    </row>
    <row r="66" spans="1:19" x14ac:dyDescent="0.25">
      <c r="A66" t="s">
        <v>188</v>
      </c>
      <c r="B66" t="s">
        <v>50</v>
      </c>
      <c r="C66">
        <v>0.2728106707909419</v>
      </c>
      <c r="D66">
        <v>0.29509201678923719</v>
      </c>
      <c r="E66">
        <v>0.32050043101552117</v>
      </c>
      <c r="F66">
        <v>0.38905939308596094</v>
      </c>
      <c r="G66">
        <v>0.30530829491351785</v>
      </c>
      <c r="H66">
        <v>0.34212611708497842</v>
      </c>
      <c r="I66">
        <v>0.40412305945995153</v>
      </c>
      <c r="J66">
        <v>0.42036250756390064</v>
      </c>
      <c r="K66">
        <v>0.42120475457016904</v>
      </c>
      <c r="L66">
        <v>0.42243666561224513</v>
      </c>
      <c r="M66">
        <v>0.34770427191932085</v>
      </c>
      <c r="N66">
        <v>0.33949903254388353</v>
      </c>
      <c r="O66">
        <v>0.35013697960402712</v>
      </c>
      <c r="P66">
        <v>0.34747555000993707</v>
      </c>
      <c r="Q66">
        <v>0.33191522445657695</v>
      </c>
      <c r="R66">
        <v>0.29175125599481772</v>
      </c>
      <c r="S66">
        <v>0.30429948864407202</v>
      </c>
    </row>
    <row r="67" spans="1:19" x14ac:dyDescent="0.25">
      <c r="A67" t="s">
        <v>538</v>
      </c>
      <c r="B67" t="s">
        <v>442</v>
      </c>
    </row>
    <row r="68" spans="1:19" x14ac:dyDescent="0.25">
      <c r="A68" t="s">
        <v>539</v>
      </c>
      <c r="B68" t="s">
        <v>443</v>
      </c>
    </row>
    <row r="69" spans="1:19" x14ac:dyDescent="0.25">
      <c r="A69" t="s">
        <v>540</v>
      </c>
      <c r="B69" t="s">
        <v>444</v>
      </c>
    </row>
    <row r="70" spans="1:19" x14ac:dyDescent="0.25">
      <c r="A70" t="s">
        <v>541</v>
      </c>
      <c r="B70" t="s">
        <v>445</v>
      </c>
    </row>
    <row r="71" spans="1:19" x14ac:dyDescent="0.25">
      <c r="A71" t="s">
        <v>542</v>
      </c>
      <c r="B71" t="s">
        <v>446</v>
      </c>
    </row>
    <row r="72" spans="1:19" x14ac:dyDescent="0.25">
      <c r="A72" t="s">
        <v>248</v>
      </c>
      <c r="B72" t="s">
        <v>51</v>
      </c>
      <c r="C72">
        <v>0.394880662870567</v>
      </c>
      <c r="D72">
        <v>0.41370936694599397</v>
      </c>
      <c r="E72">
        <v>0.42961271989958699</v>
      </c>
      <c r="F72">
        <v>0.47989843295088003</v>
      </c>
      <c r="G72">
        <v>0.479967970005786</v>
      </c>
      <c r="H72">
        <v>0.50967275826971703</v>
      </c>
      <c r="I72">
        <v>0.52757233381271396</v>
      </c>
      <c r="J72">
        <v>0.551044821739197</v>
      </c>
      <c r="K72">
        <v>0.54298925399780296</v>
      </c>
      <c r="L72">
        <v>0.54443764686584495</v>
      </c>
      <c r="M72">
        <v>0.55373710393905595</v>
      </c>
      <c r="N72">
        <v>0.54920655488967896</v>
      </c>
      <c r="O72">
        <v>0.53482097387313798</v>
      </c>
      <c r="P72">
        <v>0.53184290625539898</v>
      </c>
      <c r="Q72">
        <v>0.52508563392017904</v>
      </c>
      <c r="R72">
        <v>0.516761828058526</v>
      </c>
      <c r="S72">
        <v>0.50894238780337797</v>
      </c>
    </row>
    <row r="73" spans="1:19" x14ac:dyDescent="0.25">
      <c r="A73" t="s">
        <v>543</v>
      </c>
      <c r="B73" t="s">
        <v>52</v>
      </c>
      <c r="C73">
        <v>0.1685854477725208</v>
      </c>
      <c r="D73">
        <v>0.18351484138973914</v>
      </c>
      <c r="E73">
        <v>0.20260201494005253</v>
      </c>
      <c r="F73">
        <v>0.23156603065021636</v>
      </c>
      <c r="G73">
        <v>0.25536390589185481</v>
      </c>
      <c r="H73">
        <v>0.27783420199790199</v>
      </c>
      <c r="I73">
        <v>0.28823017048138211</v>
      </c>
      <c r="J73">
        <v>0.29115301370620666</v>
      </c>
      <c r="K73">
        <v>0.2907536750616031</v>
      </c>
      <c r="L73">
        <v>0.31016663123066429</v>
      </c>
      <c r="M73">
        <v>0.30948646627667792</v>
      </c>
      <c r="N73">
        <v>0.31448855721877422</v>
      </c>
      <c r="O73">
        <v>0.22191596419914877</v>
      </c>
      <c r="P73">
        <v>0.21800581453992121</v>
      </c>
      <c r="Q73">
        <v>0.24626118122198978</v>
      </c>
      <c r="R73">
        <v>0.28313610271826511</v>
      </c>
      <c r="S73">
        <v>0.29110005079996176</v>
      </c>
    </row>
    <row r="74" spans="1:19" x14ac:dyDescent="0.25">
      <c r="A74" t="s">
        <v>544</v>
      </c>
      <c r="B74" t="s">
        <v>447</v>
      </c>
    </row>
    <row r="75" spans="1:19" x14ac:dyDescent="0.25">
      <c r="A75" t="s">
        <v>252</v>
      </c>
      <c r="B75" t="s">
        <v>53</v>
      </c>
      <c r="C75">
        <v>0.24658532578865883</v>
      </c>
      <c r="D75">
        <v>0.26633639260386599</v>
      </c>
      <c r="E75">
        <v>0.27822834852969752</v>
      </c>
      <c r="F75">
        <v>0.31687941540048908</v>
      </c>
      <c r="G75">
        <v>0.40775957088192716</v>
      </c>
      <c r="H75">
        <v>0.33753111278058801</v>
      </c>
      <c r="I75">
        <v>0.39526621096493009</v>
      </c>
      <c r="J75">
        <v>0.41564717113437788</v>
      </c>
      <c r="K75">
        <v>0.3961107347343733</v>
      </c>
      <c r="L75">
        <v>0.39491296803521886</v>
      </c>
      <c r="M75">
        <v>0.37896904058040198</v>
      </c>
      <c r="N75">
        <v>0.37846153532588667</v>
      </c>
      <c r="O75">
        <v>0.36284605961445976</v>
      </c>
    </row>
    <row r="76" spans="1:19" x14ac:dyDescent="0.25">
      <c r="A76" t="s">
        <v>390</v>
      </c>
      <c r="B76" t="s">
        <v>54</v>
      </c>
      <c r="C76">
        <v>0.95733741731361821</v>
      </c>
      <c r="D76">
        <v>0.92411696732117521</v>
      </c>
      <c r="E76">
        <v>1.003751820701964</v>
      </c>
      <c r="F76">
        <v>1.0675655060578122</v>
      </c>
      <c r="G76">
        <v>1.0024036257355462</v>
      </c>
      <c r="H76">
        <v>0.9636952622000019</v>
      </c>
      <c r="I76">
        <v>0.99403561281128605</v>
      </c>
      <c r="J76">
        <v>0.89289729202500023</v>
      </c>
      <c r="K76">
        <v>0.89621405286274758</v>
      </c>
      <c r="L76">
        <v>0.87994445099725183</v>
      </c>
      <c r="M76">
        <v>0.73753759891406212</v>
      </c>
      <c r="N76">
        <v>0.71134464404825082</v>
      </c>
      <c r="O76">
        <v>0.71264694368353065</v>
      </c>
      <c r="P76">
        <v>0.74612469738509746</v>
      </c>
      <c r="Q76">
        <v>0.70882327274509693</v>
      </c>
      <c r="R76">
        <v>0.71660584338210309</v>
      </c>
      <c r="S76">
        <v>0.73857756225192606</v>
      </c>
    </row>
    <row r="77" spans="1:19" x14ac:dyDescent="0.25">
      <c r="A77" t="s">
        <v>253</v>
      </c>
      <c r="B77" t="s">
        <v>55</v>
      </c>
      <c r="C77">
        <v>0.62595199602039542</v>
      </c>
      <c r="D77">
        <v>0.65335716974030855</v>
      </c>
      <c r="E77">
        <v>0.75442376129208855</v>
      </c>
      <c r="F77">
        <v>0.79838142668814993</v>
      </c>
      <c r="G77">
        <v>0.71842178382884136</v>
      </c>
      <c r="H77">
        <v>0.67823379078348467</v>
      </c>
      <c r="I77">
        <v>0.71212430739299759</v>
      </c>
      <c r="J77">
        <v>0.66945583973320333</v>
      </c>
      <c r="K77">
        <v>0.69384073851921768</v>
      </c>
      <c r="L77">
        <v>0.69997377824705631</v>
      </c>
      <c r="M77">
        <v>0.59645193974218713</v>
      </c>
      <c r="N77">
        <v>0.58427770120972911</v>
      </c>
      <c r="O77">
        <v>0.60427549874353048</v>
      </c>
      <c r="P77">
        <v>0.63624750883843095</v>
      </c>
      <c r="Q77">
        <v>0.61815255429803828</v>
      </c>
      <c r="R77">
        <v>0.61241128773541031</v>
      </c>
      <c r="S77">
        <v>0.64659111737595854</v>
      </c>
    </row>
    <row r="78" spans="1:19" x14ac:dyDescent="0.25">
      <c r="A78" t="s">
        <v>254</v>
      </c>
      <c r="B78" t="s">
        <v>56</v>
      </c>
      <c r="C78">
        <v>0.25341711384160498</v>
      </c>
      <c r="D78">
        <v>0.27330552475012498</v>
      </c>
      <c r="E78">
        <v>0.30792818289145552</v>
      </c>
      <c r="F78">
        <v>0.37454903060338385</v>
      </c>
      <c r="G78">
        <v>0.40992274094041464</v>
      </c>
      <c r="H78">
        <v>0.33211007908002094</v>
      </c>
      <c r="I78">
        <v>0.31237611108027358</v>
      </c>
      <c r="J78">
        <v>0.38487098072619069</v>
      </c>
      <c r="K78">
        <v>0.3891734422957393</v>
      </c>
      <c r="L78">
        <v>0.37452942511915788</v>
      </c>
      <c r="M78">
        <v>0.38648684333897421</v>
      </c>
      <c r="N78">
        <v>0.3816904562653623</v>
      </c>
      <c r="O78">
        <v>0.38016279998175984</v>
      </c>
      <c r="P78">
        <v>0.35822079211126312</v>
      </c>
      <c r="Q78">
        <v>0.36963387995397479</v>
      </c>
      <c r="R78">
        <v>0.38653489564586724</v>
      </c>
      <c r="S78">
        <v>0.36310057029105014</v>
      </c>
    </row>
    <row r="79" spans="1:19" x14ac:dyDescent="0.25">
      <c r="A79" t="s">
        <v>545</v>
      </c>
      <c r="B79" t="s">
        <v>448</v>
      </c>
    </row>
    <row r="80" spans="1:19" x14ac:dyDescent="0.25">
      <c r="A80" t="s">
        <v>546</v>
      </c>
      <c r="B80" t="s">
        <v>449</v>
      </c>
    </row>
    <row r="81" spans="1:19" x14ac:dyDescent="0.25">
      <c r="A81" t="s">
        <v>259</v>
      </c>
      <c r="B81" t="s">
        <v>57</v>
      </c>
      <c r="C81">
        <v>1.2184918709291823</v>
      </c>
      <c r="D81">
        <v>1.1964149173835279</v>
      </c>
      <c r="E81">
        <v>1.2811447987074551</v>
      </c>
      <c r="F81">
        <v>1.3415128319335934</v>
      </c>
      <c r="G81">
        <v>1.2504252307757804</v>
      </c>
      <c r="H81">
        <v>1.1937760411333358</v>
      </c>
      <c r="I81">
        <v>1.2500704700778233</v>
      </c>
      <c r="J81">
        <v>1.1672240844550785</v>
      </c>
      <c r="K81">
        <v>1.2024209636301995</v>
      </c>
      <c r="L81">
        <v>1.2052291965372506</v>
      </c>
      <c r="M81">
        <v>1.0071581074390621</v>
      </c>
      <c r="N81">
        <v>0.9750654175856055</v>
      </c>
      <c r="O81">
        <v>0.97565705582706053</v>
      </c>
      <c r="P81">
        <v>1.0082351889270582</v>
      </c>
      <c r="Q81">
        <v>0.96635838372548866</v>
      </c>
      <c r="R81">
        <v>0.96512715715953579</v>
      </c>
      <c r="S81">
        <v>0.98138350324804624</v>
      </c>
    </row>
    <row r="82" spans="1:19" x14ac:dyDescent="0.25">
      <c r="A82" t="s">
        <v>258</v>
      </c>
      <c r="B82" t="s">
        <v>58</v>
      </c>
      <c r="C82">
        <v>0.4985780366014636</v>
      </c>
      <c r="D82">
        <v>0.49012416309638979</v>
      </c>
      <c r="E82">
        <v>0.52857396517724398</v>
      </c>
      <c r="F82">
        <v>0.5353382421190086</v>
      </c>
      <c r="G82">
        <v>0.43949704299743259</v>
      </c>
      <c r="H82">
        <v>0.46142384145762261</v>
      </c>
      <c r="I82">
        <v>0.52971528785113853</v>
      </c>
      <c r="J82">
        <v>0.51943761249169051</v>
      </c>
      <c r="K82">
        <v>0.50758166446525221</v>
      </c>
      <c r="L82">
        <v>0.49404538202657183</v>
      </c>
      <c r="M82">
        <v>0.43430244145186075</v>
      </c>
      <c r="N82">
        <v>0.44738062072176971</v>
      </c>
      <c r="O82">
        <v>0.45430689662258017</v>
      </c>
      <c r="P82">
        <v>0.44561300821682809</v>
      </c>
      <c r="Q82">
        <v>0.43247928402214353</v>
      </c>
      <c r="R82">
        <v>0.42049727040993634</v>
      </c>
      <c r="S82">
        <v>0.40829351506049932</v>
      </c>
    </row>
    <row r="83" spans="1:19" x14ac:dyDescent="0.25">
      <c r="A83" t="s">
        <v>260</v>
      </c>
      <c r="B83" t="s">
        <v>59</v>
      </c>
      <c r="C83">
        <v>1.1401564828389099</v>
      </c>
      <c r="D83">
        <v>1.1233692002258808</v>
      </c>
      <c r="E83">
        <v>1.2180411373917686</v>
      </c>
      <c r="F83">
        <v>1.2970210082484372</v>
      </c>
      <c r="G83">
        <v>1.2036498074757804</v>
      </c>
      <c r="H83">
        <v>1.1329998862666688</v>
      </c>
      <c r="I83">
        <v>1.1711368635505861</v>
      </c>
      <c r="J83">
        <v>1.0847483604527346</v>
      </c>
      <c r="K83">
        <v>1.0779577097031403</v>
      </c>
      <c r="L83">
        <v>1.07285073588431</v>
      </c>
      <c r="M83">
        <v>0.89725641757109331</v>
      </c>
      <c r="N83">
        <v>0.86343313175253122</v>
      </c>
      <c r="O83">
        <v>0.86997764113058973</v>
      </c>
      <c r="P83">
        <v>0.89299764786039149</v>
      </c>
      <c r="Q83">
        <v>0.82691439983529269</v>
      </c>
      <c r="R83">
        <v>0.83073293639222012</v>
      </c>
      <c r="S83">
        <v>0.85786874992634288</v>
      </c>
    </row>
    <row r="84" spans="1:19" x14ac:dyDescent="0.25">
      <c r="A84" t="s">
        <v>255</v>
      </c>
      <c r="B84" t="s">
        <v>257</v>
      </c>
    </row>
    <row r="85" spans="1:19" x14ac:dyDescent="0.25">
      <c r="A85" t="s">
        <v>547</v>
      </c>
      <c r="B85" t="s">
        <v>329</v>
      </c>
      <c r="C85">
        <v>0.80979174401570098</v>
      </c>
      <c r="D85">
        <v>0.79643047973769898</v>
      </c>
      <c r="E85">
        <v>0.80009019610625598</v>
      </c>
      <c r="F85">
        <v>0.82432454440856495</v>
      </c>
      <c r="G85">
        <v>0.86299031360363399</v>
      </c>
      <c r="H85">
        <v>0.88346629749572003</v>
      </c>
      <c r="I85">
        <v>0.87929396015344896</v>
      </c>
      <c r="J85">
        <v>0.92462567485937097</v>
      </c>
      <c r="K85">
        <v>0.91450254827225697</v>
      </c>
      <c r="L85">
        <v>0.92486221928634205</v>
      </c>
      <c r="M85">
        <v>0.86762270811173503</v>
      </c>
      <c r="N85">
        <v>0.89378483927915098</v>
      </c>
      <c r="O85">
        <v>0.94266984499072604</v>
      </c>
      <c r="P85">
        <v>1.0070924924864699</v>
      </c>
      <c r="Q85">
        <v>1.00240143805295</v>
      </c>
      <c r="R85">
        <v>0.99847509721203598</v>
      </c>
      <c r="S85">
        <v>0.98057200109770304</v>
      </c>
    </row>
    <row r="86" spans="1:19" x14ac:dyDescent="0.25">
      <c r="A86" t="s">
        <v>261</v>
      </c>
      <c r="B86" t="s">
        <v>60</v>
      </c>
      <c r="C86">
        <v>0.4668138085205053</v>
      </c>
      <c r="D86">
        <v>0.50213047688360224</v>
      </c>
      <c r="E86">
        <v>0.55623081115968231</v>
      </c>
      <c r="F86">
        <v>0.70564140526591035</v>
      </c>
      <c r="G86">
        <v>0.54474618487705539</v>
      </c>
      <c r="H86">
        <v>0.5963700537613833</v>
      </c>
      <c r="I86">
        <v>0.69121169579137853</v>
      </c>
      <c r="J86">
        <v>0.63905673983472144</v>
      </c>
      <c r="K86">
        <v>0.64068676411853343</v>
      </c>
      <c r="L86">
        <v>0.62868025709917397</v>
      </c>
      <c r="M86">
        <v>0.50237644779396962</v>
      </c>
      <c r="N86">
        <v>0.48889310981491568</v>
      </c>
      <c r="O86">
        <v>0.48180915944435665</v>
      </c>
      <c r="P86">
        <v>0.52722883257913133</v>
      </c>
      <c r="Q86">
        <v>0.49863095022802889</v>
      </c>
      <c r="R86">
        <v>0.45552092368247088</v>
      </c>
      <c r="S86">
        <v>0.56902369575089118</v>
      </c>
    </row>
    <row r="87" spans="1:19" x14ac:dyDescent="0.25">
      <c r="A87" t="s">
        <v>416</v>
      </c>
      <c r="B87" t="s">
        <v>61</v>
      </c>
      <c r="C87">
        <v>1.2865799999999998</v>
      </c>
      <c r="D87">
        <v>1.2814848206071756</v>
      </c>
      <c r="E87">
        <v>1.4190456182472988</v>
      </c>
      <c r="F87">
        <v>1.2898731617647057</v>
      </c>
      <c r="G87">
        <v>1.1062065742327465</v>
      </c>
      <c r="H87">
        <v>1.085082527459486</v>
      </c>
      <c r="I87">
        <v>1.1312382711865405</v>
      </c>
      <c r="J87">
        <v>1.1083442656705074</v>
      </c>
      <c r="K87">
        <v>1.0869014354361421</v>
      </c>
      <c r="L87">
        <v>1.1492676498062475</v>
      </c>
      <c r="M87">
        <v>1.0580639883581806</v>
      </c>
      <c r="N87">
        <v>0.92974744459317438</v>
      </c>
      <c r="O87">
        <v>0.88107942194784772</v>
      </c>
      <c r="P87">
        <v>0.91746377639815757</v>
      </c>
      <c r="Q87">
        <v>0.87824659469700872</v>
      </c>
      <c r="R87">
        <v>0.88331842809128902</v>
      </c>
      <c r="S87">
        <v>0.95287498738780518</v>
      </c>
    </row>
    <row r="88" spans="1:19" x14ac:dyDescent="0.25">
      <c r="A88" t="s">
        <v>263</v>
      </c>
      <c r="B88" t="s">
        <v>62</v>
      </c>
      <c r="C88">
        <v>0.31765181555230432</v>
      </c>
      <c r="D88">
        <v>0.34024152211942771</v>
      </c>
      <c r="E88">
        <v>0.3864999743170362</v>
      </c>
      <c r="F88">
        <v>0.46571369643371352</v>
      </c>
      <c r="G88">
        <v>0.40414767246679495</v>
      </c>
      <c r="H88">
        <v>0.42740806259085673</v>
      </c>
      <c r="I88">
        <v>0.48105267152353687</v>
      </c>
      <c r="J88">
        <v>0.45000961762038272</v>
      </c>
      <c r="K88">
        <v>0.43571844573374652</v>
      </c>
      <c r="L88">
        <v>0.40941376266699836</v>
      </c>
      <c r="M88">
        <v>0.33204811759178515</v>
      </c>
      <c r="N88">
        <v>0.3159136082497761</v>
      </c>
      <c r="O88">
        <v>0.32061035679593503</v>
      </c>
      <c r="P88">
        <v>0.32356220767690591</v>
      </c>
      <c r="Q88">
        <v>0.30061378607959277</v>
      </c>
      <c r="R88">
        <v>0.28889315340193394</v>
      </c>
      <c r="S88">
        <v>0.29525111224888073</v>
      </c>
    </row>
    <row r="89" spans="1:19" x14ac:dyDescent="0.25">
      <c r="A89" t="s">
        <v>265</v>
      </c>
      <c r="B89" t="s">
        <v>63</v>
      </c>
      <c r="C89">
        <v>0.35201430103688247</v>
      </c>
      <c r="D89">
        <v>0.38098143019785596</v>
      </c>
      <c r="E89">
        <v>0.4317999868251941</v>
      </c>
      <c r="F89">
        <v>0.44836276908763945</v>
      </c>
      <c r="G89">
        <v>0.38594542106422702</v>
      </c>
      <c r="H89">
        <v>0.43687813209473292</v>
      </c>
      <c r="I89">
        <v>0.45849083599786472</v>
      </c>
      <c r="J89">
        <v>0.41978249086589786</v>
      </c>
      <c r="K89">
        <v>0.44592456619325832</v>
      </c>
      <c r="L89">
        <v>0.3613827184592695</v>
      </c>
      <c r="M89">
        <v>0.34077313337458137</v>
      </c>
      <c r="N89">
        <v>0.39496564018713493</v>
      </c>
      <c r="O89">
        <v>0.40545905818748418</v>
      </c>
      <c r="P89">
        <v>0.41542862327932301</v>
      </c>
      <c r="Q89">
        <v>0.38910281790192247</v>
      </c>
      <c r="R89">
        <v>0.39205026003237309</v>
      </c>
      <c r="S89">
        <v>0.39578794494050173</v>
      </c>
    </row>
    <row r="90" spans="1:19" x14ac:dyDescent="0.25">
      <c r="A90" t="s">
        <v>548</v>
      </c>
      <c r="B90" t="s">
        <v>450</v>
      </c>
    </row>
    <row r="91" spans="1:19" x14ac:dyDescent="0.25">
      <c r="A91" t="s">
        <v>272</v>
      </c>
      <c r="B91" t="s">
        <v>64</v>
      </c>
      <c r="C91">
        <v>0.32567988811788157</v>
      </c>
      <c r="D91">
        <v>0.30766447820121195</v>
      </c>
      <c r="E91">
        <v>0.41747622285048513</v>
      </c>
      <c r="F91">
        <v>0.43608423712340316</v>
      </c>
      <c r="G91">
        <v>0.42266669513580185</v>
      </c>
      <c r="H91">
        <v>0.40656911569709497</v>
      </c>
      <c r="I91">
        <v>0.37336875825534949</v>
      </c>
      <c r="J91">
        <v>0.39937141743485277</v>
      </c>
      <c r="K91">
        <v>0.42455107456405461</v>
      </c>
      <c r="L91">
        <v>0.43625363380687676</v>
      </c>
      <c r="M91">
        <v>0.42281598192814129</v>
      </c>
      <c r="N91">
        <v>0.35229340264534259</v>
      </c>
      <c r="O91">
        <v>0.35386464044418553</v>
      </c>
      <c r="P91">
        <v>0.37317408310341665</v>
      </c>
      <c r="Q91">
        <v>0.393544779861004</v>
      </c>
      <c r="R91">
        <v>0.39088590975177917</v>
      </c>
      <c r="S91">
        <v>0.40996612049799985</v>
      </c>
    </row>
    <row r="92" spans="1:19" x14ac:dyDescent="0.25">
      <c r="A92" t="s">
        <v>549</v>
      </c>
      <c r="B92" t="s">
        <v>65</v>
      </c>
      <c r="C92">
        <v>0.31813617600769545</v>
      </c>
      <c r="D92">
        <v>0.31831327179714419</v>
      </c>
      <c r="E92">
        <v>0.36515437463433947</v>
      </c>
      <c r="F92">
        <v>0.41150801183898089</v>
      </c>
      <c r="G92">
        <v>0.35593726315299273</v>
      </c>
      <c r="H92">
        <v>0.35342175535160142</v>
      </c>
      <c r="I92">
        <v>0.34424491584389116</v>
      </c>
      <c r="J92">
        <v>0.33766030614900039</v>
      </c>
      <c r="K92">
        <v>0.33020007797833006</v>
      </c>
      <c r="L92">
        <v>0.29966404049937939</v>
      </c>
      <c r="M92">
        <v>0.3196751479459608</v>
      </c>
      <c r="N92">
        <v>0.33391237574988525</v>
      </c>
      <c r="O92">
        <v>0.32796473617787592</v>
      </c>
      <c r="P92">
        <v>0.33160271749791492</v>
      </c>
      <c r="Q92">
        <v>0.33293265743103123</v>
      </c>
      <c r="R92">
        <v>0.32677401521798505</v>
      </c>
      <c r="S92">
        <v>0.33846952379037726</v>
      </c>
    </row>
    <row r="93" spans="1:19" x14ac:dyDescent="0.25">
      <c r="A93" t="s">
        <v>273</v>
      </c>
      <c r="B93" t="s">
        <v>66</v>
      </c>
      <c r="C93">
        <v>0.37304872233170111</v>
      </c>
      <c r="D93">
        <v>0.35692959914874384</v>
      </c>
      <c r="E93">
        <v>0.3959535059464806</v>
      </c>
      <c r="F93">
        <v>0.46894164207125333</v>
      </c>
      <c r="G93">
        <v>0.43102353000097382</v>
      </c>
      <c r="H93">
        <v>0.41681955647879532</v>
      </c>
      <c r="I93">
        <v>0.48889645382326863</v>
      </c>
      <c r="J93">
        <v>0.45478454625743525</v>
      </c>
      <c r="K93">
        <v>0.46516392796046396</v>
      </c>
      <c r="L93">
        <v>0.45225374666296175</v>
      </c>
      <c r="M93">
        <v>0.37778473224427056</v>
      </c>
      <c r="N93">
        <v>0.37867857383904407</v>
      </c>
      <c r="O93">
        <v>0.38361493276942638</v>
      </c>
      <c r="P93">
        <v>0.41223175780173971</v>
      </c>
      <c r="Q93">
        <v>0.37080809413940174</v>
      </c>
      <c r="R93">
        <v>0.3733470020630818</v>
      </c>
      <c r="S93">
        <v>0.39519827530571527</v>
      </c>
    </row>
    <row r="94" spans="1:19" x14ac:dyDescent="0.25">
      <c r="A94" t="s">
        <v>251</v>
      </c>
      <c r="B94" t="s">
        <v>67</v>
      </c>
      <c r="C94">
        <v>0.39187255978788094</v>
      </c>
      <c r="D94">
        <v>0.43323179701950565</v>
      </c>
      <c r="E94">
        <v>0.47420729608467349</v>
      </c>
      <c r="F94">
        <v>0.59677096096375593</v>
      </c>
      <c r="G94">
        <v>0.44521333013301528</v>
      </c>
      <c r="H94">
        <v>0.52438928660097139</v>
      </c>
      <c r="I94">
        <v>0.631321750275326</v>
      </c>
      <c r="J94">
        <v>0.57787559354833928</v>
      </c>
      <c r="K94">
        <v>0.5865130450593784</v>
      </c>
      <c r="L94">
        <v>0.57555666059899269</v>
      </c>
      <c r="M94">
        <v>0.46931338133483996</v>
      </c>
      <c r="N94">
        <v>0.45214413389268177</v>
      </c>
      <c r="O94">
        <v>0.42871158256356767</v>
      </c>
      <c r="P94">
        <v>0.47935596504687311</v>
      </c>
      <c r="Q94">
        <v>0.43232198143208272</v>
      </c>
      <c r="R94">
        <v>0.39643843568831066</v>
      </c>
      <c r="S94">
        <v>0.46682839824412431</v>
      </c>
    </row>
    <row r="95" spans="1:19" x14ac:dyDescent="0.25">
      <c r="A95" t="s">
        <v>266</v>
      </c>
      <c r="B95" t="s">
        <v>68</v>
      </c>
      <c r="C95">
        <v>0.88203014494630316</v>
      </c>
      <c r="D95">
        <v>0.86944568334705763</v>
      </c>
      <c r="E95">
        <v>0.98443767369529722</v>
      </c>
      <c r="F95">
        <v>1.0412228048570311</v>
      </c>
      <c r="G95">
        <v>0.98252937100624926</v>
      </c>
      <c r="H95">
        <v>0.95713694185000187</v>
      </c>
      <c r="I95">
        <v>0.99269098403696687</v>
      </c>
      <c r="J95">
        <v>0.87964726645195335</v>
      </c>
      <c r="K95">
        <v>0.83842232450431609</v>
      </c>
      <c r="L95">
        <v>0.81189332682156579</v>
      </c>
      <c r="M95">
        <v>0.67577101629296843</v>
      </c>
      <c r="N95">
        <v>0.65150103415564364</v>
      </c>
      <c r="O95">
        <v>0.64961299339882472</v>
      </c>
      <c r="P95">
        <v>0.66707042154431329</v>
      </c>
      <c r="Q95">
        <v>0.63030668905097942</v>
      </c>
      <c r="R95">
        <v>0.63141628879221967</v>
      </c>
      <c r="S95">
        <v>0.64791342104262528</v>
      </c>
    </row>
    <row r="96" spans="1:19" x14ac:dyDescent="0.25">
      <c r="A96" t="s">
        <v>269</v>
      </c>
      <c r="B96" t="s">
        <v>270</v>
      </c>
      <c r="C96">
        <v>0.63289464975029253</v>
      </c>
      <c r="D96">
        <v>0.64239249720957403</v>
      </c>
      <c r="E96">
        <v>0.63999635807286293</v>
      </c>
      <c r="F96">
        <v>0.67723266933169257</v>
      </c>
      <c r="G96">
        <v>0.67285294188744804</v>
      </c>
      <c r="H96">
        <v>0.66805207204680372</v>
      </c>
      <c r="I96">
        <v>0.65592399349918884</v>
      </c>
      <c r="J96">
        <v>0.66680510838826668</v>
      </c>
      <c r="K96">
        <v>0.65528710683186664</v>
      </c>
      <c r="L96">
        <v>0.64177310025250367</v>
      </c>
      <c r="M96">
        <v>0.64277856438248138</v>
      </c>
      <c r="N96">
        <v>0.64078675376044436</v>
      </c>
      <c r="O96">
        <v>0.62604180088749628</v>
      </c>
      <c r="P96">
        <v>0.60713232286458518</v>
      </c>
      <c r="Q96">
        <v>0.61632020394758136</v>
      </c>
      <c r="R96">
        <v>0.60715098295155923</v>
      </c>
      <c r="S96">
        <v>0.59919287115255182</v>
      </c>
    </row>
    <row r="97" spans="1:19" x14ac:dyDescent="0.25">
      <c r="A97" t="s">
        <v>267</v>
      </c>
      <c r="B97" t="s">
        <v>268</v>
      </c>
    </row>
    <row r="98" spans="1:19" x14ac:dyDescent="0.25">
      <c r="A98" t="s">
        <v>271</v>
      </c>
      <c r="B98" t="s">
        <v>69</v>
      </c>
      <c r="C98">
        <v>0.37306054759008239</v>
      </c>
      <c r="D98">
        <v>0.3814852935612304</v>
      </c>
      <c r="E98">
        <v>0.39421064666970534</v>
      </c>
      <c r="F98">
        <v>0.42952177597172492</v>
      </c>
      <c r="G98">
        <v>0.40955989036722701</v>
      </c>
      <c r="H98">
        <v>0.43096895519733425</v>
      </c>
      <c r="I98">
        <v>0.46709642986740818</v>
      </c>
      <c r="J98">
        <v>0.46567123967642843</v>
      </c>
      <c r="K98">
        <v>0.47307219115430965</v>
      </c>
      <c r="L98">
        <v>0.48716190804155218</v>
      </c>
      <c r="M98">
        <v>0.4874813386612426</v>
      </c>
      <c r="N98">
        <v>0.50759308902754252</v>
      </c>
      <c r="O98">
        <v>0.5351997252137114</v>
      </c>
      <c r="P98">
        <v>0.51729926161140682</v>
      </c>
      <c r="Q98">
        <v>0.51425687113240226</v>
      </c>
      <c r="R98">
        <v>0.5203077445724219</v>
      </c>
      <c r="S98">
        <v>0.51245338225652537</v>
      </c>
    </row>
    <row r="99" spans="1:19" x14ac:dyDescent="0.25">
      <c r="A99" t="s">
        <v>550</v>
      </c>
      <c r="B99" t="s">
        <v>451</v>
      </c>
    </row>
    <row r="100" spans="1:19" x14ac:dyDescent="0.25">
      <c r="A100" t="s">
        <v>274</v>
      </c>
      <c r="B100" t="s">
        <v>70</v>
      </c>
      <c r="C100">
        <v>0.40067738827150468</v>
      </c>
      <c r="D100">
        <v>0.40991409418302521</v>
      </c>
      <c r="E100">
        <v>0.44498942236876515</v>
      </c>
      <c r="F100">
        <v>0.47531072499371813</v>
      </c>
      <c r="G100">
        <v>0.47698773546090273</v>
      </c>
      <c r="H100">
        <v>0.4908016819009261</v>
      </c>
      <c r="I100">
        <v>0.49147485002435576</v>
      </c>
      <c r="J100">
        <v>0.51325618144976737</v>
      </c>
      <c r="K100">
        <v>0.49796120436060998</v>
      </c>
      <c r="L100">
        <v>0.4937225574822281</v>
      </c>
      <c r="M100">
        <v>0.49800641888856173</v>
      </c>
      <c r="N100">
        <v>0.51443004839068274</v>
      </c>
      <c r="O100">
        <v>0.51018300645288139</v>
      </c>
      <c r="P100">
        <v>0.48105646154918258</v>
      </c>
      <c r="Q100">
        <v>0.48477051482419181</v>
      </c>
      <c r="R100">
        <v>0.35304005724244697</v>
      </c>
      <c r="S100">
        <v>0.41510297840983928</v>
      </c>
    </row>
    <row r="101" spans="1:19" x14ac:dyDescent="0.25">
      <c r="A101" t="s">
        <v>551</v>
      </c>
      <c r="B101" t="s">
        <v>452</v>
      </c>
    </row>
    <row r="102" spans="1:19" x14ac:dyDescent="0.25">
      <c r="A102" t="s">
        <v>552</v>
      </c>
      <c r="B102" t="s">
        <v>453</v>
      </c>
      <c r="C102">
        <v>0.69992493038354564</v>
      </c>
      <c r="D102">
        <v>0.67616939784011298</v>
      </c>
      <c r="E102">
        <v>0.67610819777499809</v>
      </c>
      <c r="F102">
        <v>0.67314558157830817</v>
      </c>
      <c r="G102">
        <v>0.66935551080874378</v>
      </c>
      <c r="H102">
        <v>0.66171160186365519</v>
      </c>
      <c r="I102">
        <v>0.67223012753650302</v>
      </c>
      <c r="J102">
        <v>0.70319064570508483</v>
      </c>
      <c r="K102">
        <v>0.7152628689589362</v>
      </c>
      <c r="L102">
        <v>0.73592685964087523</v>
      </c>
      <c r="M102">
        <v>0.75221925965434222</v>
      </c>
      <c r="N102">
        <v>0.7642437323390181</v>
      </c>
      <c r="O102">
        <v>0.77136902999310164</v>
      </c>
      <c r="P102">
        <v>0.77642768698301456</v>
      </c>
      <c r="Q102">
        <v>0.77863759477768357</v>
      </c>
      <c r="R102">
        <v>0.78215747216169229</v>
      </c>
      <c r="S102">
        <v>0.75579392259358302</v>
      </c>
    </row>
    <row r="103" spans="1:19" x14ac:dyDescent="0.25">
      <c r="A103" t="s">
        <v>276</v>
      </c>
      <c r="B103" t="s">
        <v>71</v>
      </c>
      <c r="C103">
        <v>0.40726289074088079</v>
      </c>
      <c r="D103">
        <v>0.41481820639315697</v>
      </c>
      <c r="E103">
        <v>0.43066550746024901</v>
      </c>
      <c r="F103">
        <v>0.45527112350795923</v>
      </c>
      <c r="G103">
        <v>0.48721917039354384</v>
      </c>
      <c r="H103">
        <v>0.50394537641238046</v>
      </c>
      <c r="I103">
        <v>0.53161221699053762</v>
      </c>
      <c r="J103">
        <v>0.5317543378663433</v>
      </c>
      <c r="K103">
        <v>0.50759811917894937</v>
      </c>
      <c r="L103">
        <v>0.495454419301741</v>
      </c>
      <c r="M103">
        <v>0.47729954153645449</v>
      </c>
      <c r="N103">
        <v>0.4551143074077425</v>
      </c>
      <c r="O103">
        <v>0.44115956904788584</v>
      </c>
      <c r="P103">
        <v>0.43161861485918324</v>
      </c>
      <c r="Q103">
        <v>0.43061866929880649</v>
      </c>
      <c r="R103">
        <v>0.44387917005680605</v>
      </c>
      <c r="S103">
        <v>0.45277916321238143</v>
      </c>
    </row>
    <row r="104" spans="1:19" x14ac:dyDescent="0.25">
      <c r="A104" t="s">
        <v>553</v>
      </c>
      <c r="B104" t="s">
        <v>454</v>
      </c>
    </row>
    <row r="105" spans="1:19" x14ac:dyDescent="0.25">
      <c r="A105" t="s">
        <v>239</v>
      </c>
      <c r="B105" t="s">
        <v>72</v>
      </c>
      <c r="C105">
        <v>0.68807238286022387</v>
      </c>
      <c r="D105">
        <v>0.67047267904105035</v>
      </c>
      <c r="E105">
        <v>0.72057686332614568</v>
      </c>
      <c r="F105">
        <v>0.78468018817471741</v>
      </c>
      <c r="G105">
        <v>0.72722017782554205</v>
      </c>
      <c r="H105">
        <v>0.70460130689690226</v>
      </c>
      <c r="I105">
        <v>0.7025494473333711</v>
      </c>
      <c r="J105">
        <v>0.62662855980244414</v>
      </c>
      <c r="K105">
        <v>0.6264918122827553</v>
      </c>
      <c r="L105">
        <v>0.61636007064648424</v>
      </c>
      <c r="M105">
        <v>0.51212680463066396</v>
      </c>
      <c r="N105">
        <v>0.49675578943667859</v>
      </c>
      <c r="O105">
        <v>0.50183391012332745</v>
      </c>
      <c r="P105">
        <v>0.527420963116635</v>
      </c>
      <c r="Q105">
        <v>0.5004586495249369</v>
      </c>
      <c r="R105">
        <v>0.48781925573238993</v>
      </c>
      <c r="S105">
        <v>0.51539650784886493</v>
      </c>
    </row>
    <row r="106" spans="1:19" x14ac:dyDescent="0.25">
      <c r="A106" t="s">
        <v>275</v>
      </c>
      <c r="B106" t="s">
        <v>73</v>
      </c>
      <c r="C106">
        <v>0.32664884019598805</v>
      </c>
      <c r="D106">
        <v>0.32584199949572246</v>
      </c>
      <c r="E106">
        <v>0.38380144225363771</v>
      </c>
      <c r="F106">
        <v>0.40390371316314488</v>
      </c>
      <c r="G106">
        <v>0.41919398070022496</v>
      </c>
      <c r="H106">
        <v>0.44895755669454668</v>
      </c>
      <c r="I106">
        <v>0.45904484457126438</v>
      </c>
      <c r="J106">
        <v>0.48411397614082136</v>
      </c>
      <c r="K106">
        <v>0.48532863735943399</v>
      </c>
      <c r="L106">
        <v>0.48394760317784452</v>
      </c>
      <c r="M106">
        <v>0.47845249144640228</v>
      </c>
      <c r="N106">
        <v>0.41840672878017493</v>
      </c>
      <c r="O106">
        <v>0.43416864851383785</v>
      </c>
      <c r="P106">
        <v>0.45645799033103057</v>
      </c>
      <c r="Q106">
        <v>0.40985175449358363</v>
      </c>
      <c r="R106">
        <v>0.41111211382099272</v>
      </c>
      <c r="S106">
        <v>0.58024717440512685</v>
      </c>
    </row>
    <row r="107" spans="1:19" x14ac:dyDescent="0.25">
      <c r="A107" t="s">
        <v>279</v>
      </c>
      <c r="B107" t="s">
        <v>74</v>
      </c>
      <c r="C107">
        <v>0.65601916500695201</v>
      </c>
      <c r="D107">
        <v>0.62498471885545892</v>
      </c>
      <c r="E107">
        <v>0.73010886269794328</v>
      </c>
      <c r="F107">
        <v>0.76115765022226634</v>
      </c>
      <c r="G107">
        <v>0.63106266281246026</v>
      </c>
      <c r="H107">
        <v>0.60790658389872188</v>
      </c>
      <c r="I107">
        <v>0.61809870930839816</v>
      </c>
      <c r="J107">
        <v>0.55806878149005013</v>
      </c>
      <c r="K107">
        <v>0.55870462907083307</v>
      </c>
      <c r="L107">
        <v>0.55638025236276534</v>
      </c>
      <c r="M107">
        <v>0.47453665434562753</v>
      </c>
      <c r="N107">
        <v>0.46899770415714553</v>
      </c>
      <c r="O107">
        <v>0.49569970363172655</v>
      </c>
      <c r="P107">
        <v>0.5147536844572459</v>
      </c>
      <c r="Q107">
        <v>0.49934921213789302</v>
      </c>
      <c r="R107">
        <v>0.48313413781534381</v>
      </c>
      <c r="S107">
        <v>0.51078608017725591</v>
      </c>
    </row>
    <row r="108" spans="1:19" x14ac:dyDescent="0.25">
      <c r="A108" t="s">
        <v>554</v>
      </c>
      <c r="B108" t="s">
        <v>455</v>
      </c>
    </row>
    <row r="109" spans="1:19" x14ac:dyDescent="0.25">
      <c r="A109" t="s">
        <v>555</v>
      </c>
      <c r="B109" t="s">
        <v>456</v>
      </c>
    </row>
    <row r="110" spans="1:19" x14ac:dyDescent="0.25">
      <c r="A110" t="s">
        <v>556</v>
      </c>
      <c r="B110" t="s">
        <v>457</v>
      </c>
    </row>
    <row r="111" spans="1:19" x14ac:dyDescent="0.25">
      <c r="A111" t="s">
        <v>557</v>
      </c>
      <c r="B111" t="s">
        <v>458</v>
      </c>
    </row>
    <row r="112" spans="1:19" x14ac:dyDescent="0.25">
      <c r="A112" t="s">
        <v>282</v>
      </c>
      <c r="B112" t="s">
        <v>75</v>
      </c>
      <c r="C112">
        <v>0.20187863213774562</v>
      </c>
      <c r="D112">
        <v>0.23672880351850922</v>
      </c>
      <c r="E112">
        <v>0.25696433437901323</v>
      </c>
      <c r="F112">
        <v>0.28075240323584405</v>
      </c>
      <c r="G112">
        <v>0.28196050447391718</v>
      </c>
      <c r="H112">
        <v>0.36704830391384646</v>
      </c>
      <c r="I112">
        <v>0.40052227593475909</v>
      </c>
      <c r="J112">
        <v>0.38031677847943546</v>
      </c>
      <c r="K112">
        <v>0.35996419879478914</v>
      </c>
      <c r="L112">
        <v>0.33971368535199453</v>
      </c>
      <c r="M112">
        <v>0.32513204133375406</v>
      </c>
      <c r="N112">
        <v>0.33949451886816079</v>
      </c>
      <c r="O112">
        <v>0.35092421940954294</v>
      </c>
      <c r="P112">
        <v>0.33442641109687921</v>
      </c>
      <c r="Q112">
        <v>0.33590760403542524</v>
      </c>
      <c r="R112">
        <v>0.32061104728449785</v>
      </c>
      <c r="S112">
        <v>0.33258688130418523</v>
      </c>
    </row>
    <row r="113" spans="1:19" x14ac:dyDescent="0.25">
      <c r="A113" t="s">
        <v>558</v>
      </c>
      <c r="B113" t="s">
        <v>459</v>
      </c>
    </row>
    <row r="114" spans="1:19" x14ac:dyDescent="0.25">
      <c r="A114" t="s">
        <v>286</v>
      </c>
      <c r="B114" t="s">
        <v>287</v>
      </c>
    </row>
    <row r="115" spans="1:19" x14ac:dyDescent="0.25">
      <c r="A115" t="s">
        <v>281</v>
      </c>
      <c r="B115" t="s">
        <v>76</v>
      </c>
      <c r="C115">
        <v>0.24195291007595496</v>
      </c>
      <c r="D115">
        <v>0.2489413338435961</v>
      </c>
      <c r="E115">
        <v>0.29134426256568563</v>
      </c>
      <c r="F115">
        <v>0.2732363247862355</v>
      </c>
      <c r="G115">
        <v>0.28172807188085669</v>
      </c>
      <c r="H115">
        <v>0.32039103917786899</v>
      </c>
      <c r="I115">
        <v>0.32447959898549084</v>
      </c>
      <c r="J115">
        <v>0.29702449160367106</v>
      </c>
      <c r="K115">
        <v>0.28664100153170891</v>
      </c>
      <c r="L115">
        <v>0.3007109328853993</v>
      </c>
      <c r="M115">
        <v>0.29380545632938276</v>
      </c>
      <c r="N115">
        <v>0.29667711439933503</v>
      </c>
      <c r="O115">
        <v>0.3203448118942408</v>
      </c>
      <c r="P115">
        <v>0.29960601084973021</v>
      </c>
      <c r="Q115">
        <v>0.29723721319827634</v>
      </c>
      <c r="R115">
        <v>0.29624126624572317</v>
      </c>
      <c r="S115">
        <v>0.31159835994670476</v>
      </c>
    </row>
    <row r="116" spans="1:19" x14ac:dyDescent="0.25">
      <c r="A116" t="s">
        <v>559</v>
      </c>
      <c r="B116" t="s">
        <v>460</v>
      </c>
    </row>
    <row r="117" spans="1:19" x14ac:dyDescent="0.25">
      <c r="A117" t="s">
        <v>285</v>
      </c>
      <c r="B117" t="s">
        <v>77</v>
      </c>
      <c r="C117">
        <v>1.2586548371922173</v>
      </c>
      <c r="D117">
        <v>1.2282669483388218</v>
      </c>
      <c r="E117">
        <v>1.3126329021364747</v>
      </c>
      <c r="F117">
        <v>1.3890505901945309</v>
      </c>
      <c r="G117">
        <v>1.2570950803171865</v>
      </c>
      <c r="H117">
        <v>1.1262002854833355</v>
      </c>
      <c r="I117">
        <v>1.1574288882198465</v>
      </c>
      <c r="J117">
        <v>1.0574735817375003</v>
      </c>
      <c r="K117">
        <v>1.0774065407168658</v>
      </c>
      <c r="L117">
        <v>1.0880966108850942</v>
      </c>
      <c r="M117">
        <v>0.89835705435859325</v>
      </c>
      <c r="N117">
        <v>0.87920096659494384</v>
      </c>
      <c r="O117">
        <v>0.8974243749941192</v>
      </c>
      <c r="P117">
        <v>0.93556869602980319</v>
      </c>
      <c r="Q117">
        <v>0.92569123320784164</v>
      </c>
      <c r="R117">
        <v>0.91507726586148108</v>
      </c>
      <c r="S117">
        <v>0.93139261856200062</v>
      </c>
    </row>
    <row r="118" spans="1:19" x14ac:dyDescent="0.25">
      <c r="A118" t="s">
        <v>560</v>
      </c>
      <c r="B118" t="s">
        <v>78</v>
      </c>
      <c r="C118">
        <v>0.23603167136938011</v>
      </c>
      <c r="D118">
        <v>0.25643474230467728</v>
      </c>
      <c r="E118">
        <v>0.30331769196853459</v>
      </c>
      <c r="F118">
        <v>0.34985603766585077</v>
      </c>
      <c r="G118">
        <v>0.34755030897973477</v>
      </c>
      <c r="H118">
        <v>0.3794914694908712</v>
      </c>
      <c r="I118">
        <v>0.43208903556122541</v>
      </c>
      <c r="J118">
        <v>0.49704043536429227</v>
      </c>
      <c r="K118">
        <v>0.39402808896774855</v>
      </c>
      <c r="L118">
        <v>0.36660770323871039</v>
      </c>
      <c r="M118">
        <v>0.36091831848859063</v>
      </c>
      <c r="N118">
        <v>0.3749354403331977</v>
      </c>
      <c r="O118">
        <v>0.37977179373330439</v>
      </c>
      <c r="P118">
        <v>0.25863821802033143</v>
      </c>
      <c r="Q118">
        <v>0.22330711879213749</v>
      </c>
      <c r="R118">
        <v>0.18041541068444647</v>
      </c>
      <c r="S118">
        <v>0.24819160901968534</v>
      </c>
    </row>
    <row r="119" spans="1:19" x14ac:dyDescent="0.25">
      <c r="A119" t="s">
        <v>284</v>
      </c>
      <c r="B119" t="s">
        <v>79</v>
      </c>
      <c r="C119">
        <v>0.18597760200820651</v>
      </c>
      <c r="D119">
        <v>0.2226789452295464</v>
      </c>
      <c r="E119">
        <v>0.29022228528135008</v>
      </c>
      <c r="F119">
        <v>0.3898068380165049</v>
      </c>
      <c r="G119">
        <v>0.31785263771271322</v>
      </c>
      <c r="H119">
        <v>0.36618412439437009</v>
      </c>
      <c r="I119">
        <v>0.44729932475293843</v>
      </c>
      <c r="J119">
        <v>0.45082873712120491</v>
      </c>
      <c r="K119">
        <v>0.45551301357472129</v>
      </c>
      <c r="L119">
        <v>0.47794123497467322</v>
      </c>
      <c r="M119">
        <v>0.4801683808106425</v>
      </c>
      <c r="N119">
        <v>0.48264381163414799</v>
      </c>
      <c r="O119">
        <v>0.47361554326237842</v>
      </c>
      <c r="P119">
        <v>0.54734794139929999</v>
      </c>
      <c r="Q119">
        <v>0.52368031158675721</v>
      </c>
      <c r="R119">
        <v>0.46047704519503602</v>
      </c>
      <c r="S119">
        <v>0.48500480666333246</v>
      </c>
    </row>
    <row r="120" spans="1:19" x14ac:dyDescent="0.25">
      <c r="A120" t="s">
        <v>280</v>
      </c>
      <c r="B120" t="s">
        <v>80</v>
      </c>
      <c r="C120">
        <v>1.5217224209571989</v>
      </c>
      <c r="D120">
        <v>1.4481727272727272</v>
      </c>
      <c r="E120">
        <v>1.6760729685426585</v>
      </c>
      <c r="F120">
        <v>1.3022141858986966</v>
      </c>
      <c r="G120">
        <v>0.98655378102595959</v>
      </c>
      <c r="H120">
        <v>1.0870333128243561</v>
      </c>
      <c r="I120">
        <v>1.1655652901535256</v>
      </c>
      <c r="J120">
        <v>1.0950161350731873</v>
      </c>
      <c r="K120">
        <v>1.1214896253886921</v>
      </c>
      <c r="L120">
        <v>1.1865291626939485</v>
      </c>
      <c r="M120">
        <v>1.0762304125634687</v>
      </c>
      <c r="N120">
        <v>1.1590775239829139</v>
      </c>
      <c r="O120">
        <v>1.2942505514892975</v>
      </c>
      <c r="P120">
        <v>1.3016624977680225</v>
      </c>
      <c r="Q120">
        <v>1.1827302745184098</v>
      </c>
      <c r="R120">
        <v>1.1053282091859109</v>
      </c>
      <c r="S120">
        <v>1.18626234425084</v>
      </c>
    </row>
    <row r="121" spans="1:19" x14ac:dyDescent="0.25">
      <c r="A121" t="s">
        <v>288</v>
      </c>
      <c r="B121" t="s">
        <v>81</v>
      </c>
      <c r="C121">
        <v>0.82824988301357039</v>
      </c>
      <c r="D121">
        <v>0.85028569504914941</v>
      </c>
      <c r="E121">
        <v>0.90693191499720049</v>
      </c>
      <c r="F121">
        <v>1.0778163322185061</v>
      </c>
      <c r="G121">
        <v>1.0116016072018919</v>
      </c>
      <c r="H121">
        <v>1.0672668311502485</v>
      </c>
      <c r="I121">
        <v>1.1024651884834225</v>
      </c>
      <c r="J121">
        <v>1.0257879124904059</v>
      </c>
      <c r="K121">
        <v>1.0633683136737215</v>
      </c>
      <c r="L121">
        <v>1.1013050860484779</v>
      </c>
      <c r="M121">
        <v>1.0095429012478032</v>
      </c>
      <c r="N121">
        <v>0.98644583698586075</v>
      </c>
      <c r="O121">
        <v>1.0422489526382599</v>
      </c>
      <c r="P121">
        <v>1.0540600837642586</v>
      </c>
      <c r="Q121">
        <v>1.0986704881710252</v>
      </c>
      <c r="R121">
        <v>1.1187231156303281</v>
      </c>
      <c r="S121">
        <v>1.1763076506852073</v>
      </c>
    </row>
    <row r="122" spans="1:19" x14ac:dyDescent="0.25">
      <c r="A122" t="s">
        <v>289</v>
      </c>
      <c r="B122" t="s">
        <v>82</v>
      </c>
      <c r="C122">
        <v>1.0638701114272369</v>
      </c>
      <c r="D122">
        <v>1.0331594471505867</v>
      </c>
      <c r="E122">
        <v>1.109238885858435</v>
      </c>
      <c r="F122">
        <v>1.1526222363265621</v>
      </c>
      <c r="G122">
        <v>1.0758277619878898</v>
      </c>
      <c r="H122">
        <v>1.0249500007833352</v>
      </c>
      <c r="I122">
        <v>1.0560583549708191</v>
      </c>
      <c r="J122">
        <v>0.96067631840976586</v>
      </c>
      <c r="K122">
        <v>0.97922010219568911</v>
      </c>
      <c r="L122">
        <v>0.98261763411293768</v>
      </c>
      <c r="M122">
        <v>0.81959051522734327</v>
      </c>
      <c r="N122">
        <v>0.77543433428171393</v>
      </c>
      <c r="O122">
        <v>0.77936139524117787</v>
      </c>
      <c r="P122">
        <v>0.80448865021411708</v>
      </c>
      <c r="Q122">
        <v>0.75881900435293992</v>
      </c>
      <c r="R122">
        <v>0.75819548810116943</v>
      </c>
      <c r="S122">
        <v>0.77393085286045271</v>
      </c>
    </row>
    <row r="123" spans="1:19" x14ac:dyDescent="0.25">
      <c r="A123" t="s">
        <v>290</v>
      </c>
      <c r="B123" t="s">
        <v>83</v>
      </c>
      <c r="C123">
        <v>0.54302882155392118</v>
      </c>
      <c r="D123">
        <v>0.54318053024300661</v>
      </c>
      <c r="E123">
        <v>0.55941969234115263</v>
      </c>
      <c r="F123">
        <v>0.59271949275634239</v>
      </c>
      <c r="G123">
        <v>0.54433815419617471</v>
      </c>
      <c r="H123">
        <v>0.59536878304036189</v>
      </c>
      <c r="I123">
        <v>0.62641465185857015</v>
      </c>
      <c r="J123">
        <v>0.6363424967450857</v>
      </c>
      <c r="K123">
        <v>0.59099179691157278</v>
      </c>
      <c r="L123">
        <v>0.56573737050133999</v>
      </c>
      <c r="M123">
        <v>0.55822288677407927</v>
      </c>
      <c r="N123">
        <v>0.5268291630587314</v>
      </c>
      <c r="O123">
        <v>0.52812960246894025</v>
      </c>
      <c r="P123">
        <v>0.53775087611788175</v>
      </c>
      <c r="Q123">
        <v>0.52695662105479402</v>
      </c>
      <c r="R123">
        <v>0.50477439216742859</v>
      </c>
      <c r="S123">
        <v>0.49167316972159114</v>
      </c>
    </row>
    <row r="124" spans="1:19" x14ac:dyDescent="0.25">
      <c r="A124" t="s">
        <v>292</v>
      </c>
      <c r="B124" t="s">
        <v>84</v>
      </c>
      <c r="C124">
        <v>0.27129093774266855</v>
      </c>
      <c r="D124">
        <v>0.29119681594435265</v>
      </c>
      <c r="E124">
        <v>0.29784963966957828</v>
      </c>
      <c r="F124">
        <v>0.36093009789378894</v>
      </c>
      <c r="G124">
        <v>0.36981358673373099</v>
      </c>
      <c r="H124">
        <v>0.39493877520540144</v>
      </c>
      <c r="I124">
        <v>0.40976787117165636</v>
      </c>
      <c r="J124">
        <v>0.42553774907555358</v>
      </c>
      <c r="K124">
        <v>0.43384420200132962</v>
      </c>
      <c r="L124">
        <v>0.44999743851137891</v>
      </c>
      <c r="M124">
        <v>0.43996287063813522</v>
      </c>
      <c r="N124">
        <v>0.44202766787837894</v>
      </c>
      <c r="O124">
        <v>0.42300060601301553</v>
      </c>
      <c r="P124">
        <v>0.42252152043769298</v>
      </c>
      <c r="Q124">
        <v>0.42248847256972116</v>
      </c>
      <c r="R124">
        <v>0.41646245218755917</v>
      </c>
      <c r="S124">
        <v>0.40496001925224229</v>
      </c>
    </row>
    <row r="125" spans="1:19" x14ac:dyDescent="0.25">
      <c r="A125" t="s">
        <v>291</v>
      </c>
      <c r="B125" t="s">
        <v>85</v>
      </c>
      <c r="C125">
        <v>1.1754134525876851</v>
      </c>
      <c r="D125">
        <v>1.0700740331197178</v>
      </c>
      <c r="E125">
        <v>1.0217911314737991</v>
      </c>
      <c r="F125">
        <v>1.1304796753080268</v>
      </c>
      <c r="G125">
        <v>1.2313663766523708</v>
      </c>
      <c r="H125">
        <v>1.2726101854212026</v>
      </c>
      <c r="I125">
        <v>1.3464264324860757</v>
      </c>
      <c r="J125">
        <v>1.3068476856666129</v>
      </c>
      <c r="K125">
        <v>1.0379833979070652</v>
      </c>
      <c r="L125">
        <v>0.97269610635094916</v>
      </c>
      <c r="M125">
        <v>0.8548082932247314</v>
      </c>
      <c r="N125">
        <v>0.96991165742043051</v>
      </c>
      <c r="O125">
        <v>0.9370198527493715</v>
      </c>
      <c r="P125">
        <v>0.94326785935305357</v>
      </c>
      <c r="Q125">
        <v>0.95684865317227097</v>
      </c>
      <c r="R125">
        <v>0.94816919771379038</v>
      </c>
      <c r="S125">
        <v>0.91487639381673569</v>
      </c>
    </row>
    <row r="126" spans="1:19" x14ac:dyDescent="0.25">
      <c r="A126" t="s">
        <v>293</v>
      </c>
      <c r="B126" t="s">
        <v>86</v>
      </c>
      <c r="C126">
        <v>0.27050738575474564</v>
      </c>
      <c r="D126">
        <v>0.33614240770985748</v>
      </c>
      <c r="E126">
        <v>0.38902402151477061</v>
      </c>
      <c r="F126">
        <v>0.47027165707507285</v>
      </c>
      <c r="G126">
        <v>0.39899200503078169</v>
      </c>
      <c r="H126">
        <v>0.47175332920946561</v>
      </c>
      <c r="I126">
        <v>0.55988028656247613</v>
      </c>
      <c r="J126">
        <v>0.56220956495855678</v>
      </c>
      <c r="K126">
        <v>0.5668542563406066</v>
      </c>
      <c r="L126">
        <v>0.51795744404879129</v>
      </c>
      <c r="M126">
        <v>0.45258002749248971</v>
      </c>
      <c r="N126">
        <v>0.32389682950832943</v>
      </c>
      <c r="O126">
        <v>0.37194199939606631</v>
      </c>
      <c r="P126">
        <v>0.37517781364555514</v>
      </c>
      <c r="Q126">
        <v>0.35728976021169057</v>
      </c>
      <c r="R126">
        <v>0.3409900926831218</v>
      </c>
      <c r="S126">
        <v>0.36164638865806537</v>
      </c>
    </row>
    <row r="127" spans="1:19" x14ac:dyDescent="0.25">
      <c r="A127" t="s">
        <v>294</v>
      </c>
      <c r="B127" t="s">
        <v>87</v>
      </c>
      <c r="C127">
        <v>0.31356204059954124</v>
      </c>
      <c r="D127">
        <v>0.34356494366855983</v>
      </c>
      <c r="E127">
        <v>0.38742113743645201</v>
      </c>
      <c r="F127">
        <v>0.42596964444464142</v>
      </c>
      <c r="G127">
        <v>0.42256424439897611</v>
      </c>
      <c r="H127">
        <v>0.41431449980812213</v>
      </c>
      <c r="I127">
        <v>0.39855650414994348</v>
      </c>
      <c r="J127">
        <v>0.44929448940583772</v>
      </c>
      <c r="K127">
        <v>0.43737326900373769</v>
      </c>
      <c r="L127">
        <v>0.43549020667772753</v>
      </c>
      <c r="M127">
        <v>0.3976479346566254</v>
      </c>
      <c r="N127">
        <v>0.38801230646024509</v>
      </c>
      <c r="O127">
        <v>0.38859478568929873</v>
      </c>
      <c r="P127">
        <v>0.40376064496848024</v>
      </c>
      <c r="Q127">
        <v>0.41083197628215018</v>
      </c>
      <c r="R127">
        <v>0.40812033696139904</v>
      </c>
      <c r="S127">
        <v>0.39948795404291404</v>
      </c>
    </row>
    <row r="128" spans="1:19" x14ac:dyDescent="0.25">
      <c r="A128" t="s">
        <v>561</v>
      </c>
      <c r="B128" t="s">
        <v>88</v>
      </c>
      <c r="C128">
        <v>0.1997838994313173</v>
      </c>
      <c r="D128">
        <v>0.21654018983297443</v>
      </c>
      <c r="E128">
        <v>0.26061962734035449</v>
      </c>
      <c r="F128">
        <v>0.31886255927270296</v>
      </c>
      <c r="G128">
        <v>0.28098964031427531</v>
      </c>
      <c r="H128">
        <v>0.28517192886252374</v>
      </c>
      <c r="I128">
        <v>0.34084262488990308</v>
      </c>
      <c r="J128">
        <v>0.32557379438721612</v>
      </c>
      <c r="K128">
        <v>0.31720778789133347</v>
      </c>
      <c r="L128">
        <v>0.29888425132530783</v>
      </c>
      <c r="M128">
        <v>0.26598533410432484</v>
      </c>
      <c r="N128">
        <v>0.23939856488287911</v>
      </c>
      <c r="O128">
        <v>0.24625433000619026</v>
      </c>
      <c r="P128">
        <v>0.24889536874206242</v>
      </c>
      <c r="Q128">
        <v>0.25072233860578202</v>
      </c>
      <c r="R128">
        <v>0.23721458164203366</v>
      </c>
      <c r="S128">
        <v>0.24135649895757486</v>
      </c>
    </row>
    <row r="129" spans="1:19" x14ac:dyDescent="0.25">
      <c r="A129" t="s">
        <v>224</v>
      </c>
      <c r="B129" t="s">
        <v>89</v>
      </c>
      <c r="C129">
        <v>0.27498212460499938</v>
      </c>
      <c r="D129">
        <v>0.27837361678675437</v>
      </c>
      <c r="E129">
        <v>0.29206685037041741</v>
      </c>
      <c r="F129">
        <v>0.32184506418899844</v>
      </c>
      <c r="G129">
        <v>0.3210596684289182</v>
      </c>
      <c r="H129">
        <v>0.32358362235634947</v>
      </c>
      <c r="I129">
        <v>0.3378675253326352</v>
      </c>
      <c r="J129">
        <v>0.33146300104218446</v>
      </c>
      <c r="K129">
        <v>0.33275004704280342</v>
      </c>
      <c r="L129">
        <v>0.3432905923471356</v>
      </c>
      <c r="M129">
        <v>0.3431676095987487</v>
      </c>
      <c r="N129">
        <v>0.34546344414146857</v>
      </c>
      <c r="O129">
        <v>0.35262938039120323</v>
      </c>
      <c r="P129">
        <v>0.35506730444467743</v>
      </c>
      <c r="Q129">
        <v>0.35922850197036604</v>
      </c>
      <c r="R129">
        <v>0.34984068332383694</v>
      </c>
      <c r="S129">
        <v>0.33972988390641351</v>
      </c>
    </row>
    <row r="130" spans="1:19" x14ac:dyDescent="0.25">
      <c r="A130" t="s">
        <v>295</v>
      </c>
      <c r="B130" t="s">
        <v>296</v>
      </c>
      <c r="C130">
        <v>0.69946268577943638</v>
      </c>
      <c r="D130">
        <v>0.66736423773893216</v>
      </c>
      <c r="E130">
        <v>0.76646446306829807</v>
      </c>
      <c r="F130">
        <v>0.81656853542629937</v>
      </c>
      <c r="G130">
        <v>0.75569777129716575</v>
      </c>
      <c r="H130">
        <v>0.88566635749054579</v>
      </c>
      <c r="I130">
        <v>0.99187352417939756</v>
      </c>
      <c r="J130">
        <v>0.97204603366764231</v>
      </c>
      <c r="K130">
        <v>0.89258446384237589</v>
      </c>
      <c r="L130">
        <v>0.85380526220775832</v>
      </c>
      <c r="M130">
        <v>0.73668705649661193</v>
      </c>
      <c r="N130">
        <v>0.76825274323316972</v>
      </c>
      <c r="O130">
        <v>0.79678687075904353</v>
      </c>
      <c r="P130">
        <v>0.77078358132509717</v>
      </c>
      <c r="Q130">
        <v>0.69036412193559749</v>
      </c>
      <c r="R130">
        <v>0.69736818359685493</v>
      </c>
      <c r="S130">
        <v>0.75488940803117499</v>
      </c>
    </row>
    <row r="131" spans="1:19" x14ac:dyDescent="0.25">
      <c r="A131" t="s">
        <v>562</v>
      </c>
      <c r="B131" t="s">
        <v>370</v>
      </c>
      <c r="C131">
        <v>0.60435559193951482</v>
      </c>
      <c r="D131">
        <v>0.66932995904842585</v>
      </c>
      <c r="E131">
        <v>0.69293417960548509</v>
      </c>
      <c r="F131">
        <v>0.68996771879196295</v>
      </c>
      <c r="G131">
        <v>0.70643269366597039</v>
      </c>
      <c r="H131">
        <v>0.70174440746040001</v>
      </c>
      <c r="I131">
        <v>0.72636811821548886</v>
      </c>
      <c r="J131">
        <v>0.74672125003955925</v>
      </c>
      <c r="K131">
        <v>0.75320261496084817</v>
      </c>
      <c r="L131">
        <v>0.75369834899902222</v>
      </c>
      <c r="M131">
        <v>0.7536715931362592</v>
      </c>
      <c r="N131">
        <v>0.75467277456212956</v>
      </c>
      <c r="O131">
        <v>0.75546829788773329</v>
      </c>
      <c r="P131">
        <v>0.73527384695324438</v>
      </c>
      <c r="Q131">
        <v>0.71419268505579991</v>
      </c>
      <c r="R131">
        <v>0.65923838316566663</v>
      </c>
      <c r="S131">
        <v>0.6214556196576444</v>
      </c>
    </row>
    <row r="132" spans="1:19" x14ac:dyDescent="0.25">
      <c r="A132" t="s">
        <v>563</v>
      </c>
      <c r="B132" t="s">
        <v>90</v>
      </c>
      <c r="C132">
        <v>0.77034202742714764</v>
      </c>
      <c r="D132">
        <v>0.80878073357453817</v>
      </c>
      <c r="E132">
        <v>0.82871076288558609</v>
      </c>
      <c r="F132">
        <v>0.712962423461728</v>
      </c>
      <c r="G132">
        <v>0.64875979732639999</v>
      </c>
      <c r="H132">
        <v>0.72746308542542315</v>
      </c>
      <c r="I132">
        <v>0.7710834742934648</v>
      </c>
      <c r="J132">
        <v>0.75890761482676683</v>
      </c>
      <c r="K132">
        <v>0.79378829977981513</v>
      </c>
      <c r="L132">
        <v>0.82802522752983776</v>
      </c>
      <c r="M132">
        <v>0.75805834908047731</v>
      </c>
      <c r="N132">
        <v>0.74007667049224901</v>
      </c>
      <c r="O132">
        <v>0.77194425085936735</v>
      </c>
      <c r="P132">
        <v>0.77680272330758748</v>
      </c>
      <c r="Q132">
        <v>0.74194448227260734</v>
      </c>
      <c r="R132">
        <v>0.69866035599777609</v>
      </c>
      <c r="S132">
        <v>0.740810953511155</v>
      </c>
    </row>
    <row r="133" spans="1:19" x14ac:dyDescent="0.25">
      <c r="A133" t="s">
        <v>299</v>
      </c>
      <c r="B133" t="s">
        <v>91</v>
      </c>
      <c r="C133">
        <v>0.42506918178224318</v>
      </c>
      <c r="D133">
        <v>0.48201983206200544</v>
      </c>
      <c r="E133">
        <v>0.49988726930693878</v>
      </c>
      <c r="F133">
        <v>0.61536301876393229</v>
      </c>
      <c r="G133">
        <v>0.4730433435157575</v>
      </c>
      <c r="H133">
        <v>0.52150021808413816</v>
      </c>
      <c r="I133">
        <v>0.62206306535264844</v>
      </c>
      <c r="J133">
        <v>0.62867519939827443</v>
      </c>
      <c r="K133">
        <v>0.63270661449230603</v>
      </c>
      <c r="L133">
        <v>0.62872135379493677</v>
      </c>
      <c r="M133">
        <v>0.63241870152114321</v>
      </c>
      <c r="N133">
        <v>0.61883965062605761</v>
      </c>
      <c r="O133">
        <v>0.58517636263916906</v>
      </c>
      <c r="P133">
        <v>0.63871642502108616</v>
      </c>
      <c r="Q133">
        <v>0.62190817138977283</v>
      </c>
      <c r="R133">
        <v>0.5245270194007805</v>
      </c>
    </row>
    <row r="134" spans="1:19" x14ac:dyDescent="0.25">
      <c r="A134" t="s">
        <v>564</v>
      </c>
      <c r="B134" t="s">
        <v>461</v>
      </c>
    </row>
    <row r="135" spans="1:19" x14ac:dyDescent="0.25">
      <c r="A135" t="s">
        <v>565</v>
      </c>
      <c r="B135" t="s">
        <v>92</v>
      </c>
      <c r="C135">
        <v>0.18500590360418387</v>
      </c>
      <c r="D135">
        <v>0.2086828472570029</v>
      </c>
      <c r="E135">
        <v>0.23082927367270661</v>
      </c>
      <c r="F135">
        <v>0.27089233403264346</v>
      </c>
      <c r="G135">
        <v>0.26829936611502642</v>
      </c>
      <c r="H135">
        <v>0.29851490013658083</v>
      </c>
      <c r="I135">
        <v>0.33210220021638109</v>
      </c>
      <c r="J135">
        <v>0.3266717421795573</v>
      </c>
      <c r="K135">
        <v>0.34633604932328427</v>
      </c>
      <c r="L135">
        <v>0.3404909031870233</v>
      </c>
      <c r="M135">
        <v>0.34693212443833427</v>
      </c>
      <c r="N135">
        <v>0.33964794034606743</v>
      </c>
      <c r="O135">
        <v>0.33828535697213408</v>
      </c>
      <c r="P135">
        <v>0.33046310773926868</v>
      </c>
      <c r="Q135">
        <v>0.31801722658499254</v>
      </c>
      <c r="R135">
        <v>0.31668198742545095</v>
      </c>
      <c r="S135">
        <v>0.29413375235515032</v>
      </c>
    </row>
    <row r="136" spans="1:19" x14ac:dyDescent="0.25">
      <c r="A136" t="s">
        <v>303</v>
      </c>
      <c r="B136" t="s">
        <v>93</v>
      </c>
      <c r="C136">
        <v>0.45935440933070781</v>
      </c>
      <c r="D136">
        <v>0.44952951041650613</v>
      </c>
      <c r="E136">
        <v>0.45141336107047098</v>
      </c>
      <c r="F136">
        <v>0.47628478813169683</v>
      </c>
      <c r="G136">
        <v>0.52192320099585277</v>
      </c>
      <c r="H136">
        <v>0.51870927905133735</v>
      </c>
      <c r="I136">
        <v>0.52321844541207496</v>
      </c>
      <c r="J136">
        <v>0.53659721529339233</v>
      </c>
      <c r="K136">
        <v>0.52970217424758936</v>
      </c>
      <c r="L136">
        <v>0.51151897306297112</v>
      </c>
      <c r="M136">
        <v>0.50734424022216051</v>
      </c>
      <c r="N136">
        <v>0.49266076663203778</v>
      </c>
      <c r="O136">
        <v>0.48741351902745206</v>
      </c>
      <c r="P136">
        <v>0.50139736021944281</v>
      </c>
      <c r="Q136">
        <v>0.50207302947092469</v>
      </c>
      <c r="R136">
        <v>0.38525594738867136</v>
      </c>
      <c r="S136">
        <v>0.29011968631398893</v>
      </c>
    </row>
    <row r="137" spans="1:19" x14ac:dyDescent="0.25">
      <c r="A137" t="s">
        <v>305</v>
      </c>
      <c r="B137" t="s">
        <v>94</v>
      </c>
      <c r="C137">
        <v>0.37145784456358699</v>
      </c>
      <c r="D137">
        <v>0.39325584377593198</v>
      </c>
      <c r="E137">
        <v>0.42892415420593999</v>
      </c>
      <c r="F137">
        <v>0.49377084151295397</v>
      </c>
      <c r="G137">
        <v>0.477267169511564</v>
      </c>
      <c r="H137">
        <v>0.50231010442831303</v>
      </c>
      <c r="I137">
        <v>0.545838707946248</v>
      </c>
      <c r="J137">
        <v>0.56039926454289701</v>
      </c>
      <c r="K137">
        <v>0.53903488182800097</v>
      </c>
      <c r="L137">
        <v>0.52186249940632701</v>
      </c>
      <c r="M137">
        <v>0.54979163534734199</v>
      </c>
      <c r="N137">
        <v>0.51819765629242898</v>
      </c>
      <c r="O137">
        <v>0.46099355118409702</v>
      </c>
      <c r="P137">
        <v>0.44929240658756198</v>
      </c>
      <c r="Q137">
        <v>0.43892336203419602</v>
      </c>
      <c r="R137">
        <v>0.40937506661138101</v>
      </c>
      <c r="S137">
        <v>0.43213323587401797</v>
      </c>
    </row>
    <row r="138" spans="1:19" x14ac:dyDescent="0.25">
      <c r="A138" t="s">
        <v>306</v>
      </c>
      <c r="B138" t="s">
        <v>95</v>
      </c>
      <c r="C138">
        <v>0.3003426611270506</v>
      </c>
      <c r="D138">
        <v>0.34730921181680113</v>
      </c>
      <c r="E138">
        <v>0.36041221115062017</v>
      </c>
      <c r="F138">
        <v>0.45141689272525171</v>
      </c>
      <c r="G138">
        <v>0.32905080938528519</v>
      </c>
      <c r="H138">
        <v>0.38375441056333204</v>
      </c>
      <c r="I138">
        <v>0.48372507929444131</v>
      </c>
      <c r="J138">
        <v>0.53634426285773718</v>
      </c>
      <c r="K138">
        <v>0.52160308038540526</v>
      </c>
      <c r="L138">
        <v>0.45213608069458583</v>
      </c>
      <c r="M138">
        <v>0.35498451980264412</v>
      </c>
      <c r="N138">
        <v>0.36324576222282651</v>
      </c>
      <c r="O138">
        <v>0.43486169288253412</v>
      </c>
      <c r="P138">
        <v>0.44927804711969815</v>
      </c>
      <c r="Q138">
        <v>0.44885909558950726</v>
      </c>
      <c r="R138">
        <v>0.42395591507962482</v>
      </c>
      <c r="S138">
        <v>0.26344703414835413</v>
      </c>
    </row>
    <row r="139" spans="1:19" x14ac:dyDescent="0.25">
      <c r="A139" t="s">
        <v>566</v>
      </c>
      <c r="B139" t="s">
        <v>372</v>
      </c>
      <c r="C139">
        <v>0.64612920026088883</v>
      </c>
      <c r="D139">
        <v>0.65922928415546289</v>
      </c>
      <c r="E139">
        <v>0.66493159602560004</v>
      </c>
      <c r="F139">
        <v>0.66894293037981101</v>
      </c>
      <c r="G139">
        <v>0.66679920796911474</v>
      </c>
      <c r="H139">
        <v>0.68792549463354813</v>
      </c>
      <c r="I139">
        <v>0.67766414748297776</v>
      </c>
      <c r="J139">
        <v>0.69469005973250741</v>
      </c>
      <c r="K139">
        <v>0.69527029991149991</v>
      </c>
      <c r="L139">
        <v>0.71534368726942221</v>
      </c>
      <c r="M139">
        <v>0.7448425116362406</v>
      </c>
      <c r="N139">
        <v>0.72504145127755548</v>
      </c>
      <c r="O139">
        <v>0.73917048948782593</v>
      </c>
      <c r="P139">
        <v>0.72292021423650366</v>
      </c>
      <c r="Q139">
        <v>0.72776880062997029</v>
      </c>
      <c r="R139">
        <v>0.68825701766161107</v>
      </c>
      <c r="S139">
        <v>0.65685743313116285</v>
      </c>
    </row>
    <row r="140" spans="1:19" x14ac:dyDescent="0.25">
      <c r="A140" t="s">
        <v>567</v>
      </c>
      <c r="B140" t="s">
        <v>462</v>
      </c>
    </row>
    <row r="141" spans="1:19" x14ac:dyDescent="0.25">
      <c r="A141" t="s">
        <v>568</v>
      </c>
      <c r="B141" t="s">
        <v>463</v>
      </c>
    </row>
    <row r="142" spans="1:19" x14ac:dyDescent="0.25">
      <c r="A142" t="s">
        <v>569</v>
      </c>
      <c r="B142" t="s">
        <v>464</v>
      </c>
    </row>
    <row r="143" spans="1:19" x14ac:dyDescent="0.25">
      <c r="A143" t="s">
        <v>307</v>
      </c>
      <c r="B143" t="s">
        <v>308</v>
      </c>
    </row>
    <row r="144" spans="1:19" x14ac:dyDescent="0.25">
      <c r="A144" t="s">
        <v>391</v>
      </c>
      <c r="B144" t="s">
        <v>96</v>
      </c>
      <c r="C144">
        <v>0.25151823518468358</v>
      </c>
      <c r="D144">
        <v>0.26258347833992879</v>
      </c>
      <c r="E144">
        <v>0.27386023723049413</v>
      </c>
      <c r="F144">
        <v>0.31918406465691779</v>
      </c>
      <c r="G144">
        <v>0.31648603556359395</v>
      </c>
      <c r="H144">
        <v>0.3411338978630587</v>
      </c>
      <c r="I144">
        <v>0.35534586853662636</v>
      </c>
      <c r="J144">
        <v>0.32481467076788945</v>
      </c>
      <c r="K144">
        <v>0.33268227582492549</v>
      </c>
      <c r="L144">
        <v>0.33928243488609022</v>
      </c>
      <c r="M144">
        <v>0.33257927563553857</v>
      </c>
      <c r="N144">
        <v>0.31791744978298986</v>
      </c>
      <c r="O144">
        <v>0.32398362125146934</v>
      </c>
      <c r="P144">
        <v>0.30966498202168963</v>
      </c>
      <c r="Q144">
        <v>0.28721736174871954</v>
      </c>
      <c r="R144">
        <v>0.28189774146377067</v>
      </c>
      <c r="S144">
        <v>0.27291853127954346</v>
      </c>
    </row>
    <row r="145" spans="1:19" x14ac:dyDescent="0.25">
      <c r="A145" t="s">
        <v>570</v>
      </c>
      <c r="B145" t="s">
        <v>465</v>
      </c>
    </row>
    <row r="146" spans="1:19" x14ac:dyDescent="0.25">
      <c r="A146" t="s">
        <v>571</v>
      </c>
      <c r="B146" t="s">
        <v>466</v>
      </c>
    </row>
    <row r="147" spans="1:19" x14ac:dyDescent="0.25">
      <c r="A147" t="s">
        <v>304</v>
      </c>
      <c r="B147" t="s">
        <v>97</v>
      </c>
      <c r="C147">
        <v>0.51247654338392434</v>
      </c>
      <c r="D147">
        <v>0.51034552919647347</v>
      </c>
      <c r="E147">
        <v>0.4456544310343345</v>
      </c>
      <c r="F147">
        <v>0.43527904680585022</v>
      </c>
      <c r="G147">
        <v>0.43156181968090568</v>
      </c>
      <c r="H147">
        <v>0.52003729314969394</v>
      </c>
      <c r="I147">
        <v>0.56209484603668092</v>
      </c>
      <c r="J147">
        <v>0.53255696210754389</v>
      </c>
      <c r="K147">
        <v>0.45527921843547542</v>
      </c>
      <c r="L147">
        <v>0.4259984005355073</v>
      </c>
      <c r="M147">
        <v>0.37241356158443595</v>
      </c>
      <c r="N147">
        <v>0.34069865188312326</v>
      </c>
      <c r="O147">
        <v>0.41323441505274694</v>
      </c>
      <c r="P147">
        <v>0.44644578970704552</v>
      </c>
      <c r="Q147">
        <v>0.41763372974335916</v>
      </c>
      <c r="R147">
        <v>0.4094120185548985</v>
      </c>
      <c r="S147">
        <v>0.43390239155017085</v>
      </c>
    </row>
    <row r="148" spans="1:19" x14ac:dyDescent="0.25">
      <c r="A148" t="s">
        <v>572</v>
      </c>
      <c r="B148" t="s">
        <v>467</v>
      </c>
    </row>
    <row r="149" spans="1:19" x14ac:dyDescent="0.25">
      <c r="A149" t="s">
        <v>309</v>
      </c>
      <c r="B149" t="s">
        <v>98</v>
      </c>
      <c r="C149">
        <v>0.54131484015424813</v>
      </c>
      <c r="D149">
        <v>0.55998494164888934</v>
      </c>
      <c r="E149">
        <v>0.64339764641488773</v>
      </c>
      <c r="F149">
        <v>0.72124835357822337</v>
      </c>
      <c r="G149">
        <v>0.65247845426744511</v>
      </c>
      <c r="H149">
        <v>0.59649031334238145</v>
      </c>
      <c r="I149">
        <v>0.62823062420496545</v>
      </c>
      <c r="J149">
        <v>0.58160185202381554</v>
      </c>
      <c r="K149">
        <v>0.58864979765977876</v>
      </c>
      <c r="L149">
        <v>0.5872388884227665</v>
      </c>
      <c r="M149">
        <v>0.49468519838828096</v>
      </c>
      <c r="N149">
        <v>0.48531060079377553</v>
      </c>
      <c r="O149">
        <v>0.50013245044705967</v>
      </c>
      <c r="P149">
        <v>0.52743790316862704</v>
      </c>
      <c r="Q149">
        <v>0.50792349669019532</v>
      </c>
      <c r="R149">
        <v>0.52037084088404817</v>
      </c>
      <c r="S149">
        <v>0.54923739697285934</v>
      </c>
    </row>
    <row r="150" spans="1:19" x14ac:dyDescent="0.25">
      <c r="A150" t="s">
        <v>310</v>
      </c>
      <c r="B150" t="s">
        <v>99</v>
      </c>
      <c r="C150">
        <v>1.1773610024342407</v>
      </c>
      <c r="D150">
        <v>1.1509961411399985</v>
      </c>
      <c r="E150">
        <v>1.2627831339380431</v>
      </c>
      <c r="F150">
        <v>1.3237461058710935</v>
      </c>
      <c r="G150">
        <v>1.2594955008652335</v>
      </c>
      <c r="H150">
        <v>1.2271337239000024</v>
      </c>
      <c r="I150">
        <v>1.2598573074610919</v>
      </c>
      <c r="J150">
        <v>1.1650335197695314</v>
      </c>
      <c r="K150">
        <v>1.1890029870800034</v>
      </c>
      <c r="L150">
        <v>1.1745780264415644</v>
      </c>
      <c r="M150">
        <v>0.97777043950507758</v>
      </c>
      <c r="N150">
        <v>0.94296412041011912</v>
      </c>
      <c r="O150">
        <v>0.95831983881176641</v>
      </c>
      <c r="P150">
        <v>1.0024721309192151</v>
      </c>
      <c r="Q150">
        <v>0.96486164630588078</v>
      </c>
      <c r="R150">
        <v>0.98735657783190933</v>
      </c>
      <c r="S150">
        <v>1.0068940289961079</v>
      </c>
    </row>
    <row r="151" spans="1:19" x14ac:dyDescent="0.25">
      <c r="A151" t="s">
        <v>302</v>
      </c>
      <c r="B151" t="s">
        <v>100</v>
      </c>
      <c r="C151">
        <v>0.54585438705662725</v>
      </c>
      <c r="D151">
        <v>0.61310634562327571</v>
      </c>
      <c r="E151">
        <v>0.77391191355491717</v>
      </c>
      <c r="F151">
        <v>0.84131267358573303</v>
      </c>
      <c r="G151">
        <v>0.72439532944120089</v>
      </c>
      <c r="H151">
        <v>0.64500265675116575</v>
      </c>
      <c r="I151">
        <v>0.69299000389431009</v>
      </c>
      <c r="J151">
        <v>0.65040108139277963</v>
      </c>
      <c r="K151">
        <v>0.66290236119201307</v>
      </c>
      <c r="L151">
        <v>0.66100619324156629</v>
      </c>
      <c r="M151">
        <v>0.55205921947539027</v>
      </c>
      <c r="N151">
        <v>0.53633329978015698</v>
      </c>
      <c r="O151">
        <v>0.54737232820353032</v>
      </c>
      <c r="P151">
        <v>0.57858622394274473</v>
      </c>
      <c r="Q151">
        <v>0.56226502834509706</v>
      </c>
      <c r="R151">
        <v>0.56337338218988475</v>
      </c>
      <c r="S151">
        <v>0.59886872860464158</v>
      </c>
    </row>
    <row r="152" spans="1:19" x14ac:dyDescent="0.25">
      <c r="A152" t="s">
        <v>573</v>
      </c>
      <c r="B152" t="s">
        <v>312</v>
      </c>
      <c r="C152">
        <v>0.42399292075092804</v>
      </c>
      <c r="D152">
        <v>0.4436932402280313</v>
      </c>
      <c r="E152">
        <v>0.46785544664121875</v>
      </c>
      <c r="F152">
        <v>0.50628626838279578</v>
      </c>
      <c r="G152">
        <v>0.50997750956445143</v>
      </c>
      <c r="H152">
        <v>0.52688105514327677</v>
      </c>
      <c r="I152">
        <v>0.55371366528781274</v>
      </c>
      <c r="J152">
        <v>0.57138273669094242</v>
      </c>
      <c r="K152">
        <v>0.58126129079342237</v>
      </c>
      <c r="L152">
        <v>0.60856405747893361</v>
      </c>
      <c r="M152">
        <v>0.64333418271059362</v>
      </c>
      <c r="N152">
        <v>0.64012384064579175</v>
      </c>
      <c r="O152">
        <v>0.64227713511942564</v>
      </c>
      <c r="P152">
        <v>0.64577720821639639</v>
      </c>
      <c r="Q152">
        <v>0.64983913532618676</v>
      </c>
      <c r="R152">
        <v>0.6470716990255424</v>
      </c>
      <c r="S152">
        <v>0.61632629171185072</v>
      </c>
    </row>
    <row r="153" spans="1:19" x14ac:dyDescent="0.25">
      <c r="A153" t="s">
        <v>574</v>
      </c>
      <c r="B153" t="s">
        <v>468</v>
      </c>
    </row>
    <row r="154" spans="1:19" x14ac:dyDescent="0.25">
      <c r="A154" t="s">
        <v>335</v>
      </c>
      <c r="B154" t="s">
        <v>101</v>
      </c>
      <c r="C154">
        <v>0.42080780623164238</v>
      </c>
      <c r="D154">
        <v>0.41780211267833917</v>
      </c>
      <c r="E154">
        <v>0.45246829325643229</v>
      </c>
      <c r="F154">
        <v>0.49053262140675974</v>
      </c>
      <c r="G154">
        <v>0.46953770106149856</v>
      </c>
      <c r="H154">
        <v>0.44844574872854398</v>
      </c>
      <c r="I154">
        <v>0.45393342563567535</v>
      </c>
      <c r="J154">
        <v>0.43456826089105055</v>
      </c>
      <c r="K154">
        <v>0.45136989570587233</v>
      </c>
      <c r="L154">
        <v>0.47986184061832077</v>
      </c>
      <c r="M154">
        <v>0.40929154341879803</v>
      </c>
      <c r="N154">
        <v>0.40724312137834212</v>
      </c>
      <c r="O154">
        <v>0.41513004137669729</v>
      </c>
      <c r="P154">
        <v>0.42258961778993082</v>
      </c>
      <c r="Q154">
        <v>0.40850103958306555</v>
      </c>
      <c r="R154">
        <v>0.40934996631527248</v>
      </c>
      <c r="S154">
        <v>0.42871533796393169</v>
      </c>
    </row>
    <row r="155" spans="1:19" x14ac:dyDescent="0.25">
      <c r="A155" t="s">
        <v>331</v>
      </c>
      <c r="B155" t="s">
        <v>332</v>
      </c>
    </row>
    <row r="156" spans="1:19" x14ac:dyDescent="0.25">
      <c r="A156" t="s">
        <v>330</v>
      </c>
      <c r="B156" t="s">
        <v>102</v>
      </c>
      <c r="C156">
        <v>0.21018639499497921</v>
      </c>
      <c r="D156">
        <v>0.22189363508649923</v>
      </c>
      <c r="E156">
        <v>0.2708730559707172</v>
      </c>
      <c r="F156">
        <v>0.33917962403399443</v>
      </c>
      <c r="G156">
        <v>0.32208947222723139</v>
      </c>
      <c r="H156">
        <v>0.38105636225114908</v>
      </c>
      <c r="I156">
        <v>0.42557449714289819</v>
      </c>
      <c r="J156">
        <v>0.41364436688912293</v>
      </c>
      <c r="K156">
        <v>0.39634694059824926</v>
      </c>
      <c r="L156">
        <v>0.3771127129704378</v>
      </c>
      <c r="M156">
        <v>0.29524639877354719</v>
      </c>
      <c r="N156">
        <v>0.27147083657030235</v>
      </c>
      <c r="O156">
        <v>0.30122660763159836</v>
      </c>
      <c r="P156">
        <v>0.33421224579105807</v>
      </c>
      <c r="Q156">
        <v>0.33087862538746082</v>
      </c>
      <c r="R156">
        <v>0.34969843514581378</v>
      </c>
      <c r="S156">
        <v>0.33986376970001303</v>
      </c>
    </row>
    <row r="157" spans="1:19" x14ac:dyDescent="0.25">
      <c r="A157" t="s">
        <v>314</v>
      </c>
      <c r="B157" t="s">
        <v>103</v>
      </c>
      <c r="C157">
        <v>0.22781596364164955</v>
      </c>
      <c r="D157">
        <v>0.22887438095640542</v>
      </c>
      <c r="E157">
        <v>0.2809854324437755</v>
      </c>
      <c r="F157">
        <v>0.32504626766831829</v>
      </c>
      <c r="G157">
        <v>0.30160197735318289</v>
      </c>
      <c r="H157">
        <v>0.30745339102633795</v>
      </c>
      <c r="I157">
        <v>0.343122150146072</v>
      </c>
      <c r="J157">
        <v>0.33845533663876315</v>
      </c>
      <c r="K157">
        <v>0.35237383196708005</v>
      </c>
      <c r="L157">
        <v>0.34120926104617433</v>
      </c>
      <c r="M157">
        <v>0.30205856536821457</v>
      </c>
      <c r="N157">
        <v>0.29623776223438797</v>
      </c>
      <c r="O157">
        <v>0.32522428006317489</v>
      </c>
      <c r="P157">
        <v>0.32143948395710825</v>
      </c>
      <c r="Q157">
        <v>0.31002423868823559</v>
      </c>
      <c r="R157">
        <v>0.30524517679987989</v>
      </c>
      <c r="S157">
        <v>0.31127561869913711</v>
      </c>
    </row>
    <row r="158" spans="1:19" x14ac:dyDescent="0.25">
      <c r="A158" t="s">
        <v>317</v>
      </c>
      <c r="B158" t="s">
        <v>318</v>
      </c>
      <c r="C158">
        <v>0.4069374139789953</v>
      </c>
      <c r="D158">
        <v>0.42383400145050626</v>
      </c>
      <c r="E158">
        <v>0.45443654710941561</v>
      </c>
      <c r="F158">
        <v>0.49515523850515081</v>
      </c>
      <c r="G158">
        <v>0.5475331446480719</v>
      </c>
      <c r="H158">
        <v>0.55662154659805074</v>
      </c>
      <c r="I158">
        <v>0.53839375916906718</v>
      </c>
      <c r="J158">
        <v>0.53070366885355946</v>
      </c>
      <c r="K158">
        <v>0.536643889437729</v>
      </c>
      <c r="L158">
        <v>0.53143725122749086</v>
      </c>
      <c r="M158">
        <v>0.53870555606868664</v>
      </c>
      <c r="N158">
        <v>0.52893342661778786</v>
      </c>
      <c r="O158">
        <v>0.53036848982926688</v>
      </c>
      <c r="P158">
        <v>0.53417709627401233</v>
      </c>
      <c r="Q158">
        <v>0.51852315485247169</v>
      </c>
      <c r="R158">
        <v>0.51449968840729721</v>
      </c>
      <c r="S158">
        <v>0.50284286965185809</v>
      </c>
    </row>
    <row r="159" spans="1:19" x14ac:dyDescent="0.25">
      <c r="A159" t="s">
        <v>575</v>
      </c>
      <c r="B159" t="s">
        <v>469</v>
      </c>
    </row>
    <row r="160" spans="1:19" x14ac:dyDescent="0.25">
      <c r="A160" t="s">
        <v>327</v>
      </c>
      <c r="B160" t="s">
        <v>104</v>
      </c>
      <c r="C160">
        <v>0.65396654401306675</v>
      </c>
      <c r="D160">
        <v>0.65650900983558425</v>
      </c>
      <c r="E160">
        <v>0.67444437327281714</v>
      </c>
      <c r="F160">
        <v>0.6711350710261732</v>
      </c>
      <c r="G160">
        <v>0.55012150812150806</v>
      </c>
      <c r="H160">
        <v>0.60776052548274773</v>
      </c>
      <c r="I160">
        <v>0.61763082272826064</v>
      </c>
      <c r="J160">
        <v>0.59673548730020121</v>
      </c>
      <c r="K160">
        <v>0.61731592546194802</v>
      </c>
      <c r="L160">
        <v>0.6052524355839759</v>
      </c>
      <c r="M160">
        <v>0.52545667358644144</v>
      </c>
      <c r="N160">
        <v>0.45252881199736389</v>
      </c>
      <c r="O160">
        <v>0.47095617256228034</v>
      </c>
      <c r="P160">
        <v>0.48203171848287546</v>
      </c>
      <c r="Q160">
        <v>0.50095335243672001</v>
      </c>
      <c r="R160">
        <v>0.45159609226644826</v>
      </c>
      <c r="S160">
        <v>0.49541810540439218</v>
      </c>
    </row>
    <row r="161" spans="1:19" x14ac:dyDescent="0.25">
      <c r="A161" t="s">
        <v>322</v>
      </c>
      <c r="B161" t="s">
        <v>324</v>
      </c>
      <c r="C161">
        <v>0.88079544872399196</v>
      </c>
      <c r="D161">
        <v>0.88416325302107601</v>
      </c>
      <c r="E161">
        <v>0.87421353784238098</v>
      </c>
      <c r="F161">
        <v>0.90460592461851896</v>
      </c>
      <c r="G161">
        <v>0.89465075451304799</v>
      </c>
      <c r="H161">
        <v>0.89252933517975197</v>
      </c>
      <c r="I161">
        <v>0.93859516440826896</v>
      </c>
      <c r="J161">
        <v>0.97852219978680599</v>
      </c>
      <c r="K161">
        <v>0.95649584319070602</v>
      </c>
      <c r="L161">
        <v>0.94806237597970999</v>
      </c>
      <c r="M161">
        <v>0.908463476713815</v>
      </c>
      <c r="N161">
        <v>0.967041474188163</v>
      </c>
      <c r="O161">
        <v>0.97253166800216995</v>
      </c>
      <c r="P161">
        <v>0.94001829874166798</v>
      </c>
      <c r="Q161">
        <v>0.88166852578204402</v>
      </c>
      <c r="R161">
        <v>0.92433849460273698</v>
      </c>
      <c r="S161">
        <v>0.94236662428040696</v>
      </c>
    </row>
    <row r="162" spans="1:19" x14ac:dyDescent="0.25">
      <c r="A162" t="s">
        <v>576</v>
      </c>
      <c r="B162" t="s">
        <v>470</v>
      </c>
    </row>
    <row r="163" spans="1:19" x14ac:dyDescent="0.25">
      <c r="A163" t="s">
        <v>577</v>
      </c>
      <c r="B163" t="s">
        <v>105</v>
      </c>
      <c r="C163">
        <v>0.39147972844069134</v>
      </c>
      <c r="D163">
        <v>0.38698399148715007</v>
      </c>
      <c r="E163">
        <v>0.4362580142542265</v>
      </c>
      <c r="F163">
        <v>0.46011577716791224</v>
      </c>
      <c r="G163">
        <v>0.416415275713861</v>
      </c>
      <c r="H163">
        <v>0.4029688314782125</v>
      </c>
      <c r="I163">
        <v>0.43630827212115086</v>
      </c>
      <c r="J163">
        <v>0.39701107593234747</v>
      </c>
      <c r="K163">
        <v>0.41167409576812741</v>
      </c>
      <c r="L163">
        <v>0.40900409377867908</v>
      </c>
      <c r="M163">
        <v>0.350041666632253</v>
      </c>
      <c r="N163">
        <v>0.34006677210646724</v>
      </c>
      <c r="O163">
        <v>0.34695990540842214</v>
      </c>
      <c r="P163">
        <v>0.36376520952432778</v>
      </c>
      <c r="Q163">
        <v>0.34758853905870363</v>
      </c>
      <c r="R163">
        <v>0.35123196101187992</v>
      </c>
      <c r="S163">
        <v>0.36738755446635629</v>
      </c>
    </row>
    <row r="164" spans="1:19" x14ac:dyDescent="0.25">
      <c r="A164" t="s">
        <v>319</v>
      </c>
      <c r="B164" t="s">
        <v>106</v>
      </c>
      <c r="C164">
        <v>0.31974030056485014</v>
      </c>
      <c r="D164">
        <v>0.32758556922773879</v>
      </c>
      <c r="E164">
        <v>0.36400706145007966</v>
      </c>
      <c r="F164">
        <v>0.41117971046096413</v>
      </c>
      <c r="G164">
        <v>0.40541867568392415</v>
      </c>
      <c r="H164">
        <v>0.39738788421601057</v>
      </c>
      <c r="I164">
        <v>0.4585481297654147</v>
      </c>
      <c r="J164">
        <v>0.44143752194565417</v>
      </c>
      <c r="K164">
        <v>0.4440424596182645</v>
      </c>
      <c r="L164">
        <v>0.44289514046725792</v>
      </c>
      <c r="M164">
        <v>0.36970000530762503</v>
      </c>
      <c r="N164">
        <v>0.35665655909146993</v>
      </c>
      <c r="O164">
        <v>0.36942421452909358</v>
      </c>
      <c r="P164">
        <v>0.38267970927666484</v>
      </c>
      <c r="Q164">
        <v>0.3632877201909574</v>
      </c>
      <c r="R164">
        <v>0.36734570253495391</v>
      </c>
      <c r="S164">
        <v>0.3750665511338272</v>
      </c>
    </row>
    <row r="165" spans="1:19" x14ac:dyDescent="0.25">
      <c r="A165" t="s">
        <v>320</v>
      </c>
      <c r="B165" t="s">
        <v>321</v>
      </c>
      <c r="C165">
        <v>0.71226357878589608</v>
      </c>
      <c r="D165">
        <v>0.71711817582010662</v>
      </c>
      <c r="E165">
        <v>0.777599761662639</v>
      </c>
      <c r="F165">
        <v>0.837200224880564</v>
      </c>
      <c r="G165">
        <v>0.79113328878596834</v>
      </c>
      <c r="H165">
        <v>0.75902801651235841</v>
      </c>
      <c r="I165">
        <v>0.79956719131499854</v>
      </c>
      <c r="J165">
        <v>0.74523613817306689</v>
      </c>
      <c r="K165">
        <v>0.76677791602640455</v>
      </c>
      <c r="L165">
        <v>0.77888903322261327</v>
      </c>
      <c r="M165">
        <v>0.66536213480503381</v>
      </c>
      <c r="N165">
        <v>0.64515016000943548</v>
      </c>
      <c r="O165">
        <v>0.66235773147698151</v>
      </c>
      <c r="P165">
        <v>0.69300109150991618</v>
      </c>
      <c r="Q165">
        <v>0.6599808232590697</v>
      </c>
      <c r="R165">
        <v>0.66292764428379103</v>
      </c>
      <c r="S165">
        <v>0.68928925213901704</v>
      </c>
    </row>
    <row r="166" spans="1:19" x14ac:dyDescent="0.25">
      <c r="A166" t="s">
        <v>578</v>
      </c>
      <c r="B166" t="s">
        <v>107</v>
      </c>
      <c r="C166">
        <v>0.13365648489057222</v>
      </c>
      <c r="D166">
        <v>0.12820332707658985</v>
      </c>
      <c r="E166">
        <v>0.14583027580625904</v>
      </c>
      <c r="F166">
        <v>0.19014202355368265</v>
      </c>
      <c r="G166">
        <v>0.2190198604938916</v>
      </c>
      <c r="H166">
        <v>0.25229818553528571</v>
      </c>
      <c r="I166">
        <v>0.32914997466706725</v>
      </c>
      <c r="J166">
        <v>0.31978022090275676</v>
      </c>
      <c r="K166">
        <v>0.30882829715014032</v>
      </c>
      <c r="L166">
        <v>0.30177280582697125</v>
      </c>
      <c r="M166">
        <v>0.2915016048677444</v>
      </c>
      <c r="N166">
        <v>0.2819548373879614</v>
      </c>
      <c r="O166">
        <v>0.27248246990220631</v>
      </c>
      <c r="P166">
        <v>0.27328612983991818</v>
      </c>
      <c r="Q166">
        <v>0.25732315541794371</v>
      </c>
      <c r="R166">
        <v>0.28314410173438426</v>
      </c>
      <c r="S166">
        <v>0.27310749342950918</v>
      </c>
    </row>
    <row r="167" spans="1:19" x14ac:dyDescent="0.25">
      <c r="A167" t="s">
        <v>579</v>
      </c>
      <c r="B167" t="s">
        <v>471</v>
      </c>
    </row>
    <row r="168" spans="1:19" x14ac:dyDescent="0.25">
      <c r="A168" t="s">
        <v>334</v>
      </c>
      <c r="B168" t="s">
        <v>108</v>
      </c>
      <c r="C168">
        <v>0.44199905011630891</v>
      </c>
      <c r="D168">
        <v>0.42315658999678457</v>
      </c>
      <c r="E168">
        <v>0.47967481795678346</v>
      </c>
      <c r="F168">
        <v>0.53325919203443983</v>
      </c>
      <c r="G168">
        <v>0.51659192034129064</v>
      </c>
      <c r="H168">
        <v>0.49055041092764951</v>
      </c>
      <c r="I168">
        <v>0.50663490512785347</v>
      </c>
      <c r="J168">
        <v>0.47533444043986767</v>
      </c>
      <c r="K168">
        <v>0.48332860539332584</v>
      </c>
      <c r="L168">
        <v>0.48057628023848015</v>
      </c>
      <c r="M168">
        <v>0.39901629163788305</v>
      </c>
      <c r="N168">
        <v>0.38635039580409342</v>
      </c>
      <c r="O168">
        <v>0.39639779072686515</v>
      </c>
      <c r="P168">
        <v>0.41145623323051966</v>
      </c>
      <c r="Q168">
        <v>0.38611572154207879</v>
      </c>
      <c r="R168">
        <v>0.38180163689645019</v>
      </c>
      <c r="S168">
        <v>0.40652265021486161</v>
      </c>
    </row>
    <row r="169" spans="1:19" x14ac:dyDescent="0.25">
      <c r="A169" t="s">
        <v>333</v>
      </c>
      <c r="B169" t="s">
        <v>109</v>
      </c>
      <c r="C169">
        <v>0.18405260032086213</v>
      </c>
      <c r="D169">
        <v>0.22251609527298061</v>
      </c>
      <c r="E169">
        <v>0.24377677632271016</v>
      </c>
      <c r="F169">
        <v>0.29163777731967766</v>
      </c>
      <c r="G169">
        <v>0.23925408593302241</v>
      </c>
      <c r="H169">
        <v>0.34860925708597718</v>
      </c>
      <c r="I169">
        <v>0.42158855506905801</v>
      </c>
      <c r="J169">
        <v>0.42550726752751222</v>
      </c>
      <c r="K169">
        <v>0.41385158386492332</v>
      </c>
      <c r="L169">
        <v>0.3761223940359969</v>
      </c>
      <c r="M169">
        <v>0.36393895213248767</v>
      </c>
      <c r="N169">
        <v>0.34071199308482458</v>
      </c>
      <c r="O169">
        <v>0.3243886512080898</v>
      </c>
      <c r="P169">
        <v>0.33751596367017689</v>
      </c>
      <c r="Q169">
        <v>0.33849456997577326</v>
      </c>
      <c r="R169">
        <v>0.32839808505950041</v>
      </c>
      <c r="S169">
        <v>0.35620431341672093</v>
      </c>
    </row>
    <row r="170" spans="1:19" x14ac:dyDescent="0.25">
      <c r="A170" t="s">
        <v>580</v>
      </c>
      <c r="B170" t="s">
        <v>472</v>
      </c>
    </row>
    <row r="171" spans="1:19" x14ac:dyDescent="0.25">
      <c r="A171" t="s">
        <v>336</v>
      </c>
      <c r="B171" t="s">
        <v>110</v>
      </c>
      <c r="C171">
        <v>0.59734521326796752</v>
      </c>
      <c r="D171">
        <v>0.567512527459206</v>
      </c>
      <c r="E171">
        <v>0.5841367657399682</v>
      </c>
      <c r="F171">
        <v>0.64165129781921026</v>
      </c>
      <c r="G171">
        <v>0.56902775399823391</v>
      </c>
      <c r="H171">
        <v>0.49205775994543605</v>
      </c>
      <c r="I171">
        <v>0.58118115482735411</v>
      </c>
      <c r="J171">
        <v>0.63508491245872478</v>
      </c>
      <c r="K171">
        <v>0.61206192342567955</v>
      </c>
      <c r="L171">
        <v>0.59169321576337286</v>
      </c>
      <c r="M171">
        <v>0.45680605000405422</v>
      </c>
      <c r="N171">
        <v>0.31453732572969512</v>
      </c>
      <c r="O171">
        <v>0.35945276858186381</v>
      </c>
      <c r="P171">
        <v>0.38113125655172375</v>
      </c>
      <c r="Q171">
        <v>0.37938927314643406</v>
      </c>
      <c r="R171">
        <v>0.34598345450753182</v>
      </c>
      <c r="S171">
        <v>0.36494160817988541</v>
      </c>
    </row>
    <row r="172" spans="1:19" x14ac:dyDescent="0.25">
      <c r="A172" t="s">
        <v>325</v>
      </c>
      <c r="B172" t="s">
        <v>111</v>
      </c>
      <c r="C172">
        <v>0.2600962992886427</v>
      </c>
      <c r="D172">
        <v>0.28464917550942032</v>
      </c>
      <c r="E172">
        <v>0.3135006156682606</v>
      </c>
      <c r="F172">
        <v>0.36970802942864744</v>
      </c>
      <c r="G172">
        <v>0.33232437604135256</v>
      </c>
      <c r="H172">
        <v>0.382048958387667</v>
      </c>
      <c r="I172">
        <v>0.42573477788526887</v>
      </c>
      <c r="J172">
        <v>0.40975275786227833</v>
      </c>
      <c r="K172">
        <v>0.40047977880967595</v>
      </c>
      <c r="L172">
        <v>0.39047471812836732</v>
      </c>
      <c r="M172">
        <v>0.36286104601937652</v>
      </c>
      <c r="N172">
        <v>0.32698300891385501</v>
      </c>
      <c r="O172">
        <v>0.3108239937480835</v>
      </c>
      <c r="P172">
        <v>0.31843752124463875</v>
      </c>
      <c r="Q172">
        <v>0.32066247503717005</v>
      </c>
      <c r="R172">
        <v>0.33330237956389225</v>
      </c>
      <c r="S172">
        <v>0.37148254971284106</v>
      </c>
    </row>
    <row r="173" spans="1:19" x14ac:dyDescent="0.25">
      <c r="A173" t="s">
        <v>326</v>
      </c>
      <c r="B173" t="s">
        <v>112</v>
      </c>
      <c r="C173">
        <v>0.4576920676384042</v>
      </c>
      <c r="D173">
        <v>0.4586305281689978</v>
      </c>
      <c r="E173">
        <v>0.48975566148308886</v>
      </c>
      <c r="F173">
        <v>0.55893144254350369</v>
      </c>
      <c r="G173">
        <v>0.49119536409680287</v>
      </c>
      <c r="H173">
        <v>0.50957022781395445</v>
      </c>
      <c r="I173">
        <v>0.55226639804960986</v>
      </c>
      <c r="J173">
        <v>0.54771842258345416</v>
      </c>
      <c r="K173">
        <v>0.53939534054324234</v>
      </c>
      <c r="L173">
        <v>0.5492163846823942</v>
      </c>
      <c r="M173">
        <v>0.48156664199950361</v>
      </c>
      <c r="N173">
        <v>0.46768350114912827</v>
      </c>
      <c r="O173">
        <v>0.48960315266890264</v>
      </c>
      <c r="P173">
        <v>0.49402783292240326</v>
      </c>
      <c r="Q173">
        <v>0.4621248272266763</v>
      </c>
      <c r="R173">
        <v>0.42225284037581617</v>
      </c>
      <c r="S173">
        <v>0.39531692328219731</v>
      </c>
    </row>
    <row r="174" spans="1:19" x14ac:dyDescent="0.25">
      <c r="A174" t="s">
        <v>315</v>
      </c>
      <c r="B174" t="s">
        <v>113</v>
      </c>
      <c r="C174">
        <v>0.3866696095053429</v>
      </c>
      <c r="D174">
        <v>0.39178242729551849</v>
      </c>
      <c r="E174">
        <v>0.3859222808593778</v>
      </c>
      <c r="F174">
        <v>0.422259383305572</v>
      </c>
      <c r="G174">
        <v>0.4506495060165846</v>
      </c>
      <c r="H174">
        <v>0.46837785679663252</v>
      </c>
      <c r="I174">
        <v>0.50326828403177315</v>
      </c>
      <c r="J174">
        <v>0.37867913828797095</v>
      </c>
      <c r="K174">
        <v>0.31432203610310766</v>
      </c>
      <c r="L174">
        <v>0.34409308078353329</v>
      </c>
      <c r="M174">
        <v>0.37352425336705858</v>
      </c>
      <c r="N174">
        <v>0.30807214701700547</v>
      </c>
      <c r="O174">
        <v>0.34380896721263499</v>
      </c>
      <c r="P174">
        <v>0.35536524201196451</v>
      </c>
      <c r="Q174">
        <v>0.36943904143797957</v>
      </c>
      <c r="R174">
        <v>0.40014470872626284</v>
      </c>
      <c r="S174">
        <v>0.38753153719897526</v>
      </c>
    </row>
    <row r="175" spans="1:19" x14ac:dyDescent="0.25">
      <c r="A175" t="s">
        <v>316</v>
      </c>
      <c r="B175" t="s">
        <v>114</v>
      </c>
      <c r="C175">
        <v>0.33938463096492832</v>
      </c>
      <c r="D175">
        <v>0.35342861689789268</v>
      </c>
      <c r="E175">
        <v>0.38513803277579706</v>
      </c>
      <c r="F175">
        <v>0.42987931120641526</v>
      </c>
      <c r="G175">
        <v>0.38004775185112211</v>
      </c>
      <c r="H175">
        <v>0.4407667087229642</v>
      </c>
      <c r="I175">
        <v>0.47912889835881373</v>
      </c>
      <c r="J175">
        <v>0.47061363670746242</v>
      </c>
      <c r="K175">
        <v>0.46725055060552545</v>
      </c>
      <c r="L175">
        <v>0.45998107611544808</v>
      </c>
      <c r="M175">
        <v>0.40139051302342338</v>
      </c>
      <c r="N175">
        <v>0.38431603047063861</v>
      </c>
      <c r="O175">
        <v>0.38479837791585436</v>
      </c>
      <c r="P175">
        <v>0.40303149146361922</v>
      </c>
      <c r="Q175">
        <v>0.38596054470738922</v>
      </c>
      <c r="R175">
        <v>0.37293271690556201</v>
      </c>
      <c r="S175">
        <v>0.38401188221201699</v>
      </c>
    </row>
    <row r="176" spans="1:19" x14ac:dyDescent="0.25">
      <c r="A176" t="s">
        <v>581</v>
      </c>
      <c r="B176" t="s">
        <v>473</v>
      </c>
    </row>
    <row r="177" spans="1:19" x14ac:dyDescent="0.25">
      <c r="A177" t="s">
        <v>337</v>
      </c>
      <c r="B177" t="s">
        <v>115</v>
      </c>
      <c r="C177">
        <v>0.54476513336094778</v>
      </c>
      <c r="D177">
        <v>0.54484813787681274</v>
      </c>
      <c r="E177">
        <v>0.55616430536106687</v>
      </c>
      <c r="F177">
        <v>0.51765585757173194</v>
      </c>
      <c r="G177">
        <v>0.53258587525169432</v>
      </c>
      <c r="H177">
        <v>0.63467179261353834</v>
      </c>
      <c r="I177">
        <v>0.6481518157540932</v>
      </c>
      <c r="J177">
        <v>0.63614440355945956</v>
      </c>
      <c r="K177">
        <v>0.55385720902098845</v>
      </c>
      <c r="L177">
        <v>0.52257401654124636</v>
      </c>
      <c r="M177">
        <v>0.46049841824378474</v>
      </c>
      <c r="N177">
        <v>0.43607304045130402</v>
      </c>
      <c r="O177">
        <v>0.52766613564245779</v>
      </c>
      <c r="P177">
        <v>0.54106804046004053</v>
      </c>
      <c r="Q177">
        <v>0.49138825570571554</v>
      </c>
      <c r="R177">
        <v>0.44544223875687616</v>
      </c>
      <c r="S177">
        <v>0.48467821680542195</v>
      </c>
    </row>
    <row r="178" spans="1:19" x14ac:dyDescent="0.25">
      <c r="A178" t="s">
        <v>582</v>
      </c>
      <c r="B178" t="s">
        <v>116</v>
      </c>
      <c r="C178" s="4">
        <v>1.1401564828389099</v>
      </c>
    </row>
    <row r="179" spans="1:19" x14ac:dyDescent="0.25">
      <c r="A179" t="s">
        <v>343</v>
      </c>
      <c r="B179" t="s">
        <v>117</v>
      </c>
      <c r="C179">
        <v>0.35875075672056811</v>
      </c>
      <c r="D179">
        <v>0.35648702227998397</v>
      </c>
      <c r="E179">
        <v>0.4055237799110113</v>
      </c>
      <c r="F179">
        <v>0.47025810139999774</v>
      </c>
      <c r="G179">
        <v>0.46169354312270805</v>
      </c>
      <c r="H179">
        <v>0.44868898852842076</v>
      </c>
      <c r="I179">
        <v>0.47984816739956149</v>
      </c>
      <c r="J179">
        <v>0.45720084752903645</v>
      </c>
      <c r="K179">
        <v>0.49014915714904406</v>
      </c>
      <c r="L179">
        <v>0.49416929091320577</v>
      </c>
      <c r="M179">
        <v>0.42272693869310607</v>
      </c>
      <c r="N179">
        <v>0.43370996058089228</v>
      </c>
      <c r="O179">
        <v>0.44511685305243703</v>
      </c>
      <c r="P179">
        <v>0.46435047328720042</v>
      </c>
      <c r="Q179">
        <v>0.43423036410391513</v>
      </c>
      <c r="R179">
        <v>0.44090140305651976</v>
      </c>
      <c r="S179">
        <v>0.45308702211012303</v>
      </c>
    </row>
    <row r="180" spans="1:19" x14ac:dyDescent="0.25">
      <c r="A180" t="s">
        <v>344</v>
      </c>
      <c r="B180" t="s">
        <v>118</v>
      </c>
      <c r="C180">
        <v>0.33474695215252387</v>
      </c>
      <c r="D180">
        <v>0.41560124326393172</v>
      </c>
      <c r="E180">
        <v>0.44301694657938462</v>
      </c>
      <c r="F180">
        <v>0.49670700137457058</v>
      </c>
      <c r="G180">
        <v>0.3969893802639724</v>
      </c>
      <c r="H180">
        <v>0.49223819979814404</v>
      </c>
      <c r="I180">
        <v>0.51715168944837475</v>
      </c>
      <c r="J180">
        <v>0.55679282109667783</v>
      </c>
      <c r="K180">
        <v>0.57951378681788956</v>
      </c>
      <c r="L180">
        <v>0.59103308259403076</v>
      </c>
      <c r="M180">
        <v>0.50159803665691871</v>
      </c>
      <c r="N180">
        <v>0.41568882615360309</v>
      </c>
      <c r="O180">
        <v>0.37927292228910114</v>
      </c>
      <c r="P180">
        <v>0.4079221142167973</v>
      </c>
      <c r="Q180">
        <v>0.4166211020896381</v>
      </c>
      <c r="R180">
        <v>0.40428789249724295</v>
      </c>
      <c r="S180">
        <v>0.3819816779663453</v>
      </c>
    </row>
    <row r="181" spans="1:19" x14ac:dyDescent="0.25">
      <c r="A181" t="s">
        <v>342</v>
      </c>
      <c r="B181" t="s">
        <v>119</v>
      </c>
      <c r="C181">
        <v>0.34243655893851838</v>
      </c>
      <c r="D181">
        <v>0.34124268044359762</v>
      </c>
      <c r="E181">
        <v>0.34706512353144536</v>
      </c>
      <c r="F181">
        <v>0.37683580812767664</v>
      </c>
      <c r="G181">
        <v>0.37815050483237539</v>
      </c>
      <c r="H181">
        <v>0.37771434594017717</v>
      </c>
      <c r="I181">
        <v>0.38839823258422695</v>
      </c>
      <c r="J181">
        <v>0.39757936093683571</v>
      </c>
      <c r="K181">
        <v>0.39295429863780762</v>
      </c>
      <c r="L181">
        <v>0.39137605255260816</v>
      </c>
      <c r="M181">
        <v>0.38721228271468405</v>
      </c>
      <c r="N181">
        <v>0.37013592657888617</v>
      </c>
      <c r="O181">
        <v>0.35961886201445881</v>
      </c>
      <c r="P181">
        <v>0.34339909199954999</v>
      </c>
      <c r="Q181">
        <v>0.33907829940544415</v>
      </c>
      <c r="R181">
        <v>0.34088495483549347</v>
      </c>
      <c r="S181">
        <v>0.33020732018660259</v>
      </c>
    </row>
    <row r="182" spans="1:19" x14ac:dyDescent="0.25">
      <c r="A182" t="s">
        <v>339</v>
      </c>
      <c r="B182" t="s">
        <v>120</v>
      </c>
      <c r="C182">
        <v>1.1161219028669256</v>
      </c>
      <c r="D182">
        <v>1.0947767038164691</v>
      </c>
      <c r="E182">
        <v>1.1788852093333371</v>
      </c>
      <c r="F182">
        <v>1.2468697175195309</v>
      </c>
      <c r="G182">
        <v>1.1832552989031242</v>
      </c>
      <c r="H182">
        <v>1.1322230163000022</v>
      </c>
      <c r="I182">
        <v>1.1637650685311307</v>
      </c>
      <c r="J182">
        <v>1.0591900594031254</v>
      </c>
      <c r="K182">
        <v>1.0600586628886306</v>
      </c>
      <c r="L182">
        <v>1.0744887773513687</v>
      </c>
      <c r="M182">
        <v>0.89868103212265571</v>
      </c>
      <c r="N182">
        <v>0.88048386730272599</v>
      </c>
      <c r="O182">
        <v>0.88358013217647213</v>
      </c>
      <c r="P182">
        <v>0.91730287262666599</v>
      </c>
      <c r="Q182">
        <v>0.88936316589019471</v>
      </c>
      <c r="R182">
        <v>0.88406892589572228</v>
      </c>
      <c r="S182">
        <v>0.91051961756975286</v>
      </c>
    </row>
    <row r="183" spans="1:19" x14ac:dyDescent="0.25">
      <c r="A183" t="s">
        <v>345</v>
      </c>
      <c r="B183" t="s">
        <v>121</v>
      </c>
      <c r="C183">
        <v>1.3977809856422199</v>
      </c>
      <c r="D183">
        <v>1.3690483838273588</v>
      </c>
      <c r="E183">
        <v>1.5222447412866575</v>
      </c>
      <c r="F183">
        <v>1.5707945035460993</v>
      </c>
      <c r="G183">
        <v>1.4445737321692669</v>
      </c>
      <c r="H183">
        <v>1.5140593409623597</v>
      </c>
      <c r="I183">
        <v>1.6205838344890857</v>
      </c>
      <c r="J183">
        <v>1.553431027073485</v>
      </c>
      <c r="K183">
        <v>1.5369104680851065</v>
      </c>
      <c r="L183">
        <v>1.4723815921713825</v>
      </c>
      <c r="M183">
        <v>1.2316853570321373</v>
      </c>
      <c r="N183">
        <v>1.1954642857142856</v>
      </c>
      <c r="O183">
        <v>1.1787019947612325</v>
      </c>
      <c r="P183">
        <v>1.1784812788195511</v>
      </c>
      <c r="Q183">
        <v>1.1335434090909091</v>
      </c>
      <c r="R183">
        <v>1.0747839985839458</v>
      </c>
      <c r="S183">
        <v>1.1262798603026776</v>
      </c>
    </row>
    <row r="184" spans="1:19" x14ac:dyDescent="0.25">
      <c r="A184" t="s">
        <v>338</v>
      </c>
      <c r="B184" t="s">
        <v>122</v>
      </c>
      <c r="C184">
        <v>0.18985891362652474</v>
      </c>
      <c r="D184">
        <v>0.19820003419350926</v>
      </c>
      <c r="E184">
        <v>0.21307018186986629</v>
      </c>
      <c r="F184">
        <v>0.23939081947503318</v>
      </c>
      <c r="G184">
        <v>0.2331657422631789</v>
      </c>
      <c r="H184">
        <v>0.27363253414381911</v>
      </c>
      <c r="I184">
        <v>0.34943017956731287</v>
      </c>
      <c r="J184">
        <v>0.32096441121871844</v>
      </c>
      <c r="K184">
        <v>0.30469701301509966</v>
      </c>
      <c r="L184">
        <v>0.2866516468446092</v>
      </c>
      <c r="M184">
        <v>0.30096236882147731</v>
      </c>
      <c r="N184">
        <v>0.30087671037802899</v>
      </c>
      <c r="O184">
        <v>0.29408010774827725</v>
      </c>
      <c r="P184">
        <v>0.30501177170917765</v>
      </c>
      <c r="Q184">
        <v>0.29006738342317223</v>
      </c>
      <c r="R184">
        <v>0.28710733481589185</v>
      </c>
      <c r="S184">
        <v>0.28700417793664368</v>
      </c>
    </row>
    <row r="185" spans="1:19" x14ac:dyDescent="0.25">
      <c r="A185" t="s">
        <v>583</v>
      </c>
      <c r="B185" t="s">
        <v>474</v>
      </c>
      <c r="H185">
        <v>0.79614171930594291</v>
      </c>
      <c r="I185">
        <v>0.98467297280410826</v>
      </c>
      <c r="J185">
        <v>1.2736117750932461</v>
      </c>
      <c r="K185">
        <v>0.97379893015298347</v>
      </c>
      <c r="L185">
        <v>0.8025562585904793</v>
      </c>
      <c r="M185">
        <v>0.63352706376976797</v>
      </c>
      <c r="N185">
        <v>0.69795314838577749</v>
      </c>
      <c r="O185">
        <v>0.79694225273453501</v>
      </c>
      <c r="P185">
        <v>0.83196964503764048</v>
      </c>
      <c r="Q185">
        <v>0.78243817229478607</v>
      </c>
      <c r="R185">
        <v>0.73795580166119457</v>
      </c>
      <c r="S185">
        <v>0.81126542996600493</v>
      </c>
    </row>
    <row r="186" spans="1:19" x14ac:dyDescent="0.25">
      <c r="A186" t="s">
        <v>341</v>
      </c>
      <c r="B186" t="s">
        <v>123</v>
      </c>
      <c r="C186">
        <v>1.0807575864254031</v>
      </c>
      <c r="D186">
        <v>0.96033460865054143</v>
      </c>
      <c r="E186">
        <v>1.1058969647975307</v>
      </c>
      <c r="F186">
        <v>1.0478027693821608</v>
      </c>
      <c r="G186">
        <v>0.91943344368792557</v>
      </c>
      <c r="H186">
        <v>1.0786075178043502</v>
      </c>
      <c r="I186">
        <v>1.1738840600994711</v>
      </c>
      <c r="J186">
        <v>1.2117328086823738</v>
      </c>
      <c r="K186">
        <v>1.1858041204356746</v>
      </c>
      <c r="L186">
        <v>1.1951967480574102</v>
      </c>
      <c r="M186">
        <v>1.0307111351313656</v>
      </c>
      <c r="N186">
        <v>1.0031207253615495</v>
      </c>
      <c r="O186">
        <v>1.0167333574122672</v>
      </c>
      <c r="P186">
        <v>1.0171607152123923</v>
      </c>
      <c r="Q186">
        <v>0.94095956518158597</v>
      </c>
      <c r="R186">
        <v>0.93145049636040422</v>
      </c>
      <c r="S186">
        <v>1.0513184325930118</v>
      </c>
    </row>
    <row r="187" spans="1:19" x14ac:dyDescent="0.25">
      <c r="A187" t="s">
        <v>584</v>
      </c>
      <c r="B187" t="s">
        <v>475</v>
      </c>
    </row>
    <row r="188" spans="1:19" x14ac:dyDescent="0.25">
      <c r="A188" t="s">
        <v>346</v>
      </c>
      <c r="B188" t="s">
        <v>124</v>
      </c>
      <c r="C188">
        <v>0.3266869348679714</v>
      </c>
      <c r="D188">
        <v>0.36010350823332121</v>
      </c>
      <c r="E188">
        <v>0.3796039713696801</v>
      </c>
      <c r="F188">
        <v>0.49816991092126656</v>
      </c>
      <c r="G188">
        <v>0.37061362926555524</v>
      </c>
      <c r="H188">
        <v>0.42347088920361248</v>
      </c>
      <c r="I188">
        <v>0.48074850955462156</v>
      </c>
      <c r="J188">
        <v>0.49142107386892847</v>
      </c>
      <c r="K188">
        <v>0.49587340131692587</v>
      </c>
      <c r="L188">
        <v>0.51871538937324313</v>
      </c>
      <c r="M188">
        <v>0.51516879674517035</v>
      </c>
      <c r="N188">
        <v>0.50538634912865277</v>
      </c>
      <c r="O188">
        <v>0.52026340493300127</v>
      </c>
      <c r="P188">
        <v>0.56773889626404428</v>
      </c>
      <c r="Q188">
        <v>0.54289127907257995</v>
      </c>
      <c r="R188">
        <v>0.47857962332030424</v>
      </c>
      <c r="S188">
        <v>0.51782133823007281</v>
      </c>
    </row>
    <row r="189" spans="1:19" x14ac:dyDescent="0.25">
      <c r="A189" t="s">
        <v>585</v>
      </c>
      <c r="B189" t="s">
        <v>476</v>
      </c>
    </row>
    <row r="190" spans="1:19" x14ac:dyDescent="0.25">
      <c r="A190" t="s">
        <v>347</v>
      </c>
      <c r="B190" t="s">
        <v>125</v>
      </c>
      <c r="C190">
        <v>0.21975594745601407</v>
      </c>
      <c r="D190">
        <v>0.23351411424416188</v>
      </c>
      <c r="E190">
        <v>0.24078097447686783</v>
      </c>
      <c r="F190">
        <v>0.25926745862610379</v>
      </c>
      <c r="G190">
        <v>0.24768676233903408</v>
      </c>
      <c r="H190">
        <v>0.25378604811923139</v>
      </c>
      <c r="I190">
        <v>0.29171441219843658</v>
      </c>
      <c r="J190">
        <v>0.29813319654579629</v>
      </c>
      <c r="K190">
        <v>0.29459718317458372</v>
      </c>
      <c r="L190">
        <v>0.29518372141133314</v>
      </c>
      <c r="M190">
        <v>0.31023630002829289</v>
      </c>
      <c r="N190">
        <v>0.3103004363488297</v>
      </c>
      <c r="O190">
        <v>0.32046827265257505</v>
      </c>
      <c r="P190">
        <v>0.30956231721160243</v>
      </c>
      <c r="Q190">
        <v>0.26736882425216196</v>
      </c>
      <c r="R190">
        <v>0.25051348441484861</v>
      </c>
      <c r="S190">
        <v>0.26183170396386118</v>
      </c>
    </row>
    <row r="191" spans="1:19" x14ac:dyDescent="0.25">
      <c r="A191" t="s">
        <v>353</v>
      </c>
      <c r="B191" t="s">
        <v>126</v>
      </c>
      <c r="C191">
        <v>0.46682852190714802</v>
      </c>
      <c r="D191">
        <v>0.461776476783475</v>
      </c>
      <c r="E191">
        <v>0.47131938282171698</v>
      </c>
      <c r="F191">
        <v>0.497260798378869</v>
      </c>
      <c r="G191">
        <v>0.52606649719056298</v>
      </c>
      <c r="H191">
        <v>0.53328347297558198</v>
      </c>
      <c r="I191">
        <v>0.55296015739440896</v>
      </c>
      <c r="J191">
        <v>0.57401180267333995</v>
      </c>
      <c r="K191">
        <v>0.57132041454315197</v>
      </c>
      <c r="L191">
        <v>0.55884391069412198</v>
      </c>
      <c r="M191">
        <v>0.53833818435668901</v>
      </c>
      <c r="N191">
        <v>0.51544106006622303</v>
      </c>
      <c r="O191">
        <v>0.49747046828269997</v>
      </c>
      <c r="P191">
        <v>0.48913459182201402</v>
      </c>
      <c r="Q191">
        <v>0.48140334039195698</v>
      </c>
      <c r="R191">
        <v>0.46712765763990599</v>
      </c>
      <c r="S191">
        <v>0.45821858794780501</v>
      </c>
    </row>
    <row r="192" spans="1:19" x14ac:dyDescent="0.25">
      <c r="A192" t="s">
        <v>356</v>
      </c>
      <c r="B192" t="s">
        <v>127</v>
      </c>
      <c r="C192">
        <v>0.41267834055102071</v>
      </c>
      <c r="D192">
        <v>0.43388451938210776</v>
      </c>
      <c r="E192">
        <v>0.44871632155258873</v>
      </c>
      <c r="F192">
        <v>0.47602808172226668</v>
      </c>
      <c r="G192">
        <v>0.46892652679998009</v>
      </c>
      <c r="H192">
        <v>0.52225865411627903</v>
      </c>
      <c r="I192">
        <v>0.56022124492863734</v>
      </c>
      <c r="J192">
        <v>0.60634912958570286</v>
      </c>
      <c r="K192">
        <v>0.59815642438301564</v>
      </c>
      <c r="L192">
        <v>0.5797320329290595</v>
      </c>
      <c r="M192">
        <v>0.53827583812286772</v>
      </c>
      <c r="N192">
        <v>0.51650724489845334</v>
      </c>
      <c r="O192">
        <v>0.53656033587737162</v>
      </c>
      <c r="P192">
        <v>0.53171916677561915</v>
      </c>
      <c r="Q192">
        <v>0.52407089174481769</v>
      </c>
      <c r="R192">
        <v>0.51372710681665001</v>
      </c>
      <c r="S192">
        <v>0.48162040559125652</v>
      </c>
    </row>
    <row r="193" spans="1:19" x14ac:dyDescent="0.25">
      <c r="A193" t="s">
        <v>357</v>
      </c>
      <c r="B193" t="s">
        <v>128</v>
      </c>
      <c r="C193">
        <v>0.28458517435615721</v>
      </c>
      <c r="D193">
        <v>0.31150413722439746</v>
      </c>
      <c r="E193">
        <v>0.34793157619516818</v>
      </c>
      <c r="F193">
        <v>0.3809591201277161</v>
      </c>
      <c r="G193">
        <v>0.36152172475886385</v>
      </c>
      <c r="H193">
        <v>0.39408430417531265</v>
      </c>
      <c r="I193">
        <v>0.41783327313564256</v>
      </c>
      <c r="J193">
        <v>0.42788293955790602</v>
      </c>
      <c r="K193">
        <v>0.43409933234750114</v>
      </c>
      <c r="L193">
        <v>0.42518138902683167</v>
      </c>
      <c r="M193">
        <v>0.41757889596743059</v>
      </c>
      <c r="N193">
        <v>0.39898098823477812</v>
      </c>
      <c r="O193">
        <v>0.38459501332191093</v>
      </c>
      <c r="P193">
        <v>0.37296604862638666</v>
      </c>
      <c r="Q193">
        <v>0.37513223282674851</v>
      </c>
      <c r="R193">
        <v>0.39327178096272175</v>
      </c>
      <c r="S193">
        <v>0.38913897864911501</v>
      </c>
    </row>
    <row r="194" spans="1:19" x14ac:dyDescent="0.25">
      <c r="A194" t="s">
        <v>348</v>
      </c>
      <c r="B194" t="s">
        <v>349</v>
      </c>
      <c r="C194">
        <v>0.77722404741673601</v>
      </c>
      <c r="D194">
        <v>0.76470039971024395</v>
      </c>
      <c r="E194">
        <v>0.75454376167626103</v>
      </c>
      <c r="F194">
        <v>0.78335248903155696</v>
      </c>
      <c r="G194">
        <v>0.78805754529480798</v>
      </c>
      <c r="H194">
        <v>0.770474048913113</v>
      </c>
      <c r="I194">
        <v>0.749237503264511</v>
      </c>
      <c r="J194">
        <v>0.78027296640900701</v>
      </c>
      <c r="K194">
        <v>0.82631650255965206</v>
      </c>
      <c r="L194">
        <v>0.83405028889331001</v>
      </c>
      <c r="M194">
        <v>0.89114273482314299</v>
      </c>
      <c r="N194">
        <v>0.92902927154479598</v>
      </c>
      <c r="O194">
        <v>0.91002809312159705</v>
      </c>
      <c r="P194">
        <v>0.88565880379612705</v>
      </c>
      <c r="Q194">
        <v>0.84841160866481602</v>
      </c>
      <c r="R194">
        <v>0.83301693347550698</v>
      </c>
      <c r="S194">
        <v>0.79790241496479997</v>
      </c>
    </row>
    <row r="195" spans="1:19" x14ac:dyDescent="0.25">
      <c r="A195" t="s">
        <v>354</v>
      </c>
      <c r="B195" t="s">
        <v>129</v>
      </c>
      <c r="C195">
        <v>0.50302808090073825</v>
      </c>
      <c r="D195">
        <v>0.54190100039602185</v>
      </c>
      <c r="E195">
        <v>0.56483048699342397</v>
      </c>
      <c r="F195">
        <v>0.65587982625277219</v>
      </c>
      <c r="G195">
        <v>0.60752897977609155</v>
      </c>
      <c r="H195">
        <v>0.66853561000125394</v>
      </c>
      <c r="I195">
        <v>0.78407144840567689</v>
      </c>
      <c r="J195">
        <v>0.87080482083559219</v>
      </c>
      <c r="K195">
        <v>0.82296634763472487</v>
      </c>
      <c r="L195">
        <v>0.77672682610343302</v>
      </c>
      <c r="M195">
        <v>0.67533318942289411</v>
      </c>
      <c r="N195">
        <v>0.60569644644503984</v>
      </c>
      <c r="O195">
        <v>0.62898019861104182</v>
      </c>
      <c r="P195">
        <v>0.65304951147537882</v>
      </c>
      <c r="Q195">
        <v>0.63040831933660513</v>
      </c>
      <c r="R195">
        <v>0.61980530810887857</v>
      </c>
      <c r="S195">
        <v>0.66161378524340797</v>
      </c>
    </row>
    <row r="196" spans="1:19" x14ac:dyDescent="0.25">
      <c r="A196" t="s">
        <v>358</v>
      </c>
      <c r="B196" t="s">
        <v>130</v>
      </c>
      <c r="C196">
        <v>0.57721990418791524</v>
      </c>
      <c r="D196">
        <v>0.59630478216035054</v>
      </c>
      <c r="E196">
        <v>0.66979876440622854</v>
      </c>
      <c r="F196">
        <v>0.76467001494271969</v>
      </c>
      <c r="G196">
        <v>0.59906958110316977</v>
      </c>
      <c r="H196">
        <v>0.59855238284747792</v>
      </c>
      <c r="I196">
        <v>0.60801404077224241</v>
      </c>
      <c r="J196">
        <v>0.55156394902502692</v>
      </c>
      <c r="K196">
        <v>0.55750332215402143</v>
      </c>
      <c r="L196">
        <v>0.56019717863369789</v>
      </c>
      <c r="M196">
        <v>0.46826263430163151</v>
      </c>
      <c r="N196">
        <v>0.43949553616719078</v>
      </c>
      <c r="O196">
        <v>0.46116450136268622</v>
      </c>
      <c r="P196">
        <v>0.48410056206218682</v>
      </c>
      <c r="Q196">
        <v>0.46548054383497423</v>
      </c>
      <c r="R196">
        <v>0.45913788240121034</v>
      </c>
      <c r="S196">
        <v>0.47572542012998786</v>
      </c>
    </row>
    <row r="197" spans="1:19" x14ac:dyDescent="0.25">
      <c r="A197" t="s">
        <v>586</v>
      </c>
      <c r="B197" t="s">
        <v>477</v>
      </c>
    </row>
    <row r="198" spans="1:19" x14ac:dyDescent="0.25">
      <c r="A198" t="s">
        <v>360</v>
      </c>
      <c r="B198" t="s">
        <v>361</v>
      </c>
      <c r="C198">
        <v>0.74826660043915705</v>
      </c>
      <c r="D198">
        <v>0.76574031356274697</v>
      </c>
      <c r="E198">
        <v>0.77379237373703103</v>
      </c>
      <c r="F198">
        <v>0.80905048325111395</v>
      </c>
      <c r="G198">
        <v>0.84395251967629603</v>
      </c>
      <c r="H198">
        <v>0.85472946050479204</v>
      </c>
      <c r="I198">
        <v>0.85717541246428897</v>
      </c>
      <c r="J198">
        <v>0.85765760483111197</v>
      </c>
      <c r="K198">
        <v>0.85953782591803896</v>
      </c>
      <c r="L198">
        <v>0.86042176680707705</v>
      </c>
      <c r="M198">
        <v>0.87498438215726304</v>
      </c>
      <c r="N198">
        <v>0.89170179934851501</v>
      </c>
      <c r="O198">
        <v>0.90527827664661698</v>
      </c>
      <c r="P198">
        <v>0.90223857744522196</v>
      </c>
      <c r="Q198">
        <v>0.90777440124716002</v>
      </c>
      <c r="R198">
        <v>0.91900221091701795</v>
      </c>
      <c r="S198">
        <v>0.91047188915841404</v>
      </c>
    </row>
    <row r="199" spans="1:19" x14ac:dyDescent="0.25">
      <c r="A199" t="s">
        <v>587</v>
      </c>
      <c r="B199" t="s">
        <v>478</v>
      </c>
    </row>
    <row r="200" spans="1:19" x14ac:dyDescent="0.25">
      <c r="A200" t="s">
        <v>359</v>
      </c>
      <c r="B200" t="s">
        <v>131</v>
      </c>
      <c r="C200">
        <v>0.82639816023657553</v>
      </c>
      <c r="D200">
        <v>0.80377912047529287</v>
      </c>
      <c r="E200">
        <v>0.88644712341333609</v>
      </c>
      <c r="F200">
        <v>0.93561814993437487</v>
      </c>
      <c r="G200">
        <v>0.87498746193242127</v>
      </c>
      <c r="H200">
        <v>0.82608322076666818</v>
      </c>
      <c r="I200">
        <v>0.86730365485408734</v>
      </c>
      <c r="J200">
        <v>0.77780849237578142</v>
      </c>
      <c r="K200">
        <v>0.77509898451255121</v>
      </c>
      <c r="L200">
        <v>0.76902659201411505</v>
      </c>
      <c r="M200">
        <v>0.64900623683242153</v>
      </c>
      <c r="N200">
        <v>0.63250214912684988</v>
      </c>
      <c r="O200">
        <v>0.65034389712000107</v>
      </c>
      <c r="P200">
        <v>0.67459310177176424</v>
      </c>
      <c r="Q200">
        <v>0.64499531409411659</v>
      </c>
      <c r="R200">
        <v>0.6493990243315193</v>
      </c>
      <c r="S200">
        <v>0.67604963027905884</v>
      </c>
    </row>
    <row r="201" spans="1:19" x14ac:dyDescent="0.25">
      <c r="A201" t="s">
        <v>355</v>
      </c>
      <c r="B201" t="s">
        <v>132</v>
      </c>
      <c r="C201">
        <v>0.24618088017344175</v>
      </c>
      <c r="D201">
        <v>0.28498369327007406</v>
      </c>
      <c r="E201">
        <v>0.34998170711786297</v>
      </c>
      <c r="F201">
        <v>0.44449929049413756</v>
      </c>
      <c r="G201">
        <v>0.40216563796473348</v>
      </c>
      <c r="H201">
        <v>0.43619803459084466</v>
      </c>
      <c r="I201">
        <v>0.5073869474323035</v>
      </c>
      <c r="J201">
        <v>0.51716403822783141</v>
      </c>
      <c r="K201">
        <v>0.53458725116325589</v>
      </c>
      <c r="L201">
        <v>0.53414355276004388</v>
      </c>
      <c r="M201">
        <v>0.47131644312173504</v>
      </c>
      <c r="N201">
        <v>0.44218181187542605</v>
      </c>
      <c r="O201">
        <v>0.45104230348773128</v>
      </c>
      <c r="P201">
        <v>0.44028571824844576</v>
      </c>
      <c r="Q201">
        <v>0.40946075737613441</v>
      </c>
      <c r="R201">
        <v>0.38111202454326532</v>
      </c>
      <c r="S201">
        <v>0.39179528261068924</v>
      </c>
    </row>
    <row r="202" spans="1:19" x14ac:dyDescent="0.25">
      <c r="A202" t="s">
        <v>588</v>
      </c>
      <c r="B202" t="s">
        <v>352</v>
      </c>
      <c r="C202">
        <v>0.48007588777125298</v>
      </c>
      <c r="D202">
        <v>0.490822243842095</v>
      </c>
      <c r="E202">
        <v>0.500703956574853</v>
      </c>
      <c r="F202">
        <v>0.57484041122641505</v>
      </c>
      <c r="G202">
        <v>0.58176184184588997</v>
      </c>
      <c r="H202">
        <v>0.650712762818204</v>
      </c>
      <c r="I202">
        <v>0.67201765050687001</v>
      </c>
      <c r="J202">
        <v>0.61193669032312403</v>
      </c>
      <c r="K202">
        <v>0.64711780264122598</v>
      </c>
      <c r="L202">
        <v>0.608354215297364</v>
      </c>
      <c r="M202">
        <v>0.54953545159436201</v>
      </c>
      <c r="N202">
        <v>0.55945989311000699</v>
      </c>
      <c r="O202">
        <v>0.56552749456804596</v>
      </c>
      <c r="P202">
        <v>0.55066421460479797</v>
      </c>
      <c r="Q202">
        <v>0.56181263477962196</v>
      </c>
      <c r="R202">
        <v>0.56745082768595301</v>
      </c>
      <c r="S202">
        <v>0.59101508251555301</v>
      </c>
    </row>
    <row r="203" spans="1:19" x14ac:dyDescent="0.25">
      <c r="A203" t="s">
        <v>589</v>
      </c>
      <c r="B203" t="s">
        <v>479</v>
      </c>
    </row>
    <row r="204" spans="1:19" x14ac:dyDescent="0.25">
      <c r="A204" t="s">
        <v>590</v>
      </c>
      <c r="B204" t="s">
        <v>480</v>
      </c>
    </row>
    <row r="205" spans="1:19" x14ac:dyDescent="0.25">
      <c r="A205" t="s">
        <v>591</v>
      </c>
      <c r="B205" t="s">
        <v>481</v>
      </c>
    </row>
    <row r="206" spans="1:19" x14ac:dyDescent="0.25">
      <c r="A206" t="s">
        <v>362</v>
      </c>
      <c r="B206" t="s">
        <v>133</v>
      </c>
      <c r="C206">
        <v>0.46816270235367857</v>
      </c>
      <c r="D206">
        <v>0.49212377115647526</v>
      </c>
      <c r="E206">
        <v>0.53173868360734067</v>
      </c>
      <c r="F206">
        <v>0.64120661431990389</v>
      </c>
      <c r="G206">
        <v>0.48282386720908244</v>
      </c>
      <c r="H206">
        <v>0.51038793820974726</v>
      </c>
      <c r="I206">
        <v>0.59135012574248347</v>
      </c>
      <c r="J206">
        <v>0.60067189918769492</v>
      </c>
      <c r="K206">
        <v>0.61528486209911271</v>
      </c>
      <c r="L206">
        <v>0.64971925138117304</v>
      </c>
      <c r="M206">
        <v>0.67807154341058506</v>
      </c>
      <c r="N206">
        <v>0.68786222856123358</v>
      </c>
      <c r="O206">
        <v>0.64449172753554118</v>
      </c>
      <c r="P206">
        <v>0.70759696276437634</v>
      </c>
      <c r="Q206">
        <v>0.6616079239510384</v>
      </c>
      <c r="R206">
        <v>0.55717638245781598</v>
      </c>
      <c r="S206">
        <v>0.65516165257712089</v>
      </c>
    </row>
    <row r="207" spans="1:19" x14ac:dyDescent="0.25">
      <c r="A207" t="s">
        <v>363</v>
      </c>
      <c r="B207" t="s">
        <v>134</v>
      </c>
      <c r="C207">
        <v>0.48092883094813471</v>
      </c>
      <c r="D207">
        <v>0.49819880837472763</v>
      </c>
      <c r="E207">
        <v>0.6102301886972481</v>
      </c>
      <c r="F207">
        <v>0.62179745770496253</v>
      </c>
      <c r="G207">
        <v>0.51396300735773126</v>
      </c>
      <c r="H207">
        <v>0.48390434184990716</v>
      </c>
      <c r="I207">
        <v>0.50867179861046374</v>
      </c>
      <c r="J207">
        <v>0.45106091196854275</v>
      </c>
      <c r="K207">
        <v>0.48251226980210948</v>
      </c>
      <c r="L207">
        <v>0.4861210916902215</v>
      </c>
      <c r="M207">
        <v>0.41511904410487305</v>
      </c>
      <c r="N207">
        <v>0.39328129150217289</v>
      </c>
      <c r="O207">
        <v>0.39809582782487596</v>
      </c>
      <c r="P207">
        <v>0.42264799511090928</v>
      </c>
      <c r="Q207">
        <v>0.40405964419521462</v>
      </c>
      <c r="R207">
        <v>0.39923608700628416</v>
      </c>
      <c r="S207">
        <v>0.41422863818674643</v>
      </c>
    </row>
    <row r="208" spans="1:19" x14ac:dyDescent="0.25">
      <c r="A208" t="s">
        <v>365</v>
      </c>
      <c r="B208" t="s">
        <v>135</v>
      </c>
      <c r="C208">
        <v>0.45028818005685112</v>
      </c>
      <c r="D208">
        <v>0.4640611967195028</v>
      </c>
      <c r="E208">
        <v>0.54667965818113584</v>
      </c>
      <c r="F208">
        <v>0.57704316196500205</v>
      </c>
      <c r="G208">
        <v>0.44161110130937231</v>
      </c>
      <c r="H208">
        <v>0.52098241893578423</v>
      </c>
      <c r="I208">
        <v>0.62771563151965637</v>
      </c>
      <c r="J208">
        <v>0.63451319398958483</v>
      </c>
      <c r="K208">
        <v>0.61266861617421187</v>
      </c>
      <c r="L208">
        <v>0.54715632833223038</v>
      </c>
      <c r="M208">
        <v>0.38666756375773947</v>
      </c>
      <c r="N208">
        <v>0.36077864885863886</v>
      </c>
      <c r="O208">
        <v>0.41349028500517632</v>
      </c>
      <c r="P208">
        <v>0.39163312754016794</v>
      </c>
      <c r="Q208">
        <v>0.38367536999306429</v>
      </c>
      <c r="R208">
        <v>0.33968369694708678</v>
      </c>
      <c r="S208">
        <v>0.3710835484146886</v>
      </c>
    </row>
    <row r="209" spans="1:19" x14ac:dyDescent="0.25">
      <c r="A209" t="s">
        <v>366</v>
      </c>
      <c r="B209" t="s">
        <v>136</v>
      </c>
      <c r="C209">
        <v>0.35446010735943112</v>
      </c>
      <c r="D209">
        <v>0.35621747400999582</v>
      </c>
      <c r="E209">
        <v>0.39509535390578931</v>
      </c>
      <c r="F209">
        <v>0.44380326551097227</v>
      </c>
      <c r="G209">
        <v>0.4546753478901312</v>
      </c>
      <c r="H209">
        <v>0.45178120383615417</v>
      </c>
      <c r="I209">
        <v>0.46084663577194485</v>
      </c>
      <c r="J209">
        <v>0.48712603395694998</v>
      </c>
      <c r="K209">
        <v>0.46841624330875953</v>
      </c>
      <c r="L209">
        <v>0.43530972033103676</v>
      </c>
      <c r="M209">
        <v>0.41621313482789285</v>
      </c>
      <c r="N209">
        <v>0.39565006193869179</v>
      </c>
      <c r="O209">
        <v>0.3909861577327241</v>
      </c>
      <c r="P209">
        <v>0.36649887402595122</v>
      </c>
      <c r="Q209">
        <v>0.35329214608565956</v>
      </c>
      <c r="R209">
        <v>0.35521908633598898</v>
      </c>
      <c r="S209">
        <v>0.33432757344033553</v>
      </c>
    </row>
    <row r="210" spans="1:19" x14ac:dyDescent="0.25">
      <c r="A210" t="s">
        <v>592</v>
      </c>
      <c r="B210" t="s">
        <v>482</v>
      </c>
    </row>
    <row r="211" spans="1:19" x14ac:dyDescent="0.25">
      <c r="A211" t="s">
        <v>377</v>
      </c>
      <c r="B211" t="s">
        <v>137</v>
      </c>
      <c r="C211">
        <v>0.2922905082815751</v>
      </c>
      <c r="D211">
        <v>0.31653145046224035</v>
      </c>
      <c r="E211">
        <v>0.33397734235027349</v>
      </c>
      <c r="F211">
        <v>0.38540343692086931</v>
      </c>
      <c r="G211">
        <v>0.32277526347745067</v>
      </c>
      <c r="H211">
        <v>0.37377263388474929</v>
      </c>
      <c r="I211">
        <v>0.42302780151367197</v>
      </c>
      <c r="J211">
        <v>0.4400524457295733</v>
      </c>
      <c r="K211">
        <v>0.44439102808634401</v>
      </c>
      <c r="L211">
        <v>0.43900814056396531</v>
      </c>
      <c r="M211">
        <v>0.42434574762980265</v>
      </c>
      <c r="N211">
        <v>0.43704538345336802</v>
      </c>
      <c r="O211">
        <v>0.43974059422810929</v>
      </c>
      <c r="P211">
        <v>0.49682005096738663</v>
      </c>
      <c r="Q211">
        <v>0.47874360720557602</v>
      </c>
      <c r="R211">
        <v>0.43190260400413866</v>
      </c>
      <c r="S211">
        <v>0.47598890795328264</v>
      </c>
    </row>
    <row r="212" spans="1:19" x14ac:dyDescent="0.25">
      <c r="A212" t="s">
        <v>392</v>
      </c>
      <c r="B212" t="s">
        <v>138</v>
      </c>
      <c r="C212">
        <v>0.26578775325767334</v>
      </c>
      <c r="D212">
        <v>0.31138338939792215</v>
      </c>
      <c r="E212">
        <v>0.37654451460756416</v>
      </c>
      <c r="F212">
        <v>0.38804491513826861</v>
      </c>
      <c r="G212">
        <v>0.35669487906760028</v>
      </c>
      <c r="H212">
        <v>0.43151575682230098</v>
      </c>
      <c r="I212">
        <v>0.4618149369492387</v>
      </c>
      <c r="J212">
        <v>0.45877032809787294</v>
      </c>
      <c r="K212">
        <v>0.4640029128697275</v>
      </c>
      <c r="L212">
        <v>0.45686001770916346</v>
      </c>
      <c r="M212">
        <v>0.49262702280081822</v>
      </c>
      <c r="N212">
        <v>0.54307677667250831</v>
      </c>
      <c r="O212">
        <v>0.69111065679490236</v>
      </c>
      <c r="P212">
        <v>0.17288335729894125</v>
      </c>
      <c r="Q212">
        <v>0.17365043123556528</v>
      </c>
      <c r="R212">
        <v>0.14884551794532844</v>
      </c>
      <c r="S212">
        <v>0.18490550451612386</v>
      </c>
    </row>
    <row r="213" spans="1:19" x14ac:dyDescent="0.25">
      <c r="A213" t="s">
        <v>378</v>
      </c>
      <c r="B213" t="s">
        <v>139</v>
      </c>
      <c r="C213">
        <v>0.41696826458746028</v>
      </c>
      <c r="D213">
        <v>0.42000868120030677</v>
      </c>
      <c r="E213">
        <v>0.47578367009586037</v>
      </c>
      <c r="F213">
        <v>0.54215191343596181</v>
      </c>
      <c r="G213">
        <v>0.50224331437847303</v>
      </c>
      <c r="H213">
        <v>0.47927275587977464</v>
      </c>
      <c r="I213">
        <v>0.51199316456689525</v>
      </c>
      <c r="J213">
        <v>0.48104353572614422</v>
      </c>
      <c r="K213">
        <v>0.50053070312772063</v>
      </c>
      <c r="L213">
        <v>0.49339692174511651</v>
      </c>
      <c r="M213">
        <v>0.41033561217369346</v>
      </c>
      <c r="N213">
        <v>0.4128508317230718</v>
      </c>
      <c r="O213">
        <v>0.4250130358783718</v>
      </c>
      <c r="P213">
        <v>0.43029659162246769</v>
      </c>
      <c r="Q213">
        <v>0.40901972415893884</v>
      </c>
      <c r="R213">
        <v>0.41751634018271638</v>
      </c>
      <c r="S213">
        <v>0.4262706143323769</v>
      </c>
    </row>
    <row r="214" spans="1:19" x14ac:dyDescent="0.25">
      <c r="A214" t="s">
        <v>383</v>
      </c>
      <c r="B214" t="s">
        <v>384</v>
      </c>
      <c r="C214">
        <v>0.50941608188711784</v>
      </c>
      <c r="D214">
        <v>0.52719598097466358</v>
      </c>
      <c r="E214">
        <v>0.57320558047145775</v>
      </c>
      <c r="F214">
        <v>0.59079154927532829</v>
      </c>
      <c r="G214">
        <v>0.58791488265166791</v>
      </c>
      <c r="H214">
        <v>0.62656990964687942</v>
      </c>
      <c r="I214">
        <v>0.67318949151217278</v>
      </c>
      <c r="J214">
        <v>0.67685998668000635</v>
      </c>
      <c r="K214">
        <v>0.68633974403497799</v>
      </c>
      <c r="L214">
        <v>0.6818331536380412</v>
      </c>
      <c r="M214">
        <v>0.63980201458147079</v>
      </c>
      <c r="N214">
        <v>0.63576225435392975</v>
      </c>
      <c r="O214">
        <v>0.64159598147828523</v>
      </c>
      <c r="P214">
        <v>0.66403651852330969</v>
      </c>
      <c r="Q214">
        <v>0.64268616485485486</v>
      </c>
      <c r="R214">
        <v>0.60923617481310077</v>
      </c>
      <c r="S214">
        <v>0.62491378626049798</v>
      </c>
    </row>
    <row r="215" spans="1:19" x14ac:dyDescent="0.25">
      <c r="A215" t="s">
        <v>387</v>
      </c>
      <c r="B215" t="s">
        <v>140</v>
      </c>
      <c r="C215">
        <v>0.67599673145819872</v>
      </c>
      <c r="D215">
        <v>0.7030456084846205</v>
      </c>
      <c r="E215">
        <v>0.74401420103999738</v>
      </c>
      <c r="F215">
        <v>0.76733006681944149</v>
      </c>
      <c r="G215">
        <v>0.76911299084793672</v>
      </c>
      <c r="H215">
        <v>0.77233249327610265</v>
      </c>
      <c r="I215">
        <v>0.8342640812476908</v>
      </c>
      <c r="J215">
        <v>0.89038082127624818</v>
      </c>
      <c r="K215">
        <v>0.90215577314998008</v>
      </c>
      <c r="L215">
        <v>0.90898774534038207</v>
      </c>
      <c r="M215">
        <v>0.8668075812795254</v>
      </c>
      <c r="N215">
        <v>0.85753701342917399</v>
      </c>
      <c r="O215">
        <v>0.86990427129432635</v>
      </c>
      <c r="P215">
        <v>0.90886663626834086</v>
      </c>
      <c r="Q215">
        <v>0.87953906271404425</v>
      </c>
      <c r="R215">
        <v>0.85336512802153919</v>
      </c>
      <c r="S215">
        <v>0.87016896664088628</v>
      </c>
    </row>
    <row r="216" spans="1:19" x14ac:dyDescent="0.25">
      <c r="A216" t="s">
        <v>382</v>
      </c>
      <c r="B216" t="s">
        <v>141</v>
      </c>
      <c r="C216">
        <v>0.32164760560761319</v>
      </c>
      <c r="D216">
        <v>0.341930758786056</v>
      </c>
      <c r="E216">
        <v>0.35278795841677257</v>
      </c>
      <c r="F216">
        <v>0.38121100203650843</v>
      </c>
      <c r="G216">
        <v>0.35952645456712301</v>
      </c>
      <c r="H216">
        <v>0.35428534578611959</v>
      </c>
      <c r="I216">
        <v>0.37261776774017924</v>
      </c>
      <c r="J216">
        <v>0.40295173780263782</v>
      </c>
      <c r="K216">
        <v>0.4104282569178006</v>
      </c>
      <c r="L216">
        <v>0.39979921141615987</v>
      </c>
      <c r="M216">
        <v>0.37072708214052602</v>
      </c>
      <c r="N216">
        <v>0.31404814079877008</v>
      </c>
      <c r="O216">
        <v>0.30401723085848764</v>
      </c>
      <c r="P216">
        <v>0.3152013324212129</v>
      </c>
      <c r="Q216">
        <v>0.29358938909368493</v>
      </c>
      <c r="R216">
        <v>0.29495493117691934</v>
      </c>
      <c r="S216">
        <v>0.27061244447728061</v>
      </c>
    </row>
    <row r="217" spans="1:19" x14ac:dyDescent="0.25">
      <c r="A217" t="s">
        <v>250</v>
      </c>
      <c r="B217" t="s">
        <v>142</v>
      </c>
      <c r="C217">
        <v>0.46258964808115699</v>
      </c>
      <c r="D217">
        <v>0.46813503761424202</v>
      </c>
      <c r="E217">
        <v>0.47580042905810999</v>
      </c>
      <c r="F217">
        <v>0.483309826934678</v>
      </c>
      <c r="G217">
        <v>0.479957876512978</v>
      </c>
      <c r="H217">
        <v>0.48679980587800997</v>
      </c>
      <c r="I217">
        <v>0.50512027740478505</v>
      </c>
      <c r="J217">
        <v>0.52412414550781306</v>
      </c>
      <c r="K217">
        <v>0.51031726598739602</v>
      </c>
      <c r="L217">
        <v>0.49619051814079301</v>
      </c>
      <c r="M217">
        <v>0.48772457242012002</v>
      </c>
      <c r="N217">
        <v>0.47346323728561401</v>
      </c>
      <c r="O217">
        <v>0.46253019571304299</v>
      </c>
      <c r="P217">
        <v>0.459491137899457</v>
      </c>
      <c r="Q217">
        <v>0.45524465855249402</v>
      </c>
      <c r="R217">
        <v>0.44763652159559703</v>
      </c>
      <c r="S217">
        <v>0.45594436286630002</v>
      </c>
    </row>
    <row r="218" spans="1:19" x14ac:dyDescent="0.25">
      <c r="A218" t="s">
        <v>375</v>
      </c>
      <c r="B218" t="s">
        <v>376</v>
      </c>
      <c r="C218">
        <v>0.93918574276021383</v>
      </c>
      <c r="D218">
        <v>0.93756715276516367</v>
      </c>
      <c r="E218">
        <v>0.97634392096487133</v>
      </c>
      <c r="F218">
        <v>1.0542173016501788</v>
      </c>
      <c r="G218">
        <v>1.0034417069569117</v>
      </c>
      <c r="H218">
        <v>0.95970913845985284</v>
      </c>
      <c r="I218">
        <v>0.98866494988864129</v>
      </c>
      <c r="J218">
        <v>0.91805361371689065</v>
      </c>
      <c r="K218">
        <v>0.96457295925496489</v>
      </c>
      <c r="L218">
        <v>0.91674965200803893</v>
      </c>
      <c r="M218">
        <v>0.76711665000336626</v>
      </c>
      <c r="N218">
        <v>0.7628196451356497</v>
      </c>
      <c r="O218">
        <v>0.7712133921321509</v>
      </c>
      <c r="P218">
        <v>0.80362902794543933</v>
      </c>
      <c r="Q218">
        <v>0.75525106952444199</v>
      </c>
      <c r="R218">
        <v>0.7623115273277471</v>
      </c>
    </row>
    <row r="219" spans="1:19" x14ac:dyDescent="0.25">
      <c r="A219" t="s">
        <v>593</v>
      </c>
      <c r="B219" t="s">
        <v>143</v>
      </c>
      <c r="C219" s="4">
        <v>0.43175428843433611</v>
      </c>
      <c r="K219">
        <v>0.43175428843433611</v>
      </c>
      <c r="L219">
        <v>0.40182343110932456</v>
      </c>
      <c r="M219">
        <v>0.3568592263492355</v>
      </c>
      <c r="N219">
        <v>0.34329132596511891</v>
      </c>
      <c r="O219">
        <v>0.35627742413895175</v>
      </c>
      <c r="P219">
        <v>0.3378446330695476</v>
      </c>
      <c r="Q219">
        <v>0.34205309481778629</v>
      </c>
      <c r="R219">
        <v>0.35000922829730136</v>
      </c>
      <c r="S219">
        <v>0.35792528035180876</v>
      </c>
    </row>
    <row r="220" spans="1:19" x14ac:dyDescent="0.25">
      <c r="A220" t="s">
        <v>379</v>
      </c>
      <c r="B220" t="s">
        <v>144</v>
      </c>
      <c r="C220">
        <v>0.40520643181955007</v>
      </c>
      <c r="D220">
        <v>0.42928185880287978</v>
      </c>
      <c r="E220">
        <v>0.52050459282074302</v>
      </c>
      <c r="F220">
        <v>0.56214765287734259</v>
      </c>
      <c r="G220">
        <v>0.49219396827451517</v>
      </c>
      <c r="H220">
        <v>0.44818519399628459</v>
      </c>
      <c r="I220">
        <v>0.49554805144968322</v>
      </c>
      <c r="J220">
        <v>0.43196469005673771</v>
      </c>
      <c r="K220">
        <v>0.46162163470106587</v>
      </c>
      <c r="L220">
        <v>0.45015253738738631</v>
      </c>
      <c r="M220">
        <v>0.37437947757223228</v>
      </c>
      <c r="N220">
        <v>0.36343267630489878</v>
      </c>
      <c r="O220">
        <v>0.37874914257321485</v>
      </c>
      <c r="P220">
        <v>0.40940466679987242</v>
      </c>
      <c r="Q220">
        <v>0.39411511795766635</v>
      </c>
      <c r="R220">
        <v>0.40336534569021248</v>
      </c>
      <c r="S220">
        <v>0.42924357568444976</v>
      </c>
    </row>
    <row r="221" spans="1:19" x14ac:dyDescent="0.25">
      <c r="A221" t="s">
        <v>594</v>
      </c>
      <c r="B221" t="s">
        <v>483</v>
      </c>
    </row>
    <row r="222" spans="1:19" x14ac:dyDescent="0.25">
      <c r="A222" t="s">
        <v>595</v>
      </c>
      <c r="B222" t="s">
        <v>484</v>
      </c>
      <c r="F222">
        <v>0.57305530959522788</v>
      </c>
      <c r="G222">
        <v>0.45455652513324962</v>
      </c>
      <c r="H222">
        <v>0.50829691889678075</v>
      </c>
      <c r="I222">
        <v>0.53309731652016723</v>
      </c>
      <c r="J222">
        <v>0.77658274707122366</v>
      </c>
      <c r="K222">
        <v>0.84767488614543729</v>
      </c>
      <c r="L222">
        <v>0.88452807490390495</v>
      </c>
      <c r="M222">
        <v>0.90680185074904829</v>
      </c>
    </row>
    <row r="223" spans="1:19" x14ac:dyDescent="0.25">
      <c r="A223" t="s">
        <v>596</v>
      </c>
      <c r="B223" t="s">
        <v>485</v>
      </c>
    </row>
    <row r="224" spans="1:19" x14ac:dyDescent="0.25">
      <c r="A224" t="s">
        <v>597</v>
      </c>
      <c r="B224" t="s">
        <v>486</v>
      </c>
    </row>
    <row r="225" spans="1:19" x14ac:dyDescent="0.25">
      <c r="A225" t="s">
        <v>367</v>
      </c>
      <c r="B225" t="s">
        <v>145</v>
      </c>
      <c r="C225">
        <v>0.37840733271538929</v>
      </c>
      <c r="D225">
        <v>0.35281617342850197</v>
      </c>
      <c r="E225">
        <v>0.3462522741132934</v>
      </c>
      <c r="F225">
        <v>0.40317516716043539</v>
      </c>
      <c r="G225">
        <v>0.39070028559575837</v>
      </c>
      <c r="H225">
        <v>0.37893240766243075</v>
      </c>
      <c r="I225">
        <v>0.4185710211303269</v>
      </c>
      <c r="J225">
        <v>0.4503346882430177</v>
      </c>
      <c r="K225">
        <v>0.47144713282171652</v>
      </c>
      <c r="L225">
        <v>0.46381436122907621</v>
      </c>
      <c r="M225">
        <v>0.41297165943354597</v>
      </c>
      <c r="N225">
        <v>0.43709627681119995</v>
      </c>
      <c r="O225">
        <v>0.45884960524227997</v>
      </c>
      <c r="P225">
        <v>0.47778595952694219</v>
      </c>
      <c r="Q225">
        <v>0.47613708352672685</v>
      </c>
      <c r="R225">
        <v>0.50486699122346368</v>
      </c>
      <c r="S225">
        <v>0.53026350324465987</v>
      </c>
    </row>
    <row r="226" spans="1:19" x14ac:dyDescent="0.25">
      <c r="A226" t="s">
        <v>393</v>
      </c>
      <c r="B226" t="s">
        <v>146</v>
      </c>
      <c r="C226">
        <v>0.42455761053457552</v>
      </c>
      <c r="D226">
        <v>0.46314533913406708</v>
      </c>
      <c r="E226">
        <v>0.47970575061464482</v>
      </c>
      <c r="F226">
        <v>0.54373313018737712</v>
      </c>
      <c r="G226">
        <v>0.57529933494530416</v>
      </c>
      <c r="H226">
        <v>0.60928882895100167</v>
      </c>
      <c r="I226">
        <v>0.57085750298517446</v>
      </c>
      <c r="J226">
        <v>0.58288899334994249</v>
      </c>
      <c r="K226">
        <v>0.55914972767685456</v>
      </c>
      <c r="L226">
        <v>0.5487445990244546</v>
      </c>
      <c r="M226">
        <v>0.53271895063161823</v>
      </c>
      <c r="N226">
        <v>0.38989625355145779</v>
      </c>
      <c r="O226">
        <v>0.34432661658014607</v>
      </c>
      <c r="P226">
        <v>0.35652861115154971</v>
      </c>
      <c r="Q226">
        <v>0.34793532460668619</v>
      </c>
      <c r="R226">
        <v>0.29665563948147461</v>
      </c>
      <c r="S226">
        <v>0.3001437196654041</v>
      </c>
    </row>
    <row r="227" spans="1:19" x14ac:dyDescent="0.25">
      <c r="A227" t="s">
        <v>598</v>
      </c>
      <c r="B227" t="s">
        <v>147</v>
      </c>
      <c r="C227">
        <v>0.70255643816342372</v>
      </c>
      <c r="D227">
        <v>0.69635008513411667</v>
      </c>
      <c r="E227">
        <v>0.75891865995215924</v>
      </c>
      <c r="F227">
        <v>0.79042811157031223</v>
      </c>
      <c r="G227">
        <v>0.71909820976914007</v>
      </c>
      <c r="H227">
        <v>0.6656237783000013</v>
      </c>
      <c r="I227">
        <v>0.70489588376459289</v>
      </c>
      <c r="J227">
        <v>0.64822984608515644</v>
      </c>
      <c r="K227">
        <v>0.65227064389176659</v>
      </c>
      <c r="L227">
        <v>0.64487022271529182</v>
      </c>
      <c r="M227">
        <v>0.54537884236093725</v>
      </c>
      <c r="N227">
        <v>0.5569870049626473</v>
      </c>
      <c r="O227">
        <v>0.58340463900823636</v>
      </c>
      <c r="P227">
        <v>0.62118325311137212</v>
      </c>
      <c r="Q227">
        <v>0.60386694007843045</v>
      </c>
      <c r="R227">
        <v>0.6144352592404686</v>
      </c>
      <c r="S227">
        <v>0.63882642724029992</v>
      </c>
    </row>
    <row r="228" spans="1:19" x14ac:dyDescent="0.25">
      <c r="A228" t="s">
        <v>386</v>
      </c>
      <c r="B228" t="s">
        <v>148</v>
      </c>
      <c r="C228">
        <v>0.75878000248725275</v>
      </c>
      <c r="D228">
        <v>0.76487642704804915</v>
      </c>
      <c r="E228">
        <v>0.86390138919019877</v>
      </c>
      <c r="F228">
        <v>0.93214863778359358</v>
      </c>
      <c r="G228">
        <v>0.90029578897734308</v>
      </c>
      <c r="H228">
        <v>0.84567466166666827</v>
      </c>
      <c r="I228">
        <v>0.86853831916342583</v>
      </c>
      <c r="J228">
        <v>0.77960077257304705</v>
      </c>
      <c r="K228">
        <v>0.7841301871792179</v>
      </c>
      <c r="L228">
        <v>0.78546014671607578</v>
      </c>
      <c r="M228">
        <v>0.66049080476328093</v>
      </c>
      <c r="N228">
        <v>0.63880042783891211</v>
      </c>
      <c r="O228">
        <v>0.64408659308353056</v>
      </c>
      <c r="P228">
        <v>0.67032395121882304</v>
      </c>
      <c r="Q228">
        <v>0.63787545621176378</v>
      </c>
      <c r="R228">
        <v>0.64164465494786171</v>
      </c>
      <c r="S228">
        <v>0.66936478204650085</v>
      </c>
    </row>
    <row r="229" spans="1:19" x14ac:dyDescent="0.25">
      <c r="A229" t="s">
        <v>395</v>
      </c>
      <c r="B229" t="s">
        <v>149</v>
      </c>
      <c r="C229">
        <v>1.2684404062571089</v>
      </c>
      <c r="D229">
        <v>1.2349165108020927</v>
      </c>
      <c r="E229">
        <v>1.3127933952772683</v>
      </c>
      <c r="F229">
        <v>1.3319455022682101</v>
      </c>
      <c r="G229">
        <v>1.1655309780762495</v>
      </c>
      <c r="H229">
        <v>1.252111236995505</v>
      </c>
      <c r="I229">
        <v>1.3619747410633032</v>
      </c>
      <c r="J229">
        <v>1.277453545926523</v>
      </c>
      <c r="K229">
        <v>1.319883082082794</v>
      </c>
      <c r="L229">
        <v>1.272030970216965</v>
      </c>
      <c r="M229">
        <v>1.0497391918776577</v>
      </c>
      <c r="N229">
        <v>1.0304361816127279</v>
      </c>
      <c r="O229">
        <v>1.0354884905230555</v>
      </c>
      <c r="P229">
        <v>1.0199438942799663</v>
      </c>
      <c r="Q229">
        <v>0.95129285686658394</v>
      </c>
      <c r="R229">
        <v>0.94979234388402101</v>
      </c>
      <c r="S229">
        <v>1.0154241537791917</v>
      </c>
    </row>
    <row r="230" spans="1:19" x14ac:dyDescent="0.25">
      <c r="A230" t="s">
        <v>599</v>
      </c>
      <c r="B230" t="s">
        <v>150</v>
      </c>
      <c r="C230">
        <v>0.49650858517939866</v>
      </c>
      <c r="D230">
        <v>0.47060707879736402</v>
      </c>
      <c r="E230">
        <v>0.46249281219159305</v>
      </c>
      <c r="F230">
        <v>0.4273528186993657</v>
      </c>
      <c r="G230">
        <v>0.45442816543472514</v>
      </c>
      <c r="H230">
        <v>0.53633441456258812</v>
      </c>
      <c r="I230">
        <v>0.55806115488219277</v>
      </c>
      <c r="J230">
        <v>0.54770090983642872</v>
      </c>
      <c r="K230">
        <v>0.48575532823935952</v>
      </c>
      <c r="L230">
        <v>0.45908437991432915</v>
      </c>
      <c r="M230">
        <v>0.41760419898239171</v>
      </c>
      <c r="N230">
        <v>0.39347503627047437</v>
      </c>
      <c r="O230">
        <v>0.46555682244743651</v>
      </c>
      <c r="P230">
        <v>0.47063051316723059</v>
      </c>
      <c r="Q230">
        <v>0.43378689451361768</v>
      </c>
      <c r="R230">
        <v>0.38571893724125605</v>
      </c>
      <c r="S230">
        <v>0.40887725343107878</v>
      </c>
    </row>
    <row r="231" spans="1:19" x14ac:dyDescent="0.25">
      <c r="A231" t="s">
        <v>600</v>
      </c>
      <c r="B231" t="s">
        <v>487</v>
      </c>
      <c r="I231">
        <v>0.75192871040472065</v>
      </c>
      <c r="J231">
        <v>0.86562293867825135</v>
      </c>
      <c r="K231">
        <v>0.86035541981958097</v>
      </c>
      <c r="L231">
        <v>0.85035755647627376</v>
      </c>
      <c r="M231">
        <v>0.84463078216467602</v>
      </c>
      <c r="N231">
        <v>0.82701164916906711</v>
      </c>
      <c r="O231">
        <v>0.77462049835887148</v>
      </c>
      <c r="P231">
        <v>0.80582970958507827</v>
      </c>
    </row>
    <row r="232" spans="1:19" x14ac:dyDescent="0.25">
      <c r="A232" t="s">
        <v>380</v>
      </c>
      <c r="B232" t="s">
        <v>381</v>
      </c>
      <c r="C232">
        <v>0.71880712287842907</v>
      </c>
      <c r="D232">
        <v>0.70482441027729037</v>
      </c>
      <c r="E232">
        <v>0.63199022520120118</v>
      </c>
      <c r="F232">
        <v>0.59301386593943439</v>
      </c>
      <c r="G232">
        <v>0.52202114771514263</v>
      </c>
      <c r="H232">
        <v>0.55723008031996968</v>
      </c>
      <c r="I232">
        <v>0.55600237108838624</v>
      </c>
      <c r="J232">
        <v>0.55638423664696512</v>
      </c>
      <c r="K232">
        <v>0.66005100999909361</v>
      </c>
      <c r="L232">
        <v>0.6153349540855888</v>
      </c>
      <c r="M232">
        <v>0.61267387790061212</v>
      </c>
      <c r="N232">
        <v>0.58677631466988989</v>
      </c>
      <c r="O232">
        <v>0.58387968970951587</v>
      </c>
      <c r="P232">
        <v>0.57466250468898084</v>
      </c>
      <c r="Q232">
        <v>0.56367320601651216</v>
      </c>
      <c r="R232">
        <v>0.45178654495762161</v>
      </c>
      <c r="S232">
        <v>0.46376868499406698</v>
      </c>
    </row>
    <row r="233" spans="1:19" x14ac:dyDescent="0.25">
      <c r="A233" t="s">
        <v>398</v>
      </c>
      <c r="B233" t="s">
        <v>704</v>
      </c>
      <c r="C233" s="4">
        <v>0.18597760200820651</v>
      </c>
    </row>
    <row r="234" spans="1:19" x14ac:dyDescent="0.25">
      <c r="A234" t="s">
        <v>601</v>
      </c>
      <c r="B234" t="s">
        <v>488</v>
      </c>
      <c r="I234">
        <v>1.02840805053711</v>
      </c>
      <c r="J234">
        <v>1.1017311811447099</v>
      </c>
      <c r="K234">
        <v>1.0793150663375899</v>
      </c>
      <c r="L234">
        <v>1.0793718099594101</v>
      </c>
      <c r="M234">
        <v>1.08652007579803</v>
      </c>
      <c r="N234">
        <v>1.0716539621353101</v>
      </c>
      <c r="O234">
        <v>1.01790571212769</v>
      </c>
      <c r="P234">
        <v>1.0249528085388899</v>
      </c>
      <c r="Q234">
        <v>1.02838254594227</v>
      </c>
      <c r="R234">
        <v>1.0716186674082</v>
      </c>
      <c r="S234">
        <v>1.0280705046559</v>
      </c>
    </row>
    <row r="235" spans="1:19" x14ac:dyDescent="0.25">
      <c r="A235" t="s">
        <v>229</v>
      </c>
      <c r="B235" t="s">
        <v>152</v>
      </c>
      <c r="C235">
        <v>0.42584584901971212</v>
      </c>
      <c r="D235">
        <v>0.45854793770155211</v>
      </c>
      <c r="E235">
        <v>0.50342322443778609</v>
      </c>
      <c r="F235">
        <v>0.57593844279580708</v>
      </c>
      <c r="G235">
        <v>0.49083308514298946</v>
      </c>
      <c r="H235">
        <v>0.49045087227024442</v>
      </c>
      <c r="I235">
        <v>0.54776039045775837</v>
      </c>
      <c r="J235">
        <v>0.55890705026066667</v>
      </c>
      <c r="K235">
        <v>0.62445830742108921</v>
      </c>
      <c r="L235">
        <v>0.60836793379751153</v>
      </c>
      <c r="M235">
        <v>0.42637044448291539</v>
      </c>
      <c r="N235">
        <v>0.41660830520813841</v>
      </c>
      <c r="O235">
        <v>0.41961897887891936</v>
      </c>
      <c r="P235">
        <v>0.44991337441911328</v>
      </c>
      <c r="Q235">
        <v>0.43099241528898935</v>
      </c>
      <c r="R235">
        <v>0.40985206041037825</v>
      </c>
      <c r="S235">
        <v>0.43784946480384401</v>
      </c>
    </row>
    <row r="236" spans="1:19" x14ac:dyDescent="0.25">
      <c r="A236" t="s">
        <v>602</v>
      </c>
      <c r="B236" t="s">
        <v>489</v>
      </c>
    </row>
    <row r="237" spans="1:19" x14ac:dyDescent="0.25">
      <c r="A237" t="s">
        <v>603</v>
      </c>
      <c r="B237" t="s">
        <v>490</v>
      </c>
    </row>
    <row r="238" spans="1:19" x14ac:dyDescent="0.25">
      <c r="A238" t="s">
        <v>404</v>
      </c>
      <c r="B238" t="s">
        <v>153</v>
      </c>
      <c r="C238">
        <v>0.40327531832929353</v>
      </c>
      <c r="D238">
        <v>0.39281457943266945</v>
      </c>
      <c r="E238">
        <v>0.43821527268545868</v>
      </c>
      <c r="F238">
        <v>0.51576820457175787</v>
      </c>
      <c r="G238">
        <v>0.49371226778613092</v>
      </c>
      <c r="H238">
        <v>0.46663560612451072</v>
      </c>
      <c r="I238">
        <v>0.4851472651216831</v>
      </c>
      <c r="J238">
        <v>0.46596084744389599</v>
      </c>
      <c r="K238">
        <v>0.48724732795081627</v>
      </c>
      <c r="L238">
        <v>0.48249302095168012</v>
      </c>
      <c r="M238">
        <v>0.40857133669887796</v>
      </c>
      <c r="N238">
        <v>0.41098681032907558</v>
      </c>
      <c r="O238">
        <v>0.41284587857828386</v>
      </c>
      <c r="P238">
        <v>0.42714474517157097</v>
      </c>
      <c r="Q238">
        <v>0.40396613308859541</v>
      </c>
      <c r="R238">
        <v>0.41152512683079157</v>
      </c>
      <c r="S238">
        <v>0.41691573944479537</v>
      </c>
    </row>
    <row r="239" spans="1:19" x14ac:dyDescent="0.25">
      <c r="A239" t="s">
        <v>401</v>
      </c>
      <c r="B239" t="s">
        <v>154</v>
      </c>
      <c r="C239">
        <v>0.28203596340827097</v>
      </c>
      <c r="D239">
        <v>0.30530711911550079</v>
      </c>
      <c r="E239">
        <v>0.3343115989408022</v>
      </c>
      <c r="F239">
        <v>0.35733339321152219</v>
      </c>
      <c r="G239">
        <v>0.34565853556326231</v>
      </c>
      <c r="H239">
        <v>0.3846639414445886</v>
      </c>
      <c r="I239">
        <v>0.40624817555291437</v>
      </c>
      <c r="J239">
        <v>0.39409529317499215</v>
      </c>
      <c r="K239">
        <v>0.40033718248925992</v>
      </c>
      <c r="L239">
        <v>0.38448336183159076</v>
      </c>
      <c r="M239">
        <v>0.36910100700357101</v>
      </c>
      <c r="N239">
        <v>0.36069061023891391</v>
      </c>
      <c r="O239">
        <v>0.37845585631272138</v>
      </c>
      <c r="P239">
        <v>0.39381466695909029</v>
      </c>
      <c r="Q239">
        <v>0.40664246763142076</v>
      </c>
      <c r="R239">
        <v>0.39338330238603619</v>
      </c>
      <c r="S239">
        <v>0.37664744635201441</v>
      </c>
    </row>
    <row r="240" spans="1:19" x14ac:dyDescent="0.25">
      <c r="A240" t="s">
        <v>399</v>
      </c>
      <c r="B240" t="s">
        <v>155</v>
      </c>
      <c r="C240">
        <v>0.19965048426598922</v>
      </c>
      <c r="D240">
        <v>0.22154379974225988</v>
      </c>
      <c r="E240">
        <v>0.26298119215257343</v>
      </c>
      <c r="F240">
        <v>0.33184066573580318</v>
      </c>
      <c r="G240">
        <v>0.30616900717524564</v>
      </c>
      <c r="H240">
        <v>0.32187413811255999</v>
      </c>
      <c r="I240">
        <v>0.33941699607186893</v>
      </c>
      <c r="J240">
        <v>0.35242580744988494</v>
      </c>
      <c r="K240">
        <v>0.34619879499399897</v>
      </c>
      <c r="L240">
        <v>0.33428384279633022</v>
      </c>
      <c r="M240">
        <v>0.31056264616212131</v>
      </c>
      <c r="N240">
        <v>0.25911064147462382</v>
      </c>
      <c r="O240">
        <v>0.26089454342212243</v>
      </c>
      <c r="P240">
        <v>0.24399353313944511</v>
      </c>
      <c r="Q240">
        <v>0.23858803110811716</v>
      </c>
      <c r="R240">
        <v>0.22127370251704823</v>
      </c>
      <c r="S240">
        <v>0.2091913221163747</v>
      </c>
    </row>
    <row r="241" spans="1:19" x14ac:dyDescent="0.25">
      <c r="A241" t="s">
        <v>410</v>
      </c>
      <c r="B241" t="s">
        <v>156</v>
      </c>
      <c r="C241">
        <v>0.29223904496560704</v>
      </c>
      <c r="D241">
        <v>0.32395164565359164</v>
      </c>
      <c r="E241">
        <v>0.35000004602611345</v>
      </c>
      <c r="F241">
        <v>0.45561032178768601</v>
      </c>
      <c r="G241">
        <v>0.44755656703261404</v>
      </c>
      <c r="H241">
        <v>0.45244022724344563</v>
      </c>
      <c r="I241">
        <v>0.50021939548756134</v>
      </c>
      <c r="J241">
        <v>0.55362670338743858</v>
      </c>
      <c r="K241">
        <v>0.57337175661859296</v>
      </c>
      <c r="L241">
        <v>0.59018950960132632</v>
      </c>
      <c r="M241">
        <v>0.46986097713803715</v>
      </c>
      <c r="N241">
        <v>0.4607961041041943</v>
      </c>
      <c r="O241">
        <v>0.46371561495156283</v>
      </c>
      <c r="P241">
        <v>0.45837989025409431</v>
      </c>
      <c r="Q241">
        <v>0.47004663707924282</v>
      </c>
    </row>
    <row r="242" spans="1:19" x14ac:dyDescent="0.25">
      <c r="A242" t="s">
        <v>604</v>
      </c>
      <c r="B242" t="s">
        <v>491</v>
      </c>
    </row>
    <row r="243" spans="1:19" x14ac:dyDescent="0.25">
      <c r="A243" t="s">
        <v>402</v>
      </c>
      <c r="B243" t="s">
        <v>403</v>
      </c>
      <c r="C243">
        <v>0.33977291863145598</v>
      </c>
      <c r="D243">
        <v>0.33745901723781702</v>
      </c>
      <c r="E243">
        <v>0.35643407508515101</v>
      </c>
      <c r="F243">
        <v>0.37510185475907598</v>
      </c>
      <c r="G243">
        <v>0.37929002664860101</v>
      </c>
      <c r="H243">
        <v>0.41587785735259303</v>
      </c>
      <c r="I243">
        <v>0.45453202700875001</v>
      </c>
      <c r="J243">
        <v>0.43664579446148899</v>
      </c>
      <c r="K243">
        <v>0.48729369600391798</v>
      </c>
      <c r="L243">
        <v>0.452933233030273</v>
      </c>
      <c r="M243">
        <v>0.45757380041426898</v>
      </c>
      <c r="N243">
        <v>0.43242795316652799</v>
      </c>
      <c r="O243">
        <v>0.408969540137466</v>
      </c>
      <c r="P243">
        <v>0.394179047773213</v>
      </c>
      <c r="Q243">
        <v>0.40668568380804498</v>
      </c>
      <c r="R243">
        <v>0.32412145585427299</v>
      </c>
      <c r="S243">
        <v>0.49585855167395398</v>
      </c>
    </row>
    <row r="244" spans="1:19" x14ac:dyDescent="0.25">
      <c r="A244" t="s">
        <v>605</v>
      </c>
      <c r="B244" t="s">
        <v>492</v>
      </c>
    </row>
    <row r="245" spans="1:19" x14ac:dyDescent="0.25">
      <c r="A245" t="s">
        <v>405</v>
      </c>
      <c r="B245" t="s">
        <v>406</v>
      </c>
      <c r="C245">
        <v>0.60142355913419498</v>
      </c>
      <c r="D245">
        <v>0.65221498647829157</v>
      </c>
      <c r="E245">
        <v>0.64694979991820545</v>
      </c>
      <c r="F245">
        <v>0.69919742212354796</v>
      </c>
      <c r="G245">
        <v>0.66465000247159711</v>
      </c>
      <c r="H245">
        <v>0.76511437719500741</v>
      </c>
      <c r="I245">
        <v>0.79290691086586429</v>
      </c>
      <c r="J245">
        <v>0.87664034208927366</v>
      </c>
      <c r="K245">
        <v>0.82225171567122501</v>
      </c>
      <c r="L245">
        <v>0.77228748162058714</v>
      </c>
      <c r="M245">
        <v>0.75084449855231328</v>
      </c>
      <c r="N245">
        <v>0.67127402608145748</v>
      </c>
      <c r="O245">
        <v>0.69798867117491958</v>
      </c>
      <c r="P245">
        <v>0.72219744988382262</v>
      </c>
      <c r="Q245">
        <v>0.73789553712419564</v>
      </c>
      <c r="R245">
        <v>0.6869491691417775</v>
      </c>
      <c r="S245">
        <v>0.65584836473119101</v>
      </c>
    </row>
    <row r="246" spans="1:19" x14ac:dyDescent="0.25">
      <c r="A246" t="s">
        <v>606</v>
      </c>
      <c r="B246" t="s">
        <v>493</v>
      </c>
    </row>
    <row r="247" spans="1:19" x14ac:dyDescent="0.25">
      <c r="A247" t="s">
        <v>607</v>
      </c>
      <c r="B247" t="s">
        <v>494</v>
      </c>
    </row>
    <row r="248" spans="1:19" x14ac:dyDescent="0.25">
      <c r="A248" t="s">
        <v>407</v>
      </c>
      <c r="B248" t="s">
        <v>157</v>
      </c>
      <c r="C248">
        <v>0.5246330701203934</v>
      </c>
      <c r="D248">
        <v>0.51669664108573243</v>
      </c>
      <c r="E248">
        <v>0.56582058394676216</v>
      </c>
      <c r="F248">
        <v>0.69153511690445846</v>
      </c>
      <c r="G248">
        <v>0.49437156950029565</v>
      </c>
      <c r="H248">
        <v>0.54641890624715872</v>
      </c>
      <c r="I248">
        <v>0.61623061729779849</v>
      </c>
      <c r="J248">
        <v>0.63723657613128293</v>
      </c>
      <c r="K248">
        <v>0.67011457223393056</v>
      </c>
      <c r="L248">
        <v>0.68255646499904288</v>
      </c>
      <c r="M248">
        <v>0.66482422300219635</v>
      </c>
      <c r="N248">
        <v>0.61579647565074846</v>
      </c>
      <c r="O248">
        <v>0.61397395010411349</v>
      </c>
      <c r="P248">
        <v>0.61825363585819659</v>
      </c>
      <c r="Q248">
        <v>0.59492539905963748</v>
      </c>
      <c r="R248">
        <v>0.562240524843446</v>
      </c>
      <c r="S248">
        <v>0.6334831636828494</v>
      </c>
    </row>
    <row r="249" spans="1:19" x14ac:dyDescent="0.25">
      <c r="A249" t="s">
        <v>408</v>
      </c>
      <c r="B249" t="s">
        <v>158</v>
      </c>
      <c r="C249">
        <v>0.40884300755083008</v>
      </c>
      <c r="D249">
        <v>0.40141476229532086</v>
      </c>
      <c r="E249">
        <v>0.4146139371271913</v>
      </c>
      <c r="F249">
        <v>0.44991454347308413</v>
      </c>
      <c r="G249">
        <v>0.4202477100535903</v>
      </c>
      <c r="H249">
        <v>0.40667354474506845</v>
      </c>
      <c r="I249">
        <v>0.42359104785141494</v>
      </c>
      <c r="J249">
        <v>0.40644296222005122</v>
      </c>
      <c r="K249">
        <v>0.41270700683518613</v>
      </c>
      <c r="L249">
        <v>0.41216283592506803</v>
      </c>
      <c r="M249">
        <v>0.37827281369470639</v>
      </c>
      <c r="N249">
        <v>0.35696716725937239</v>
      </c>
      <c r="O249">
        <v>0.32825500322411139</v>
      </c>
      <c r="P249">
        <v>0.31626365332949941</v>
      </c>
      <c r="Q249">
        <v>0.30009157007093273</v>
      </c>
      <c r="R249">
        <v>0.33055106558994385</v>
      </c>
      <c r="S249">
        <v>0.3385452485795627</v>
      </c>
    </row>
    <row r="250" spans="1:19" x14ac:dyDescent="0.25">
      <c r="A250" t="s">
        <v>608</v>
      </c>
      <c r="B250" t="s">
        <v>159</v>
      </c>
      <c r="C250">
        <v>0.62115882703185477</v>
      </c>
      <c r="D250">
        <v>0.58929296464823244</v>
      </c>
      <c r="E250">
        <v>0.6533955023409318</v>
      </c>
      <c r="F250">
        <v>0.67611217825585856</v>
      </c>
      <c r="G250">
        <v>0.58363096774193546</v>
      </c>
      <c r="H250">
        <v>0.61239619377162635</v>
      </c>
      <c r="I250">
        <v>0.57682149253731341</v>
      </c>
      <c r="J250">
        <v>0.56784855233853015</v>
      </c>
      <c r="K250">
        <v>0.56218825506880976</v>
      </c>
      <c r="L250">
        <v>0.50468540095956138</v>
      </c>
      <c r="M250">
        <v>0.42737205882352941</v>
      </c>
      <c r="N250">
        <v>0.41093076388199068</v>
      </c>
      <c r="O250">
        <v>0.37937008305693376</v>
      </c>
      <c r="P250">
        <v>0.33812650153259877</v>
      </c>
      <c r="Q250">
        <v>0.3395003348725722</v>
      </c>
      <c r="R250">
        <v>0.31349385041235056</v>
      </c>
      <c r="S250">
        <v>0.31431923980837023</v>
      </c>
    </row>
    <row r="251" spans="1:19" x14ac:dyDescent="0.25">
      <c r="A251" t="s">
        <v>411</v>
      </c>
      <c r="B251" t="s">
        <v>412</v>
      </c>
      <c r="C251">
        <v>0.86052568502830851</v>
      </c>
      <c r="D251">
        <v>0.85711012262237196</v>
      </c>
      <c r="E251">
        <v>0.91963404483133637</v>
      </c>
      <c r="F251">
        <v>0.94775376486306007</v>
      </c>
      <c r="G251">
        <v>0.88483387929652169</v>
      </c>
      <c r="H251">
        <v>1.0224651576319299</v>
      </c>
      <c r="I251">
        <v>1.1448440143122021</v>
      </c>
      <c r="J251">
        <v>1.152651743170056</v>
      </c>
      <c r="K251">
        <v>1.0655256849464954</v>
      </c>
      <c r="L251">
        <v>1.0498186636211286</v>
      </c>
      <c r="M251">
        <v>0.89404845481710626</v>
      </c>
      <c r="N251">
        <v>0.94740066487309704</v>
      </c>
      <c r="O251">
        <v>0.99217609116450023</v>
      </c>
      <c r="P251">
        <v>1.0070899322202556</v>
      </c>
      <c r="Q251">
        <v>0.98592384171703873</v>
      </c>
      <c r="R251">
        <v>0.97435961063153953</v>
      </c>
      <c r="S251">
        <v>1.0411296460099384</v>
      </c>
    </row>
    <row r="252" spans="1:19" x14ac:dyDescent="0.25">
      <c r="A252" t="s">
        <v>400</v>
      </c>
      <c r="B252" t="s">
        <v>160</v>
      </c>
      <c r="C252">
        <v>0.30255037396032913</v>
      </c>
      <c r="D252">
        <v>0.27924973427236355</v>
      </c>
      <c r="E252">
        <v>0.29827844198489523</v>
      </c>
      <c r="F252">
        <v>0.35447872536480951</v>
      </c>
      <c r="G252">
        <v>0.34799681989033199</v>
      </c>
      <c r="H252">
        <v>0.35598052686194642</v>
      </c>
      <c r="I252">
        <v>0.35062376033515397</v>
      </c>
      <c r="J252">
        <v>0.41337765400311749</v>
      </c>
      <c r="K252">
        <v>0.4421186822624405</v>
      </c>
      <c r="L252">
        <v>0.45912010237204931</v>
      </c>
      <c r="M252">
        <v>0.40364328460164628</v>
      </c>
      <c r="N252">
        <v>0.3898235037813092</v>
      </c>
      <c r="O252">
        <v>0.39710174536666626</v>
      </c>
      <c r="P252">
        <v>0.39321503438112604</v>
      </c>
      <c r="Q252">
        <v>0.39160218042720352</v>
      </c>
      <c r="R252">
        <v>0.38726339963348805</v>
      </c>
      <c r="S252">
        <v>0.38758590615174832</v>
      </c>
    </row>
    <row r="253" spans="1:19" x14ac:dyDescent="0.25">
      <c r="A253" t="s">
        <v>413</v>
      </c>
      <c r="B253" t="s">
        <v>161</v>
      </c>
      <c r="C253">
        <v>0.35723999779273702</v>
      </c>
      <c r="D253">
        <v>0.33781190762960212</v>
      </c>
      <c r="E253">
        <v>0.36193213152738885</v>
      </c>
      <c r="F253">
        <v>0.3963244158849436</v>
      </c>
      <c r="G253">
        <v>0.39658065402148079</v>
      </c>
      <c r="H253">
        <v>0.39377600007649238</v>
      </c>
      <c r="I253">
        <v>0.36848423229219474</v>
      </c>
      <c r="J253">
        <v>0.3923427273308972</v>
      </c>
      <c r="K253">
        <v>0.40217468349265206</v>
      </c>
      <c r="L253">
        <v>0.42306341849984014</v>
      </c>
      <c r="M253">
        <v>0.39801274772250278</v>
      </c>
      <c r="N253">
        <v>0.35200403742617281</v>
      </c>
      <c r="O253">
        <v>0.35997873188470569</v>
      </c>
      <c r="P253">
        <v>0.35420903524297676</v>
      </c>
      <c r="Q253">
        <v>0.35102235284778505</v>
      </c>
      <c r="R253">
        <v>0.35831502040502405</v>
      </c>
      <c r="S253">
        <v>0.35815562619496749</v>
      </c>
    </row>
    <row r="254" spans="1:19" x14ac:dyDescent="0.25">
      <c r="A254" t="s">
        <v>414</v>
      </c>
      <c r="B254" t="s">
        <v>162</v>
      </c>
      <c r="C254">
        <v>0.26260624410225186</v>
      </c>
      <c r="D254">
        <v>0.29690986103482181</v>
      </c>
      <c r="E254">
        <v>0.35513345696173865</v>
      </c>
      <c r="F254">
        <v>0.43103245643882515</v>
      </c>
      <c r="G254">
        <v>0.32611028201551751</v>
      </c>
      <c r="H254">
        <v>0.35963261315000883</v>
      </c>
      <c r="I254">
        <v>0.40066156038301243</v>
      </c>
      <c r="J254">
        <v>0.41263847293789269</v>
      </c>
      <c r="K254">
        <v>0.37689861033685595</v>
      </c>
      <c r="L254">
        <v>0.28897642751324004</v>
      </c>
      <c r="M254">
        <v>0.20903127663538709</v>
      </c>
      <c r="N254">
        <v>0.19624075524354337</v>
      </c>
      <c r="O254">
        <v>0.22244530174037472</v>
      </c>
      <c r="P254">
        <v>0.24514294673953899</v>
      </c>
      <c r="Q254">
        <v>0.2743612681744258</v>
      </c>
      <c r="R254">
        <v>0.28667012495291144</v>
      </c>
      <c r="S254">
        <v>0.34005928808540947</v>
      </c>
    </row>
    <row r="255" spans="1:19" x14ac:dyDescent="0.25">
      <c r="A255" t="s">
        <v>609</v>
      </c>
      <c r="B255" t="s">
        <v>495</v>
      </c>
    </row>
    <row r="256" spans="1:19" x14ac:dyDescent="0.25">
      <c r="A256" t="s">
        <v>418</v>
      </c>
      <c r="B256" t="s">
        <v>163</v>
      </c>
      <c r="C256">
        <v>0.45114233556683392</v>
      </c>
      <c r="D256">
        <v>0.47407856245374153</v>
      </c>
      <c r="E256">
        <v>0.5180381103638958</v>
      </c>
      <c r="F256">
        <v>0.61516493421585916</v>
      </c>
      <c r="G256">
        <v>0.61136509330203381</v>
      </c>
      <c r="H256">
        <v>0.71300784671502493</v>
      </c>
      <c r="I256">
        <v>0.79080147524041378</v>
      </c>
      <c r="J256">
        <v>0.83395477217090086</v>
      </c>
      <c r="K256">
        <v>0.88727834606327138</v>
      </c>
      <c r="L256">
        <v>0.83767607773497821</v>
      </c>
      <c r="M256">
        <v>0.77228635062935003</v>
      </c>
      <c r="N256">
        <v>0.74442591760163246</v>
      </c>
      <c r="O256">
        <v>0.81229882677218201</v>
      </c>
      <c r="P256">
        <v>0.79302725496979043</v>
      </c>
      <c r="Q256">
        <v>0.73685260567975963</v>
      </c>
      <c r="R256">
        <v>0.67839973744852944</v>
      </c>
      <c r="S256">
        <v>0.69118045160458252</v>
      </c>
    </row>
    <row r="257" spans="1:19" x14ac:dyDescent="0.25">
      <c r="A257" t="s">
        <v>417</v>
      </c>
      <c r="B257" t="s">
        <v>164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</row>
    <row r="258" spans="1:19" x14ac:dyDescent="0.25">
      <c r="A258" t="s">
        <v>419</v>
      </c>
      <c r="B258" t="s">
        <v>165</v>
      </c>
      <c r="C258">
        <v>0.15998071041886086</v>
      </c>
      <c r="D258">
        <v>0.17494959538739868</v>
      </c>
      <c r="E258">
        <v>0.20032355527540682</v>
      </c>
      <c r="F258">
        <v>0.23875983846039811</v>
      </c>
      <c r="G258">
        <v>0.25032243260108078</v>
      </c>
      <c r="H258">
        <v>0.31852932217888874</v>
      </c>
      <c r="I258">
        <v>0.3509319157773475</v>
      </c>
      <c r="J258">
        <v>0.37407506495703535</v>
      </c>
      <c r="K258">
        <v>0.38392101127199507</v>
      </c>
      <c r="L258">
        <v>0.40469848949735532</v>
      </c>
      <c r="M258">
        <v>0.41225971969314723</v>
      </c>
      <c r="N258">
        <v>0.39792776725879592</v>
      </c>
      <c r="O258">
        <v>0.28019966957976072</v>
      </c>
      <c r="P258">
        <v>0.22022036517674801</v>
      </c>
      <c r="Q258">
        <v>0.23295199238592867</v>
      </c>
      <c r="R258">
        <v>0.22586605655994041</v>
      </c>
      <c r="S258">
        <v>0.2333717901098504</v>
      </c>
    </row>
    <row r="259" spans="1:19" x14ac:dyDescent="0.25">
      <c r="A259" t="s">
        <v>610</v>
      </c>
      <c r="B259" t="s">
        <v>166</v>
      </c>
      <c r="C259">
        <v>0.54722455879562959</v>
      </c>
      <c r="D259">
        <v>0.55049822698002582</v>
      </c>
      <c r="E259">
        <v>0.57528282432446287</v>
      </c>
      <c r="F259">
        <v>0.6054685849755963</v>
      </c>
      <c r="G259">
        <v>0.59473063187752218</v>
      </c>
      <c r="H259">
        <v>0.62046347581167405</v>
      </c>
      <c r="I259">
        <v>0.60589600492406659</v>
      </c>
      <c r="J259">
        <v>0.61109436882866663</v>
      </c>
      <c r="K259">
        <v>0.60860978232489626</v>
      </c>
      <c r="L259">
        <v>0.59104597126995928</v>
      </c>
      <c r="M259">
        <v>0.59448317245200732</v>
      </c>
      <c r="N259">
        <v>0.56796113650004076</v>
      </c>
      <c r="O259">
        <v>0.58905279194867033</v>
      </c>
      <c r="P259">
        <v>0.58244531799874444</v>
      </c>
      <c r="Q259">
        <v>0.58654836647106656</v>
      </c>
      <c r="R259">
        <v>0.58651555719264437</v>
      </c>
      <c r="S259">
        <v>0.57601948903505917</v>
      </c>
    </row>
    <row r="260" spans="1:19" x14ac:dyDescent="0.25">
      <c r="A260" t="s">
        <v>611</v>
      </c>
      <c r="B260" t="s">
        <v>167</v>
      </c>
      <c r="C260">
        <v>0.40286824470026755</v>
      </c>
      <c r="D260">
        <v>0.44850520458512533</v>
      </c>
      <c r="E260">
        <v>0.50416717938443878</v>
      </c>
      <c r="F260">
        <v>0.64445904267378062</v>
      </c>
      <c r="G260">
        <v>0.69050509960772632</v>
      </c>
      <c r="H260">
        <v>0.82577883115971162</v>
      </c>
      <c r="I260">
        <v>0.62503965442419052</v>
      </c>
    </row>
    <row r="261" spans="1:19" x14ac:dyDescent="0.25">
      <c r="A261" t="s">
        <v>612</v>
      </c>
      <c r="B261" t="s">
        <v>496</v>
      </c>
    </row>
    <row r="262" spans="1:19" x14ac:dyDescent="0.25">
      <c r="A262" t="s">
        <v>613</v>
      </c>
      <c r="B262" t="s">
        <v>497</v>
      </c>
    </row>
    <row r="263" spans="1:19" x14ac:dyDescent="0.25">
      <c r="A263" t="s">
        <v>422</v>
      </c>
      <c r="B263" t="s">
        <v>168</v>
      </c>
      <c r="C263">
        <v>0.23180096942168063</v>
      </c>
      <c r="D263">
        <v>0.24206532584861748</v>
      </c>
      <c r="E263">
        <v>0.25661470795506086</v>
      </c>
      <c r="F263">
        <v>0.30513891244665431</v>
      </c>
      <c r="G263">
        <v>0.30764537017563287</v>
      </c>
      <c r="H263">
        <v>0.31236486610646197</v>
      </c>
      <c r="I263">
        <v>0.33717307374389011</v>
      </c>
      <c r="J263">
        <v>0.3441068100933839</v>
      </c>
      <c r="K263">
        <v>0.35206362329041102</v>
      </c>
      <c r="L263">
        <v>0.35338658187978766</v>
      </c>
      <c r="M263">
        <v>0.34167219742057492</v>
      </c>
      <c r="N263">
        <v>0.33351322207240353</v>
      </c>
      <c r="O263">
        <v>0.33059051035802423</v>
      </c>
      <c r="P263">
        <v>0.33115273221828601</v>
      </c>
      <c r="Q263">
        <v>0.32673783616043822</v>
      </c>
      <c r="R263">
        <v>0.32535256207800572</v>
      </c>
      <c r="S263">
        <v>0.32172440858468121</v>
      </c>
    </row>
    <row r="264" spans="1:19" x14ac:dyDescent="0.25">
      <c r="A264" t="s">
        <v>420</v>
      </c>
      <c r="B264" t="s">
        <v>169</v>
      </c>
      <c r="C264">
        <v>0.81950265705163483</v>
      </c>
      <c r="D264">
        <v>0.81534867385713328</v>
      </c>
      <c r="E264">
        <v>0.90700495536019032</v>
      </c>
      <c r="F264">
        <v>0.96408029970078224</v>
      </c>
      <c r="G264">
        <v>0.9326521147956921</v>
      </c>
      <c r="H264">
        <v>1.030047220400421</v>
      </c>
      <c r="I264">
        <v>1.1234150216706085</v>
      </c>
      <c r="J264">
        <v>1.0601275912279078</v>
      </c>
      <c r="K264">
        <v>1.0515911781783833</v>
      </c>
      <c r="L264">
        <v>1.0193854177256563</v>
      </c>
      <c r="M264">
        <v>0.95163727518791774</v>
      </c>
      <c r="N264">
        <v>0.96158920394489977</v>
      </c>
      <c r="O264">
        <v>1.0003323213925606</v>
      </c>
      <c r="P264">
        <v>0.98686449954134248</v>
      </c>
      <c r="Q264">
        <v>0.96145425167414644</v>
      </c>
      <c r="R264">
        <v>0.96168231979314445</v>
      </c>
      <c r="S264">
        <v>0.9801170564101962</v>
      </c>
    </row>
    <row r="265" spans="1:19" x14ac:dyDescent="0.25">
      <c r="A265" t="s">
        <v>614</v>
      </c>
      <c r="B265" t="s">
        <v>498</v>
      </c>
    </row>
    <row r="266" spans="1:19" x14ac:dyDescent="0.25">
      <c r="A266" t="s">
        <v>374</v>
      </c>
      <c r="B266" t="s">
        <v>170</v>
      </c>
      <c r="C266">
        <v>0.58245543685052203</v>
      </c>
      <c r="D266">
        <v>0.58005382000180616</v>
      </c>
      <c r="E266">
        <v>0.6448341388286325</v>
      </c>
      <c r="F266">
        <v>0.68319410652735046</v>
      </c>
      <c r="G266">
        <v>0.66834328096594409</v>
      </c>
      <c r="H266">
        <v>0.67406192303174794</v>
      </c>
      <c r="I266">
        <v>0.69555504693585068</v>
      </c>
      <c r="J266">
        <v>0.73694506604903953</v>
      </c>
      <c r="K266">
        <v>0.74647998813985295</v>
      </c>
      <c r="L266">
        <v>0.72703348120989408</v>
      </c>
      <c r="M266">
        <v>0.71703501329083774</v>
      </c>
      <c r="N266">
        <v>0.67320171814086538</v>
      </c>
      <c r="O266">
        <v>0.68308915279134719</v>
      </c>
      <c r="P266">
        <v>0.66637886179357853</v>
      </c>
      <c r="Q266">
        <v>0.65138855938103901</v>
      </c>
      <c r="R266">
        <v>0.63223547505674993</v>
      </c>
      <c r="S266">
        <v>0.63445197738309411</v>
      </c>
    </row>
    <row r="267" spans="1:19" x14ac:dyDescent="0.25">
      <c r="A267" t="s">
        <v>297</v>
      </c>
      <c r="B267" t="s">
        <v>499</v>
      </c>
      <c r="F267">
        <v>0.45305718902007908</v>
      </c>
      <c r="G267">
        <v>0.41487229044534035</v>
      </c>
      <c r="H267">
        <v>0.41620250079894605</v>
      </c>
      <c r="I267">
        <v>0.45509270601336305</v>
      </c>
      <c r="J267">
        <v>0.42427808682187079</v>
      </c>
      <c r="K267">
        <v>0.44191919852529021</v>
      </c>
      <c r="L267">
        <v>0.45120513312478272</v>
      </c>
      <c r="M267">
        <v>0.37626542720477751</v>
      </c>
      <c r="N267">
        <v>0.37566716532299538</v>
      </c>
      <c r="O267">
        <v>0.38418130695215996</v>
      </c>
      <c r="P267">
        <v>0.39811162672064238</v>
      </c>
      <c r="Q267">
        <v>0.37436851162353335</v>
      </c>
      <c r="R267">
        <v>0.38172882434313621</v>
      </c>
      <c r="S267">
        <v>0.40363234922809699</v>
      </c>
    </row>
    <row r="268" spans="1:19" x14ac:dyDescent="0.25">
      <c r="A268" t="s">
        <v>615</v>
      </c>
      <c r="B268" t="s">
        <v>171</v>
      </c>
      <c r="C268">
        <v>0.23604064309945058</v>
      </c>
      <c r="D268">
        <v>0.25262809876198239</v>
      </c>
      <c r="E268">
        <v>0.27035803155165788</v>
      </c>
      <c r="F268">
        <v>0.31811811920553584</v>
      </c>
      <c r="G268">
        <v>0.284190188513192</v>
      </c>
      <c r="H268">
        <v>0.32066530968970947</v>
      </c>
      <c r="I268">
        <v>0.38108868505265575</v>
      </c>
      <c r="J268">
        <v>0.4143371581888845</v>
      </c>
      <c r="K268">
        <v>0.43571742351282938</v>
      </c>
    </row>
    <row r="269" spans="1:19" x14ac:dyDescent="0.25">
      <c r="A269" t="s">
        <v>388</v>
      </c>
      <c r="B269" t="s">
        <v>172</v>
      </c>
      <c r="C269">
        <v>0.55912109560497225</v>
      </c>
      <c r="D269">
        <v>0.54026021597565832</v>
      </c>
      <c r="E269">
        <v>0.54728305408574673</v>
      </c>
      <c r="F269">
        <v>0.49390724626260829</v>
      </c>
      <c r="G269">
        <v>0.51990328321671053</v>
      </c>
      <c r="H269">
        <v>0.63104004769911215</v>
      </c>
      <c r="I269">
        <v>0.65783813668214175</v>
      </c>
      <c r="J269">
        <v>0.62215333879425949</v>
      </c>
      <c r="K269">
        <v>0.5487697892494291</v>
      </c>
      <c r="L269">
        <v>0.51380355831865387</v>
      </c>
      <c r="M269">
        <v>0.45685773101234362</v>
      </c>
      <c r="N269">
        <v>0.4187352727601415</v>
      </c>
      <c r="O269">
        <v>0.48274238286760734</v>
      </c>
      <c r="P269">
        <v>0.49205906309076158</v>
      </c>
      <c r="Q269">
        <v>0.46331404100397622</v>
      </c>
      <c r="R269">
        <v>0.42474747187595191</v>
      </c>
      <c r="S269">
        <v>0.48241551498569291</v>
      </c>
    </row>
    <row r="270" spans="1:19" x14ac:dyDescent="0.25">
      <c r="A270" t="s">
        <v>424</v>
      </c>
      <c r="B270" t="s">
        <v>173</v>
      </c>
      <c r="C270">
        <v>0.32132539438830965</v>
      </c>
      <c r="D270">
        <v>0.44229503236518275</v>
      </c>
      <c r="E270">
        <v>0.43796544634113921</v>
      </c>
      <c r="F270">
        <v>0.50804328844977975</v>
      </c>
      <c r="G270">
        <v>0.39554982514164799</v>
      </c>
      <c r="H270">
        <v>0.46849815687703611</v>
      </c>
      <c r="I270">
        <v>0.50329089319242293</v>
      </c>
      <c r="J270">
        <v>0.51512276408596935</v>
      </c>
      <c r="K270">
        <v>0.52484690784138022</v>
      </c>
      <c r="L270">
        <v>0.49794024321047115</v>
      </c>
      <c r="M270">
        <v>0.39012675346565839</v>
      </c>
      <c r="N270">
        <v>0.3761906562240156</v>
      </c>
      <c r="O270">
        <v>0.44051276312934062</v>
      </c>
      <c r="P270">
        <v>0.4205503576167236</v>
      </c>
      <c r="Q270">
        <v>0.36080611926210548</v>
      </c>
      <c r="R270">
        <v>0.28494039528181209</v>
      </c>
      <c r="S270">
        <v>0.31984509198275696</v>
      </c>
    </row>
    <row r="271" spans="1:19" x14ac:dyDescent="0.25">
      <c r="A271" t="s">
        <v>425</v>
      </c>
      <c r="B271" t="s">
        <v>174</v>
      </c>
      <c r="C271">
        <v>0.44587648739045999</v>
      </c>
      <c r="D271">
        <v>0.423803329252465</v>
      </c>
      <c r="E271">
        <v>0.41634408002218698</v>
      </c>
      <c r="F271">
        <v>0.41402084581306098</v>
      </c>
      <c r="G271">
        <v>0.51289423011171298</v>
      </c>
      <c r="H271">
        <v>0.51985641596530996</v>
      </c>
      <c r="I271">
        <v>0.52033537626266502</v>
      </c>
      <c r="J271">
        <v>0.54924583435058605</v>
      </c>
      <c r="K271">
        <v>0.558424472808838</v>
      </c>
      <c r="L271">
        <v>0.54925185441970803</v>
      </c>
      <c r="M271">
        <v>0.53930419683456399</v>
      </c>
      <c r="N271">
        <v>0.521861791610718</v>
      </c>
      <c r="O271">
        <v>0.51124316453933705</v>
      </c>
      <c r="P271">
        <v>0.92357522419951921</v>
      </c>
      <c r="Q271">
        <v>0.61917550154874978</v>
      </c>
      <c r="R271">
        <v>0.65387667156750506</v>
      </c>
      <c r="S271">
        <v>0.76340755631338031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B4A6-F609-4B7D-8FE5-29F46E68D70C}">
  <dimension ref="A1:V240"/>
  <sheetViews>
    <sheetView workbookViewId="0">
      <selection activeCell="R6" sqref="R6"/>
    </sheetView>
  </sheetViews>
  <sheetFormatPr baseColWidth="10" defaultRowHeight="15" x14ac:dyDescent="0.25"/>
  <sheetData>
    <row r="1" spans="1:22" x14ac:dyDescent="0.25">
      <c r="A1">
        <v>237</v>
      </c>
      <c r="C1">
        <v>12</v>
      </c>
      <c r="D1">
        <v>67</v>
      </c>
      <c r="G1">
        <v>362.89087477268572</v>
      </c>
      <c r="H1">
        <v>2.8</v>
      </c>
      <c r="I1">
        <v>0.4</v>
      </c>
      <c r="K1" t="s">
        <v>677</v>
      </c>
      <c r="L1">
        <f>SUBTOTAL(9,K4:K240)</f>
        <v>224.5754226607657</v>
      </c>
      <c r="N1" t="s">
        <v>679</v>
      </c>
      <c r="O1">
        <f>SUBTOTAL(9,N4:N240)</f>
        <v>24.76853553184576</v>
      </c>
      <c r="U1">
        <v>0</v>
      </c>
      <c r="V1">
        <v>0</v>
      </c>
    </row>
    <row r="2" spans="1:22" x14ac:dyDescent="0.25">
      <c r="G2" t="s">
        <v>705</v>
      </c>
      <c r="H2" t="s">
        <v>706</v>
      </c>
      <c r="I2" t="s">
        <v>5</v>
      </c>
      <c r="J2" t="s">
        <v>676</v>
      </c>
      <c r="K2" t="s">
        <v>819</v>
      </c>
      <c r="N2" t="s">
        <v>678</v>
      </c>
    </row>
    <row r="3" spans="1:22" x14ac:dyDescent="0.25">
      <c r="A3" t="s">
        <v>707</v>
      </c>
      <c r="B3" t="s">
        <v>175</v>
      </c>
      <c r="C3" t="s">
        <v>708</v>
      </c>
      <c r="D3" t="s">
        <v>709</v>
      </c>
      <c r="E3" t="s">
        <v>692</v>
      </c>
      <c r="F3" t="s">
        <v>710</v>
      </c>
      <c r="G3" t="s">
        <v>711</v>
      </c>
      <c r="H3" t="s">
        <v>694</v>
      </c>
      <c r="I3" t="s">
        <v>694</v>
      </c>
      <c r="K3" t="s">
        <v>4</v>
      </c>
      <c r="L3" t="s">
        <v>5</v>
      </c>
      <c r="M3" t="s">
        <v>676</v>
      </c>
      <c r="N3" t="s">
        <v>4</v>
      </c>
      <c r="O3" t="s">
        <v>5</v>
      </c>
      <c r="P3" t="s">
        <v>676</v>
      </c>
    </row>
    <row r="4" spans="1:22" x14ac:dyDescent="0.25">
      <c r="A4" t="s">
        <v>712</v>
      </c>
      <c r="B4" t="s">
        <v>704</v>
      </c>
      <c r="C4" t="s">
        <v>704</v>
      </c>
      <c r="D4">
        <v>0</v>
      </c>
      <c r="E4" t="s">
        <v>704</v>
      </c>
      <c r="F4" t="s">
        <v>704</v>
      </c>
      <c r="G4">
        <v>212.88303180400001</v>
      </c>
      <c r="H4">
        <v>6018.3646151247449</v>
      </c>
      <c r="I4">
        <v>859.76637358924927</v>
      </c>
      <c r="J4">
        <v>739198.21715480858</v>
      </c>
      <c r="K4">
        <f>IFERROR(VLOOKUP(B4,DJO!$Q$6:$V$175,5,FALSE),0)</f>
        <v>0</v>
      </c>
      <c r="L4">
        <f>IFERROR(VLOOKUP(B4,DJO!$Q$6:$V$175,6,FALSE),0)</f>
        <v>0</v>
      </c>
      <c r="M4">
        <f>L4^2</f>
        <v>0</v>
      </c>
      <c r="N4">
        <f>IFERROR(VLOOKUP(B4,Tol!$U$6:$AI$204,14,FALSE),0)</f>
        <v>0</v>
      </c>
      <c r="O4">
        <f>IFERROR(VLOOKUP(B4,Tol!$U$6:$AI$204,15,FALSE),0)</f>
        <v>0</v>
      </c>
      <c r="P4">
        <f>O4^2</f>
        <v>0</v>
      </c>
    </row>
    <row r="5" spans="1:22" x14ac:dyDescent="0.25">
      <c r="A5" t="s">
        <v>187</v>
      </c>
      <c r="B5" t="s">
        <v>8</v>
      </c>
      <c r="C5" t="s">
        <v>8</v>
      </c>
      <c r="D5">
        <v>0</v>
      </c>
      <c r="E5" t="s">
        <v>704</v>
      </c>
      <c r="F5" t="s">
        <v>704</v>
      </c>
      <c r="G5">
        <v>1.2165548629100001E-2</v>
      </c>
      <c r="H5">
        <v>0.34392927784101146</v>
      </c>
      <c r="I5">
        <v>4.9132753977287356E-2</v>
      </c>
      <c r="J5">
        <v>2.4140275133926466E-3</v>
      </c>
      <c r="K5">
        <f>IFERROR(VLOOKUP(B5,DJO!$Q$6:$V$175,5,FALSE),0)</f>
        <v>3.0069525532044172E-2</v>
      </c>
      <c r="L5">
        <f>IFERROR(VLOOKUP(B5,DJO!$Q$6:$V$175,6,FALSE),0)</f>
        <v>1.1613423808211997E-2</v>
      </c>
      <c r="M5">
        <f t="shared" ref="M5:M68" si="0">L5^2</f>
        <v>1.3487161254914523E-4</v>
      </c>
      <c r="N5">
        <f>IFERROR(VLOOKUP(B5,Tol!$U$6:$AI$204,14,FALSE),0)</f>
        <v>7.8073090188012688E-3</v>
      </c>
      <c r="O5">
        <f>IFERROR(VLOOKUP(B5,Tol!$U$6:$AI$204,15,FALSE),0)</f>
        <v>3.3394393694161847E-3</v>
      </c>
      <c r="P5">
        <f t="shared" ref="P5:P68" si="1">O5^2</f>
        <v>1.1151855302006766E-5</v>
      </c>
    </row>
    <row r="6" spans="1:22" x14ac:dyDescent="0.25">
      <c r="A6" t="s">
        <v>188</v>
      </c>
      <c r="B6" t="s">
        <v>50</v>
      </c>
      <c r="C6" t="s">
        <v>50</v>
      </c>
      <c r="D6">
        <v>0</v>
      </c>
      <c r="E6" t="s">
        <v>704</v>
      </c>
      <c r="F6" t="s">
        <v>704</v>
      </c>
      <c r="G6">
        <v>0.13118583881699999</v>
      </c>
      <c r="H6">
        <v>3.7087230656720478</v>
      </c>
      <c r="I6">
        <v>0.52981758081029262</v>
      </c>
      <c r="J6">
        <v>0.28070666893567098</v>
      </c>
      <c r="K6">
        <f>IFERROR(VLOOKUP(B6,DJO!$Q$6:$V$175,5,FALSE),0)</f>
        <v>0.3301478018291184</v>
      </c>
      <c r="L6">
        <f>IFERROR(VLOOKUP(B6,DJO!$Q$6:$V$175,6,FALSE),0)</f>
        <v>0.16791432187080854</v>
      </c>
      <c r="M6">
        <f t="shared" si="0"/>
        <v>2.8195219489333491E-2</v>
      </c>
      <c r="N6">
        <f>IFERROR(VLOOKUP(B6,Tol!$U$6:$AI$204,14,FALSE),0)</f>
        <v>0.10215524181120514</v>
      </c>
      <c r="O6">
        <f>IFERROR(VLOOKUP(B6,Tol!$U$6:$AI$204,15,FALSE),0)</f>
        <v>4.3450624824165639E-2</v>
      </c>
      <c r="P6">
        <f t="shared" si="1"/>
        <v>1.8879567976103993E-3</v>
      </c>
    </row>
    <row r="7" spans="1:22" x14ac:dyDescent="0.25">
      <c r="A7" t="s">
        <v>525</v>
      </c>
      <c r="B7" t="s">
        <v>436</v>
      </c>
      <c r="C7" t="s">
        <v>164</v>
      </c>
      <c r="D7">
        <v>1</v>
      </c>
      <c r="E7" t="s">
        <v>704</v>
      </c>
      <c r="F7" t="s">
        <v>704</v>
      </c>
      <c r="G7">
        <v>0.40584232590000002</v>
      </c>
      <c r="H7">
        <v>11.473470068602202</v>
      </c>
      <c r="I7">
        <v>1.6390671526574576</v>
      </c>
      <c r="J7">
        <v>2.6865411309206255</v>
      </c>
      <c r="K7">
        <f>IFERROR(VLOOKUP(B7,DJO!$Q$6:$V$175,5,FALSE),0)</f>
        <v>0</v>
      </c>
      <c r="L7">
        <f>IFERROR(VLOOKUP(B7,DJO!$Q$6:$V$175,6,FALSE),0)</f>
        <v>0</v>
      </c>
      <c r="M7">
        <f t="shared" si="0"/>
        <v>0</v>
      </c>
      <c r="N7">
        <f>IFERROR(VLOOKUP(B7,Tol!$U$6:$AI$204,14,FALSE),0)</f>
        <v>0</v>
      </c>
      <c r="O7">
        <f>IFERROR(VLOOKUP(B7,Tol!$U$6:$AI$204,15,FALSE),0)</f>
        <v>0</v>
      </c>
      <c r="P7">
        <f t="shared" si="1"/>
        <v>0</v>
      </c>
    </row>
    <row r="8" spans="1:22" x14ac:dyDescent="0.25">
      <c r="A8" t="s">
        <v>713</v>
      </c>
      <c r="B8" t="s">
        <v>704</v>
      </c>
      <c r="C8" t="s">
        <v>59</v>
      </c>
      <c r="D8">
        <v>1</v>
      </c>
      <c r="E8" t="s">
        <v>704</v>
      </c>
      <c r="F8" t="s">
        <v>692</v>
      </c>
      <c r="G8">
        <v>0.51218783562100001</v>
      </c>
      <c r="H8">
        <v>14.479938208681769</v>
      </c>
      <c r="I8">
        <v>2.0685626012402532</v>
      </c>
      <c r="J8">
        <v>4.2789512352498429</v>
      </c>
      <c r="K8">
        <f>IFERROR(VLOOKUP(B8,DJO!$Q$6:$V$175,5,FALSE),0)</f>
        <v>0</v>
      </c>
      <c r="L8">
        <f>IFERROR(VLOOKUP(B8,DJO!$Q$6:$V$175,6,FALSE),0)</f>
        <v>0</v>
      </c>
      <c r="M8">
        <f t="shared" si="0"/>
        <v>0</v>
      </c>
      <c r="N8">
        <f>IFERROR(VLOOKUP(B8,Tol!$U$6:$AI$204,14,FALSE),0)</f>
        <v>0</v>
      </c>
      <c r="O8">
        <f>IFERROR(VLOOKUP(B8,Tol!$U$6:$AI$204,15,FALSE),0)</f>
        <v>0</v>
      </c>
      <c r="P8">
        <f t="shared" si="1"/>
        <v>0</v>
      </c>
    </row>
    <row r="9" spans="1:22" x14ac:dyDescent="0.25">
      <c r="A9" t="s">
        <v>191</v>
      </c>
      <c r="B9" t="s">
        <v>7</v>
      </c>
      <c r="C9" t="s">
        <v>7</v>
      </c>
      <c r="D9">
        <v>0</v>
      </c>
      <c r="E9" t="s">
        <v>704</v>
      </c>
      <c r="F9" t="s">
        <v>704</v>
      </c>
      <c r="G9">
        <v>0.49585976275999999</v>
      </c>
      <c r="H9">
        <v>14.018331216771319</v>
      </c>
      <c r="I9">
        <v>2.002618745253046</v>
      </c>
      <c r="J9">
        <v>4.0104818388388841</v>
      </c>
      <c r="K9">
        <f>IFERROR(VLOOKUP(B9,DJO!$Q$6:$V$175,5,FALSE),0)</f>
        <v>0.44390725414129756</v>
      </c>
      <c r="L9">
        <f>IFERROR(VLOOKUP(B9,DJO!$Q$6:$V$175,6,FALSE),0)</f>
        <v>0.26185102881433631</v>
      </c>
      <c r="M9">
        <f t="shared" si="0"/>
        <v>6.8565961291126382E-2</v>
      </c>
      <c r="N9">
        <f>IFERROR(VLOOKUP(B9,Tol!$U$6:$AI$204,14,FALSE),0)</f>
        <v>6.2661764955208074E-2</v>
      </c>
      <c r="O9">
        <f>IFERROR(VLOOKUP(B9,Tol!$U$6:$AI$204,15,FALSE),0)</f>
        <v>2.6653930817409622E-2</v>
      </c>
      <c r="P9">
        <f t="shared" si="1"/>
        <v>7.1043202801925835E-4</v>
      </c>
    </row>
    <row r="10" spans="1:22" x14ac:dyDescent="0.25">
      <c r="A10" t="s">
        <v>714</v>
      </c>
      <c r="B10" t="s">
        <v>715</v>
      </c>
      <c r="C10" t="s">
        <v>61</v>
      </c>
      <c r="D10">
        <v>1</v>
      </c>
      <c r="E10" t="s">
        <v>704</v>
      </c>
      <c r="F10" t="s">
        <v>704</v>
      </c>
      <c r="G10">
        <v>9.0157964204000005E-2</v>
      </c>
      <c r="H10">
        <v>2.54883396266457</v>
      </c>
      <c r="I10">
        <v>0.36411913752350999</v>
      </c>
      <c r="J10">
        <v>0.13258274631086478</v>
      </c>
      <c r="K10">
        <f>IFERROR(VLOOKUP(B10,DJO!$Q$6:$V$175,5,FALSE),0)</f>
        <v>0</v>
      </c>
      <c r="L10">
        <f>IFERROR(VLOOKUP(B10,DJO!$Q$6:$V$175,6,FALSE),0)</f>
        <v>0</v>
      </c>
      <c r="M10">
        <f t="shared" si="0"/>
        <v>0</v>
      </c>
      <c r="N10">
        <f>IFERROR(VLOOKUP(B10,Tol!$U$6:$AI$204,14,FALSE),0)</f>
        <v>0</v>
      </c>
      <c r="O10">
        <f>IFERROR(VLOOKUP(B10,Tol!$U$6:$AI$204,15,FALSE),0)</f>
        <v>0</v>
      </c>
      <c r="P10">
        <f t="shared" si="1"/>
        <v>0</v>
      </c>
    </row>
    <row r="11" spans="1:22" x14ac:dyDescent="0.25">
      <c r="A11" t="s">
        <v>716</v>
      </c>
      <c r="B11" t="s">
        <v>717</v>
      </c>
      <c r="C11" t="s">
        <v>704</v>
      </c>
      <c r="D11">
        <v>0</v>
      </c>
      <c r="E11" t="s">
        <v>704</v>
      </c>
      <c r="F11" t="s">
        <v>704</v>
      </c>
      <c r="G11">
        <v>9.6188962364700004</v>
      </c>
      <c r="H11">
        <v>271.93348504838372</v>
      </c>
      <c r="I11">
        <v>38.847640721197678</v>
      </c>
      <c r="J11">
        <v>1509.139189603256</v>
      </c>
      <c r="K11">
        <f>IFERROR(VLOOKUP(B11,DJO!$Q$6:$V$175,5,FALSE),0)</f>
        <v>0</v>
      </c>
      <c r="L11">
        <f>IFERROR(VLOOKUP(B11,DJO!$Q$6:$V$175,6,FALSE),0)</f>
        <v>0</v>
      </c>
      <c r="M11">
        <f t="shared" si="0"/>
        <v>0</v>
      </c>
      <c r="N11">
        <f>IFERROR(VLOOKUP(B11,Tol!$U$6:$AI$204,14,FALSE),0)</f>
        <v>0</v>
      </c>
      <c r="O11">
        <f>IFERROR(VLOOKUP(B11,Tol!$U$6:$AI$204,15,FALSE),0)</f>
        <v>0</v>
      </c>
      <c r="P11">
        <f t="shared" si="1"/>
        <v>0</v>
      </c>
    </row>
    <row r="12" spans="1:22" x14ac:dyDescent="0.25">
      <c r="A12" t="s">
        <v>192</v>
      </c>
      <c r="B12" t="s">
        <v>194</v>
      </c>
      <c r="C12" t="s">
        <v>194</v>
      </c>
      <c r="D12">
        <v>0</v>
      </c>
      <c r="E12" t="s">
        <v>704</v>
      </c>
      <c r="F12" t="s">
        <v>704</v>
      </c>
      <c r="G12">
        <v>0.11156304529699999</v>
      </c>
      <c r="H12">
        <v>3.1539718242513679</v>
      </c>
      <c r="I12">
        <v>0.45056740346448115</v>
      </c>
      <c r="J12">
        <v>0.20301098506472454</v>
      </c>
      <c r="K12">
        <f>IFERROR(VLOOKUP(B12,DJO!$Q$6:$V$175,5,FALSE),0)</f>
        <v>0</v>
      </c>
      <c r="L12">
        <f>IFERROR(VLOOKUP(B12,DJO!$Q$6:$V$175,6,FALSE),0)</f>
        <v>0</v>
      </c>
      <c r="M12">
        <f t="shared" si="0"/>
        <v>0</v>
      </c>
      <c r="N12">
        <f>IFERROR(VLOOKUP(B12,Tol!$U$6:$AI$204,14,FALSE),0)</f>
        <v>9.6674643761687204E-5</v>
      </c>
      <c r="O12">
        <f>IFERROR(VLOOKUP(B12,Tol!$U$6:$AI$204,15,FALSE),0)</f>
        <v>4.1014630710566413E-5</v>
      </c>
      <c r="P12">
        <f t="shared" si="1"/>
        <v>1.6821999323241376E-9</v>
      </c>
    </row>
    <row r="13" spans="1:22" x14ac:dyDescent="0.25">
      <c r="A13" t="s">
        <v>195</v>
      </c>
      <c r="B13" t="s">
        <v>10</v>
      </c>
      <c r="C13" t="s">
        <v>10</v>
      </c>
      <c r="D13">
        <v>0</v>
      </c>
      <c r="E13" t="s">
        <v>704</v>
      </c>
      <c r="F13" t="s">
        <v>704</v>
      </c>
      <c r="G13">
        <v>1.0725772951300001</v>
      </c>
      <c r="H13">
        <v>30.322572848078508</v>
      </c>
      <c r="I13">
        <v>4.3317961211540732</v>
      </c>
      <c r="J13">
        <v>18.764457635245474</v>
      </c>
      <c r="K13">
        <f>IFERROR(VLOOKUP(B13,DJO!$Q$6:$V$175,5,FALSE),0)</f>
        <v>0.7637863927643207</v>
      </c>
      <c r="L13">
        <f>IFERROR(VLOOKUP(B13,DJO!$Q$6:$V$175,6,FALSE),0)</f>
        <v>0.38807894243215446</v>
      </c>
      <c r="M13">
        <f t="shared" si="0"/>
        <v>0.15060526555925946</v>
      </c>
      <c r="N13">
        <f>IFERROR(VLOOKUP(B13,Tol!$U$6:$AI$204,14,FALSE),0)</f>
        <v>6.0438781057543113E-2</v>
      </c>
      <c r="O13">
        <f>IFERROR(VLOOKUP(B13,Tol!$U$6:$AI$204,15,FALSE),0)</f>
        <v>2.5307632387677272E-2</v>
      </c>
      <c r="P13">
        <f t="shared" si="1"/>
        <v>6.4047625706981168E-4</v>
      </c>
    </row>
    <row r="14" spans="1:22" x14ac:dyDescent="0.25">
      <c r="A14" t="s">
        <v>197</v>
      </c>
      <c r="B14" t="s">
        <v>198</v>
      </c>
      <c r="C14" t="s">
        <v>120</v>
      </c>
      <c r="D14">
        <v>1</v>
      </c>
      <c r="E14" t="s">
        <v>704</v>
      </c>
      <c r="F14" t="s">
        <v>692</v>
      </c>
      <c r="G14">
        <v>2.9970299587700002E-2</v>
      </c>
      <c r="H14">
        <v>0.84728307848118634</v>
      </c>
      <c r="I14">
        <v>0.12104043978302664</v>
      </c>
      <c r="J14">
        <v>1.4650788062868498E-2</v>
      </c>
      <c r="K14">
        <f>IFERROR(VLOOKUP(B14,DJO!$Q$6:$V$175,5,FALSE),0)</f>
        <v>0</v>
      </c>
      <c r="L14">
        <f>IFERROR(VLOOKUP(B14,DJO!$Q$6:$V$175,6,FALSE),0)</f>
        <v>0</v>
      </c>
      <c r="M14">
        <f t="shared" si="0"/>
        <v>0</v>
      </c>
      <c r="N14">
        <f>IFERROR(VLOOKUP(B14,Tol!$U$6:$AI$204,14,FALSE),0)</f>
        <v>8.6493800833055781E-5</v>
      </c>
      <c r="O14">
        <f>IFERROR(VLOOKUP(B14,Tol!$U$6:$AI$204,15,FALSE),0)</f>
        <v>3.9170449332265236E-5</v>
      </c>
      <c r="P14">
        <f t="shared" si="1"/>
        <v>1.534324100891558E-9</v>
      </c>
    </row>
    <row r="15" spans="1:22" x14ac:dyDescent="0.25">
      <c r="A15" t="s">
        <v>718</v>
      </c>
      <c r="B15" t="s">
        <v>704</v>
      </c>
      <c r="C15" t="s">
        <v>61</v>
      </c>
      <c r="D15">
        <v>1</v>
      </c>
      <c r="E15" t="s">
        <v>704</v>
      </c>
      <c r="F15" t="s">
        <v>704</v>
      </c>
      <c r="G15">
        <v>0.44600532566500001</v>
      </c>
      <c r="H15">
        <v>12.608908504322553</v>
      </c>
      <c r="I15">
        <v>1.8012726434746504</v>
      </c>
      <c r="J15">
        <v>3.2445831361301551</v>
      </c>
      <c r="K15">
        <f>IFERROR(VLOOKUP(B15,DJO!$Q$6:$V$175,5,FALSE),0)</f>
        <v>0</v>
      </c>
      <c r="L15">
        <f>IFERROR(VLOOKUP(B15,DJO!$Q$6:$V$175,6,FALSE),0)</f>
        <v>0</v>
      </c>
      <c r="M15">
        <f t="shared" si="0"/>
        <v>0</v>
      </c>
      <c r="N15">
        <f>IFERROR(VLOOKUP(B15,Tol!$U$6:$AI$204,14,FALSE),0)</f>
        <v>0</v>
      </c>
      <c r="O15">
        <f>IFERROR(VLOOKUP(B15,Tol!$U$6:$AI$204,15,FALSE),0)</f>
        <v>0</v>
      </c>
      <c r="P15">
        <f t="shared" si="1"/>
        <v>0</v>
      </c>
    </row>
    <row r="16" spans="1:22" x14ac:dyDescent="0.25">
      <c r="A16" t="s">
        <v>719</v>
      </c>
      <c r="B16" t="s">
        <v>704</v>
      </c>
      <c r="C16" t="s">
        <v>12</v>
      </c>
      <c r="D16">
        <v>1</v>
      </c>
      <c r="E16" t="s">
        <v>704</v>
      </c>
      <c r="F16" t="s">
        <v>704</v>
      </c>
      <c r="G16">
        <v>0.475717903409</v>
      </c>
      <c r="H16">
        <v>13.448905591000988</v>
      </c>
      <c r="I16">
        <v>1.9212722272858558</v>
      </c>
      <c r="J16">
        <v>3.6912869713399532</v>
      </c>
      <c r="K16">
        <f>IFERROR(VLOOKUP(B16,DJO!$Q$6:$V$175,5,FALSE),0)</f>
        <v>0</v>
      </c>
      <c r="L16">
        <f>IFERROR(VLOOKUP(B16,DJO!$Q$6:$V$175,6,FALSE),0)</f>
        <v>0</v>
      </c>
      <c r="M16">
        <f t="shared" si="0"/>
        <v>0</v>
      </c>
      <c r="N16">
        <f>IFERROR(VLOOKUP(B16,Tol!$U$6:$AI$204,14,FALSE),0)</f>
        <v>0</v>
      </c>
      <c r="O16">
        <f>IFERROR(VLOOKUP(B16,Tol!$U$6:$AI$204,15,FALSE),0)</f>
        <v>0</v>
      </c>
      <c r="P16">
        <f t="shared" si="1"/>
        <v>0</v>
      </c>
    </row>
    <row r="17" spans="1:16" x14ac:dyDescent="0.25">
      <c r="A17" t="s">
        <v>199</v>
      </c>
      <c r="B17" t="s">
        <v>12</v>
      </c>
      <c r="C17" t="s">
        <v>12</v>
      </c>
      <c r="D17">
        <v>0</v>
      </c>
      <c r="E17" t="s">
        <v>704</v>
      </c>
      <c r="F17" t="s">
        <v>704</v>
      </c>
      <c r="G17">
        <v>6.8716722050000003</v>
      </c>
      <c r="H17">
        <v>194.26738004832927</v>
      </c>
      <c r="I17">
        <v>27.752482864047039</v>
      </c>
      <c r="J17">
        <v>770.20030511922448</v>
      </c>
      <c r="K17">
        <f>IFERROR(VLOOKUP(B17,DJO!$Q$6:$V$175,5,FALSE),0)</f>
        <v>4.6922703052568817</v>
      </c>
      <c r="L17">
        <f>IFERROR(VLOOKUP(B17,DJO!$Q$6:$V$175,6,FALSE),0)</f>
        <v>0.6469041208129902</v>
      </c>
      <c r="M17">
        <f t="shared" si="0"/>
        <v>0.41848494152482785</v>
      </c>
      <c r="N17">
        <f>IFERROR(VLOOKUP(B17,Tol!$U$6:$AI$204,14,FALSE),0)</f>
        <v>1.4985435593052102E-2</v>
      </c>
      <c r="O17">
        <f>IFERROR(VLOOKUP(B17,Tol!$U$6:$AI$204,15,FALSE),0)</f>
        <v>7.3564833705989643E-3</v>
      </c>
      <c r="P17">
        <f t="shared" si="1"/>
        <v>5.4117847581899099E-5</v>
      </c>
    </row>
    <row r="18" spans="1:16" x14ac:dyDescent="0.25">
      <c r="A18" t="s">
        <v>202</v>
      </c>
      <c r="B18" t="s">
        <v>21</v>
      </c>
      <c r="C18" t="s">
        <v>61</v>
      </c>
      <c r="D18">
        <v>1</v>
      </c>
      <c r="E18" t="s">
        <v>704</v>
      </c>
      <c r="F18" t="s">
        <v>704</v>
      </c>
      <c r="G18">
        <v>0.61978923976</v>
      </c>
      <c r="H18">
        <v>17.52191143557625</v>
      </c>
      <c r="I18">
        <v>2.5031302050823219</v>
      </c>
      <c r="J18">
        <v>6.2656608235954669</v>
      </c>
      <c r="K18">
        <f>IFERROR(VLOOKUP(B18,DJO!$Q$6:$V$175,5,FALSE),0)</f>
        <v>3.5220074652481725E-2</v>
      </c>
      <c r="L18">
        <f>IFERROR(VLOOKUP(B18,DJO!$Q$6:$V$175,6,FALSE),0)</f>
        <v>1.339415784486043E-2</v>
      </c>
      <c r="M18">
        <f t="shared" si="0"/>
        <v>1.7940346437303622E-4</v>
      </c>
      <c r="N18">
        <f>IFERROR(VLOOKUP(B18,Tol!$U$6:$AI$204,14,FALSE),0)</f>
        <v>3.1725420595457175E-4</v>
      </c>
      <c r="O18">
        <f>IFERROR(VLOOKUP(B18,Tol!$U$6:$AI$204,15,FALSE),0)</f>
        <v>1.4346615572077888E-4</v>
      </c>
      <c r="P18">
        <f t="shared" si="1"/>
        <v>2.0582537837298776E-8</v>
      </c>
    </row>
    <row r="19" spans="1:16" x14ac:dyDescent="0.25">
      <c r="A19" t="s">
        <v>203</v>
      </c>
      <c r="B19" t="s">
        <v>204</v>
      </c>
      <c r="C19" t="s">
        <v>204</v>
      </c>
      <c r="D19">
        <v>0</v>
      </c>
      <c r="E19" t="s">
        <v>704</v>
      </c>
      <c r="F19" t="s">
        <v>704</v>
      </c>
      <c r="G19">
        <v>7.5152876292299995E-3</v>
      </c>
      <c r="H19">
        <v>0.21246287577248188</v>
      </c>
      <c r="I19">
        <v>3.0351839396068843E-2</v>
      </c>
      <c r="J19">
        <v>9.2123415472475671E-4</v>
      </c>
      <c r="K19">
        <f>IFERROR(VLOOKUP(B19,DJO!$Q$6:$V$175,5,FALSE),0)</f>
        <v>0</v>
      </c>
      <c r="L19">
        <f>IFERROR(VLOOKUP(B19,DJO!$Q$6:$V$175,6,FALSE),0)</f>
        <v>0</v>
      </c>
      <c r="M19">
        <f t="shared" si="0"/>
        <v>0</v>
      </c>
      <c r="N19">
        <f>IFERROR(VLOOKUP(B19,Tol!$U$6:$AI$204,14,FALSE),0)</f>
        <v>1.3262954678722925E-3</v>
      </c>
      <c r="O19">
        <f>IFERROR(VLOOKUP(B19,Tol!$U$6:$AI$204,15,FALSE),0)</f>
        <v>5.7412263057545908E-4</v>
      </c>
      <c r="P19">
        <f t="shared" si="1"/>
        <v>3.2961679493888507E-7</v>
      </c>
    </row>
    <row r="20" spans="1:16" x14ac:dyDescent="0.25">
      <c r="A20" t="s">
        <v>205</v>
      </c>
      <c r="B20" t="s">
        <v>19</v>
      </c>
      <c r="C20" t="s">
        <v>19</v>
      </c>
      <c r="D20">
        <v>0</v>
      </c>
      <c r="E20" t="s">
        <v>704</v>
      </c>
      <c r="F20" t="s">
        <v>704</v>
      </c>
      <c r="G20">
        <v>0.11226318277199999</v>
      </c>
      <c r="H20">
        <v>3.1737652411787551</v>
      </c>
      <c r="I20">
        <v>0.45339503445410795</v>
      </c>
      <c r="J20">
        <v>0.20556705726764174</v>
      </c>
      <c r="K20">
        <f>IFERROR(VLOOKUP(B20,DJO!$Q$6:$V$175,5,FALSE),0)</f>
        <v>0.22538630116179312</v>
      </c>
      <c r="L20">
        <f>IFERROR(VLOOKUP(B20,DJO!$Q$6:$V$175,6,FALSE),0)</f>
        <v>0.10538825083236288</v>
      </c>
      <c r="M20">
        <f t="shared" si="0"/>
        <v>1.1106683413505035E-2</v>
      </c>
      <c r="N20">
        <f>IFERROR(VLOOKUP(B20,Tol!$U$6:$AI$204,14,FALSE),0)</f>
        <v>1.3663173282595225</v>
      </c>
      <c r="O20">
        <f>IFERROR(VLOOKUP(B20,Tol!$U$6:$AI$204,15,FALSE),0)</f>
        <v>0.58428920489111513</v>
      </c>
      <c r="P20">
        <f t="shared" si="1"/>
        <v>0.34139387495229151</v>
      </c>
    </row>
    <row r="21" spans="1:16" x14ac:dyDescent="0.25">
      <c r="A21" t="s">
        <v>206</v>
      </c>
      <c r="B21" t="s">
        <v>207</v>
      </c>
      <c r="C21" t="s">
        <v>61</v>
      </c>
      <c r="D21">
        <v>1</v>
      </c>
      <c r="E21" t="s">
        <v>704</v>
      </c>
      <c r="F21" t="s">
        <v>704</v>
      </c>
      <c r="G21">
        <v>0.18507402438500001</v>
      </c>
      <c r="H21">
        <v>5.2321829039100027</v>
      </c>
      <c r="I21">
        <v>0.74745470055857188</v>
      </c>
      <c r="J21">
        <v>0.55868852938710434</v>
      </c>
      <c r="K21">
        <f>IFERROR(VLOOKUP(B21,DJO!$Q$6:$V$175,5,FALSE),0)</f>
        <v>0</v>
      </c>
      <c r="L21">
        <f>IFERROR(VLOOKUP(B21,DJO!$Q$6:$V$175,6,FALSE),0)</f>
        <v>0</v>
      </c>
      <c r="M21">
        <f t="shared" si="0"/>
        <v>0</v>
      </c>
      <c r="N21">
        <f>IFERROR(VLOOKUP(B21,Tol!$U$6:$AI$204,14,FALSE),0)</f>
        <v>2.6975300942117046E-4</v>
      </c>
      <c r="O21">
        <f>IFERROR(VLOOKUP(B21,Tol!$U$6:$AI$204,15,FALSE),0)</f>
        <v>1.1753310604892707E-4</v>
      </c>
      <c r="P21">
        <f t="shared" si="1"/>
        <v>1.3814031017508339E-8</v>
      </c>
    </row>
    <row r="22" spans="1:16" x14ac:dyDescent="0.25">
      <c r="A22" t="s">
        <v>720</v>
      </c>
      <c r="B22" t="s">
        <v>704</v>
      </c>
      <c r="C22" t="s">
        <v>59</v>
      </c>
      <c r="D22">
        <v>1</v>
      </c>
      <c r="E22" t="s">
        <v>704</v>
      </c>
      <c r="F22" t="s">
        <v>692</v>
      </c>
      <c r="G22">
        <v>0.12069266792199999</v>
      </c>
      <c r="H22">
        <v>3.4120731735704162</v>
      </c>
      <c r="I22">
        <v>0.48743902479577383</v>
      </c>
      <c r="J22">
        <v>0.23759680289385501</v>
      </c>
      <c r="K22">
        <f>IFERROR(VLOOKUP(B22,DJO!$Q$6:$V$175,5,FALSE),0)</f>
        <v>0</v>
      </c>
      <c r="L22">
        <f>IFERROR(VLOOKUP(B22,DJO!$Q$6:$V$175,6,FALSE),0)</f>
        <v>0</v>
      </c>
      <c r="M22">
        <f t="shared" si="0"/>
        <v>0</v>
      </c>
      <c r="N22">
        <f>IFERROR(VLOOKUP(B22,Tol!$U$6:$AI$204,14,FALSE),0)</f>
        <v>0</v>
      </c>
      <c r="O22">
        <f>IFERROR(VLOOKUP(B22,Tol!$U$6:$AI$204,15,FALSE),0)</f>
        <v>0</v>
      </c>
      <c r="P22">
        <f t="shared" si="1"/>
        <v>0</v>
      </c>
    </row>
    <row r="23" spans="1:16" x14ac:dyDescent="0.25">
      <c r="A23" t="s">
        <v>209</v>
      </c>
      <c r="B23" t="s">
        <v>16</v>
      </c>
      <c r="C23" t="s">
        <v>16</v>
      </c>
      <c r="D23">
        <v>0</v>
      </c>
      <c r="E23" t="s">
        <v>692</v>
      </c>
      <c r="F23" t="s">
        <v>692</v>
      </c>
      <c r="G23">
        <v>3.4924840173200002E-3</v>
      </c>
      <c r="H23">
        <v>9.8735169499462511E-2</v>
      </c>
      <c r="I23">
        <v>1.4105024214208931E-2</v>
      </c>
      <c r="J23">
        <v>1.9895170808342027E-4</v>
      </c>
      <c r="K23">
        <f>IFERROR(VLOOKUP(B23,DJO!$Q$6:$V$175,5,FALSE),0)</f>
        <v>1.4418676068168934</v>
      </c>
      <c r="L23">
        <f>IFERROR(VLOOKUP(B23,DJO!$Q$6:$V$175,6,FALSE),0)</f>
        <v>0.2155304523257344</v>
      </c>
      <c r="M23">
        <f t="shared" si="0"/>
        <v>4.6453375879735664E-2</v>
      </c>
      <c r="N23">
        <f>IFERROR(VLOOKUP(B23,Tol!$U$6:$AI$204,14,FALSE),0)</f>
        <v>6.9745465713459591E-3</v>
      </c>
      <c r="O23">
        <f>IFERROR(VLOOKUP(B23,Tol!$U$6:$AI$204,15,FALSE),0)</f>
        <v>3.4615087062496324E-3</v>
      </c>
      <c r="P23">
        <f t="shared" si="1"/>
        <v>1.1982042523442004E-5</v>
      </c>
    </row>
    <row r="24" spans="1:16" x14ac:dyDescent="0.25">
      <c r="A24" t="s">
        <v>210</v>
      </c>
      <c r="B24" t="s">
        <v>24</v>
      </c>
      <c r="C24" t="s">
        <v>24</v>
      </c>
      <c r="D24">
        <v>0</v>
      </c>
      <c r="E24" t="s">
        <v>704</v>
      </c>
      <c r="F24" t="s">
        <v>704</v>
      </c>
      <c r="G24">
        <v>3.43100372167E-2</v>
      </c>
      <c r="H24">
        <v>0.96997074956502227</v>
      </c>
      <c r="I24">
        <v>0.13856724993786035</v>
      </c>
      <c r="J24">
        <v>1.9200882755341458E-2</v>
      </c>
      <c r="K24">
        <f>IFERROR(VLOOKUP(B24,DJO!$Q$6:$V$175,5,FALSE),0)</f>
        <v>4.6532653614857799E-3</v>
      </c>
      <c r="L24">
        <f>IFERROR(VLOOKUP(B24,DJO!$Q$6:$V$175,6,FALSE),0)</f>
        <v>2.8544381960636965E-3</v>
      </c>
      <c r="M24">
        <f t="shared" si="0"/>
        <v>8.1478174151473697E-6</v>
      </c>
      <c r="N24">
        <f>IFERROR(VLOOKUP(B24,Tol!$U$6:$AI$204,14,FALSE),0)</f>
        <v>7.078086541308416E-4</v>
      </c>
      <c r="O24">
        <f>IFERROR(VLOOKUP(B24,Tol!$U$6:$AI$204,15,FALSE),0)</f>
        <v>2.9993996221269672E-4</v>
      </c>
      <c r="P24">
        <f t="shared" si="1"/>
        <v>8.9963980932153939E-8</v>
      </c>
    </row>
    <row r="25" spans="1:16" x14ac:dyDescent="0.25">
      <c r="A25" t="s">
        <v>211</v>
      </c>
      <c r="B25" t="s">
        <v>17</v>
      </c>
      <c r="C25" t="s">
        <v>17</v>
      </c>
      <c r="D25">
        <v>0</v>
      </c>
      <c r="E25" t="s">
        <v>704</v>
      </c>
      <c r="F25" t="s">
        <v>704</v>
      </c>
      <c r="G25">
        <v>3.5516924372900001E-2</v>
      </c>
      <c r="H25">
        <v>1.0040903639550036</v>
      </c>
      <c r="I25">
        <v>0.14344148056500053</v>
      </c>
      <c r="J25">
        <v>2.0575458346679426E-2</v>
      </c>
      <c r="K25">
        <f>IFERROR(VLOOKUP(B25,DJO!$Q$6:$V$175,5,FALSE),0)</f>
        <v>7.0241119014934988E-2</v>
      </c>
      <c r="L25">
        <f>IFERROR(VLOOKUP(B25,DJO!$Q$6:$V$175,6,FALSE),0)</f>
        <v>5.3600494704952616E-2</v>
      </c>
      <c r="M25">
        <f t="shared" si="0"/>
        <v>2.8730130326156534E-3</v>
      </c>
      <c r="N25">
        <f>IFERROR(VLOOKUP(B25,Tol!$U$6:$AI$204,14,FALSE),0)</f>
        <v>8.7034542650277241E-2</v>
      </c>
      <c r="O25">
        <f>IFERROR(VLOOKUP(B25,Tol!$U$6:$AI$204,15,FALSE),0)</f>
        <v>3.7105172472484439E-2</v>
      </c>
      <c r="P25">
        <f t="shared" si="1"/>
        <v>1.376793824212817E-3</v>
      </c>
    </row>
    <row r="26" spans="1:16" x14ac:dyDescent="0.25">
      <c r="A26" t="s">
        <v>212</v>
      </c>
      <c r="B26" t="s">
        <v>213</v>
      </c>
      <c r="C26" t="s">
        <v>61</v>
      </c>
      <c r="D26">
        <v>1</v>
      </c>
      <c r="E26" t="s">
        <v>704</v>
      </c>
      <c r="F26" t="s">
        <v>704</v>
      </c>
      <c r="G26">
        <v>0.464389167735</v>
      </c>
      <c r="H26">
        <v>13.128633649471725</v>
      </c>
      <c r="I26">
        <v>1.8755190927816754</v>
      </c>
      <c r="J26">
        <v>3.5175718673885985</v>
      </c>
      <c r="K26">
        <f>IFERROR(VLOOKUP(B26,DJO!$Q$6:$V$175,5,FALSE),0)</f>
        <v>0</v>
      </c>
      <c r="L26">
        <f>IFERROR(VLOOKUP(B26,DJO!$Q$6:$V$175,6,FALSE),0)</f>
        <v>0</v>
      </c>
      <c r="M26">
        <f t="shared" si="0"/>
        <v>0</v>
      </c>
      <c r="N26">
        <f>IFERROR(VLOOKUP(B26,Tol!$U$6:$AI$204,14,FALSE),0)</f>
        <v>3.2177035363134188E-5</v>
      </c>
      <c r="O26">
        <f>IFERROR(VLOOKUP(B26,Tol!$U$6:$AI$204,15,FALSE),0)</f>
        <v>1.7572168194719227E-5</v>
      </c>
      <c r="P26">
        <f t="shared" si="1"/>
        <v>3.0878109506350199E-10</v>
      </c>
    </row>
    <row r="27" spans="1:16" x14ac:dyDescent="0.25">
      <c r="A27" t="s">
        <v>721</v>
      </c>
      <c r="B27" t="s">
        <v>722</v>
      </c>
      <c r="C27" t="s">
        <v>120</v>
      </c>
      <c r="D27">
        <v>1</v>
      </c>
      <c r="E27" t="s">
        <v>704</v>
      </c>
      <c r="F27" t="s">
        <v>692</v>
      </c>
      <c r="G27">
        <v>1.29880670298E-2</v>
      </c>
      <c r="H27">
        <v>0.36718249626858207</v>
      </c>
      <c r="I27">
        <v>5.2454642324083159E-2</v>
      </c>
      <c r="J27">
        <v>2.7514895013474963E-3</v>
      </c>
      <c r="K27">
        <f>IFERROR(VLOOKUP(B27,DJO!$Q$6:$V$175,5,FALSE),0)</f>
        <v>0</v>
      </c>
      <c r="L27">
        <f>IFERROR(VLOOKUP(B27,DJO!$Q$6:$V$175,6,FALSE),0)</f>
        <v>0</v>
      </c>
      <c r="M27">
        <f t="shared" si="0"/>
        <v>0</v>
      </c>
      <c r="N27">
        <f>IFERROR(VLOOKUP(B27,Tol!$U$6:$AI$204,14,FALSE),0)</f>
        <v>0</v>
      </c>
      <c r="O27">
        <f>IFERROR(VLOOKUP(B27,Tol!$U$6:$AI$204,15,FALSE),0)</f>
        <v>0</v>
      </c>
      <c r="P27">
        <f t="shared" si="1"/>
        <v>0</v>
      </c>
    </row>
    <row r="28" spans="1:16" x14ac:dyDescent="0.25">
      <c r="A28" t="s">
        <v>723</v>
      </c>
      <c r="B28" t="s">
        <v>704</v>
      </c>
      <c r="C28" t="s">
        <v>704</v>
      </c>
      <c r="D28">
        <v>0</v>
      </c>
      <c r="E28" t="s">
        <v>704</v>
      </c>
      <c r="F28" t="s">
        <v>704</v>
      </c>
      <c r="G28">
        <v>0.47248084074399999</v>
      </c>
      <c r="H28">
        <v>13.357391376669831</v>
      </c>
      <c r="I28">
        <v>1.9081987680956904</v>
      </c>
      <c r="J28">
        <v>3.6412225385619106</v>
      </c>
      <c r="K28">
        <f>IFERROR(VLOOKUP(B28,DJO!$Q$6:$V$175,5,FALSE),0)</f>
        <v>0</v>
      </c>
      <c r="L28">
        <f>IFERROR(VLOOKUP(B28,DJO!$Q$6:$V$175,6,FALSE),0)</f>
        <v>0</v>
      </c>
      <c r="M28">
        <f t="shared" si="0"/>
        <v>0</v>
      </c>
      <c r="N28">
        <f>IFERROR(VLOOKUP(B28,Tol!$U$6:$AI$204,14,FALSE),0)</f>
        <v>0</v>
      </c>
      <c r="O28">
        <f>IFERROR(VLOOKUP(B28,Tol!$U$6:$AI$204,15,FALSE),0)</f>
        <v>0</v>
      </c>
      <c r="P28">
        <f t="shared" si="1"/>
        <v>0</v>
      </c>
    </row>
    <row r="29" spans="1:16" x14ac:dyDescent="0.25">
      <c r="A29" t="s">
        <v>218</v>
      </c>
      <c r="B29" t="s">
        <v>26</v>
      </c>
      <c r="C29" t="s">
        <v>26</v>
      </c>
      <c r="D29">
        <v>0</v>
      </c>
      <c r="E29" t="s">
        <v>704</v>
      </c>
      <c r="F29" t="s">
        <v>704</v>
      </c>
      <c r="G29">
        <v>3.2051177612399999</v>
      </c>
      <c r="H29">
        <v>90.611107696523391</v>
      </c>
      <c r="I29">
        <v>12.9444439566462</v>
      </c>
      <c r="J29">
        <v>167.55862934675434</v>
      </c>
      <c r="K29">
        <f>IFERROR(VLOOKUP(B29,DJO!$Q$6:$V$175,5,FALSE),0)</f>
        <v>3.2426108835144327</v>
      </c>
      <c r="L29">
        <f>IFERROR(VLOOKUP(B29,DJO!$Q$6:$V$175,6,FALSE),0)</f>
        <v>2.0098058284708045</v>
      </c>
      <c r="M29">
        <f t="shared" si="0"/>
        <v>4.0393194681552167</v>
      </c>
      <c r="N29">
        <f>IFERROR(VLOOKUP(B29,Tol!$U$6:$AI$204,14,FALSE),0)</f>
        <v>0.35627594127886747</v>
      </c>
      <c r="O29">
        <f>IFERROR(VLOOKUP(B29,Tol!$U$6:$AI$204,15,FALSE),0)</f>
        <v>0.15012268835527118</v>
      </c>
      <c r="P29">
        <f t="shared" si="1"/>
        <v>2.2536821559013872E-2</v>
      </c>
    </row>
    <row r="30" spans="1:16" x14ac:dyDescent="0.25">
      <c r="A30" t="s">
        <v>612</v>
      </c>
      <c r="B30" t="s">
        <v>496</v>
      </c>
      <c r="C30" t="s">
        <v>61</v>
      </c>
      <c r="D30">
        <v>1</v>
      </c>
      <c r="E30" t="s">
        <v>704</v>
      </c>
      <c r="F30" t="s">
        <v>704</v>
      </c>
      <c r="G30">
        <v>8.1574173598499999E-2</v>
      </c>
      <c r="H30">
        <v>2.3061636981253799</v>
      </c>
      <c r="I30">
        <v>0.3294519568750543</v>
      </c>
      <c r="J30">
        <v>0.10853859188880263</v>
      </c>
      <c r="K30">
        <f>IFERROR(VLOOKUP(B30,DJO!$Q$6:$V$175,5,FALSE),0)</f>
        <v>0</v>
      </c>
      <c r="L30">
        <f>IFERROR(VLOOKUP(B30,DJO!$Q$6:$V$175,6,FALSE),0)</f>
        <v>0</v>
      </c>
      <c r="M30">
        <f t="shared" si="0"/>
        <v>0</v>
      </c>
      <c r="N30">
        <f>IFERROR(VLOOKUP(B30,Tol!$U$6:$AI$204,14,FALSE),0)</f>
        <v>0</v>
      </c>
      <c r="O30">
        <f>IFERROR(VLOOKUP(B30,Tol!$U$6:$AI$204,15,FALSE),0)</f>
        <v>0</v>
      </c>
      <c r="P30">
        <f t="shared" si="1"/>
        <v>0</v>
      </c>
    </row>
    <row r="31" spans="1:16" x14ac:dyDescent="0.25">
      <c r="A31" t="s">
        <v>219</v>
      </c>
      <c r="B31" t="s">
        <v>27</v>
      </c>
      <c r="C31" t="s">
        <v>27</v>
      </c>
      <c r="D31">
        <v>0</v>
      </c>
      <c r="E31" t="s">
        <v>704</v>
      </c>
      <c r="F31" t="s">
        <v>704</v>
      </c>
      <c r="G31">
        <v>4.3139093522000002E-2</v>
      </c>
      <c r="H31">
        <v>1.2195748612806239</v>
      </c>
      <c r="I31">
        <v>0.1742249801829463</v>
      </c>
      <c r="J31">
        <v>3.0354343719748031E-2</v>
      </c>
      <c r="K31">
        <f>IFERROR(VLOOKUP(B31,DJO!$Q$6:$V$175,5,FALSE),0)</f>
        <v>3.071387964999004E-2</v>
      </c>
      <c r="L31">
        <f>IFERROR(VLOOKUP(B31,DJO!$Q$6:$V$175,6,FALSE),0)</f>
        <v>1.0857298007452984E-2</v>
      </c>
      <c r="M31">
        <f t="shared" si="0"/>
        <v>1.1788092002264253E-4</v>
      </c>
      <c r="N31">
        <f>IFERROR(VLOOKUP(B31,Tol!$U$6:$AI$204,14,FALSE),0)</f>
        <v>3.4252258892815602E-4</v>
      </c>
      <c r="O31">
        <f>IFERROR(VLOOKUP(B31,Tol!$U$6:$AI$204,15,FALSE),0)</f>
        <v>1.5740549286334511E-4</v>
      </c>
      <c r="P31">
        <f t="shared" si="1"/>
        <v>2.4776489183552589E-8</v>
      </c>
    </row>
    <row r="32" spans="1:16" x14ac:dyDescent="0.25">
      <c r="A32" t="s">
        <v>220</v>
      </c>
      <c r="B32" t="s">
        <v>20</v>
      </c>
      <c r="C32" t="s">
        <v>20</v>
      </c>
      <c r="D32">
        <v>0</v>
      </c>
      <c r="E32" t="s">
        <v>692</v>
      </c>
      <c r="F32" t="s">
        <v>692</v>
      </c>
      <c r="G32">
        <v>3.4751455420300004E-2</v>
      </c>
      <c r="H32">
        <v>0.98244997665280698</v>
      </c>
      <c r="I32">
        <v>0.14034999666468673</v>
      </c>
      <c r="J32">
        <v>1.9698121563777576E-2</v>
      </c>
      <c r="K32">
        <f>IFERROR(VLOOKUP(B32,DJO!$Q$6:$V$175,5,FALSE),0)</f>
        <v>9.2393497695690469E-2</v>
      </c>
      <c r="L32">
        <f>IFERROR(VLOOKUP(B32,DJO!$Q$6:$V$175,6,FALSE),0)</f>
        <v>2.6013414196984504E-2</v>
      </c>
      <c r="M32">
        <f t="shared" si="0"/>
        <v>6.7669771818387498E-4</v>
      </c>
      <c r="N32">
        <f>IFERROR(VLOOKUP(B32,Tol!$U$6:$AI$204,14,FALSE),0)</f>
        <v>1.4688151968658813E-2</v>
      </c>
      <c r="O32">
        <f>IFERROR(VLOOKUP(B32,Tol!$U$6:$AI$204,15,FALSE),0)</f>
        <v>6.3069235252737419E-3</v>
      </c>
      <c r="P32">
        <f t="shared" si="1"/>
        <v>3.9777284353651366E-5</v>
      </c>
    </row>
    <row r="33" spans="1:16" x14ac:dyDescent="0.25">
      <c r="A33" t="s">
        <v>224</v>
      </c>
      <c r="B33" t="s">
        <v>89</v>
      </c>
      <c r="C33" t="s">
        <v>89</v>
      </c>
      <c r="D33">
        <v>0</v>
      </c>
      <c r="E33" t="s">
        <v>704</v>
      </c>
      <c r="F33" t="s">
        <v>704</v>
      </c>
      <c r="G33">
        <v>4.8697038631800006E-2</v>
      </c>
      <c r="H33">
        <v>1.3767021809085354</v>
      </c>
      <c r="I33">
        <v>0.1966717401297908</v>
      </c>
      <c r="J33">
        <v>3.8679773365679966E-2</v>
      </c>
      <c r="K33">
        <f>IFERROR(VLOOKUP(B33,DJO!$Q$6:$V$175,5,FALSE),0)</f>
        <v>2.4700644371297039E-2</v>
      </c>
      <c r="L33">
        <f>IFERROR(VLOOKUP(B33,DJO!$Q$6:$V$175,6,FALSE),0)</f>
        <v>1.3119406496823156E-2</v>
      </c>
      <c r="M33">
        <f t="shared" si="0"/>
        <v>1.7211882682888563E-4</v>
      </c>
      <c r="N33">
        <f>IFERROR(VLOOKUP(B33,Tol!$U$6:$AI$204,14,FALSE),0)</f>
        <v>0.11851137230369287</v>
      </c>
      <c r="O33">
        <f>IFERROR(VLOOKUP(B33,Tol!$U$6:$AI$204,15,FALSE),0)</f>
        <v>5.0757410152629016E-2</v>
      </c>
      <c r="P33">
        <f t="shared" si="1"/>
        <v>2.5763146854022073E-3</v>
      </c>
    </row>
    <row r="34" spans="1:16" x14ac:dyDescent="0.25">
      <c r="A34" t="s">
        <v>225</v>
      </c>
      <c r="B34" t="s">
        <v>36</v>
      </c>
      <c r="C34" t="s">
        <v>36</v>
      </c>
      <c r="D34">
        <v>0</v>
      </c>
      <c r="E34" t="s">
        <v>704</v>
      </c>
      <c r="F34" t="s">
        <v>704</v>
      </c>
      <c r="G34">
        <v>1.5142605179799999E-2</v>
      </c>
      <c r="H34">
        <v>0.42809292230871271</v>
      </c>
      <c r="I34">
        <v>6.1156131758387536E-2</v>
      </c>
      <c r="J34">
        <v>3.7400724516492567E-3</v>
      </c>
      <c r="K34">
        <f>IFERROR(VLOOKUP(B34,DJO!$Q$6:$V$175,5,FALSE),0)</f>
        <v>7.668068196520382E-2</v>
      </c>
      <c r="L34">
        <f>IFERROR(VLOOKUP(B34,DJO!$Q$6:$V$175,6,FALSE),0)</f>
        <v>4.0549420504085797E-2</v>
      </c>
      <c r="M34">
        <f t="shared" si="0"/>
        <v>1.6442555032171737E-3</v>
      </c>
      <c r="N34">
        <f>IFERROR(VLOOKUP(B34,Tol!$U$6:$AI$204,14,FALSE),0)</f>
        <v>0.13154551674348966</v>
      </c>
      <c r="O34">
        <f>IFERROR(VLOOKUP(B34,Tol!$U$6:$AI$204,15,FALSE),0)</f>
        <v>5.6097409316322011E-2</v>
      </c>
      <c r="P34">
        <f t="shared" si="1"/>
        <v>3.1469193320029717E-3</v>
      </c>
    </row>
    <row r="35" spans="1:16" x14ac:dyDescent="0.25">
      <c r="A35" t="s">
        <v>226</v>
      </c>
      <c r="B35" t="s">
        <v>31</v>
      </c>
      <c r="C35" t="s">
        <v>31</v>
      </c>
      <c r="D35">
        <v>0</v>
      </c>
      <c r="E35" t="s">
        <v>704</v>
      </c>
      <c r="F35" t="s">
        <v>704</v>
      </c>
      <c r="G35">
        <v>5.7653888252099996</v>
      </c>
      <c r="H35">
        <v>162.9919106470914</v>
      </c>
      <c r="I35">
        <v>23.284558663870204</v>
      </c>
      <c r="J35">
        <v>542.17067217121291</v>
      </c>
      <c r="K35">
        <f>IFERROR(VLOOKUP(B35,DJO!$Q$6:$V$175,5,FALSE),0)</f>
        <v>8.9153157667813971</v>
      </c>
      <c r="L35">
        <f>IFERROR(VLOOKUP(B35,DJO!$Q$6:$V$175,6,FALSE),0)</f>
        <v>1.8023627279535583</v>
      </c>
      <c r="M35">
        <f t="shared" si="0"/>
        <v>3.2485114031161926</v>
      </c>
      <c r="N35">
        <f>IFERROR(VLOOKUP(B35,Tol!$U$6:$AI$204,14,FALSE),0)</f>
        <v>2.2876165997858286E-2</v>
      </c>
      <c r="O35">
        <f>IFERROR(VLOOKUP(B35,Tol!$U$6:$AI$204,15,FALSE),0)</f>
        <v>1.1259158464206774E-2</v>
      </c>
      <c r="P35">
        <f t="shared" si="1"/>
        <v>1.2676864932211903E-4</v>
      </c>
    </row>
    <row r="36" spans="1:16" x14ac:dyDescent="0.25">
      <c r="A36" t="s">
        <v>227</v>
      </c>
      <c r="B36" t="s">
        <v>41</v>
      </c>
      <c r="C36" t="s">
        <v>41</v>
      </c>
      <c r="D36">
        <v>0</v>
      </c>
      <c r="E36" t="s">
        <v>704</v>
      </c>
      <c r="F36" t="s">
        <v>704</v>
      </c>
      <c r="G36">
        <v>0.80193655165</v>
      </c>
      <c r="H36">
        <v>22.67135395961996</v>
      </c>
      <c r="I36">
        <v>3.2387648513742806</v>
      </c>
      <c r="J36">
        <v>10.489597762497466</v>
      </c>
      <c r="K36">
        <f>IFERROR(VLOOKUP(B36,DJO!$Q$6:$V$175,5,FALSE),0)</f>
        <v>2.0757737214787803E-3</v>
      </c>
      <c r="L36">
        <f>IFERROR(VLOOKUP(B36,DJO!$Q$6:$V$175,6,FALSE),0)</f>
        <v>1.3553858927598222E-3</v>
      </c>
      <c r="M36">
        <f t="shared" si="0"/>
        <v>1.8370709182923402E-6</v>
      </c>
      <c r="N36">
        <f>IFERROR(VLOOKUP(B36,Tol!$U$6:$AI$204,14,FALSE),0)</f>
        <v>1.455942883991013E-3</v>
      </c>
      <c r="O36">
        <f>IFERROR(VLOOKUP(B36,Tol!$U$6:$AI$204,15,FALSE),0)</f>
        <v>6.2301467744702813E-4</v>
      </c>
      <c r="P36">
        <f t="shared" si="1"/>
        <v>3.8814728831442451E-7</v>
      </c>
    </row>
    <row r="37" spans="1:16" x14ac:dyDescent="0.25">
      <c r="A37" t="s">
        <v>536</v>
      </c>
      <c r="B37" t="s">
        <v>441</v>
      </c>
      <c r="C37" t="s">
        <v>61</v>
      </c>
      <c r="D37">
        <v>1</v>
      </c>
      <c r="E37" t="s">
        <v>704</v>
      </c>
      <c r="F37" t="s">
        <v>704</v>
      </c>
      <c r="G37">
        <v>0.118372904936</v>
      </c>
      <c r="H37">
        <v>3.3464917162221739</v>
      </c>
      <c r="I37">
        <v>0.47807024517459634</v>
      </c>
      <c r="J37">
        <v>0.22855115932129866</v>
      </c>
      <c r="K37">
        <f>IFERROR(VLOOKUP(B37,DJO!$Q$6:$V$175,5,FALSE),0)</f>
        <v>0</v>
      </c>
      <c r="L37">
        <f>IFERROR(VLOOKUP(B37,DJO!$Q$6:$V$175,6,FALSE),0)</f>
        <v>0</v>
      </c>
      <c r="M37">
        <f t="shared" si="0"/>
        <v>0</v>
      </c>
      <c r="N37">
        <f>IFERROR(VLOOKUP(B37,Tol!$U$6:$AI$204,14,FALSE),0)</f>
        <v>0</v>
      </c>
      <c r="O37">
        <f>IFERROR(VLOOKUP(B37,Tol!$U$6:$AI$204,15,FALSE),0)</f>
        <v>0</v>
      </c>
      <c r="P37">
        <f t="shared" si="1"/>
        <v>0</v>
      </c>
    </row>
    <row r="38" spans="1:16" x14ac:dyDescent="0.25">
      <c r="A38" t="s">
        <v>724</v>
      </c>
      <c r="B38" t="s">
        <v>704</v>
      </c>
      <c r="C38" t="s">
        <v>61</v>
      </c>
      <c r="D38">
        <v>1</v>
      </c>
      <c r="E38" t="s">
        <v>704</v>
      </c>
      <c r="F38" t="s">
        <v>704</v>
      </c>
      <c r="G38">
        <v>0.65080564613199998</v>
      </c>
      <c r="H38">
        <v>18.398768745507081</v>
      </c>
      <c r="I38">
        <v>2.6283955350724408</v>
      </c>
      <c r="J38">
        <v>6.9084630887887428</v>
      </c>
      <c r="K38">
        <f>IFERROR(VLOOKUP(B38,DJO!$Q$6:$V$175,5,FALSE),0)</f>
        <v>0</v>
      </c>
      <c r="L38">
        <f>IFERROR(VLOOKUP(B38,DJO!$Q$6:$V$175,6,FALSE),0)</f>
        <v>0</v>
      </c>
      <c r="M38">
        <f t="shared" si="0"/>
        <v>0</v>
      </c>
      <c r="N38">
        <f>IFERROR(VLOOKUP(B38,Tol!$U$6:$AI$204,14,FALSE),0)</f>
        <v>0</v>
      </c>
      <c r="O38">
        <f>IFERROR(VLOOKUP(B38,Tol!$U$6:$AI$204,15,FALSE),0)</f>
        <v>0</v>
      </c>
      <c r="P38">
        <f t="shared" si="1"/>
        <v>0</v>
      </c>
    </row>
    <row r="39" spans="1:16" x14ac:dyDescent="0.25">
      <c r="A39" t="s">
        <v>725</v>
      </c>
      <c r="B39" t="s">
        <v>704</v>
      </c>
      <c r="C39" t="s">
        <v>33</v>
      </c>
      <c r="D39">
        <v>1</v>
      </c>
      <c r="E39" t="s">
        <v>704</v>
      </c>
      <c r="F39" t="s">
        <v>704</v>
      </c>
      <c r="G39">
        <v>0.72976336662100005</v>
      </c>
      <c r="H39">
        <v>20.630963331684423</v>
      </c>
      <c r="I39">
        <v>2.9472804759549178</v>
      </c>
      <c r="J39">
        <v>8.6864622039450463</v>
      </c>
      <c r="K39">
        <f>IFERROR(VLOOKUP(B39,DJO!$Q$6:$V$175,5,FALSE),0)</f>
        <v>0</v>
      </c>
      <c r="L39">
        <f>IFERROR(VLOOKUP(B39,DJO!$Q$6:$V$175,6,FALSE),0)</f>
        <v>0</v>
      </c>
      <c r="M39">
        <f t="shared" si="0"/>
        <v>0</v>
      </c>
      <c r="N39">
        <f>IFERROR(VLOOKUP(B39,Tol!$U$6:$AI$204,14,FALSE),0)</f>
        <v>0</v>
      </c>
      <c r="O39">
        <f>IFERROR(VLOOKUP(B39,Tol!$U$6:$AI$204,15,FALSE),0)</f>
        <v>0</v>
      </c>
      <c r="P39">
        <f t="shared" si="1"/>
        <v>0</v>
      </c>
    </row>
    <row r="40" spans="1:16" x14ac:dyDescent="0.25">
      <c r="A40" t="s">
        <v>726</v>
      </c>
      <c r="B40" t="s">
        <v>704</v>
      </c>
      <c r="C40" t="s">
        <v>704</v>
      </c>
      <c r="D40">
        <v>0</v>
      </c>
      <c r="E40" t="s">
        <v>704</v>
      </c>
      <c r="F40" t="s">
        <v>704</v>
      </c>
      <c r="G40">
        <v>0.45096040731199999</v>
      </c>
      <c r="H40">
        <v>12.74899241705457</v>
      </c>
      <c r="I40">
        <v>1.8212846310077957</v>
      </c>
      <c r="J40">
        <v>3.3170777071452027</v>
      </c>
      <c r="K40">
        <f>IFERROR(VLOOKUP(B40,DJO!$Q$6:$V$175,5,FALSE),0)</f>
        <v>0</v>
      </c>
      <c r="L40">
        <f>IFERROR(VLOOKUP(B40,DJO!$Q$6:$V$175,6,FALSE),0)</f>
        <v>0</v>
      </c>
      <c r="M40">
        <f t="shared" si="0"/>
        <v>0</v>
      </c>
      <c r="N40">
        <f>IFERROR(VLOOKUP(B40,Tol!$U$6:$AI$204,14,FALSE),0)</f>
        <v>0</v>
      </c>
      <c r="O40">
        <f>IFERROR(VLOOKUP(B40,Tol!$U$6:$AI$204,15,FALSE),0)</f>
        <v>0</v>
      </c>
      <c r="P40">
        <f t="shared" si="1"/>
        <v>0</v>
      </c>
    </row>
    <row r="41" spans="1:16" x14ac:dyDescent="0.25">
      <c r="A41" t="s">
        <v>230</v>
      </c>
      <c r="B41" t="s">
        <v>33</v>
      </c>
      <c r="C41" t="s">
        <v>33</v>
      </c>
      <c r="D41">
        <v>0</v>
      </c>
      <c r="E41" t="s">
        <v>704</v>
      </c>
      <c r="F41" t="s">
        <v>704</v>
      </c>
      <c r="G41">
        <v>2.4880713116800002</v>
      </c>
      <c r="H41">
        <v>70.339661246033444</v>
      </c>
      <c r="I41">
        <v>10.048523035147635</v>
      </c>
      <c r="J41">
        <v>100.97281518789265</v>
      </c>
      <c r="K41">
        <f>IFERROR(VLOOKUP(B41,DJO!$Q$6:$V$175,5,FALSE),0)</f>
        <v>0.45380193642834682</v>
      </c>
      <c r="L41">
        <f>IFERROR(VLOOKUP(B41,DJO!$Q$6:$V$175,6,FALSE),0)</f>
        <v>0.17164150119804916</v>
      </c>
      <c r="M41">
        <f t="shared" si="0"/>
        <v>2.9460804933519911E-2</v>
      </c>
      <c r="N41">
        <f>IFERROR(VLOOKUP(B41,Tol!$U$6:$AI$204,14,FALSE),0)</f>
        <v>2.337768993651456E-2</v>
      </c>
      <c r="O41">
        <f>IFERROR(VLOOKUP(B41,Tol!$U$6:$AI$204,15,FALSE),0)</f>
        <v>9.744355985209948E-3</v>
      </c>
      <c r="P41">
        <f t="shared" si="1"/>
        <v>9.4952473566496938E-5</v>
      </c>
    </row>
    <row r="42" spans="1:16" x14ac:dyDescent="0.25">
      <c r="A42" t="s">
        <v>231</v>
      </c>
      <c r="B42" t="s">
        <v>34</v>
      </c>
      <c r="C42" t="s">
        <v>34</v>
      </c>
      <c r="D42">
        <v>0</v>
      </c>
      <c r="E42" t="s">
        <v>704</v>
      </c>
      <c r="F42" t="s">
        <v>704</v>
      </c>
      <c r="G42">
        <v>1.30238948555</v>
      </c>
      <c r="H42">
        <v>36.819537604863072</v>
      </c>
      <c r="I42">
        <v>5.2599339435518679</v>
      </c>
      <c r="J42">
        <v>27.666905090529106</v>
      </c>
      <c r="K42">
        <f>IFERROR(VLOOKUP(B42,DJO!$Q$6:$V$175,5,FALSE),0)</f>
        <v>12.123003350429499</v>
      </c>
      <c r="L42">
        <f>IFERROR(VLOOKUP(B42,DJO!$Q$6:$V$175,6,FALSE),0)</f>
        <v>4.0390990994126099</v>
      </c>
      <c r="M42">
        <f t="shared" si="0"/>
        <v>16.314321534875756</v>
      </c>
      <c r="N42">
        <f>IFERROR(VLOOKUP(B42,Tol!$U$6:$AI$204,14,FALSE),0)</f>
        <v>3.729835786607901</v>
      </c>
      <c r="O42">
        <f>IFERROR(VLOOKUP(B42,Tol!$U$6:$AI$204,15,FALSE),0)</f>
        <v>1.5977002511131493</v>
      </c>
      <c r="P42">
        <f t="shared" si="1"/>
        <v>2.5526460924070205</v>
      </c>
    </row>
    <row r="43" spans="1:16" x14ac:dyDescent="0.25">
      <c r="A43" t="s">
        <v>727</v>
      </c>
      <c r="B43" t="s">
        <v>728</v>
      </c>
      <c r="C43" t="s">
        <v>12</v>
      </c>
      <c r="D43">
        <v>1</v>
      </c>
      <c r="E43" t="s">
        <v>704</v>
      </c>
      <c r="F43" t="s">
        <v>704</v>
      </c>
      <c r="G43">
        <v>0.32799430288199999</v>
      </c>
      <c r="H43">
        <v>9.2726474707715347</v>
      </c>
      <c r="I43">
        <v>1.3246639243959337</v>
      </c>
      <c r="J43">
        <v>1.7547345125960361</v>
      </c>
      <c r="K43">
        <f>IFERROR(VLOOKUP(B43,DJO!$Q$6:$V$175,5,FALSE),0)</f>
        <v>0</v>
      </c>
      <c r="L43">
        <f>IFERROR(VLOOKUP(B43,DJO!$Q$6:$V$175,6,FALSE),0)</f>
        <v>0</v>
      </c>
      <c r="M43">
        <f t="shared" si="0"/>
        <v>0</v>
      </c>
      <c r="N43">
        <f>IFERROR(VLOOKUP(B43,Tol!$U$6:$AI$204,14,FALSE),0)</f>
        <v>0</v>
      </c>
      <c r="O43">
        <f>IFERROR(VLOOKUP(B43,Tol!$U$6:$AI$204,15,FALSE),0)</f>
        <v>0</v>
      </c>
      <c r="P43">
        <f t="shared" si="1"/>
        <v>0</v>
      </c>
    </row>
    <row r="44" spans="1:16" x14ac:dyDescent="0.25">
      <c r="A44" t="s">
        <v>729</v>
      </c>
      <c r="B44" t="s">
        <v>704</v>
      </c>
      <c r="C44" t="s">
        <v>59</v>
      </c>
      <c r="D44">
        <v>1</v>
      </c>
      <c r="E44" t="s">
        <v>704</v>
      </c>
      <c r="F44" t="s">
        <v>692</v>
      </c>
      <c r="G44">
        <v>0.43565704976000003</v>
      </c>
      <c r="H44">
        <v>12.316354903378254</v>
      </c>
      <c r="I44">
        <v>1.7594792719111796</v>
      </c>
      <c r="J44">
        <v>3.0957673082850947</v>
      </c>
      <c r="K44">
        <f>IFERROR(VLOOKUP(B44,DJO!$Q$6:$V$175,5,FALSE),0)</f>
        <v>0</v>
      </c>
      <c r="L44">
        <f>IFERROR(VLOOKUP(B44,DJO!$Q$6:$V$175,6,FALSE),0)</f>
        <v>0</v>
      </c>
      <c r="M44">
        <f t="shared" si="0"/>
        <v>0</v>
      </c>
      <c r="N44">
        <f>IFERROR(VLOOKUP(B44,Tol!$U$6:$AI$204,14,FALSE),0)</f>
        <v>0</v>
      </c>
      <c r="O44">
        <f>IFERROR(VLOOKUP(B44,Tol!$U$6:$AI$204,15,FALSE),0)</f>
        <v>0</v>
      </c>
      <c r="P44">
        <f t="shared" si="1"/>
        <v>0</v>
      </c>
    </row>
    <row r="45" spans="1:16" x14ac:dyDescent="0.25">
      <c r="A45" t="s">
        <v>730</v>
      </c>
      <c r="B45" t="s">
        <v>704</v>
      </c>
      <c r="C45" t="s">
        <v>12</v>
      </c>
      <c r="D45">
        <v>1</v>
      </c>
      <c r="E45" t="s">
        <v>704</v>
      </c>
      <c r="F45" t="s">
        <v>704</v>
      </c>
      <c r="G45">
        <v>0.46743978215799997</v>
      </c>
      <c r="H45">
        <v>13.21487683072572</v>
      </c>
      <c r="I45">
        <v>1.8878395472465315</v>
      </c>
      <c r="J45">
        <v>3.563938156147989</v>
      </c>
      <c r="K45">
        <f>IFERROR(VLOOKUP(B45,DJO!$Q$6:$V$175,5,FALSE),0)</f>
        <v>0</v>
      </c>
      <c r="L45">
        <f>IFERROR(VLOOKUP(B45,DJO!$Q$6:$V$175,6,FALSE),0)</f>
        <v>0</v>
      </c>
      <c r="M45">
        <f t="shared" si="0"/>
        <v>0</v>
      </c>
      <c r="N45">
        <f>IFERROR(VLOOKUP(B45,Tol!$U$6:$AI$204,14,FALSE),0)</f>
        <v>0</v>
      </c>
      <c r="O45">
        <f>IFERROR(VLOOKUP(B45,Tol!$U$6:$AI$204,15,FALSE),0)</f>
        <v>0</v>
      </c>
      <c r="P45">
        <f t="shared" si="1"/>
        <v>0</v>
      </c>
    </row>
    <row r="46" spans="1:16" x14ac:dyDescent="0.25">
      <c r="A46" t="s">
        <v>731</v>
      </c>
      <c r="B46" t="s">
        <v>704</v>
      </c>
      <c r="C46" t="s">
        <v>704</v>
      </c>
      <c r="D46">
        <v>0</v>
      </c>
      <c r="E46" t="s">
        <v>704</v>
      </c>
      <c r="F46" t="s">
        <v>704</v>
      </c>
      <c r="G46">
        <v>1.5504573736E-3</v>
      </c>
      <c r="H46">
        <v>4.3832604766380248E-2</v>
      </c>
      <c r="I46">
        <v>6.261800680911464E-3</v>
      </c>
      <c r="J46">
        <v>3.9210147767463276E-5</v>
      </c>
      <c r="K46">
        <f>IFERROR(VLOOKUP(B46,DJO!$Q$6:$V$175,5,FALSE),0)</f>
        <v>0</v>
      </c>
      <c r="L46">
        <f>IFERROR(VLOOKUP(B46,DJO!$Q$6:$V$175,6,FALSE),0)</f>
        <v>0</v>
      </c>
      <c r="M46">
        <f t="shared" si="0"/>
        <v>0</v>
      </c>
      <c r="N46">
        <f>IFERROR(VLOOKUP(B46,Tol!$U$6:$AI$204,14,FALSE),0)</f>
        <v>0</v>
      </c>
      <c r="O46">
        <f>IFERROR(VLOOKUP(B46,Tol!$U$6:$AI$204,15,FALSE),0)</f>
        <v>0</v>
      </c>
      <c r="P46">
        <f t="shared" si="1"/>
        <v>0</v>
      </c>
    </row>
    <row r="47" spans="1:16" x14ac:dyDescent="0.25">
      <c r="A47" t="s">
        <v>732</v>
      </c>
      <c r="B47" t="s">
        <v>704</v>
      </c>
      <c r="C47" t="s">
        <v>704</v>
      </c>
      <c r="D47">
        <v>0</v>
      </c>
      <c r="E47" t="s">
        <v>704</v>
      </c>
      <c r="F47" t="s">
        <v>704</v>
      </c>
      <c r="G47">
        <v>3.68941076294E-3</v>
      </c>
      <c r="H47">
        <v>0.10430243781374629</v>
      </c>
      <c r="I47">
        <v>1.4900348259106614E-2</v>
      </c>
      <c r="J47">
        <v>2.2202037824266149E-4</v>
      </c>
      <c r="K47">
        <f>IFERROR(VLOOKUP(B47,DJO!$Q$6:$V$175,5,FALSE),0)</f>
        <v>0</v>
      </c>
      <c r="L47">
        <f>IFERROR(VLOOKUP(B47,DJO!$Q$6:$V$175,6,FALSE),0)</f>
        <v>0</v>
      </c>
      <c r="M47">
        <f t="shared" si="0"/>
        <v>0</v>
      </c>
      <c r="N47">
        <f>IFERROR(VLOOKUP(B47,Tol!$U$6:$AI$204,14,FALSE),0)</f>
        <v>0</v>
      </c>
      <c r="O47">
        <f>IFERROR(VLOOKUP(B47,Tol!$U$6:$AI$204,15,FALSE),0)</f>
        <v>0</v>
      </c>
      <c r="P47">
        <f t="shared" si="1"/>
        <v>0</v>
      </c>
    </row>
    <row r="48" spans="1:16" x14ac:dyDescent="0.25">
      <c r="A48" t="s">
        <v>733</v>
      </c>
      <c r="B48" t="s">
        <v>704</v>
      </c>
      <c r="C48" t="s">
        <v>704</v>
      </c>
      <c r="D48">
        <v>0</v>
      </c>
      <c r="E48" t="s">
        <v>704</v>
      </c>
      <c r="F48" t="s">
        <v>704</v>
      </c>
      <c r="G48">
        <v>2.8380818795500002E-3</v>
      </c>
      <c r="H48">
        <v>8.0234725210210536E-2</v>
      </c>
      <c r="I48">
        <v>1.146210360145865E-2</v>
      </c>
      <c r="J48">
        <v>1.3137981897057136E-4</v>
      </c>
      <c r="K48">
        <f>IFERROR(VLOOKUP(B48,DJO!$Q$6:$V$175,5,FALSE),0)</f>
        <v>0</v>
      </c>
      <c r="L48">
        <f>IFERROR(VLOOKUP(B48,DJO!$Q$6:$V$175,6,FALSE),0)</f>
        <v>0</v>
      </c>
      <c r="M48">
        <f t="shared" si="0"/>
        <v>0</v>
      </c>
      <c r="N48">
        <f>IFERROR(VLOOKUP(B48,Tol!$U$6:$AI$204,14,FALSE),0)</f>
        <v>0</v>
      </c>
      <c r="O48">
        <f>IFERROR(VLOOKUP(B48,Tol!$U$6:$AI$204,15,FALSE),0)</f>
        <v>0</v>
      </c>
      <c r="P48">
        <f t="shared" si="1"/>
        <v>0</v>
      </c>
    </row>
    <row r="49" spans="1:16" x14ac:dyDescent="0.25">
      <c r="A49" t="s">
        <v>734</v>
      </c>
      <c r="B49" t="s">
        <v>704</v>
      </c>
      <c r="C49" t="s">
        <v>704</v>
      </c>
      <c r="D49">
        <v>0</v>
      </c>
      <c r="E49" t="s">
        <v>704</v>
      </c>
      <c r="F49" t="s">
        <v>704</v>
      </c>
      <c r="G49">
        <v>1.55247584413E-3</v>
      </c>
      <c r="H49">
        <v>4.3889668457701626E-2</v>
      </c>
      <c r="I49">
        <v>6.2699526368145192E-3</v>
      </c>
      <c r="J49">
        <v>3.9312306067897344E-5</v>
      </c>
      <c r="K49">
        <f>IFERROR(VLOOKUP(B49,DJO!$Q$6:$V$175,5,FALSE),0)</f>
        <v>0</v>
      </c>
      <c r="L49">
        <f>IFERROR(VLOOKUP(B49,DJO!$Q$6:$V$175,6,FALSE),0)</f>
        <v>0</v>
      </c>
      <c r="M49">
        <f t="shared" si="0"/>
        <v>0</v>
      </c>
      <c r="N49">
        <f>IFERROR(VLOOKUP(B49,Tol!$U$6:$AI$204,14,FALSE),0)</f>
        <v>0</v>
      </c>
      <c r="O49">
        <f>IFERROR(VLOOKUP(B49,Tol!$U$6:$AI$204,15,FALSE),0)</f>
        <v>0</v>
      </c>
      <c r="P49">
        <f t="shared" si="1"/>
        <v>0</v>
      </c>
    </row>
    <row r="50" spans="1:16" x14ac:dyDescent="0.25">
      <c r="A50" t="s">
        <v>232</v>
      </c>
      <c r="B50" t="s">
        <v>39</v>
      </c>
      <c r="C50" t="s">
        <v>39</v>
      </c>
      <c r="D50">
        <v>0</v>
      </c>
      <c r="E50" t="s">
        <v>704</v>
      </c>
      <c r="F50" t="s">
        <v>704</v>
      </c>
      <c r="G50">
        <v>0.719033371531</v>
      </c>
      <c r="H50">
        <v>20.327618240143384</v>
      </c>
      <c r="I50">
        <v>2.9039454628776267</v>
      </c>
      <c r="J50">
        <v>8.4328992513675534</v>
      </c>
      <c r="K50">
        <f>IFERROR(VLOOKUP(B50,DJO!$Q$6:$V$175,5,FALSE),0)</f>
        <v>0.66605313359357232</v>
      </c>
      <c r="L50">
        <f>IFERROR(VLOOKUP(B50,DJO!$Q$6:$V$175,6,FALSE),0)</f>
        <v>0.34186344196884344</v>
      </c>
      <c r="M50">
        <f t="shared" si="0"/>
        <v>0.11687061295478479</v>
      </c>
      <c r="N50">
        <f>IFERROR(VLOOKUP(B50,Tol!$U$6:$AI$204,14,FALSE),0)</f>
        <v>0.10844864342456513</v>
      </c>
      <c r="O50">
        <f>IFERROR(VLOOKUP(B50,Tol!$U$6:$AI$204,15,FALSE),0)</f>
        <v>4.6078536382890008E-2</v>
      </c>
      <c r="P50">
        <f t="shared" si="1"/>
        <v>2.123231515189318E-3</v>
      </c>
    </row>
    <row r="51" spans="1:16" x14ac:dyDescent="0.25">
      <c r="A51" t="s">
        <v>735</v>
      </c>
      <c r="B51" t="s">
        <v>40</v>
      </c>
      <c r="C51" t="s">
        <v>40</v>
      </c>
      <c r="D51">
        <v>0</v>
      </c>
      <c r="E51" t="s">
        <v>704</v>
      </c>
      <c r="F51" t="s">
        <v>704</v>
      </c>
      <c r="G51">
        <v>0.164473334266</v>
      </c>
      <c r="H51">
        <v>4.6497857846624271</v>
      </c>
      <c r="I51">
        <v>0.6642551120946325</v>
      </c>
      <c r="J51">
        <v>0.44123485394385281</v>
      </c>
      <c r="K51">
        <f>IFERROR(VLOOKUP(B51,DJO!$Q$6:$V$175,5,FALSE),0)</f>
        <v>4.0796392950804292E-3</v>
      </c>
      <c r="L51">
        <f>IFERROR(VLOOKUP(B51,DJO!$Q$6:$V$175,6,FALSE),0)</f>
        <v>3.4378284884016286E-3</v>
      </c>
      <c r="M51">
        <f t="shared" si="0"/>
        <v>1.1818664715665827E-5</v>
      </c>
      <c r="N51">
        <f>IFERROR(VLOOKUP(B51,Tol!$U$6:$AI$204,14,FALSE),0)</f>
        <v>5.8013000877749597E-3</v>
      </c>
      <c r="O51">
        <f>IFERROR(VLOOKUP(B51,Tol!$U$6:$AI$204,15,FALSE),0)</f>
        <v>2.4762544605321469E-3</v>
      </c>
      <c r="P51">
        <f t="shared" si="1"/>
        <v>6.1318361533053542E-6</v>
      </c>
    </row>
    <row r="52" spans="1:16" x14ac:dyDescent="0.25">
      <c r="A52" t="s">
        <v>736</v>
      </c>
      <c r="B52" t="s">
        <v>38</v>
      </c>
      <c r="C52" t="s">
        <v>38</v>
      </c>
      <c r="D52">
        <v>0</v>
      </c>
      <c r="E52" t="s">
        <v>704</v>
      </c>
      <c r="F52" t="s">
        <v>704</v>
      </c>
      <c r="G52">
        <v>3.3806092397199998E-2</v>
      </c>
      <c r="H52">
        <v>0.95572384766799079</v>
      </c>
      <c r="I52">
        <v>0.13653197823828442</v>
      </c>
      <c r="J52">
        <v>1.8640981081659371E-2</v>
      </c>
      <c r="K52">
        <f>IFERROR(VLOOKUP(B52,DJO!$Q$6:$V$175,5,FALSE),0)</f>
        <v>4.7956703514599151E-2</v>
      </c>
      <c r="L52">
        <f>IFERROR(VLOOKUP(B52,DJO!$Q$6:$V$175,6,FALSE),0)</f>
        <v>2.3421992391562441E-2</v>
      </c>
      <c r="M52">
        <f t="shared" si="0"/>
        <v>5.4858972759040886E-4</v>
      </c>
      <c r="N52">
        <f>IFERROR(VLOOKUP(B52,Tol!$U$6:$AI$204,14,FALSE),0)</f>
        <v>1.6195616395720994E-2</v>
      </c>
      <c r="O52">
        <f>IFERROR(VLOOKUP(B52,Tol!$U$6:$AI$204,15,FALSE),0)</f>
        <v>6.8956792292865924E-3</v>
      </c>
      <c r="P52">
        <f t="shared" si="1"/>
        <v>4.755039203321453E-5</v>
      </c>
    </row>
    <row r="53" spans="1:16" x14ac:dyDescent="0.25">
      <c r="A53" t="s">
        <v>737</v>
      </c>
      <c r="B53" t="s">
        <v>695</v>
      </c>
      <c r="C53" t="s">
        <v>695</v>
      </c>
      <c r="D53">
        <v>0</v>
      </c>
      <c r="E53" t="s">
        <v>704</v>
      </c>
      <c r="F53" t="s">
        <v>704</v>
      </c>
      <c r="G53">
        <v>1.9695220235599999</v>
      </c>
      <c r="H53">
        <v>55.679879954996345</v>
      </c>
      <c r="I53">
        <v>7.9542685649994782</v>
      </c>
      <c r="J53">
        <v>63.270388404138856</v>
      </c>
      <c r="K53">
        <f>IFERROR(VLOOKUP(B53,DJO!$Q$6:$V$175,5,FALSE),0)</f>
        <v>0</v>
      </c>
      <c r="L53">
        <f>IFERROR(VLOOKUP(B53,DJO!$Q$6:$V$175,6,FALSE),0)</f>
        <v>0</v>
      </c>
      <c r="M53">
        <f t="shared" si="0"/>
        <v>0</v>
      </c>
      <c r="N53">
        <f>IFERROR(VLOOKUP(B53,Tol!$U$6:$AI$204,14,FALSE),0)</f>
        <v>0</v>
      </c>
      <c r="O53">
        <f>IFERROR(VLOOKUP(B53,Tol!$U$6:$AI$204,15,FALSE),0)</f>
        <v>0</v>
      </c>
      <c r="P53">
        <f t="shared" si="1"/>
        <v>0</v>
      </c>
    </row>
    <row r="54" spans="1:16" x14ac:dyDescent="0.25">
      <c r="A54" t="s">
        <v>238</v>
      </c>
      <c r="B54" t="s">
        <v>42</v>
      </c>
      <c r="C54" t="s">
        <v>42</v>
      </c>
      <c r="D54">
        <v>0</v>
      </c>
      <c r="E54" t="s">
        <v>704</v>
      </c>
      <c r="F54" t="s">
        <v>704</v>
      </c>
      <c r="G54">
        <v>0.59912268714500005</v>
      </c>
      <c r="H54">
        <v>16.937652333661337</v>
      </c>
      <c r="I54">
        <v>2.4196646190944771</v>
      </c>
      <c r="J54">
        <v>5.8547768688976207</v>
      </c>
      <c r="K54">
        <f>IFERROR(VLOOKUP(B54,DJO!$Q$6:$V$175,5,FALSE),0)</f>
        <v>9.3034885551136523E-2</v>
      </c>
      <c r="L54">
        <f>IFERROR(VLOOKUP(B54,DJO!$Q$6:$V$175,6,FALSE),0)</f>
        <v>3.9954746621569455E-2</v>
      </c>
      <c r="M54">
        <f t="shared" si="0"/>
        <v>1.5963817775938157E-3</v>
      </c>
      <c r="N54">
        <f>IFERROR(VLOOKUP(B54,Tol!$U$6:$AI$204,14,FALSE),0)</f>
        <v>9.044328678806746E-3</v>
      </c>
      <c r="O54">
        <f>IFERROR(VLOOKUP(B54,Tol!$U$6:$AI$204,15,FALSE),0)</f>
        <v>3.8063090938505982E-3</v>
      </c>
      <c r="P54">
        <f t="shared" si="1"/>
        <v>1.4487988917929762E-5</v>
      </c>
    </row>
    <row r="55" spans="1:16" x14ac:dyDescent="0.25">
      <c r="A55" t="s">
        <v>239</v>
      </c>
      <c r="B55" t="s">
        <v>72</v>
      </c>
      <c r="C55" t="s">
        <v>72</v>
      </c>
      <c r="D55">
        <v>0</v>
      </c>
      <c r="E55" t="s">
        <v>692</v>
      </c>
      <c r="F55" t="s">
        <v>692</v>
      </c>
      <c r="G55">
        <v>5.5507000771099997E-2</v>
      </c>
      <c r="H55">
        <v>1.5692249706404886</v>
      </c>
      <c r="I55">
        <v>0.22417499580578412</v>
      </c>
      <c r="J55">
        <v>5.0254428744523329E-2</v>
      </c>
      <c r="K55">
        <f>IFERROR(VLOOKUP(B55,DJO!$Q$6:$V$175,5,FALSE),0)</f>
        <v>0.15213337404114249</v>
      </c>
      <c r="L55">
        <f>IFERROR(VLOOKUP(B55,DJO!$Q$6:$V$175,6,FALSE),0)</f>
        <v>4.3052822884937933E-2</v>
      </c>
      <c r="M55">
        <f t="shared" si="0"/>
        <v>1.8535455583618353E-3</v>
      </c>
      <c r="N55">
        <f>IFERROR(VLOOKUP(B55,Tol!$U$6:$AI$204,14,FALSE),0)</f>
        <v>5.0152275320428288E-3</v>
      </c>
      <c r="O55">
        <f>IFERROR(VLOOKUP(B55,Tol!$U$6:$AI$204,15,FALSE),0)</f>
        <v>2.1209024966033921E-3</v>
      </c>
      <c r="P55">
        <f t="shared" si="1"/>
        <v>4.4982274000985013E-6</v>
      </c>
    </row>
    <row r="56" spans="1:16" x14ac:dyDescent="0.25">
      <c r="A56" t="s">
        <v>738</v>
      </c>
      <c r="B56" t="s">
        <v>704</v>
      </c>
      <c r="C56" t="s">
        <v>59</v>
      </c>
      <c r="D56">
        <v>1</v>
      </c>
      <c r="E56" t="s">
        <v>704</v>
      </c>
      <c r="F56" t="s">
        <v>692</v>
      </c>
      <c r="G56">
        <v>0.57537487286800004</v>
      </c>
      <c r="H56">
        <v>16.266283629823828</v>
      </c>
      <c r="I56">
        <v>2.3237548042605467</v>
      </c>
      <c r="J56">
        <v>5.3998363903239719</v>
      </c>
      <c r="K56">
        <f>IFERROR(VLOOKUP(B56,DJO!$Q$6:$V$175,5,FALSE),0)</f>
        <v>0</v>
      </c>
      <c r="L56">
        <f>IFERROR(VLOOKUP(B56,DJO!$Q$6:$V$175,6,FALSE),0)</f>
        <v>0</v>
      </c>
      <c r="M56">
        <f t="shared" si="0"/>
        <v>0</v>
      </c>
      <c r="N56">
        <f>IFERROR(VLOOKUP(B56,Tol!$U$6:$AI$204,14,FALSE),0)</f>
        <v>0</v>
      </c>
      <c r="O56">
        <f>IFERROR(VLOOKUP(B56,Tol!$U$6:$AI$204,15,FALSE),0)</f>
        <v>0</v>
      </c>
      <c r="P56">
        <f t="shared" si="1"/>
        <v>0</v>
      </c>
    </row>
    <row r="57" spans="1:16" x14ac:dyDescent="0.25">
      <c r="A57" t="s">
        <v>240</v>
      </c>
      <c r="B57" t="s">
        <v>43</v>
      </c>
      <c r="C57" t="s">
        <v>43</v>
      </c>
      <c r="D57">
        <v>0</v>
      </c>
      <c r="E57" t="s">
        <v>704</v>
      </c>
      <c r="F57" t="s">
        <v>704</v>
      </c>
      <c r="G57">
        <v>0.352256094884</v>
      </c>
      <c r="H57">
        <v>9.9585467143467099</v>
      </c>
      <c r="I57">
        <v>1.4226495306209586</v>
      </c>
      <c r="J57">
        <v>2.0239316869760335</v>
      </c>
      <c r="K57">
        <f>IFERROR(VLOOKUP(B57,DJO!$Q$6:$V$175,5,FALSE),0)</f>
        <v>9.1008324207895855E-2</v>
      </c>
      <c r="L57">
        <f>IFERROR(VLOOKUP(B57,DJO!$Q$6:$V$175,6,FALSE),0)</f>
        <v>3.2574259999706257E-2</v>
      </c>
      <c r="M57">
        <f t="shared" si="0"/>
        <v>1.0610824145284631E-3</v>
      </c>
      <c r="N57">
        <f>IFERROR(VLOOKUP(B57,Tol!$U$6:$AI$204,14,FALSE),0)</f>
        <v>2.1405850108776835E-2</v>
      </c>
      <c r="O57">
        <f>IFERROR(VLOOKUP(B57,Tol!$U$6:$AI$204,15,FALSE),0)</f>
        <v>9.1128427394889938E-3</v>
      </c>
      <c r="P57">
        <f t="shared" si="1"/>
        <v>8.3043902794657266E-5</v>
      </c>
    </row>
    <row r="58" spans="1:16" x14ac:dyDescent="0.25">
      <c r="A58" t="s">
        <v>739</v>
      </c>
      <c r="B58" t="s">
        <v>440</v>
      </c>
      <c r="C58" t="s">
        <v>120</v>
      </c>
      <c r="D58">
        <v>1</v>
      </c>
      <c r="E58" t="s">
        <v>704</v>
      </c>
      <c r="F58" t="s">
        <v>692</v>
      </c>
      <c r="G58">
        <v>2.5398347508299998E-2</v>
      </c>
      <c r="H58">
        <v>0.71803052893068731</v>
      </c>
      <c r="I58">
        <v>0.10257578984724106</v>
      </c>
      <c r="J58">
        <v>1.0521792662785362E-2</v>
      </c>
      <c r="K58">
        <f>IFERROR(VLOOKUP(B58,DJO!$Q$6:$V$175,5,FALSE),0)</f>
        <v>0</v>
      </c>
      <c r="L58">
        <f>IFERROR(VLOOKUP(B58,DJO!$Q$6:$V$175,6,FALSE),0)</f>
        <v>0</v>
      </c>
      <c r="M58">
        <f t="shared" si="0"/>
        <v>0</v>
      </c>
      <c r="N58">
        <f>IFERROR(VLOOKUP(B58,Tol!$U$6:$AI$204,14,FALSE),0)</f>
        <v>0</v>
      </c>
      <c r="O58">
        <f>IFERROR(VLOOKUP(B58,Tol!$U$6:$AI$204,15,FALSE),0)</f>
        <v>0</v>
      </c>
      <c r="P58">
        <f t="shared" si="1"/>
        <v>0</v>
      </c>
    </row>
    <row r="59" spans="1:16" x14ac:dyDescent="0.25">
      <c r="A59" t="s">
        <v>241</v>
      </c>
      <c r="B59" t="s">
        <v>44</v>
      </c>
      <c r="C59" t="s">
        <v>44</v>
      </c>
      <c r="D59">
        <v>0</v>
      </c>
      <c r="E59" t="s">
        <v>692</v>
      </c>
      <c r="F59" t="s">
        <v>692</v>
      </c>
      <c r="G59">
        <v>9.8453239091200004E-2</v>
      </c>
      <c r="H59">
        <v>2.7833476692328887</v>
      </c>
      <c r="I59">
        <v>0.39762109560469844</v>
      </c>
      <c r="J59">
        <v>0.15810253566988072</v>
      </c>
      <c r="K59">
        <f>IFERROR(VLOOKUP(B59,DJO!$Q$6:$V$175,5,FALSE),0)</f>
        <v>6.4960947195720847E-2</v>
      </c>
      <c r="L59">
        <f>IFERROR(VLOOKUP(B59,DJO!$Q$6:$V$175,6,FALSE),0)</f>
        <v>1.7675493829360883E-2</v>
      </c>
      <c r="M59">
        <f t="shared" si="0"/>
        <v>3.1242308211177461E-4</v>
      </c>
      <c r="N59">
        <f>IFERROR(VLOOKUP(B59,Tol!$U$6:$AI$204,14,FALSE),0)</f>
        <v>1.0085195890067622E-3</v>
      </c>
      <c r="O59">
        <f>IFERROR(VLOOKUP(B59,Tol!$U$6:$AI$204,15,FALSE),0)</f>
        <v>4.4759766315322107E-4</v>
      </c>
      <c r="P59">
        <f t="shared" si="1"/>
        <v>2.0034366806022436E-7</v>
      </c>
    </row>
    <row r="60" spans="1:16" x14ac:dyDescent="0.25">
      <c r="A60" t="s">
        <v>243</v>
      </c>
      <c r="B60" t="s">
        <v>48</v>
      </c>
      <c r="C60" t="s">
        <v>48</v>
      </c>
      <c r="D60">
        <v>0</v>
      </c>
      <c r="E60" t="s">
        <v>692</v>
      </c>
      <c r="F60" t="s">
        <v>692</v>
      </c>
      <c r="G60">
        <v>0.104907576123</v>
      </c>
      <c r="H60">
        <v>2.9658166677110684</v>
      </c>
      <c r="I60">
        <v>0.42368809538729552</v>
      </c>
      <c r="J60">
        <v>0.17951160217291404</v>
      </c>
      <c r="K60">
        <f>IFERROR(VLOOKUP(B60,DJO!$Q$6:$V$175,5,FALSE),0)</f>
        <v>1.0628800776169707</v>
      </c>
      <c r="L60">
        <f>IFERROR(VLOOKUP(B60,DJO!$Q$6:$V$175,6,FALSE),0)</f>
        <v>0.17868133176460099</v>
      </c>
      <c r="M60">
        <f t="shared" si="0"/>
        <v>3.192701832117141E-2</v>
      </c>
      <c r="N60">
        <f>IFERROR(VLOOKUP(B60,Tol!$U$6:$AI$204,14,FALSE),0)</f>
        <v>3.2499490133210988E-3</v>
      </c>
      <c r="O60">
        <f>IFERROR(VLOOKUP(B60,Tol!$U$6:$AI$204,15,FALSE),0)</f>
        <v>1.6649181662406378E-3</v>
      </c>
      <c r="P60">
        <f t="shared" si="1"/>
        <v>2.7719525002780881E-6</v>
      </c>
    </row>
    <row r="61" spans="1:16" x14ac:dyDescent="0.25">
      <c r="A61" t="s">
        <v>235</v>
      </c>
      <c r="B61" t="s">
        <v>37</v>
      </c>
      <c r="C61" t="s">
        <v>37</v>
      </c>
      <c r="D61">
        <v>0</v>
      </c>
      <c r="E61" t="s">
        <v>704</v>
      </c>
      <c r="F61" t="s">
        <v>704</v>
      </c>
      <c r="G61">
        <v>1.3361593290100001E-2</v>
      </c>
      <c r="H61">
        <v>0.37774236667609828</v>
      </c>
      <c r="I61">
        <v>5.3963195239442624E-2</v>
      </c>
      <c r="J61">
        <v>2.9120264404502031E-3</v>
      </c>
      <c r="K61">
        <f>IFERROR(VLOOKUP(B61,DJO!$Q$6:$V$175,5,FALSE),0)</f>
        <v>0.18430023515709895</v>
      </c>
      <c r="L61">
        <f>IFERROR(VLOOKUP(B61,DJO!$Q$6:$V$175,6,FALSE),0)</f>
        <v>0.13431517355750683</v>
      </c>
      <c r="M61">
        <f t="shared" si="0"/>
        <v>1.8040565847783182E-2</v>
      </c>
      <c r="N61">
        <f>IFERROR(VLOOKUP(B61,Tol!$U$6:$AI$204,14,FALSE),0)</f>
        <v>0.97081713480046994</v>
      </c>
      <c r="O61">
        <f>IFERROR(VLOOKUP(B61,Tol!$U$6:$AI$204,15,FALSE),0)</f>
        <v>0.41374683361418607</v>
      </c>
      <c r="P61">
        <f t="shared" si="1"/>
        <v>0.17118644232576496</v>
      </c>
    </row>
    <row r="62" spans="1:16" x14ac:dyDescent="0.25">
      <c r="A62" t="s">
        <v>244</v>
      </c>
      <c r="B62" t="s">
        <v>47</v>
      </c>
      <c r="C62" t="s">
        <v>47</v>
      </c>
      <c r="D62">
        <v>0</v>
      </c>
      <c r="E62" t="s">
        <v>704</v>
      </c>
      <c r="F62" t="s">
        <v>704</v>
      </c>
      <c r="G62">
        <v>7.2234370943900002E-3</v>
      </c>
      <c r="H62">
        <v>0.20421204001116366</v>
      </c>
      <c r="I62">
        <v>2.9173148573023385E-2</v>
      </c>
      <c r="J62">
        <v>8.5107259766369634E-4</v>
      </c>
      <c r="K62">
        <f>IFERROR(VLOOKUP(B62,DJO!$Q$6:$V$175,5,FALSE),0)</f>
        <v>3.496890593984869E-3</v>
      </c>
      <c r="L62">
        <f>IFERROR(VLOOKUP(B62,DJO!$Q$6:$V$175,6,FALSE),0)</f>
        <v>1.2091378474727097E-3</v>
      </c>
      <c r="M62">
        <f t="shared" si="0"/>
        <v>1.4620143341909378E-6</v>
      </c>
      <c r="N62">
        <f>IFERROR(VLOOKUP(B62,Tol!$U$6:$AI$204,14,FALSE),0)</f>
        <v>5.2531304909251859E-3</v>
      </c>
      <c r="O62">
        <f>IFERROR(VLOOKUP(B62,Tol!$U$6:$AI$204,15,FALSE),0)</f>
        <v>2.2157372206953376E-3</v>
      </c>
      <c r="P62">
        <f t="shared" si="1"/>
        <v>4.909491431174699E-6</v>
      </c>
    </row>
    <row r="63" spans="1:16" x14ac:dyDescent="0.25">
      <c r="A63" t="s">
        <v>245</v>
      </c>
      <c r="B63" t="s">
        <v>246</v>
      </c>
      <c r="C63" t="s">
        <v>61</v>
      </c>
      <c r="D63">
        <v>1</v>
      </c>
      <c r="E63" t="s">
        <v>704</v>
      </c>
      <c r="F63" t="s">
        <v>704</v>
      </c>
      <c r="G63">
        <v>2.8582749089599999E-2</v>
      </c>
      <c r="H63">
        <v>0.80805597452321432</v>
      </c>
      <c r="I63">
        <v>0.11543656778903062</v>
      </c>
      <c r="J63">
        <v>1.3325601182911461E-2</v>
      </c>
      <c r="K63">
        <f>IFERROR(VLOOKUP(B63,DJO!$Q$6:$V$175,5,FALSE),0)</f>
        <v>0</v>
      </c>
      <c r="L63">
        <f>IFERROR(VLOOKUP(B63,DJO!$Q$6:$V$175,6,FALSE),0)</f>
        <v>0</v>
      </c>
      <c r="M63">
        <f t="shared" si="0"/>
        <v>0</v>
      </c>
      <c r="N63">
        <f>IFERROR(VLOOKUP(B63,Tol!$U$6:$AI$204,14,FALSE),0)</f>
        <v>1.1073088425118454E-4</v>
      </c>
      <c r="O63">
        <f>IFERROR(VLOOKUP(B63,Tol!$U$6:$AI$204,15,FALSE),0)</f>
        <v>4.6857989285758492E-5</v>
      </c>
      <c r="P63">
        <f t="shared" si="1"/>
        <v>2.1956711599042575E-9</v>
      </c>
    </row>
    <row r="64" spans="1:16" x14ac:dyDescent="0.25">
      <c r="A64" t="s">
        <v>247</v>
      </c>
      <c r="B64" t="s">
        <v>49</v>
      </c>
      <c r="C64" t="s">
        <v>49</v>
      </c>
      <c r="D64">
        <v>0</v>
      </c>
      <c r="E64" t="s">
        <v>704</v>
      </c>
      <c r="F64" t="s">
        <v>704</v>
      </c>
      <c r="G64">
        <v>0.36380898610000001</v>
      </c>
      <c r="H64">
        <v>10.285155702895761</v>
      </c>
      <c r="I64">
        <v>1.4693079575565373</v>
      </c>
      <c r="J64">
        <v>2.1588658741389635</v>
      </c>
      <c r="K64">
        <f>IFERROR(VLOOKUP(B64,DJO!$Q$6:$V$175,5,FALSE),0)</f>
        <v>0.13894104879445648</v>
      </c>
      <c r="L64">
        <f>IFERROR(VLOOKUP(B64,DJO!$Q$6:$V$175,6,FALSE),0)</f>
        <v>7.6281688140062739E-2</v>
      </c>
      <c r="M64">
        <f t="shared" si="0"/>
        <v>5.8188959454977887E-3</v>
      </c>
      <c r="N64">
        <f>IFERROR(VLOOKUP(B64,Tol!$U$6:$AI$204,14,FALSE),0)</f>
        <v>2.0644227223338436E-2</v>
      </c>
      <c r="O64">
        <f>IFERROR(VLOOKUP(B64,Tol!$U$6:$AI$204,15,FALSE),0)</f>
        <v>8.7313285461532546E-3</v>
      </c>
      <c r="P64">
        <f t="shared" si="1"/>
        <v>7.6236098180870707E-5</v>
      </c>
    </row>
    <row r="65" spans="1:16" x14ac:dyDescent="0.25">
      <c r="A65" t="s">
        <v>339</v>
      </c>
      <c r="B65" t="s">
        <v>120</v>
      </c>
      <c r="C65" t="s">
        <v>120</v>
      </c>
      <c r="D65">
        <v>0</v>
      </c>
      <c r="E65" t="s">
        <v>692</v>
      </c>
      <c r="F65" t="s">
        <v>692</v>
      </c>
      <c r="G65">
        <v>6.4288620929300003E-2</v>
      </c>
      <c r="H65">
        <v>1.8174880265341902</v>
      </c>
      <c r="I65">
        <v>0.25964114664774146</v>
      </c>
      <c r="J65">
        <v>6.7413525032553989E-2</v>
      </c>
      <c r="K65">
        <f>IFERROR(VLOOKUP(B65,DJO!$Q$6:$V$175,5,FALSE),0)</f>
        <v>2.3835992366760252</v>
      </c>
      <c r="L65">
        <f>IFERROR(VLOOKUP(B65,DJO!$Q$6:$V$175,6,FALSE),0)</f>
        <v>0.25657442824429066</v>
      </c>
      <c r="M65">
        <f t="shared" si="0"/>
        <v>6.5830437228884653E-2</v>
      </c>
      <c r="N65">
        <f>IFERROR(VLOOKUP(B65,Tol!$U$6:$AI$204,14,FALSE),0)</f>
        <v>0</v>
      </c>
      <c r="O65">
        <f>IFERROR(VLOOKUP(B65,Tol!$U$6:$AI$204,15,FALSE),0)</f>
        <v>0</v>
      </c>
      <c r="P65">
        <f t="shared" si="1"/>
        <v>0</v>
      </c>
    </row>
    <row r="66" spans="1:16" x14ac:dyDescent="0.25">
      <c r="A66" t="s">
        <v>740</v>
      </c>
      <c r="B66" t="s">
        <v>403</v>
      </c>
      <c r="C66" t="s">
        <v>403</v>
      </c>
      <c r="D66">
        <v>0</v>
      </c>
      <c r="E66" t="s">
        <v>704</v>
      </c>
      <c r="F66" t="s">
        <v>704</v>
      </c>
      <c r="G66">
        <v>7.5639099565499995E-2</v>
      </c>
      <c r="H66">
        <v>2.1383746580799547</v>
      </c>
      <c r="I66">
        <v>0.30548209401142212</v>
      </c>
      <c r="J66">
        <v>9.3319309761603339E-2</v>
      </c>
      <c r="K66">
        <f>IFERROR(VLOOKUP(B66,DJO!$Q$6:$V$175,5,FALSE),0)</f>
        <v>0</v>
      </c>
      <c r="L66">
        <f>IFERROR(VLOOKUP(B66,DJO!$Q$6:$V$175,6,FALSE),0)</f>
        <v>0</v>
      </c>
      <c r="M66">
        <f t="shared" si="0"/>
        <v>0</v>
      </c>
      <c r="N66">
        <f>IFERROR(VLOOKUP(B66,Tol!$U$6:$AI$204,14,FALSE),0)</f>
        <v>8.9313984096814156E-3</v>
      </c>
      <c r="O66">
        <f>IFERROR(VLOOKUP(B66,Tol!$U$6:$AI$204,15,FALSE),0)</f>
        <v>3.831694924637368E-3</v>
      </c>
      <c r="P66">
        <f t="shared" si="1"/>
        <v>1.4681885995491766E-5</v>
      </c>
    </row>
    <row r="67" spans="1:16" x14ac:dyDescent="0.25">
      <c r="A67" t="s">
        <v>741</v>
      </c>
      <c r="B67" t="s">
        <v>704</v>
      </c>
      <c r="C67" t="s">
        <v>51</v>
      </c>
      <c r="D67">
        <v>1</v>
      </c>
      <c r="E67" t="s">
        <v>704</v>
      </c>
      <c r="F67" t="s">
        <v>704</v>
      </c>
      <c r="G67">
        <v>0.84143290977899998</v>
      </c>
      <c r="H67">
        <v>23.787945931161971</v>
      </c>
      <c r="I67">
        <v>3.3982779901659961</v>
      </c>
      <c r="J67">
        <v>11.548293298446641</v>
      </c>
      <c r="K67">
        <f>IFERROR(VLOOKUP(B67,DJO!$Q$6:$V$175,5,FALSE),0)</f>
        <v>0</v>
      </c>
      <c r="L67">
        <f>IFERROR(VLOOKUP(B67,DJO!$Q$6:$V$175,6,FALSE),0)</f>
        <v>0</v>
      </c>
      <c r="M67">
        <f t="shared" si="0"/>
        <v>0</v>
      </c>
      <c r="N67">
        <f>IFERROR(VLOOKUP(B67,Tol!$U$6:$AI$204,14,FALSE),0)</f>
        <v>0</v>
      </c>
      <c r="O67">
        <f>IFERROR(VLOOKUP(B67,Tol!$U$6:$AI$204,15,FALSE),0)</f>
        <v>0</v>
      </c>
      <c r="P67">
        <f t="shared" si="1"/>
        <v>0</v>
      </c>
    </row>
    <row r="68" spans="1:16" x14ac:dyDescent="0.25">
      <c r="A68" t="s">
        <v>248</v>
      </c>
      <c r="B68" t="s">
        <v>51</v>
      </c>
      <c r="C68" t="s">
        <v>51</v>
      </c>
      <c r="D68">
        <v>0</v>
      </c>
      <c r="E68" t="s">
        <v>704</v>
      </c>
      <c r="F68" t="s">
        <v>704</v>
      </c>
      <c r="G68">
        <v>0.25492883228800001</v>
      </c>
      <c r="H68">
        <v>7.2070312538095944</v>
      </c>
      <c r="I68">
        <v>1.0295758934013708</v>
      </c>
      <c r="J68">
        <v>1.0600265202732309</v>
      </c>
      <c r="K68">
        <f>IFERROR(VLOOKUP(B68,DJO!$Q$6:$V$175,5,FALSE),0)</f>
        <v>0.13799577994287018</v>
      </c>
      <c r="L68">
        <f>IFERROR(VLOOKUP(B68,DJO!$Q$6:$V$175,6,FALSE),0)</f>
        <v>7.8458517029192126E-2</v>
      </c>
      <c r="M68">
        <f t="shared" si="0"/>
        <v>6.1557388944200311E-3</v>
      </c>
      <c r="N68">
        <f>IFERROR(VLOOKUP(B68,Tol!$U$6:$AI$204,14,FALSE),0)</f>
        <v>4.0474663673412251E-2</v>
      </c>
      <c r="O68">
        <f>IFERROR(VLOOKUP(B68,Tol!$U$6:$AI$204,15,FALSE),0)</f>
        <v>1.7213170933405582E-2</v>
      </c>
      <c r="P68">
        <f t="shared" si="1"/>
        <v>2.9629325358263876E-4</v>
      </c>
    </row>
    <row r="69" spans="1:16" x14ac:dyDescent="0.25">
      <c r="A69" t="s">
        <v>249</v>
      </c>
      <c r="B69" t="s">
        <v>52</v>
      </c>
      <c r="C69" t="s">
        <v>52</v>
      </c>
      <c r="D69">
        <v>0</v>
      </c>
      <c r="E69" t="s">
        <v>704</v>
      </c>
      <c r="F69" t="s">
        <v>704</v>
      </c>
      <c r="G69">
        <v>0.24332901887200001</v>
      </c>
      <c r="H69">
        <v>6.8790957391125893</v>
      </c>
      <c r="I69">
        <v>0.98272796273037</v>
      </c>
      <c r="J69">
        <v>0.96575424873218352</v>
      </c>
      <c r="K69">
        <f>IFERROR(VLOOKUP(B69,DJO!$Q$6:$V$175,5,FALSE),0)</f>
        <v>0.29909045502575454</v>
      </c>
      <c r="L69">
        <f>IFERROR(VLOOKUP(B69,DJO!$Q$6:$V$175,6,FALSE),0)</f>
        <v>0.13684750649125343</v>
      </c>
      <c r="M69">
        <f t="shared" ref="M69:M132" si="2">L69^2</f>
        <v>1.8727240032873651E-2</v>
      </c>
      <c r="N69">
        <f>IFERROR(VLOOKUP(B69,Tol!$U$6:$AI$204,14,FALSE),0)</f>
        <v>0.34177518787103794</v>
      </c>
      <c r="O69">
        <f>IFERROR(VLOOKUP(B69,Tol!$U$6:$AI$204,15,FALSE),0)</f>
        <v>0.14621398887015932</v>
      </c>
      <c r="P69">
        <f t="shared" ref="P69:P132" si="3">O69^2</f>
        <v>2.1378530541323073E-2</v>
      </c>
    </row>
    <row r="70" spans="1:16" x14ac:dyDescent="0.25">
      <c r="A70" t="s">
        <v>250</v>
      </c>
      <c r="B70" t="s">
        <v>142</v>
      </c>
      <c r="C70" t="s">
        <v>142</v>
      </c>
      <c r="D70">
        <v>0</v>
      </c>
      <c r="E70" t="s">
        <v>704</v>
      </c>
      <c r="F70" t="s">
        <v>704</v>
      </c>
      <c r="G70">
        <v>9.5098914406999996E-2</v>
      </c>
      <c r="H70">
        <v>2.68851836876701</v>
      </c>
      <c r="I70">
        <v>0.38407405268100148</v>
      </c>
      <c r="J70">
        <v>0.14751287794280871</v>
      </c>
      <c r="K70">
        <f>IFERROR(VLOOKUP(B70,DJO!$Q$6:$V$175,5,FALSE),0)</f>
        <v>4.2749907394564857E-2</v>
      </c>
      <c r="L70">
        <f>IFERROR(VLOOKUP(B70,DJO!$Q$6:$V$175,6,FALSE),0)</f>
        <v>2.7026346303598257E-2</v>
      </c>
      <c r="M70">
        <f t="shared" si="2"/>
        <v>7.3042339452201923E-4</v>
      </c>
      <c r="N70">
        <f>IFERROR(VLOOKUP(B70,Tol!$U$6:$AI$204,14,FALSE),0)</f>
        <v>1.7210466805130036E-2</v>
      </c>
      <c r="O70">
        <f>IFERROR(VLOOKUP(B70,Tol!$U$6:$AI$204,15,FALSE),0)</f>
        <v>7.3610223031447264E-3</v>
      </c>
      <c r="P70">
        <f t="shared" si="3"/>
        <v>5.4184649347394094E-5</v>
      </c>
    </row>
    <row r="71" spans="1:16" x14ac:dyDescent="0.25">
      <c r="A71" t="s">
        <v>251</v>
      </c>
      <c r="B71" t="s">
        <v>67</v>
      </c>
      <c r="C71" t="s">
        <v>67</v>
      </c>
      <c r="D71">
        <v>0</v>
      </c>
      <c r="E71" t="s">
        <v>704</v>
      </c>
      <c r="F71" t="s">
        <v>704</v>
      </c>
      <c r="G71">
        <v>0.304132427905</v>
      </c>
      <c r="H71">
        <v>8.5980541845187926</v>
      </c>
      <c r="I71">
        <v>1.2282934549312563</v>
      </c>
      <c r="J71">
        <v>1.5087048114269621</v>
      </c>
      <c r="K71">
        <f>IFERROR(VLOOKUP(B71,DJO!$Q$6:$V$175,5,FALSE),0)</f>
        <v>6.0556276746338088E-2</v>
      </c>
      <c r="L71">
        <f>IFERROR(VLOOKUP(B71,DJO!$Q$6:$V$175,6,FALSE),0)</f>
        <v>2.2873469487135967E-2</v>
      </c>
      <c r="M71">
        <f t="shared" si="2"/>
        <v>5.2319560637894018E-4</v>
      </c>
      <c r="N71">
        <f>IFERROR(VLOOKUP(B71,Tol!$U$6:$AI$204,14,FALSE),0)</f>
        <v>8.1348714122186623E-4</v>
      </c>
      <c r="O71">
        <f>IFERROR(VLOOKUP(B71,Tol!$U$6:$AI$204,15,FALSE),0)</f>
        <v>3.4271102564548063E-4</v>
      </c>
      <c r="P71">
        <f t="shared" si="3"/>
        <v>1.1745084709897728E-7</v>
      </c>
    </row>
    <row r="72" spans="1:16" x14ac:dyDescent="0.25">
      <c r="A72" t="s">
        <v>252</v>
      </c>
      <c r="B72" t="s">
        <v>53</v>
      </c>
      <c r="C72" t="s">
        <v>53</v>
      </c>
      <c r="D72">
        <v>0</v>
      </c>
      <c r="E72" t="s">
        <v>704</v>
      </c>
      <c r="F72" t="s">
        <v>704</v>
      </c>
      <c r="G72">
        <v>7.8108918021300003E-2</v>
      </c>
      <c r="H72">
        <v>2.2081982972596816</v>
      </c>
      <c r="I72">
        <v>0.31545689960852596</v>
      </c>
      <c r="J72">
        <v>9.951305551062363E-2</v>
      </c>
      <c r="K72">
        <f>IFERROR(VLOOKUP(B72,DJO!$Q$6:$V$175,5,FALSE),0)</f>
        <v>1.935027814555916E-2</v>
      </c>
      <c r="L72">
        <f>IFERROR(VLOOKUP(B72,DJO!$Q$6:$V$175,6,FALSE),0)</f>
        <v>1.6475332371189109E-2</v>
      </c>
      <c r="M72">
        <f t="shared" si="2"/>
        <v>2.7143657674115175E-4</v>
      </c>
      <c r="N72">
        <f>IFERROR(VLOOKUP(B72,Tol!$U$6:$AI$204,14,FALSE),0)</f>
        <v>0.11090023596796421</v>
      </c>
      <c r="O72">
        <f>IFERROR(VLOOKUP(B72,Tol!$U$6:$AI$204,15,FALSE),0)</f>
        <v>4.7265824645120733E-2</v>
      </c>
      <c r="P72">
        <f t="shared" si="3"/>
        <v>2.2340581793833026E-3</v>
      </c>
    </row>
    <row r="73" spans="1:16" x14ac:dyDescent="0.25">
      <c r="A73" t="s">
        <v>253</v>
      </c>
      <c r="B73" t="s">
        <v>55</v>
      </c>
      <c r="C73" t="s">
        <v>55</v>
      </c>
      <c r="D73">
        <v>0</v>
      </c>
      <c r="E73" t="s">
        <v>692</v>
      </c>
      <c r="F73" t="s">
        <v>692</v>
      </c>
      <c r="G73">
        <v>3.6444141139999997E-2</v>
      </c>
      <c r="H73">
        <v>1.0303034845328936</v>
      </c>
      <c r="I73">
        <v>0.14718621207612767</v>
      </c>
      <c r="J73">
        <v>2.166378102531883E-2</v>
      </c>
      <c r="K73">
        <f>IFERROR(VLOOKUP(B73,DJO!$Q$6:$V$175,5,FALSE),0)</f>
        <v>5.8214256836180207E-2</v>
      </c>
      <c r="L73">
        <f>IFERROR(VLOOKUP(B73,DJO!$Q$6:$V$175,6,FALSE),0)</f>
        <v>7.7847198944056206E-3</v>
      </c>
      <c r="M73">
        <f t="shared" si="2"/>
        <v>6.0601863834354658E-5</v>
      </c>
      <c r="N73">
        <f>IFERROR(VLOOKUP(B73,Tol!$U$6:$AI$204,14,FALSE),0)</f>
        <v>1.5273533810859919E-3</v>
      </c>
      <c r="O73">
        <f>IFERROR(VLOOKUP(B73,Tol!$U$6:$AI$204,15,FALSE),0)</f>
        <v>6.4559997847351235E-4</v>
      </c>
      <c r="P73">
        <f t="shared" si="3"/>
        <v>4.1679933220499959E-7</v>
      </c>
    </row>
    <row r="74" spans="1:16" x14ac:dyDescent="0.25">
      <c r="A74" t="s">
        <v>742</v>
      </c>
      <c r="B74" t="s">
        <v>257</v>
      </c>
      <c r="C74" t="s">
        <v>48</v>
      </c>
      <c r="D74">
        <v>1</v>
      </c>
      <c r="E74" t="s">
        <v>704</v>
      </c>
      <c r="F74" t="s">
        <v>692</v>
      </c>
      <c r="G74">
        <v>0.26690323142799999</v>
      </c>
      <c r="H74">
        <v>7.5455565907556927</v>
      </c>
      <c r="I74">
        <v>1.0779366558222419</v>
      </c>
      <c r="J74">
        <v>1.1619474339652383</v>
      </c>
      <c r="K74">
        <f>IFERROR(VLOOKUP(B74,DJO!$Q$6:$V$175,5,FALSE),0)</f>
        <v>0</v>
      </c>
      <c r="L74">
        <f>IFERROR(VLOOKUP(B74,DJO!$Q$6:$V$175,6,FALSE),0)</f>
        <v>0</v>
      </c>
      <c r="M74">
        <f t="shared" si="2"/>
        <v>0</v>
      </c>
      <c r="N74">
        <f>IFERROR(VLOOKUP(B74,Tol!$U$6:$AI$204,14,FALSE),0)</f>
        <v>3.2040333732079771E-5</v>
      </c>
      <c r="O74">
        <f>IFERROR(VLOOKUP(B74,Tol!$U$6:$AI$204,15,FALSE),0)</f>
        <v>1.5844286870968758E-5</v>
      </c>
      <c r="P74">
        <f t="shared" si="3"/>
        <v>2.5104142644955299E-10</v>
      </c>
    </row>
    <row r="75" spans="1:16" x14ac:dyDescent="0.25">
      <c r="A75" t="s">
        <v>258</v>
      </c>
      <c r="B75" t="s">
        <v>58</v>
      </c>
      <c r="C75" t="s">
        <v>58</v>
      </c>
      <c r="D75">
        <v>0</v>
      </c>
      <c r="E75" t="s">
        <v>704</v>
      </c>
      <c r="F75" t="s">
        <v>704</v>
      </c>
      <c r="G75">
        <v>1.28350863235</v>
      </c>
      <c r="H75">
        <v>36.285761578472844</v>
      </c>
      <c r="I75">
        <v>5.1836802254961212</v>
      </c>
      <c r="J75">
        <v>26.870540680199518</v>
      </c>
      <c r="K75">
        <f>IFERROR(VLOOKUP(B75,DJO!$Q$6:$V$175,5,FALSE),0)</f>
        <v>2.7249803573987088E-3</v>
      </c>
      <c r="L75">
        <f>IFERROR(VLOOKUP(B75,DJO!$Q$6:$V$175,6,FALSE),0)</f>
        <v>1.3889571719091509E-3</v>
      </c>
      <c r="M75">
        <f t="shared" si="2"/>
        <v>1.9292020253978663E-6</v>
      </c>
      <c r="N75">
        <f>IFERROR(VLOOKUP(B75,Tol!$U$6:$AI$204,14,FALSE),0)</f>
        <v>2.1071996910700477E-3</v>
      </c>
      <c r="O75">
        <f>IFERROR(VLOOKUP(B75,Tol!$U$6:$AI$204,15,FALSE),0)</f>
        <v>8.9975725898249999E-4</v>
      </c>
      <c r="P75">
        <f t="shared" si="3"/>
        <v>8.095631250917016E-7</v>
      </c>
    </row>
    <row r="76" spans="1:16" x14ac:dyDescent="0.25">
      <c r="A76" t="s">
        <v>259</v>
      </c>
      <c r="B76" t="s">
        <v>57</v>
      </c>
      <c r="C76" t="s">
        <v>57</v>
      </c>
      <c r="D76">
        <v>0</v>
      </c>
      <c r="E76" t="s">
        <v>692</v>
      </c>
      <c r="F76" t="s">
        <v>692</v>
      </c>
      <c r="G76">
        <v>8.1169090591199991E-2</v>
      </c>
      <c r="H76">
        <v>2.2947116945689516</v>
      </c>
      <c r="I76">
        <v>0.32781595636699312</v>
      </c>
      <c r="J76">
        <v>0.10746330124880633</v>
      </c>
      <c r="K76">
        <f>IFERROR(VLOOKUP(B76,DJO!$Q$6:$V$175,5,FALSE),0)</f>
        <v>1.2890092723203757</v>
      </c>
      <c r="L76">
        <f>IFERROR(VLOOKUP(B76,DJO!$Q$6:$V$175,6,FALSE),0)</f>
        <v>0.20605309427810628</v>
      </c>
      <c r="M76">
        <f t="shared" si="2"/>
        <v>4.2457877661582155E-2</v>
      </c>
      <c r="N76">
        <f>IFERROR(VLOOKUP(B76,Tol!$U$6:$AI$204,14,FALSE),0)</f>
        <v>3.3901953822257024E-3</v>
      </c>
      <c r="O76">
        <f>IFERROR(VLOOKUP(B76,Tol!$U$6:$AI$204,15,FALSE),0)</f>
        <v>1.6904903345005544E-3</v>
      </c>
      <c r="P76">
        <f t="shared" si="3"/>
        <v>2.8577575710397965E-6</v>
      </c>
    </row>
    <row r="77" spans="1:16" x14ac:dyDescent="0.25">
      <c r="A77" t="s">
        <v>743</v>
      </c>
      <c r="B77" t="s">
        <v>744</v>
      </c>
      <c r="C77" t="s">
        <v>59</v>
      </c>
      <c r="D77">
        <v>1</v>
      </c>
      <c r="E77" t="s">
        <v>704</v>
      </c>
      <c r="F77" t="s">
        <v>692</v>
      </c>
      <c r="G77">
        <v>0.13154601281100001</v>
      </c>
      <c r="H77">
        <v>3.7189054573939657</v>
      </c>
      <c r="I77">
        <v>0.53127220819913801</v>
      </c>
      <c r="J77">
        <v>0.28225015920478824</v>
      </c>
      <c r="K77">
        <f>IFERROR(VLOOKUP(B77,DJO!$Q$6:$V$175,5,FALSE),0)</f>
        <v>0</v>
      </c>
      <c r="L77">
        <f>IFERROR(VLOOKUP(B77,DJO!$Q$6:$V$175,6,FALSE),0)</f>
        <v>0</v>
      </c>
      <c r="M77">
        <f t="shared" si="2"/>
        <v>0</v>
      </c>
      <c r="N77">
        <f>IFERROR(VLOOKUP(B77,Tol!$U$6:$AI$204,14,FALSE),0)</f>
        <v>0</v>
      </c>
      <c r="O77">
        <f>IFERROR(VLOOKUP(B77,Tol!$U$6:$AI$204,15,FALSE),0)</f>
        <v>0</v>
      </c>
      <c r="P77">
        <f t="shared" si="3"/>
        <v>0</v>
      </c>
    </row>
    <row r="78" spans="1:16" x14ac:dyDescent="0.25">
      <c r="A78" t="s">
        <v>260</v>
      </c>
      <c r="B78" t="s">
        <v>59</v>
      </c>
      <c r="C78" t="s">
        <v>59</v>
      </c>
      <c r="D78">
        <v>0</v>
      </c>
      <c r="E78" t="s">
        <v>692</v>
      </c>
      <c r="F78" t="s">
        <v>692</v>
      </c>
      <c r="G78">
        <v>0.34778136303200002</v>
      </c>
      <c r="H78">
        <v>9.8320426542906549</v>
      </c>
      <c r="I78">
        <v>1.4045775220415222</v>
      </c>
      <c r="J78">
        <v>1.9728380154243028</v>
      </c>
      <c r="K78">
        <f>IFERROR(VLOOKUP(B78,DJO!$Q$6:$V$175,5,FALSE),0)</f>
        <v>8.9979788277254595</v>
      </c>
      <c r="L78">
        <f>IFERROR(VLOOKUP(B78,DJO!$Q$6:$V$175,6,FALSE),0)</f>
        <v>0.88125692217773932</v>
      </c>
      <c r="M78">
        <f t="shared" si="2"/>
        <v>0.77661376288618211</v>
      </c>
      <c r="N78">
        <f>IFERROR(VLOOKUP(B78,Tol!$U$6:$AI$204,14,FALSE),0)</f>
        <v>4.3590409297046988E-2</v>
      </c>
      <c r="O78">
        <f>IFERROR(VLOOKUP(B78,Tol!$U$6:$AI$204,15,FALSE),0)</f>
        <v>2.1341269219309778E-2</v>
      </c>
      <c r="P78">
        <f t="shared" si="3"/>
        <v>4.5544977189105901E-4</v>
      </c>
    </row>
    <row r="79" spans="1:16" x14ac:dyDescent="0.25">
      <c r="A79" t="s">
        <v>591</v>
      </c>
      <c r="B79" t="s">
        <v>481</v>
      </c>
      <c r="C79" t="s">
        <v>59</v>
      </c>
      <c r="D79">
        <v>1</v>
      </c>
      <c r="E79" t="s">
        <v>704</v>
      </c>
      <c r="F79" t="s">
        <v>692</v>
      </c>
      <c r="G79">
        <v>4.7668534991499998</v>
      </c>
      <c r="H79">
        <v>134.76256036780512</v>
      </c>
      <c r="I79">
        <v>19.251794338257881</v>
      </c>
      <c r="J79">
        <v>370.63158524257818</v>
      </c>
      <c r="K79">
        <f>IFERROR(VLOOKUP(B79,DJO!$Q$6:$V$175,5,FALSE),0)</f>
        <v>0</v>
      </c>
      <c r="L79">
        <f>IFERROR(VLOOKUP(B79,DJO!$Q$6:$V$175,6,FALSE),0)</f>
        <v>0</v>
      </c>
      <c r="M79">
        <f t="shared" si="2"/>
        <v>0</v>
      </c>
      <c r="N79">
        <f>IFERROR(VLOOKUP(B79,Tol!$U$6:$AI$204,14,FALSE),0)</f>
        <v>0</v>
      </c>
      <c r="O79">
        <f>IFERROR(VLOOKUP(B79,Tol!$U$6:$AI$204,15,FALSE),0)</f>
        <v>0</v>
      </c>
      <c r="P79">
        <f t="shared" si="3"/>
        <v>0</v>
      </c>
    </row>
    <row r="80" spans="1:16" x14ac:dyDescent="0.25">
      <c r="A80" t="s">
        <v>261</v>
      </c>
      <c r="B80" t="s">
        <v>60</v>
      </c>
      <c r="C80" t="s">
        <v>60</v>
      </c>
      <c r="D80">
        <v>0</v>
      </c>
      <c r="E80" t="s">
        <v>704</v>
      </c>
      <c r="F80" t="s">
        <v>704</v>
      </c>
      <c r="G80">
        <v>0.201754816738</v>
      </c>
      <c r="H80">
        <v>5.7037615431223951</v>
      </c>
      <c r="I80">
        <v>0.81482307758891359</v>
      </c>
      <c r="J80">
        <v>0.66393664777146866</v>
      </c>
      <c r="K80">
        <f>IFERROR(VLOOKUP(B80,DJO!$Q$6:$V$175,5,FALSE),0)</f>
        <v>4.4802893106891464E-2</v>
      </c>
      <c r="L80">
        <f>IFERROR(VLOOKUP(B80,DJO!$Q$6:$V$175,6,FALSE),0)</f>
        <v>1.8627955968300535E-2</v>
      </c>
      <c r="M80">
        <f t="shared" si="2"/>
        <v>3.4700074355694353E-4</v>
      </c>
      <c r="N80">
        <f>IFERROR(VLOOKUP(B80,Tol!$U$6:$AI$204,14,FALSE),0)</f>
        <v>2.7070166431704657E-3</v>
      </c>
      <c r="O80">
        <f>IFERROR(VLOOKUP(B80,Tol!$U$6:$AI$204,15,FALSE),0)</f>
        <v>1.1341414813207649E-3</v>
      </c>
      <c r="P80">
        <f t="shared" si="3"/>
        <v>1.2862768996524589E-6</v>
      </c>
    </row>
    <row r="81" spans="1:16" x14ac:dyDescent="0.25">
      <c r="A81" t="s">
        <v>262</v>
      </c>
      <c r="B81" t="s">
        <v>65</v>
      </c>
      <c r="C81" t="s">
        <v>65</v>
      </c>
      <c r="D81">
        <v>0</v>
      </c>
      <c r="E81" t="s">
        <v>704</v>
      </c>
      <c r="F81" t="s">
        <v>704</v>
      </c>
      <c r="G81">
        <v>2.2956852275900001E-2</v>
      </c>
      <c r="H81">
        <v>0.64900760873759078</v>
      </c>
      <c r="I81">
        <v>9.2715372676798691E-2</v>
      </c>
      <c r="J81">
        <v>8.5961403305976694E-3</v>
      </c>
      <c r="K81">
        <f>IFERROR(VLOOKUP(B81,DJO!$Q$6:$V$175,5,FALSE),0)</f>
        <v>4.9566408288130642E-3</v>
      </c>
      <c r="L81">
        <f>IFERROR(VLOOKUP(B81,DJO!$Q$6:$V$175,6,FALSE),0)</f>
        <v>3.1271125091021559E-3</v>
      </c>
      <c r="M81">
        <f t="shared" si="2"/>
        <v>9.7788326445831802E-6</v>
      </c>
      <c r="N81">
        <f>IFERROR(VLOOKUP(B81,Tol!$U$6:$AI$204,14,FALSE),0)</f>
        <v>1.7433213763888615E-2</v>
      </c>
      <c r="O81">
        <f>IFERROR(VLOOKUP(B81,Tol!$U$6:$AI$204,15,FALSE),0)</f>
        <v>7.4204354124622557E-3</v>
      </c>
      <c r="P81">
        <f t="shared" si="3"/>
        <v>5.5062861710523889E-5</v>
      </c>
    </row>
    <row r="82" spans="1:16" x14ac:dyDescent="0.25">
      <c r="A82" t="s">
        <v>263</v>
      </c>
      <c r="B82" t="s">
        <v>62</v>
      </c>
      <c r="C82" t="s">
        <v>62</v>
      </c>
      <c r="D82">
        <v>0</v>
      </c>
      <c r="E82" t="s">
        <v>704</v>
      </c>
      <c r="F82" t="s">
        <v>704</v>
      </c>
      <c r="G82">
        <v>2.29513273833E-2</v>
      </c>
      <c r="H82">
        <v>0.64885141583745953</v>
      </c>
      <c r="I82">
        <v>9.2693059405351372E-2</v>
      </c>
      <c r="J82">
        <v>8.5920032619239989E-3</v>
      </c>
      <c r="K82">
        <f>IFERROR(VLOOKUP(B82,DJO!$Q$6:$V$175,5,FALSE),0)</f>
        <v>1.4796933865343748E-2</v>
      </c>
      <c r="L82">
        <f>IFERROR(VLOOKUP(B82,DJO!$Q$6:$V$175,6,FALSE),0)</f>
        <v>6.4726131620024161E-3</v>
      </c>
      <c r="M82">
        <f t="shared" si="2"/>
        <v>4.1894721144926919E-5</v>
      </c>
      <c r="N82">
        <f>IFERROR(VLOOKUP(B82,Tol!$U$6:$AI$204,14,FALSE),0)</f>
        <v>1.5918487328588395E-2</v>
      </c>
      <c r="O82">
        <f>IFERROR(VLOOKUP(B82,Tol!$U$6:$AI$204,15,FALSE),0)</f>
        <v>6.8734362001724334E-3</v>
      </c>
      <c r="P82">
        <f t="shared" si="3"/>
        <v>4.7244125197840861E-5</v>
      </c>
    </row>
    <row r="83" spans="1:16" x14ac:dyDescent="0.25">
      <c r="A83" t="s">
        <v>264</v>
      </c>
      <c r="B83" t="s">
        <v>46</v>
      </c>
      <c r="C83" t="s">
        <v>46</v>
      </c>
      <c r="D83">
        <v>0</v>
      </c>
      <c r="E83" t="s">
        <v>692</v>
      </c>
      <c r="F83" t="s">
        <v>692</v>
      </c>
      <c r="G83">
        <v>5.6764270793400004E-2</v>
      </c>
      <c r="H83">
        <v>1.6047689468312925</v>
      </c>
      <c r="I83">
        <v>0.22925270669018466</v>
      </c>
      <c r="J83">
        <v>5.255680352477584E-2</v>
      </c>
      <c r="K83">
        <f>IFERROR(VLOOKUP(B83,DJO!$Q$6:$V$175,5,FALSE),0)</f>
        <v>9.4266895987773296</v>
      </c>
      <c r="L83">
        <f>IFERROR(VLOOKUP(B83,DJO!$Q$6:$V$175,6,FALSE),0)</f>
        <v>1.1034749413290259</v>
      </c>
      <c r="M83">
        <f t="shared" si="2"/>
        <v>1.2176569461410971</v>
      </c>
      <c r="N83">
        <f>IFERROR(VLOOKUP(B83,Tol!$U$6:$AI$204,14,FALSE),0)</f>
        <v>5.2421894212835815E-2</v>
      </c>
      <c r="O83">
        <f>IFERROR(VLOOKUP(B83,Tol!$U$6:$AI$204,15,FALSE),0)</f>
        <v>2.5977467223444371E-2</v>
      </c>
      <c r="P83">
        <f t="shared" si="3"/>
        <v>6.7482880334512657E-4</v>
      </c>
    </row>
    <row r="84" spans="1:16" x14ac:dyDescent="0.25">
      <c r="A84" t="s">
        <v>265</v>
      </c>
      <c r="B84" t="s">
        <v>63</v>
      </c>
      <c r="C84" t="s">
        <v>63</v>
      </c>
      <c r="D84">
        <v>0</v>
      </c>
      <c r="E84" t="s">
        <v>704</v>
      </c>
      <c r="F84" t="s">
        <v>704</v>
      </c>
      <c r="G84">
        <v>0.22748055404</v>
      </c>
      <c r="H84">
        <v>6.4310476295912284</v>
      </c>
      <c r="I84">
        <v>0.91872108994160406</v>
      </c>
      <c r="J84">
        <v>0.84404844110348898</v>
      </c>
      <c r="K84">
        <f>IFERROR(VLOOKUP(B84,DJO!$Q$6:$V$175,5,FALSE),0)</f>
        <v>9.0901981249938688E-2</v>
      </c>
      <c r="L84">
        <f>IFERROR(VLOOKUP(B84,DJO!$Q$6:$V$175,6,FALSE),0)</f>
        <v>5.9355529192894135E-2</v>
      </c>
      <c r="M84">
        <f t="shared" si="2"/>
        <v>3.523078845768508E-3</v>
      </c>
      <c r="N84">
        <f>IFERROR(VLOOKUP(B84,Tol!$U$6:$AI$204,14,FALSE),0)</f>
        <v>0.20515540264930571</v>
      </c>
      <c r="O84">
        <f>IFERROR(VLOOKUP(B84,Tol!$U$6:$AI$204,15,FALSE),0)</f>
        <v>8.7552280450762354E-2</v>
      </c>
      <c r="P84">
        <f t="shared" si="3"/>
        <v>7.6654018121289436E-3</v>
      </c>
    </row>
    <row r="85" spans="1:16" x14ac:dyDescent="0.25">
      <c r="A85" t="s">
        <v>266</v>
      </c>
      <c r="B85" t="s">
        <v>68</v>
      </c>
      <c r="C85" t="s">
        <v>68</v>
      </c>
      <c r="D85">
        <v>0</v>
      </c>
      <c r="E85" t="s">
        <v>692</v>
      </c>
      <c r="F85" t="s">
        <v>692</v>
      </c>
      <c r="G85">
        <v>0.48288827776499998</v>
      </c>
      <c r="H85">
        <v>13.651617507191094</v>
      </c>
      <c r="I85">
        <v>1.9502310724558709</v>
      </c>
      <c r="J85">
        <v>3.8034012359723763</v>
      </c>
      <c r="K85">
        <f>IFERROR(VLOOKUP(B85,DJO!$Q$6:$V$175,5,FALSE),0)</f>
        <v>0.58679440143113037</v>
      </c>
      <c r="L85">
        <f>IFERROR(VLOOKUP(B85,DJO!$Q$6:$V$175,6,FALSE),0)</f>
        <v>4.6195451545227029E-2</v>
      </c>
      <c r="M85">
        <f t="shared" si="2"/>
        <v>2.1340197434674183E-3</v>
      </c>
      <c r="N85">
        <f>IFERROR(VLOOKUP(B85,Tol!$U$6:$AI$204,14,FALSE),0)</f>
        <v>9.1169175569875017E-3</v>
      </c>
      <c r="O85">
        <f>IFERROR(VLOOKUP(B85,Tol!$U$6:$AI$204,15,FALSE),0)</f>
        <v>4.1842864657098437E-3</v>
      </c>
      <c r="P85">
        <f t="shared" si="3"/>
        <v>1.7508253227122575E-5</v>
      </c>
    </row>
    <row r="86" spans="1:16" x14ac:dyDescent="0.25">
      <c r="A86" t="s">
        <v>267</v>
      </c>
      <c r="B86" t="s">
        <v>268</v>
      </c>
      <c r="C86" t="s">
        <v>48</v>
      </c>
      <c r="D86">
        <v>1</v>
      </c>
      <c r="E86" t="s">
        <v>704</v>
      </c>
      <c r="F86" t="s">
        <v>692</v>
      </c>
      <c r="G86">
        <v>2.2700691754300002</v>
      </c>
      <c r="H86">
        <v>64.176575669365363</v>
      </c>
      <c r="I86">
        <v>9.1680822384807676</v>
      </c>
      <c r="J86">
        <v>84.053731931546523</v>
      </c>
      <c r="K86">
        <f>IFERROR(VLOOKUP(B86,DJO!$Q$6:$V$175,5,FALSE),0)</f>
        <v>0</v>
      </c>
      <c r="L86">
        <f>IFERROR(VLOOKUP(B86,DJO!$Q$6:$V$175,6,FALSE),0)</f>
        <v>0</v>
      </c>
      <c r="M86">
        <f t="shared" si="2"/>
        <v>0</v>
      </c>
      <c r="N86">
        <f>IFERROR(VLOOKUP(B86,Tol!$U$6:$AI$204,14,FALSE),0)</f>
        <v>3.9741595656466139E-5</v>
      </c>
      <c r="O86">
        <f>IFERROR(VLOOKUP(B86,Tol!$U$6:$AI$204,15,FALSE),0)</f>
        <v>1.922340540707777E-5</v>
      </c>
      <c r="P86">
        <f t="shared" si="3"/>
        <v>3.6953931544486683E-10</v>
      </c>
    </row>
    <row r="87" spans="1:16" x14ac:dyDescent="0.25">
      <c r="A87" t="s">
        <v>269</v>
      </c>
      <c r="B87" t="s">
        <v>270</v>
      </c>
      <c r="C87" t="s">
        <v>61</v>
      </c>
      <c r="D87">
        <v>1</v>
      </c>
      <c r="E87" t="s">
        <v>704</v>
      </c>
      <c r="F87" t="s">
        <v>704</v>
      </c>
      <c r="G87">
        <v>2.5575308951599998E-2</v>
      </c>
      <c r="H87">
        <v>0.72303336302024812</v>
      </c>
      <c r="I87">
        <v>0.10329048043146404</v>
      </c>
      <c r="J87">
        <v>1.0668923347762654E-2</v>
      </c>
      <c r="K87">
        <f>IFERROR(VLOOKUP(B87,DJO!$Q$6:$V$175,5,FALSE),0)</f>
        <v>0</v>
      </c>
      <c r="L87">
        <f>IFERROR(VLOOKUP(B87,DJO!$Q$6:$V$175,6,FALSE),0)</f>
        <v>0</v>
      </c>
      <c r="M87">
        <f t="shared" si="2"/>
        <v>0</v>
      </c>
      <c r="N87">
        <f>IFERROR(VLOOKUP(B87,Tol!$U$6:$AI$204,14,FALSE),0)</f>
        <v>1.6271326635788905E-4</v>
      </c>
      <c r="O87">
        <f>IFERROR(VLOOKUP(B87,Tol!$U$6:$AI$204,15,FALSE),0)</f>
        <v>6.8871912173224404E-5</v>
      </c>
      <c r="P87">
        <f t="shared" si="3"/>
        <v>4.7433402863963357E-9</v>
      </c>
    </row>
    <row r="88" spans="1:16" x14ac:dyDescent="0.25">
      <c r="A88" t="s">
        <v>745</v>
      </c>
      <c r="B88" t="s">
        <v>746</v>
      </c>
      <c r="C88" t="s">
        <v>59</v>
      </c>
      <c r="D88">
        <v>1</v>
      </c>
      <c r="E88" t="s">
        <v>704</v>
      </c>
      <c r="F88" t="s">
        <v>692</v>
      </c>
      <c r="G88">
        <v>9.08487357174E-2</v>
      </c>
      <c r="H88">
        <v>2.568362596760736</v>
      </c>
      <c r="I88">
        <v>0.36690894239439087</v>
      </c>
      <c r="J88">
        <v>0.13462217200897045</v>
      </c>
      <c r="K88">
        <f>IFERROR(VLOOKUP(B88,DJO!$Q$6:$V$175,5,FALSE),0)</f>
        <v>0</v>
      </c>
      <c r="L88">
        <f>IFERROR(VLOOKUP(B88,DJO!$Q$6:$V$175,6,FALSE),0)</f>
        <v>0</v>
      </c>
      <c r="M88">
        <f t="shared" si="2"/>
        <v>0</v>
      </c>
      <c r="N88">
        <f>IFERROR(VLOOKUP(B88,Tol!$U$6:$AI$204,14,FALSE),0)</f>
        <v>0</v>
      </c>
      <c r="O88">
        <f>IFERROR(VLOOKUP(B88,Tol!$U$6:$AI$204,15,FALSE),0)</f>
        <v>0</v>
      </c>
      <c r="P88">
        <f t="shared" si="3"/>
        <v>0</v>
      </c>
    </row>
    <row r="89" spans="1:16" x14ac:dyDescent="0.25">
      <c r="A89" t="s">
        <v>550</v>
      </c>
      <c r="B89" t="s">
        <v>451</v>
      </c>
      <c r="C89" t="s">
        <v>164</v>
      </c>
      <c r="D89">
        <v>1</v>
      </c>
      <c r="E89" t="s">
        <v>704</v>
      </c>
      <c r="F89" t="s">
        <v>704</v>
      </c>
      <c r="G89">
        <v>0.208215752345</v>
      </c>
      <c r="H89">
        <v>5.8864170883213607</v>
      </c>
      <c r="I89">
        <v>0.84091672690305153</v>
      </c>
      <c r="J89">
        <v>0.70714094158534135</v>
      </c>
      <c r="K89">
        <f>IFERROR(VLOOKUP(B89,DJO!$Q$6:$V$175,5,FALSE),0)</f>
        <v>0</v>
      </c>
      <c r="L89">
        <f>IFERROR(VLOOKUP(B89,DJO!$Q$6:$V$175,6,FALSE),0)</f>
        <v>0</v>
      </c>
      <c r="M89">
        <f t="shared" si="2"/>
        <v>0</v>
      </c>
      <c r="N89">
        <f>IFERROR(VLOOKUP(B89,Tol!$U$6:$AI$204,14,FALSE),0)</f>
        <v>0</v>
      </c>
      <c r="O89">
        <f>IFERROR(VLOOKUP(B89,Tol!$U$6:$AI$204,15,FALSE),0)</f>
        <v>0</v>
      </c>
      <c r="P89">
        <f t="shared" si="3"/>
        <v>0</v>
      </c>
    </row>
    <row r="90" spans="1:16" x14ac:dyDescent="0.25">
      <c r="A90" t="s">
        <v>271</v>
      </c>
      <c r="B90" t="s">
        <v>69</v>
      </c>
      <c r="C90" t="s">
        <v>69</v>
      </c>
      <c r="D90">
        <v>0</v>
      </c>
      <c r="E90" t="s">
        <v>704</v>
      </c>
      <c r="F90" t="s">
        <v>704</v>
      </c>
      <c r="G90">
        <v>0.110657184575</v>
      </c>
      <c r="H90">
        <v>3.1283624552503873</v>
      </c>
      <c r="I90">
        <v>0.44690892217862682</v>
      </c>
      <c r="J90">
        <v>0.19972758472286192</v>
      </c>
      <c r="K90">
        <f>IFERROR(VLOOKUP(B90,DJO!$Q$6:$V$175,5,FALSE),0)</f>
        <v>0.13156025698224691</v>
      </c>
      <c r="L90">
        <f>IFERROR(VLOOKUP(B90,DJO!$Q$6:$V$175,6,FALSE),0)</f>
        <v>9.3507196229472664E-2</v>
      </c>
      <c r="M90">
        <f t="shared" si="2"/>
        <v>8.7435957466971068E-3</v>
      </c>
      <c r="N90">
        <f>IFERROR(VLOOKUP(B90,Tol!$U$6:$AI$204,14,FALSE),0)</f>
        <v>4.9446675686546024E-2</v>
      </c>
      <c r="O90">
        <f>IFERROR(VLOOKUP(B90,Tol!$U$6:$AI$204,15,FALSE),0)</f>
        <v>2.1079283939755649E-2</v>
      </c>
      <c r="P90">
        <f t="shared" si="3"/>
        <v>4.4433621141284045E-4</v>
      </c>
    </row>
    <row r="91" spans="1:16" x14ac:dyDescent="0.25">
      <c r="A91" t="s">
        <v>747</v>
      </c>
      <c r="B91" t="s">
        <v>748</v>
      </c>
      <c r="C91" t="s">
        <v>61</v>
      </c>
      <c r="D91">
        <v>1</v>
      </c>
      <c r="E91" t="s">
        <v>704</v>
      </c>
      <c r="F91" t="s">
        <v>704</v>
      </c>
      <c r="G91">
        <v>6.5266436853400004E-3</v>
      </c>
      <c r="H91">
        <v>0.18451316236205334</v>
      </c>
      <c r="I91">
        <v>2.6359023194579053E-2</v>
      </c>
      <c r="J91">
        <v>6.9479810377235654E-4</v>
      </c>
      <c r="K91">
        <f>IFERROR(VLOOKUP(B91,DJO!$Q$6:$V$175,5,FALSE),0)</f>
        <v>0</v>
      </c>
      <c r="L91">
        <f>IFERROR(VLOOKUP(B91,DJO!$Q$6:$V$175,6,FALSE),0)</f>
        <v>0</v>
      </c>
      <c r="M91">
        <f t="shared" si="2"/>
        <v>0</v>
      </c>
      <c r="N91">
        <f>IFERROR(VLOOKUP(B91,Tol!$U$6:$AI$204,14,FALSE),0)</f>
        <v>0</v>
      </c>
      <c r="O91">
        <f>IFERROR(VLOOKUP(B91,Tol!$U$6:$AI$204,15,FALSE),0)</f>
        <v>0</v>
      </c>
      <c r="P91">
        <f t="shared" si="3"/>
        <v>0</v>
      </c>
    </row>
    <row r="92" spans="1:16" x14ac:dyDescent="0.25">
      <c r="A92" t="s">
        <v>273</v>
      </c>
      <c r="B92" t="s">
        <v>66</v>
      </c>
      <c r="C92" t="s">
        <v>66</v>
      </c>
      <c r="D92">
        <v>0</v>
      </c>
      <c r="E92" t="s">
        <v>704</v>
      </c>
      <c r="F92" t="s">
        <v>704</v>
      </c>
      <c r="G92">
        <v>0.106766293803</v>
      </c>
      <c r="H92">
        <v>3.0183640249148036</v>
      </c>
      <c r="I92">
        <v>0.43119486070211482</v>
      </c>
      <c r="J92">
        <v>0.18592900789591621</v>
      </c>
      <c r="K92">
        <f>IFERROR(VLOOKUP(B92,DJO!$Q$6:$V$175,5,FALSE),0)</f>
        <v>5.0377461727640132E-3</v>
      </c>
      <c r="L92">
        <f>IFERROR(VLOOKUP(B92,DJO!$Q$6:$V$175,6,FALSE),0)</f>
        <v>3.224551600475121E-3</v>
      </c>
      <c r="M92">
        <f t="shared" si="2"/>
        <v>1.0397733024126664E-5</v>
      </c>
      <c r="N92">
        <f>IFERROR(VLOOKUP(B92,Tol!$U$6:$AI$204,14,FALSE),0)</f>
        <v>1.6997371639634752E-2</v>
      </c>
      <c r="O92">
        <f>IFERROR(VLOOKUP(B92,Tol!$U$6:$AI$204,15,FALSE),0)</f>
        <v>7.2789171863253859E-3</v>
      </c>
      <c r="P92">
        <f t="shared" si="3"/>
        <v>5.2982635405383069E-5</v>
      </c>
    </row>
    <row r="93" spans="1:16" x14ac:dyDescent="0.25">
      <c r="A93" t="s">
        <v>272</v>
      </c>
      <c r="B93" t="s">
        <v>64</v>
      </c>
      <c r="C93" t="s">
        <v>64</v>
      </c>
      <c r="D93">
        <v>0</v>
      </c>
      <c r="E93" t="s">
        <v>704</v>
      </c>
      <c r="F93" t="s">
        <v>704</v>
      </c>
      <c r="G93">
        <v>0.10216544303699999</v>
      </c>
      <c r="H93">
        <v>2.8882944875969696</v>
      </c>
      <c r="I93">
        <v>0.41261349822813859</v>
      </c>
      <c r="J93">
        <v>0.17024989892006212</v>
      </c>
      <c r="K93">
        <f>IFERROR(VLOOKUP(B93,DJO!$Q$6:$V$175,5,FALSE),0)</f>
        <v>2.0813596991340597E-2</v>
      </c>
      <c r="L93">
        <f>IFERROR(VLOOKUP(B93,DJO!$Q$6:$V$175,6,FALSE),0)</f>
        <v>1.354469183537787E-2</v>
      </c>
      <c r="M93">
        <f t="shared" si="2"/>
        <v>1.8345867691535196E-4</v>
      </c>
      <c r="N93">
        <f>IFERROR(VLOOKUP(B93,Tol!$U$6:$AI$204,14,FALSE),0)</f>
        <v>0.14659395041767223</v>
      </c>
      <c r="O93">
        <f>IFERROR(VLOOKUP(B93,Tol!$U$6:$AI$204,15,FALSE),0)</f>
        <v>6.2676117975137155E-2</v>
      </c>
      <c r="P93">
        <f t="shared" si="3"/>
        <v>3.928295764433311E-3</v>
      </c>
    </row>
    <row r="94" spans="1:16" x14ac:dyDescent="0.25">
      <c r="A94" t="s">
        <v>274</v>
      </c>
      <c r="B94" t="s">
        <v>70</v>
      </c>
      <c r="C94" t="s">
        <v>70</v>
      </c>
      <c r="D94">
        <v>0</v>
      </c>
      <c r="E94" t="s">
        <v>704</v>
      </c>
      <c r="F94" t="s">
        <v>704</v>
      </c>
      <c r="G94">
        <v>0.13864817129199999</v>
      </c>
      <c r="H94">
        <v>3.9196888591091952</v>
      </c>
      <c r="I94">
        <v>0.55995555130131369</v>
      </c>
      <c r="J94">
        <v>0.31355021943315814</v>
      </c>
      <c r="K94">
        <f>IFERROR(VLOOKUP(B94,DJO!$Q$6:$V$175,5,FALSE),0)</f>
        <v>2.1957349070179204E-3</v>
      </c>
      <c r="L94">
        <f>IFERROR(VLOOKUP(B94,DJO!$Q$6:$V$175,6,FALSE),0)</f>
        <v>1.3776318225785058E-3</v>
      </c>
      <c r="M94">
        <f t="shared" si="2"/>
        <v>1.8978694385809756E-6</v>
      </c>
      <c r="N94">
        <f>IFERROR(VLOOKUP(B94,Tol!$U$6:$AI$204,14,FALSE),0)</f>
        <v>3.8939065089282758E-3</v>
      </c>
      <c r="O94">
        <f>IFERROR(VLOOKUP(B94,Tol!$U$6:$AI$204,15,FALSE),0)</f>
        <v>1.6797942141590354E-3</v>
      </c>
      <c r="P94">
        <f t="shared" si="3"/>
        <v>2.8217086019221713E-6</v>
      </c>
    </row>
    <row r="95" spans="1:16" x14ac:dyDescent="0.25">
      <c r="A95" t="s">
        <v>275</v>
      </c>
      <c r="B95" t="s">
        <v>73</v>
      </c>
      <c r="C95" t="s">
        <v>73</v>
      </c>
      <c r="D95">
        <v>0</v>
      </c>
      <c r="E95" t="s">
        <v>704</v>
      </c>
      <c r="F95" t="s">
        <v>704</v>
      </c>
      <c r="G95">
        <v>0.10349412668000001</v>
      </c>
      <c r="H95">
        <v>2.92585738095659</v>
      </c>
      <c r="I95">
        <v>0.41797962585094145</v>
      </c>
      <c r="J95">
        <v>0.17470696762649301</v>
      </c>
      <c r="K95">
        <f>IFERROR(VLOOKUP(B95,DJO!$Q$6:$V$175,5,FALSE),0)</f>
        <v>1.7556076894214744E-2</v>
      </c>
      <c r="L95">
        <f>IFERROR(VLOOKUP(B95,DJO!$Q$6:$V$175,6,FALSE),0)</f>
        <v>1.0339649508656516E-2</v>
      </c>
      <c r="M95">
        <f t="shared" si="2"/>
        <v>1.0690835196186093E-4</v>
      </c>
      <c r="N95">
        <f>IFERROR(VLOOKUP(B95,Tol!$U$6:$AI$204,14,FALSE),0)</f>
        <v>0.10174630516137248</v>
      </c>
      <c r="O95">
        <f>IFERROR(VLOOKUP(B95,Tol!$U$6:$AI$204,15,FALSE),0)</f>
        <v>4.3593962456620498E-2</v>
      </c>
      <c r="P95">
        <f t="shared" si="3"/>
        <v>1.9004335626692376E-3</v>
      </c>
    </row>
    <row r="96" spans="1:16" x14ac:dyDescent="0.25">
      <c r="A96" t="s">
        <v>749</v>
      </c>
      <c r="B96" t="s">
        <v>704</v>
      </c>
      <c r="C96" t="s">
        <v>12</v>
      </c>
      <c r="D96">
        <v>1</v>
      </c>
      <c r="E96" t="s">
        <v>704</v>
      </c>
      <c r="F96" t="s">
        <v>704</v>
      </c>
      <c r="G96">
        <v>0.41734744784700001</v>
      </c>
      <c r="H96">
        <v>11.798728583720825</v>
      </c>
      <c r="I96">
        <v>1.6855326548172611</v>
      </c>
      <c r="J96">
        <v>2.8410203304553243</v>
      </c>
      <c r="K96">
        <f>IFERROR(VLOOKUP(B96,DJO!$Q$6:$V$175,5,FALSE),0)</f>
        <v>0</v>
      </c>
      <c r="L96">
        <f>IFERROR(VLOOKUP(B96,DJO!$Q$6:$V$175,6,FALSE),0)</f>
        <v>0</v>
      </c>
      <c r="M96">
        <f t="shared" si="2"/>
        <v>0</v>
      </c>
      <c r="N96">
        <f>IFERROR(VLOOKUP(B96,Tol!$U$6:$AI$204,14,FALSE),0)</f>
        <v>0</v>
      </c>
      <c r="O96">
        <f>IFERROR(VLOOKUP(B96,Tol!$U$6:$AI$204,15,FALSE),0)</f>
        <v>0</v>
      </c>
      <c r="P96">
        <f t="shared" si="3"/>
        <v>0</v>
      </c>
    </row>
    <row r="97" spans="1:16" x14ac:dyDescent="0.25">
      <c r="A97" t="s">
        <v>276</v>
      </c>
      <c r="B97" t="s">
        <v>71</v>
      </c>
      <c r="C97" t="s">
        <v>71</v>
      </c>
      <c r="D97">
        <v>0</v>
      </c>
      <c r="E97" t="s">
        <v>704</v>
      </c>
      <c r="F97" t="s">
        <v>704</v>
      </c>
      <c r="G97">
        <v>0.21063724812099999</v>
      </c>
      <c r="H97">
        <v>5.9548746087280122</v>
      </c>
      <c r="I97">
        <v>0.85069637267543041</v>
      </c>
      <c r="J97">
        <v>0.72368431848313475</v>
      </c>
      <c r="K97">
        <f>IFERROR(VLOOKUP(B97,DJO!$Q$6:$V$175,5,FALSE),0)</f>
        <v>4.7828766592113735E-2</v>
      </c>
      <c r="L97">
        <f>IFERROR(VLOOKUP(B97,DJO!$Q$6:$V$175,6,FALSE),0)</f>
        <v>3.0438976521366189E-2</v>
      </c>
      <c r="M97">
        <f t="shared" si="2"/>
        <v>9.2653129166828216E-4</v>
      </c>
      <c r="N97">
        <f>IFERROR(VLOOKUP(B97,Tol!$U$6:$AI$204,14,FALSE),0)</f>
        <v>3.4921092614532571E-2</v>
      </c>
      <c r="O97">
        <f>IFERROR(VLOOKUP(B97,Tol!$U$6:$AI$204,15,FALSE),0)</f>
        <v>1.4886595895349004E-2</v>
      </c>
      <c r="P97">
        <f t="shared" si="3"/>
        <v>2.2161073735142182E-4</v>
      </c>
    </row>
    <row r="98" spans="1:16" x14ac:dyDescent="0.25">
      <c r="A98" t="s">
        <v>750</v>
      </c>
      <c r="B98" t="s">
        <v>704</v>
      </c>
      <c r="C98" t="s">
        <v>164</v>
      </c>
      <c r="D98">
        <v>1</v>
      </c>
      <c r="E98" t="s">
        <v>704</v>
      </c>
      <c r="F98" t="s">
        <v>704</v>
      </c>
      <c r="G98">
        <v>0.43488682553000002</v>
      </c>
      <c r="H98">
        <v>12.294580080780785</v>
      </c>
      <c r="I98">
        <v>1.7563685829686837</v>
      </c>
      <c r="J98">
        <v>3.0848305992394218</v>
      </c>
      <c r="K98">
        <f>IFERROR(VLOOKUP(B98,DJO!$Q$6:$V$175,5,FALSE),0)</f>
        <v>0</v>
      </c>
      <c r="L98">
        <f>IFERROR(VLOOKUP(B98,DJO!$Q$6:$V$175,6,FALSE),0)</f>
        <v>0</v>
      </c>
      <c r="M98">
        <f t="shared" si="2"/>
        <v>0</v>
      </c>
      <c r="N98">
        <f>IFERROR(VLOOKUP(B98,Tol!$U$6:$AI$204,14,FALSE),0)</f>
        <v>0</v>
      </c>
      <c r="O98">
        <f>IFERROR(VLOOKUP(B98,Tol!$U$6:$AI$204,15,FALSE),0)</f>
        <v>0</v>
      </c>
      <c r="P98">
        <f t="shared" si="3"/>
        <v>0</v>
      </c>
    </row>
    <row r="99" spans="1:16" x14ac:dyDescent="0.25">
      <c r="A99" t="s">
        <v>280</v>
      </c>
      <c r="B99" t="s">
        <v>80</v>
      </c>
      <c r="C99" t="s">
        <v>80</v>
      </c>
      <c r="D99">
        <v>0</v>
      </c>
      <c r="E99" t="s">
        <v>692</v>
      </c>
      <c r="F99" t="s">
        <v>692</v>
      </c>
      <c r="G99">
        <v>0.80867719961499995</v>
      </c>
      <c r="H99">
        <v>22.86191718512362</v>
      </c>
      <c r="I99">
        <v>3.265988169303375</v>
      </c>
      <c r="J99">
        <v>10.66667872202961</v>
      </c>
      <c r="K99">
        <f>IFERROR(VLOOKUP(B99,DJO!$Q$6:$V$175,5,FALSE),0)</f>
        <v>9.3210761764165567E-2</v>
      </c>
      <c r="L99">
        <f>IFERROR(VLOOKUP(B99,DJO!$Q$6:$V$175,6,FALSE),0)</f>
        <v>1.3201549277348701E-2</v>
      </c>
      <c r="M99">
        <f t="shared" si="2"/>
        <v>1.7428090332226602E-4</v>
      </c>
      <c r="N99">
        <f>IFERROR(VLOOKUP(B99,Tol!$U$6:$AI$204,14,FALSE),0)</f>
        <v>1.8539443669791255E-4</v>
      </c>
      <c r="O99">
        <f>IFERROR(VLOOKUP(B99,Tol!$U$6:$AI$204,15,FALSE),0)</f>
        <v>9.5782908687573373E-5</v>
      </c>
      <c r="P99">
        <f t="shared" si="3"/>
        <v>9.1743655966520186E-9</v>
      </c>
    </row>
    <row r="100" spans="1:16" x14ac:dyDescent="0.25">
      <c r="A100" t="s">
        <v>751</v>
      </c>
      <c r="B100" t="s">
        <v>704</v>
      </c>
      <c r="C100" t="s">
        <v>59</v>
      </c>
      <c r="D100">
        <v>1</v>
      </c>
      <c r="E100" t="s">
        <v>704</v>
      </c>
      <c r="F100" t="s">
        <v>692</v>
      </c>
      <c r="G100">
        <v>0.12794502130099999</v>
      </c>
      <c r="H100">
        <v>3.617102698857992</v>
      </c>
      <c r="I100">
        <v>0.51672895697971322</v>
      </c>
      <c r="J100">
        <v>0.26700881498134232</v>
      </c>
      <c r="K100">
        <f>IFERROR(VLOOKUP(B100,DJO!$Q$6:$V$175,5,FALSE),0)</f>
        <v>0</v>
      </c>
      <c r="L100">
        <f>IFERROR(VLOOKUP(B100,DJO!$Q$6:$V$175,6,FALSE),0)</f>
        <v>0</v>
      </c>
      <c r="M100">
        <f t="shared" si="2"/>
        <v>0</v>
      </c>
      <c r="N100">
        <f>IFERROR(VLOOKUP(B100,Tol!$U$6:$AI$204,14,FALSE),0)</f>
        <v>0</v>
      </c>
      <c r="O100">
        <f>IFERROR(VLOOKUP(B100,Tol!$U$6:$AI$204,15,FALSE),0)</f>
        <v>0</v>
      </c>
      <c r="P100">
        <f t="shared" si="3"/>
        <v>0</v>
      </c>
    </row>
    <row r="101" spans="1:16" x14ac:dyDescent="0.25">
      <c r="A101" t="s">
        <v>752</v>
      </c>
      <c r="B101" t="s">
        <v>704</v>
      </c>
      <c r="C101" t="s">
        <v>76</v>
      </c>
      <c r="D101">
        <v>0</v>
      </c>
      <c r="E101" t="s">
        <v>704</v>
      </c>
      <c r="F101" t="s">
        <v>704</v>
      </c>
      <c r="G101">
        <v>0.66436038928499996</v>
      </c>
      <c r="H101">
        <v>18.781971605161143</v>
      </c>
      <c r="I101">
        <v>2.6831388007373067</v>
      </c>
      <c r="J101">
        <v>7.1992338240220324</v>
      </c>
      <c r="K101">
        <f>IFERROR(VLOOKUP(B101,DJO!$Q$6:$V$175,5,FALSE),0)</f>
        <v>0</v>
      </c>
      <c r="L101">
        <f>IFERROR(VLOOKUP(B101,DJO!$Q$6:$V$175,6,FALSE),0)</f>
        <v>0</v>
      </c>
      <c r="M101">
        <f t="shared" si="2"/>
        <v>0</v>
      </c>
      <c r="N101">
        <f>IFERROR(VLOOKUP(B101,Tol!$U$6:$AI$204,14,FALSE),0)</f>
        <v>0</v>
      </c>
      <c r="O101">
        <f>IFERROR(VLOOKUP(B101,Tol!$U$6:$AI$204,15,FALSE),0)</f>
        <v>0</v>
      </c>
      <c r="P101">
        <f t="shared" si="3"/>
        <v>0</v>
      </c>
    </row>
    <row r="102" spans="1:16" x14ac:dyDescent="0.25">
      <c r="A102" t="s">
        <v>281</v>
      </c>
      <c r="B102" t="s">
        <v>76</v>
      </c>
      <c r="C102" t="s">
        <v>76</v>
      </c>
      <c r="D102">
        <v>0</v>
      </c>
      <c r="E102" t="s">
        <v>704</v>
      </c>
      <c r="F102" t="s">
        <v>704</v>
      </c>
      <c r="G102">
        <v>1.65949085492</v>
      </c>
      <c r="H102">
        <v>46.915063900297106</v>
      </c>
      <c r="I102">
        <v>6.7021519857567302</v>
      </c>
      <c r="J102">
        <v>44.918841240182878</v>
      </c>
      <c r="K102">
        <f>IFERROR(VLOOKUP(B102,DJO!$Q$6:$V$175,5,FALSE),0)</f>
        <v>3.9835789472359271</v>
      </c>
      <c r="L102">
        <f>IFERROR(VLOOKUP(B102,DJO!$Q$6:$V$175,6,FALSE),0)</f>
        <v>2.4185269842374986</v>
      </c>
      <c r="M102">
        <f t="shared" si="2"/>
        <v>5.8492727734849295</v>
      </c>
      <c r="N102">
        <f>IFERROR(VLOOKUP(B102,Tol!$U$6:$AI$204,14,FALSE),0)</f>
        <v>6.9675380736729497</v>
      </c>
      <c r="O102">
        <f>IFERROR(VLOOKUP(B102,Tol!$U$6:$AI$204,15,FALSE),0)</f>
        <v>2.9821996521753849</v>
      </c>
      <c r="P102">
        <f t="shared" si="3"/>
        <v>8.8935147654349862</v>
      </c>
    </row>
    <row r="103" spans="1:16" x14ac:dyDescent="0.25">
      <c r="A103" t="s">
        <v>282</v>
      </c>
      <c r="B103" t="s">
        <v>75</v>
      </c>
      <c r="C103" t="s">
        <v>75</v>
      </c>
      <c r="D103">
        <v>0</v>
      </c>
      <c r="E103" t="s">
        <v>704</v>
      </c>
      <c r="F103" t="s">
        <v>704</v>
      </c>
      <c r="G103">
        <v>6.0207491546199998</v>
      </c>
      <c r="H103">
        <v>170.21114065149453</v>
      </c>
      <c r="I103">
        <v>24.315877235927793</v>
      </c>
      <c r="J103">
        <v>591.26188575271146</v>
      </c>
      <c r="K103">
        <f>IFERROR(VLOOKUP(B103,DJO!$Q$6:$V$175,5,FALSE),0)</f>
        <v>0.46167177790026404</v>
      </c>
      <c r="L103">
        <f>IFERROR(VLOOKUP(B103,DJO!$Q$6:$V$175,6,FALSE),0)</f>
        <v>0.20003508189739899</v>
      </c>
      <c r="M103">
        <f t="shared" si="2"/>
        <v>4.0014033989699119E-2</v>
      </c>
      <c r="N103">
        <f>IFERROR(VLOOKUP(B103,Tol!$U$6:$AI$204,14,FALSE),0)</f>
        <v>1.0372429006934616</v>
      </c>
      <c r="O103">
        <f>IFERROR(VLOOKUP(B103,Tol!$U$6:$AI$204,15,FALSE),0)</f>
        <v>0.44407441547458659</v>
      </c>
      <c r="P103">
        <f t="shared" si="3"/>
        <v>0.19720208647909576</v>
      </c>
    </row>
    <row r="104" spans="1:16" x14ac:dyDescent="0.25">
      <c r="A104" t="s">
        <v>283</v>
      </c>
      <c r="B104" t="s">
        <v>78</v>
      </c>
      <c r="C104" t="s">
        <v>78</v>
      </c>
      <c r="D104">
        <v>0</v>
      </c>
      <c r="E104" t="s">
        <v>704</v>
      </c>
      <c r="F104" t="s">
        <v>704</v>
      </c>
      <c r="G104">
        <v>0.157311404411</v>
      </c>
      <c r="H104">
        <v>4.4473126009141692</v>
      </c>
      <c r="I104">
        <v>0.63533037155916716</v>
      </c>
      <c r="J104">
        <v>0.40364468102550938</v>
      </c>
      <c r="K104">
        <f>IFERROR(VLOOKUP(B104,DJO!$Q$6:$V$175,5,FALSE),0)</f>
        <v>0.69353661395120092</v>
      </c>
      <c r="L104">
        <f>IFERROR(VLOOKUP(B104,DJO!$Q$6:$V$175,6,FALSE),0)</f>
        <v>0.26253433961089895</v>
      </c>
      <c r="M104">
        <f t="shared" si="2"/>
        <v>6.8924279474930822E-2</v>
      </c>
      <c r="N104">
        <f>IFERROR(VLOOKUP(B104,Tol!$U$6:$AI$204,14,FALSE),0)</f>
        <v>0.20041387911947481</v>
      </c>
      <c r="O104">
        <f>IFERROR(VLOOKUP(B104,Tol!$U$6:$AI$204,15,FALSE),0)</f>
        <v>8.5227312207884126E-2</v>
      </c>
      <c r="P104">
        <f t="shared" si="3"/>
        <v>7.2636947461801544E-3</v>
      </c>
    </row>
    <row r="105" spans="1:16" x14ac:dyDescent="0.25">
      <c r="A105" t="s">
        <v>284</v>
      </c>
      <c r="B105" t="s">
        <v>79</v>
      </c>
      <c r="C105" t="s">
        <v>79</v>
      </c>
      <c r="D105">
        <v>0</v>
      </c>
      <c r="E105" t="s">
        <v>704</v>
      </c>
      <c r="F105" t="s">
        <v>704</v>
      </c>
      <c r="G105">
        <v>1.18749903518E-3</v>
      </c>
      <c r="H105">
        <v>3.3571497517952013E-2</v>
      </c>
      <c r="I105">
        <v>4.7959282168502891E-3</v>
      </c>
      <c r="J105">
        <v>2.3000927461180792E-5</v>
      </c>
      <c r="K105">
        <f>IFERROR(VLOOKUP(B105,DJO!$Q$6:$V$175,5,FALSE),0)</f>
        <v>0.36268673733667833</v>
      </c>
      <c r="L105">
        <f>IFERROR(VLOOKUP(B105,DJO!$Q$6:$V$175,6,FALSE),0)</f>
        <v>0.23611622810704114</v>
      </c>
      <c r="M105">
        <f t="shared" si="2"/>
        <v>5.5750873175496284E-2</v>
      </c>
      <c r="N105">
        <f>IFERROR(VLOOKUP(B105,Tol!$U$6:$AI$204,14,FALSE),0)</f>
        <v>0.11210337427148298</v>
      </c>
      <c r="O105">
        <f>IFERROR(VLOOKUP(B105,Tol!$U$6:$AI$204,15,FALSE),0)</f>
        <v>4.7690935605820897E-2</v>
      </c>
      <c r="P105">
        <f t="shared" si="3"/>
        <v>2.2744253389585553E-3</v>
      </c>
    </row>
    <row r="106" spans="1:16" x14ac:dyDescent="0.25">
      <c r="A106" t="s">
        <v>285</v>
      </c>
      <c r="B106" t="s">
        <v>77</v>
      </c>
      <c r="C106" t="s">
        <v>77</v>
      </c>
      <c r="D106">
        <v>0</v>
      </c>
      <c r="E106" t="s">
        <v>692</v>
      </c>
      <c r="F106" t="s">
        <v>692</v>
      </c>
      <c r="G106">
        <v>0.42699769199199999</v>
      </c>
      <c r="H106">
        <v>12.071548297896333</v>
      </c>
      <c r="I106">
        <v>1.7245068996994766</v>
      </c>
      <c r="J106">
        <v>2.9739240471111006</v>
      </c>
      <c r="K106">
        <f>IFERROR(VLOOKUP(B106,DJO!$Q$6:$V$175,5,FALSE),0)</f>
        <v>0.73904600811774124</v>
      </c>
      <c r="L106">
        <f>IFERROR(VLOOKUP(B106,DJO!$Q$6:$V$175,6,FALSE),0)</f>
        <v>0.10818713049121319</v>
      </c>
      <c r="M106">
        <f t="shared" si="2"/>
        <v>1.1704455203922791E-2</v>
      </c>
      <c r="N106">
        <f>IFERROR(VLOOKUP(B106,Tol!$U$6:$AI$204,14,FALSE),0)</f>
        <v>2.7055981842651817E-3</v>
      </c>
      <c r="O106">
        <f>IFERROR(VLOOKUP(B106,Tol!$U$6:$AI$204,15,FALSE),0)</f>
        <v>1.3766698893875402E-3</v>
      </c>
      <c r="P106">
        <f t="shared" si="3"/>
        <v>1.8952199843463024E-6</v>
      </c>
    </row>
    <row r="107" spans="1:16" x14ac:dyDescent="0.25">
      <c r="A107" t="s">
        <v>288</v>
      </c>
      <c r="B107" t="s">
        <v>81</v>
      </c>
      <c r="C107" t="s">
        <v>81</v>
      </c>
      <c r="D107">
        <v>0</v>
      </c>
      <c r="E107" t="s">
        <v>704</v>
      </c>
      <c r="F107" t="s">
        <v>704</v>
      </c>
      <c r="G107">
        <v>2.4625273378099999E-2</v>
      </c>
      <c r="H107">
        <v>0.69617513749513282</v>
      </c>
      <c r="I107">
        <v>9.945359107073326E-2</v>
      </c>
      <c r="J107">
        <v>9.8910167768646341E-3</v>
      </c>
      <c r="K107">
        <f>IFERROR(VLOOKUP(B107,DJO!$Q$6:$V$175,5,FALSE),0)</f>
        <v>1.3895736296752681</v>
      </c>
      <c r="L107">
        <f>IFERROR(VLOOKUP(B107,DJO!$Q$6:$V$175,6,FALSE),0)</f>
        <v>0.17434596125651861</v>
      </c>
      <c r="M107">
        <f t="shared" si="2"/>
        <v>3.0396514206459488E-2</v>
      </c>
      <c r="N107">
        <f>IFERROR(VLOOKUP(B107,Tol!$U$6:$AI$204,14,FALSE),0)</f>
        <v>6.6089167981145964E-3</v>
      </c>
      <c r="O107">
        <f>IFERROR(VLOOKUP(B107,Tol!$U$6:$AI$204,15,FALSE),0)</f>
        <v>3.0071036380699104E-3</v>
      </c>
      <c r="P107">
        <f t="shared" si="3"/>
        <v>9.0426722900932913E-6</v>
      </c>
    </row>
    <row r="108" spans="1:16" x14ac:dyDescent="0.25">
      <c r="A108" t="s">
        <v>289</v>
      </c>
      <c r="B108" t="s">
        <v>82</v>
      </c>
      <c r="C108" t="s">
        <v>82</v>
      </c>
      <c r="D108">
        <v>0</v>
      </c>
      <c r="E108" t="s">
        <v>692</v>
      </c>
      <c r="F108" t="s">
        <v>692</v>
      </c>
      <c r="G108">
        <v>0.53667582128799995</v>
      </c>
      <c r="H108">
        <v>15.172232118558266</v>
      </c>
      <c r="I108">
        <v>2.1674617312226099</v>
      </c>
      <c r="J108">
        <v>4.6978903563145131</v>
      </c>
      <c r="K108">
        <f>IFERROR(VLOOKUP(B108,DJO!$Q$6:$V$175,5,FALSE),0)</f>
        <v>5.1219092629061853</v>
      </c>
      <c r="L108">
        <f>IFERROR(VLOOKUP(B108,DJO!$Q$6:$V$175,6,FALSE),0)</f>
        <v>0.40330050816897678</v>
      </c>
      <c r="M108">
        <f t="shared" si="2"/>
        <v>0.16265129988935489</v>
      </c>
      <c r="N108">
        <f>IFERROR(VLOOKUP(B108,Tol!$U$6:$AI$204,14,FALSE),0)</f>
        <v>4.2462497525068241E-2</v>
      </c>
      <c r="O108">
        <f>IFERROR(VLOOKUP(B108,Tol!$U$6:$AI$204,15,FALSE),0)</f>
        <v>2.0400973525532211E-2</v>
      </c>
      <c r="P108">
        <f t="shared" si="3"/>
        <v>4.1619972078946616E-4</v>
      </c>
    </row>
    <row r="109" spans="1:16" x14ac:dyDescent="0.25">
      <c r="A109" t="s">
        <v>753</v>
      </c>
      <c r="B109" t="s">
        <v>35</v>
      </c>
      <c r="C109" t="s">
        <v>35</v>
      </c>
      <c r="D109">
        <v>0</v>
      </c>
      <c r="E109" t="s">
        <v>704</v>
      </c>
      <c r="F109" t="s">
        <v>704</v>
      </c>
      <c r="G109">
        <v>0.171761101394</v>
      </c>
      <c r="H109">
        <v>4.8558164834679882</v>
      </c>
      <c r="I109">
        <v>0.69368806906685554</v>
      </c>
      <c r="J109">
        <v>0.48120313716570257</v>
      </c>
      <c r="K109">
        <f>IFERROR(VLOOKUP(B109,DJO!$Q$6:$V$175,5,FALSE),0)</f>
        <v>5.3777426789039844E-2</v>
      </c>
      <c r="L109">
        <f>IFERROR(VLOOKUP(B109,DJO!$Q$6:$V$175,6,FALSE),0)</f>
        <v>3.3190220587684366E-2</v>
      </c>
      <c r="M109">
        <f t="shared" si="2"/>
        <v>1.1015907426591472E-3</v>
      </c>
      <c r="N109">
        <f>IFERROR(VLOOKUP(B109,Tol!$U$6:$AI$204,14,FALSE),0)</f>
        <v>0.12245045381637316</v>
      </c>
      <c r="O109">
        <f>IFERROR(VLOOKUP(B109,Tol!$U$6:$AI$204,15,FALSE),0)</f>
        <v>5.2029452941289307E-2</v>
      </c>
      <c r="P109">
        <f t="shared" si="3"/>
        <v>2.7070639733698387E-3</v>
      </c>
    </row>
    <row r="110" spans="1:16" x14ac:dyDescent="0.25">
      <c r="A110" t="s">
        <v>290</v>
      </c>
      <c r="B110" t="s">
        <v>83</v>
      </c>
      <c r="C110" t="s">
        <v>83</v>
      </c>
      <c r="D110">
        <v>0</v>
      </c>
      <c r="E110" t="s">
        <v>704</v>
      </c>
      <c r="F110" t="s">
        <v>704</v>
      </c>
      <c r="G110">
        <v>0.27229697950800003</v>
      </c>
      <c r="H110">
        <v>7.6980419359355583</v>
      </c>
      <c r="I110">
        <v>1.0997202765622227</v>
      </c>
      <c r="J110">
        <v>1.2093846866820916</v>
      </c>
      <c r="K110">
        <f>IFERROR(VLOOKUP(B110,DJO!$Q$6:$V$175,5,FALSE),0)</f>
        <v>1.7420032299171793E-2</v>
      </c>
      <c r="L110">
        <f>IFERROR(VLOOKUP(B110,DJO!$Q$6:$V$175,6,FALSE),0)</f>
        <v>1.1015428991735568E-2</v>
      </c>
      <c r="M110">
        <f t="shared" si="2"/>
        <v>1.2133967587196847E-4</v>
      </c>
      <c r="N110">
        <f>IFERROR(VLOOKUP(B110,Tol!$U$6:$AI$204,14,FALSE),0)</f>
        <v>5.5305668697315609E-3</v>
      </c>
      <c r="O110">
        <f>IFERROR(VLOOKUP(B110,Tol!$U$6:$AI$204,15,FALSE),0)</f>
        <v>2.3550668771215619E-3</v>
      </c>
      <c r="P110">
        <f t="shared" si="3"/>
        <v>5.546339995715106E-6</v>
      </c>
    </row>
    <row r="111" spans="1:16" x14ac:dyDescent="0.25">
      <c r="A111" t="s">
        <v>754</v>
      </c>
      <c r="B111" t="s">
        <v>704</v>
      </c>
      <c r="C111" t="s">
        <v>121</v>
      </c>
      <c r="D111">
        <v>1</v>
      </c>
      <c r="E111" t="s">
        <v>704</v>
      </c>
      <c r="F111" t="s">
        <v>692</v>
      </c>
      <c r="G111">
        <v>0.29193517613100001</v>
      </c>
      <c r="H111">
        <v>8.2532286347493073</v>
      </c>
      <c r="I111">
        <v>1.1790326621070439</v>
      </c>
      <c r="J111">
        <v>1.3901180183152229</v>
      </c>
      <c r="K111">
        <f>IFERROR(VLOOKUP(B111,DJO!$Q$6:$V$175,5,FALSE),0)</f>
        <v>0</v>
      </c>
      <c r="L111">
        <f>IFERROR(VLOOKUP(B111,DJO!$Q$6:$V$175,6,FALSE),0)</f>
        <v>0</v>
      </c>
      <c r="M111">
        <f t="shared" si="2"/>
        <v>0</v>
      </c>
      <c r="N111">
        <f>IFERROR(VLOOKUP(B111,Tol!$U$6:$AI$204,14,FALSE),0)</f>
        <v>0</v>
      </c>
      <c r="O111">
        <f>IFERROR(VLOOKUP(B111,Tol!$U$6:$AI$204,15,FALSE),0)</f>
        <v>0</v>
      </c>
      <c r="P111">
        <f t="shared" si="3"/>
        <v>0</v>
      </c>
    </row>
    <row r="112" spans="1:16" x14ac:dyDescent="0.25">
      <c r="A112" t="s">
        <v>291</v>
      </c>
      <c r="B112" t="s">
        <v>85</v>
      </c>
      <c r="C112" t="s">
        <v>85</v>
      </c>
      <c r="D112">
        <v>0</v>
      </c>
      <c r="E112" t="s">
        <v>704</v>
      </c>
      <c r="F112" t="s">
        <v>704</v>
      </c>
      <c r="G112">
        <v>4.0664351204300004</v>
      </c>
      <c r="H112">
        <v>114.96120207940686</v>
      </c>
      <c r="I112">
        <v>16.423028868486696</v>
      </c>
      <c r="J112">
        <v>269.71587721514743</v>
      </c>
      <c r="K112">
        <f>IFERROR(VLOOKUP(B112,DJO!$Q$6:$V$175,5,FALSE),0)</f>
        <v>10.920151067469597</v>
      </c>
      <c r="L112">
        <f>IFERROR(VLOOKUP(B112,DJO!$Q$6:$V$175,6,FALSE),0)</f>
        <v>1.0248012951547107</v>
      </c>
      <c r="M112">
        <f t="shared" si="2"/>
        <v>1.0502176945507726</v>
      </c>
      <c r="N112">
        <f>IFERROR(VLOOKUP(B112,Tol!$U$6:$AI$204,14,FALSE),0)</f>
        <v>8.2842286199300341E-2</v>
      </c>
      <c r="O112">
        <f>IFERROR(VLOOKUP(B112,Tol!$U$6:$AI$204,15,FALSE),0)</f>
        <v>4.0992816502653066E-2</v>
      </c>
      <c r="P112">
        <f t="shared" si="3"/>
        <v>1.6804110048201856E-3</v>
      </c>
    </row>
    <row r="113" spans="1:16" x14ac:dyDescent="0.25">
      <c r="A113" t="s">
        <v>755</v>
      </c>
      <c r="B113" t="s">
        <v>704</v>
      </c>
      <c r="C113" t="s">
        <v>164</v>
      </c>
      <c r="D113">
        <v>1</v>
      </c>
      <c r="E113" t="s">
        <v>704</v>
      </c>
      <c r="F113" t="s">
        <v>704</v>
      </c>
      <c r="G113">
        <v>0.323175358977</v>
      </c>
      <c r="H113">
        <v>9.1364122751603354</v>
      </c>
      <c r="I113">
        <v>1.3052017535943339</v>
      </c>
      <c r="J113">
        <v>1.7035516175857242</v>
      </c>
      <c r="K113">
        <f>IFERROR(VLOOKUP(B113,DJO!$Q$6:$V$175,5,FALSE),0)</f>
        <v>0</v>
      </c>
      <c r="L113">
        <f>IFERROR(VLOOKUP(B113,DJO!$Q$6:$V$175,6,FALSE),0)</f>
        <v>0</v>
      </c>
      <c r="M113">
        <f t="shared" si="2"/>
        <v>0</v>
      </c>
      <c r="N113">
        <f>IFERROR(VLOOKUP(B113,Tol!$U$6:$AI$204,14,FALSE),0)</f>
        <v>0</v>
      </c>
      <c r="O113">
        <f>IFERROR(VLOOKUP(B113,Tol!$U$6:$AI$204,15,FALSE),0)</f>
        <v>0</v>
      </c>
      <c r="P113">
        <f t="shared" si="3"/>
        <v>0</v>
      </c>
    </row>
    <row r="114" spans="1:16" x14ac:dyDescent="0.25">
      <c r="A114" t="s">
        <v>756</v>
      </c>
      <c r="B114" t="s">
        <v>757</v>
      </c>
      <c r="C114" t="s">
        <v>61</v>
      </c>
      <c r="D114">
        <v>1</v>
      </c>
      <c r="E114" t="s">
        <v>704</v>
      </c>
      <c r="F114" t="s">
        <v>704</v>
      </c>
      <c r="G114">
        <v>2.2769358578599999E-3</v>
      </c>
      <c r="H114">
        <v>6.4370701984693579E-2</v>
      </c>
      <c r="I114">
        <v>9.1958145692419401E-3</v>
      </c>
      <c r="J114">
        <v>8.4563005591882328E-5</v>
      </c>
      <c r="K114">
        <f>IFERROR(VLOOKUP(B114,DJO!$Q$6:$V$175,5,FALSE),0)</f>
        <v>0</v>
      </c>
      <c r="L114">
        <f>IFERROR(VLOOKUP(B114,DJO!$Q$6:$V$175,6,FALSE),0)</f>
        <v>0</v>
      </c>
      <c r="M114">
        <f t="shared" si="2"/>
        <v>0</v>
      </c>
      <c r="N114">
        <f>IFERROR(VLOOKUP(B114,Tol!$U$6:$AI$204,14,FALSE),0)</f>
        <v>0</v>
      </c>
      <c r="O114">
        <f>IFERROR(VLOOKUP(B114,Tol!$U$6:$AI$204,15,FALSE),0)</f>
        <v>0</v>
      </c>
      <c r="P114">
        <f t="shared" si="3"/>
        <v>0</v>
      </c>
    </row>
    <row r="115" spans="1:16" x14ac:dyDescent="0.25">
      <c r="A115" t="s">
        <v>758</v>
      </c>
      <c r="B115" t="s">
        <v>704</v>
      </c>
      <c r="C115" t="s">
        <v>164</v>
      </c>
      <c r="D115">
        <v>1</v>
      </c>
      <c r="E115" t="s">
        <v>704</v>
      </c>
      <c r="F115" t="s">
        <v>704</v>
      </c>
      <c r="G115">
        <v>0.44244294768499998</v>
      </c>
      <c r="H115">
        <v>12.508197379537977</v>
      </c>
      <c r="I115">
        <v>1.786885339933997</v>
      </c>
      <c r="J115">
        <v>3.192959218071036</v>
      </c>
      <c r="K115">
        <f>IFERROR(VLOOKUP(B115,DJO!$Q$6:$V$175,5,FALSE),0)</f>
        <v>0</v>
      </c>
      <c r="L115">
        <f>IFERROR(VLOOKUP(B115,DJO!$Q$6:$V$175,6,FALSE),0)</f>
        <v>0</v>
      </c>
      <c r="M115">
        <f t="shared" si="2"/>
        <v>0</v>
      </c>
      <c r="N115">
        <f>IFERROR(VLOOKUP(B115,Tol!$U$6:$AI$204,14,FALSE),0)</f>
        <v>0</v>
      </c>
      <c r="O115">
        <f>IFERROR(VLOOKUP(B115,Tol!$U$6:$AI$204,15,FALSE),0)</f>
        <v>0</v>
      </c>
      <c r="P115">
        <f t="shared" si="3"/>
        <v>0</v>
      </c>
    </row>
    <row r="116" spans="1:16" x14ac:dyDescent="0.25">
      <c r="A116" t="s">
        <v>418</v>
      </c>
      <c r="B116" t="s">
        <v>163</v>
      </c>
      <c r="C116" t="s">
        <v>163</v>
      </c>
      <c r="D116">
        <v>0</v>
      </c>
      <c r="E116" t="s">
        <v>704</v>
      </c>
      <c r="F116" t="s">
        <v>704</v>
      </c>
      <c r="G116">
        <v>0.18450776988100001</v>
      </c>
      <c r="H116">
        <v>5.2161744600187765</v>
      </c>
      <c r="I116">
        <v>0.74516778000268236</v>
      </c>
      <c r="J116">
        <v>0.55527502035412601</v>
      </c>
      <c r="K116">
        <f>IFERROR(VLOOKUP(B116,DJO!$Q$6:$V$175,5,FALSE),0)</f>
        <v>4.1727373050520634E-2</v>
      </c>
      <c r="L116">
        <f>IFERROR(VLOOKUP(B116,DJO!$Q$6:$V$175,6,FALSE),0)</f>
        <v>2.0467073973522588E-2</v>
      </c>
      <c r="M116">
        <f t="shared" si="2"/>
        <v>4.1890111703764569E-4</v>
      </c>
      <c r="N116">
        <f>IFERROR(VLOOKUP(B116,Tol!$U$6:$AI$204,14,FALSE),0)</f>
        <v>5.0822786109175535E-3</v>
      </c>
      <c r="O116">
        <f>IFERROR(VLOOKUP(B116,Tol!$U$6:$AI$204,15,FALSE),0)</f>
        <v>2.1423591417029167E-3</v>
      </c>
      <c r="P116">
        <f t="shared" si="3"/>
        <v>4.5897026920380575E-6</v>
      </c>
    </row>
    <row r="117" spans="1:16" x14ac:dyDescent="0.25">
      <c r="A117" t="s">
        <v>389</v>
      </c>
      <c r="B117" t="s">
        <v>90</v>
      </c>
      <c r="C117" t="s">
        <v>90</v>
      </c>
      <c r="D117">
        <v>0</v>
      </c>
      <c r="E117" t="s">
        <v>704</v>
      </c>
      <c r="F117" t="s">
        <v>704</v>
      </c>
      <c r="G117">
        <v>0.430409261278</v>
      </c>
      <c r="H117">
        <v>12.16799594663056</v>
      </c>
      <c r="I117">
        <v>1.7382851352329372</v>
      </c>
      <c r="J117">
        <v>3.0216352113717906</v>
      </c>
      <c r="K117">
        <f>IFERROR(VLOOKUP(B117,DJO!$Q$6:$V$175,5,FALSE),0)</f>
        <v>3.1729919194032399</v>
      </c>
      <c r="L117">
        <f>IFERROR(VLOOKUP(B117,DJO!$Q$6:$V$175,6,FALSE),0)</f>
        <v>0.33362015955343627</v>
      </c>
      <c r="M117">
        <f t="shared" si="2"/>
        <v>0.11130241086046028</v>
      </c>
      <c r="N117">
        <f>IFERROR(VLOOKUP(B117,Tol!$U$6:$AI$204,14,FALSE),0)</f>
        <v>4.0460517223407065E-2</v>
      </c>
      <c r="O117">
        <f>IFERROR(VLOOKUP(B117,Tol!$U$6:$AI$204,15,FALSE),0)</f>
        <v>1.8583170627380897E-2</v>
      </c>
      <c r="P117">
        <f t="shared" si="3"/>
        <v>3.4533423056635213E-4</v>
      </c>
    </row>
    <row r="118" spans="1:16" x14ac:dyDescent="0.25">
      <c r="A118" t="s">
        <v>367</v>
      </c>
      <c r="B118" t="s">
        <v>145</v>
      </c>
      <c r="C118" t="s">
        <v>145</v>
      </c>
      <c r="D118">
        <v>0</v>
      </c>
      <c r="E118" t="s">
        <v>704</v>
      </c>
      <c r="F118" t="s">
        <v>704</v>
      </c>
      <c r="G118">
        <v>0.16537655746400001</v>
      </c>
      <c r="H118">
        <v>4.6753205888614202</v>
      </c>
      <c r="I118">
        <v>0.66790294126591732</v>
      </c>
      <c r="J118">
        <v>0.44609433895166339</v>
      </c>
      <c r="K118">
        <f>IFERROR(VLOOKUP(B118,DJO!$Q$6:$V$175,5,FALSE),0)</f>
        <v>6.3198111806000773E-4</v>
      </c>
      <c r="L118">
        <f>IFERROR(VLOOKUP(B118,DJO!$Q$6:$V$175,6,FALSE),0)</f>
        <v>3.7342493650142851E-4</v>
      </c>
      <c r="M118">
        <f t="shared" si="2"/>
        <v>1.3944618320109591E-7</v>
      </c>
      <c r="N118">
        <f>IFERROR(VLOOKUP(B118,Tol!$U$6:$AI$204,14,FALSE),0)</f>
        <v>1.0933187319110708E-3</v>
      </c>
      <c r="O118">
        <f>IFERROR(VLOOKUP(B118,Tol!$U$6:$AI$204,15,FALSE),0)</f>
        <v>4.6796709859918021E-4</v>
      </c>
      <c r="P118">
        <f t="shared" si="3"/>
        <v>2.1899320537133486E-7</v>
      </c>
    </row>
    <row r="119" spans="1:16" x14ac:dyDescent="0.25">
      <c r="A119" t="s">
        <v>356</v>
      </c>
      <c r="B119" t="s">
        <v>127</v>
      </c>
      <c r="C119" t="s">
        <v>127</v>
      </c>
      <c r="D119">
        <v>0</v>
      </c>
      <c r="E119" t="s">
        <v>704</v>
      </c>
      <c r="F119" t="s">
        <v>704</v>
      </c>
      <c r="G119">
        <v>0.87078819522299999</v>
      </c>
      <c r="H119">
        <v>24.617842093791385</v>
      </c>
      <c r="I119">
        <v>3.5168345848273415</v>
      </c>
      <c r="J119">
        <v>12.368125497037699</v>
      </c>
      <c r="K119">
        <f>IFERROR(VLOOKUP(B119,DJO!$Q$6:$V$175,5,FALSE),0)</f>
        <v>0.38673518139795937</v>
      </c>
      <c r="L119">
        <f>IFERROR(VLOOKUP(B119,DJO!$Q$6:$V$175,6,FALSE),0)</f>
        <v>0.21243736493323143</v>
      </c>
      <c r="M119">
        <f t="shared" si="2"/>
        <v>4.5129634019774947E-2</v>
      </c>
      <c r="N119">
        <f>IFERROR(VLOOKUP(B119,Tol!$U$6:$AI$204,14,FALSE),0)</f>
        <v>7.3832580552268046E-2</v>
      </c>
      <c r="O119">
        <f>IFERROR(VLOOKUP(B119,Tol!$U$6:$AI$204,15,FALSE),0)</f>
        <v>3.1418742400186009E-2</v>
      </c>
      <c r="P119">
        <f t="shared" si="3"/>
        <v>9.8713737400924601E-4</v>
      </c>
    </row>
    <row r="120" spans="1:16" x14ac:dyDescent="0.25">
      <c r="A120" t="s">
        <v>378</v>
      </c>
      <c r="B120" t="s">
        <v>139</v>
      </c>
      <c r="C120" t="s">
        <v>139</v>
      </c>
      <c r="D120">
        <v>0</v>
      </c>
      <c r="E120" t="s">
        <v>704</v>
      </c>
      <c r="F120" t="s">
        <v>704</v>
      </c>
      <c r="G120">
        <v>0.22207217148</v>
      </c>
      <c r="H120">
        <v>6.2781485565729058</v>
      </c>
      <c r="I120">
        <v>0.89687836522470088</v>
      </c>
      <c r="J120">
        <v>0.80439080200813196</v>
      </c>
      <c r="K120">
        <f>IFERROR(VLOOKUP(B120,DJO!$Q$6:$V$175,5,FALSE),0)</f>
        <v>7.4818998581569249E-2</v>
      </c>
      <c r="L120">
        <f>IFERROR(VLOOKUP(B120,DJO!$Q$6:$V$175,6,FALSE),0)</f>
        <v>5.9191801062227073E-2</v>
      </c>
      <c r="M120">
        <f t="shared" si="2"/>
        <v>3.5036693129902661E-3</v>
      </c>
      <c r="N120">
        <f>IFERROR(VLOOKUP(B120,Tol!$U$6:$AI$204,14,FALSE),0)</f>
        <v>9.2539601323981258E-2</v>
      </c>
      <c r="O120">
        <f>IFERROR(VLOOKUP(B120,Tol!$U$6:$AI$204,15,FALSE),0)</f>
        <v>3.9415231170742221E-2</v>
      </c>
      <c r="P120">
        <f t="shared" si="3"/>
        <v>1.5535604482430493E-3</v>
      </c>
    </row>
    <row r="121" spans="1:16" x14ac:dyDescent="0.25">
      <c r="A121" t="s">
        <v>345</v>
      </c>
      <c r="B121" t="s">
        <v>121</v>
      </c>
      <c r="C121" t="s">
        <v>121</v>
      </c>
      <c r="D121">
        <v>0</v>
      </c>
      <c r="E121" t="s">
        <v>692</v>
      </c>
      <c r="F121" t="s">
        <v>692</v>
      </c>
      <c r="G121">
        <v>0.93362585680900001</v>
      </c>
      <c r="H121">
        <v>26.39431040026756</v>
      </c>
      <c r="I121">
        <v>3.7706157714667947</v>
      </c>
      <c r="J121">
        <v>14.217543296034131</v>
      </c>
      <c r="K121">
        <f>IFERROR(VLOOKUP(B121,DJO!$Q$6:$V$175,5,FALSE),0)</f>
        <v>2.3377440356700649</v>
      </c>
      <c r="L121">
        <f>IFERROR(VLOOKUP(B121,DJO!$Q$6:$V$175,6,FALSE),0)</f>
        <v>0.41287817082495404</v>
      </c>
      <c r="M121">
        <f t="shared" si="2"/>
        <v>0.17046838394375993</v>
      </c>
      <c r="N121">
        <f>IFERROR(VLOOKUP(B121,Tol!$U$6:$AI$204,14,FALSE),0)</f>
        <v>2.5533035758261886E-3</v>
      </c>
      <c r="O121">
        <f>IFERROR(VLOOKUP(B121,Tol!$U$6:$AI$204,15,FALSE),0)</f>
        <v>1.3654555124952251E-3</v>
      </c>
      <c r="P121">
        <f t="shared" si="3"/>
        <v>1.8644687566035979E-6</v>
      </c>
    </row>
    <row r="122" spans="1:16" x14ac:dyDescent="0.25">
      <c r="A122" t="s">
        <v>416</v>
      </c>
      <c r="B122" t="s">
        <v>61</v>
      </c>
      <c r="C122" t="s">
        <v>61</v>
      </c>
      <c r="D122">
        <v>0</v>
      </c>
      <c r="E122" t="s">
        <v>704</v>
      </c>
      <c r="F122" t="s">
        <v>704</v>
      </c>
      <c r="G122">
        <v>0.73957953537300003</v>
      </c>
      <c r="H122">
        <v>20.908473860224444</v>
      </c>
      <c r="I122">
        <v>2.9869248371749211</v>
      </c>
      <c r="J122">
        <v>8.9217199829324283</v>
      </c>
      <c r="K122">
        <f>IFERROR(VLOOKUP(B122,DJO!$Q$6:$V$175,5,FALSE),0)</f>
        <v>9.3181272871190792</v>
      </c>
      <c r="L122">
        <f>IFERROR(VLOOKUP(B122,DJO!$Q$6:$V$175,6,FALSE),0)</f>
        <v>1.1000320120212901</v>
      </c>
      <c r="M122">
        <f t="shared" si="2"/>
        <v>1.2100704274716076</v>
      </c>
      <c r="N122">
        <f>IFERROR(VLOOKUP(B122,Tol!$U$6:$AI$204,14,FALSE),0)</f>
        <v>3.9352917750168012E-2</v>
      </c>
      <c r="O122">
        <f>IFERROR(VLOOKUP(B122,Tol!$U$6:$AI$204,15,FALSE),0)</f>
        <v>1.9618489550725E-2</v>
      </c>
      <c r="P122">
        <f t="shared" si="3"/>
        <v>3.84885132251906E-4</v>
      </c>
    </row>
    <row r="123" spans="1:16" x14ac:dyDescent="0.25">
      <c r="A123" t="s">
        <v>417</v>
      </c>
      <c r="B123" t="s">
        <v>164</v>
      </c>
      <c r="C123" t="s">
        <v>164</v>
      </c>
      <c r="D123">
        <v>0</v>
      </c>
      <c r="E123" t="s">
        <v>704</v>
      </c>
      <c r="F123" t="s">
        <v>704</v>
      </c>
      <c r="G123">
        <v>2.4594175899900002</v>
      </c>
      <c r="H123">
        <v>69.529598822319457</v>
      </c>
      <c r="I123">
        <v>9.9327998317599224</v>
      </c>
      <c r="J123">
        <v>98.660512497809947</v>
      </c>
      <c r="K123">
        <f>IFERROR(VLOOKUP(B123,DJO!$Q$6:$V$175,5,FALSE),0)</f>
        <v>88.967206608471201</v>
      </c>
      <c r="L123">
        <f>IFERROR(VLOOKUP(B123,DJO!$Q$6:$V$175,6,FALSE),0)</f>
        <v>13.258593695783253</v>
      </c>
      <c r="M123">
        <f t="shared" si="2"/>
        <v>175.79030678986342</v>
      </c>
      <c r="N123">
        <f>IFERROR(VLOOKUP(B123,Tol!$U$6:$AI$204,14,FALSE),0)</f>
        <v>0.19069646883867569</v>
      </c>
      <c r="O123">
        <f>IFERROR(VLOOKUP(B123,Tol!$U$6:$AI$204,15,FALSE),0)</f>
        <v>9.6499650167134604E-2</v>
      </c>
      <c r="P123">
        <f t="shared" si="3"/>
        <v>9.3121824823793609E-3</v>
      </c>
    </row>
    <row r="124" spans="1:16" x14ac:dyDescent="0.25">
      <c r="A124" t="s">
        <v>759</v>
      </c>
      <c r="B124" t="s">
        <v>704</v>
      </c>
      <c r="C124" t="s">
        <v>59</v>
      </c>
      <c r="D124">
        <v>1</v>
      </c>
      <c r="E124" t="s">
        <v>704</v>
      </c>
      <c r="F124" t="s">
        <v>692</v>
      </c>
      <c r="G124">
        <v>6.2771370182599998E-2</v>
      </c>
      <c r="H124">
        <v>1.7745941982716444</v>
      </c>
      <c r="I124">
        <v>0.25351345689594923</v>
      </c>
      <c r="J124">
        <v>6.4269072827334309E-2</v>
      </c>
      <c r="K124">
        <f>IFERROR(VLOOKUP(B124,DJO!$Q$6:$V$175,5,FALSE),0)</f>
        <v>0</v>
      </c>
      <c r="L124">
        <f>IFERROR(VLOOKUP(B124,DJO!$Q$6:$V$175,6,FALSE),0)</f>
        <v>0</v>
      </c>
      <c r="M124">
        <f t="shared" si="2"/>
        <v>0</v>
      </c>
      <c r="N124">
        <f>IFERROR(VLOOKUP(B124,Tol!$U$6:$AI$204,14,FALSE),0)</f>
        <v>0</v>
      </c>
      <c r="O124">
        <f>IFERROR(VLOOKUP(B124,Tol!$U$6:$AI$204,15,FALSE),0)</f>
        <v>0</v>
      </c>
      <c r="P124">
        <f t="shared" si="3"/>
        <v>0</v>
      </c>
    </row>
    <row r="125" spans="1:16" x14ac:dyDescent="0.25">
      <c r="A125" t="s">
        <v>294</v>
      </c>
      <c r="B125" t="s">
        <v>87</v>
      </c>
      <c r="C125" t="s">
        <v>87</v>
      </c>
      <c r="D125">
        <v>0</v>
      </c>
      <c r="E125" t="s">
        <v>704</v>
      </c>
      <c r="F125" t="s">
        <v>704</v>
      </c>
      <c r="G125">
        <v>0.164048230446</v>
      </c>
      <c r="H125">
        <v>4.6377677775607724</v>
      </c>
      <c r="I125">
        <v>0.6625382539372533</v>
      </c>
      <c r="J125">
        <v>0.43895693793022433</v>
      </c>
      <c r="K125">
        <f>IFERROR(VLOOKUP(B125,DJO!$Q$6:$V$175,5,FALSE),0)</f>
        <v>0.18473517272862033</v>
      </c>
      <c r="L125">
        <f>IFERROR(VLOOKUP(B125,DJO!$Q$6:$V$175,6,FALSE),0)</f>
        <v>0.12096211381410854</v>
      </c>
      <c r="M125">
        <f t="shared" si="2"/>
        <v>1.4631832978377349E-2</v>
      </c>
      <c r="N125">
        <f>IFERROR(VLOOKUP(B125,Tol!$U$6:$AI$204,14,FALSE),0)</f>
        <v>0.37220907574188766</v>
      </c>
      <c r="O125">
        <f>IFERROR(VLOOKUP(B125,Tol!$U$6:$AI$204,15,FALSE),0)</f>
        <v>0.15822388630816239</v>
      </c>
      <c r="P125">
        <f t="shared" si="3"/>
        <v>2.5034798198458299E-2</v>
      </c>
    </row>
    <row r="126" spans="1:16" x14ac:dyDescent="0.25">
      <c r="A126" t="s">
        <v>760</v>
      </c>
      <c r="B126" t="s">
        <v>704</v>
      </c>
      <c r="C126" t="s">
        <v>59</v>
      </c>
      <c r="D126">
        <v>1</v>
      </c>
      <c r="E126" t="s">
        <v>704</v>
      </c>
      <c r="F126" t="s">
        <v>692</v>
      </c>
      <c r="G126">
        <v>0.55078987137099999</v>
      </c>
      <c r="H126">
        <v>15.571247008922253</v>
      </c>
      <c r="I126">
        <v>2.2244638584174647</v>
      </c>
      <c r="J126">
        <v>4.9482394574055144</v>
      </c>
      <c r="K126">
        <f>IFERROR(VLOOKUP(B126,DJO!$Q$6:$V$175,5,FALSE),0)</f>
        <v>0</v>
      </c>
      <c r="L126">
        <f>IFERROR(VLOOKUP(B126,DJO!$Q$6:$V$175,6,FALSE),0)</f>
        <v>0</v>
      </c>
      <c r="M126">
        <f t="shared" si="2"/>
        <v>0</v>
      </c>
      <c r="N126">
        <f>IFERROR(VLOOKUP(B126,Tol!$U$6:$AI$204,14,FALSE),0)</f>
        <v>0</v>
      </c>
      <c r="O126">
        <f>IFERROR(VLOOKUP(B126,Tol!$U$6:$AI$204,15,FALSE),0)</f>
        <v>0</v>
      </c>
      <c r="P126">
        <f t="shared" si="3"/>
        <v>0</v>
      </c>
    </row>
    <row r="127" spans="1:16" x14ac:dyDescent="0.25">
      <c r="A127" t="s">
        <v>761</v>
      </c>
      <c r="B127" t="s">
        <v>296</v>
      </c>
      <c r="C127" t="s">
        <v>296</v>
      </c>
      <c r="D127">
        <v>0</v>
      </c>
      <c r="E127" t="s">
        <v>704</v>
      </c>
      <c r="F127" t="s">
        <v>704</v>
      </c>
      <c r="G127">
        <v>1.05324057456</v>
      </c>
      <c r="H127">
        <v>29.775909105717908</v>
      </c>
      <c r="I127">
        <v>4.2537013008168447</v>
      </c>
      <c r="J127">
        <v>18.093974756570915</v>
      </c>
      <c r="K127">
        <f>IFERROR(VLOOKUP(B127,DJO!$Q$6:$V$175,5,FALSE),0)</f>
        <v>0</v>
      </c>
      <c r="L127">
        <f>IFERROR(VLOOKUP(B127,DJO!$Q$6:$V$175,6,FALSE),0)</f>
        <v>0</v>
      </c>
      <c r="M127">
        <f t="shared" si="2"/>
        <v>0</v>
      </c>
      <c r="N127">
        <f>IFERROR(VLOOKUP(B127,Tol!$U$6:$AI$204,14,FALSE),0)</f>
        <v>5.2169598414193491E-4</v>
      </c>
      <c r="O127">
        <f>IFERROR(VLOOKUP(B127,Tol!$U$6:$AI$204,15,FALSE),0)</f>
        <v>2.2365507094924139E-4</v>
      </c>
      <c r="P127">
        <f t="shared" si="3"/>
        <v>5.00215907613102E-8</v>
      </c>
    </row>
    <row r="128" spans="1:16" x14ac:dyDescent="0.25">
      <c r="A128" t="s">
        <v>762</v>
      </c>
      <c r="B128" t="s">
        <v>704</v>
      </c>
      <c r="C128" t="s">
        <v>296</v>
      </c>
      <c r="D128">
        <v>0</v>
      </c>
      <c r="E128" t="s">
        <v>704</v>
      </c>
      <c r="F128" t="s">
        <v>704</v>
      </c>
      <c r="G128">
        <v>1.6409830215400001</v>
      </c>
      <c r="H128">
        <v>46.391833426863357</v>
      </c>
      <c r="I128">
        <v>6.6274047752661946</v>
      </c>
      <c r="J128">
        <v>43.922494055221158</v>
      </c>
      <c r="K128">
        <f>IFERROR(VLOOKUP(B128,DJO!$Q$6:$V$175,5,FALSE),0)</f>
        <v>0</v>
      </c>
      <c r="L128">
        <f>IFERROR(VLOOKUP(B128,DJO!$Q$6:$V$175,6,FALSE),0)</f>
        <v>0</v>
      </c>
      <c r="M128">
        <f t="shared" si="2"/>
        <v>0</v>
      </c>
      <c r="N128">
        <f>IFERROR(VLOOKUP(B128,Tol!$U$6:$AI$204,14,FALSE),0)</f>
        <v>0</v>
      </c>
      <c r="O128">
        <f>IFERROR(VLOOKUP(B128,Tol!$U$6:$AI$204,15,FALSE),0)</f>
        <v>0</v>
      </c>
      <c r="P128">
        <f t="shared" si="3"/>
        <v>0</v>
      </c>
    </row>
    <row r="129" spans="1:16" x14ac:dyDescent="0.25">
      <c r="A129" t="s">
        <v>763</v>
      </c>
      <c r="B129" t="s">
        <v>704</v>
      </c>
      <c r="C129" t="s">
        <v>296</v>
      </c>
      <c r="D129">
        <v>0</v>
      </c>
      <c r="E129" t="s">
        <v>704</v>
      </c>
      <c r="F129" t="s">
        <v>704</v>
      </c>
      <c r="G129">
        <v>0.74570922370399995</v>
      </c>
      <c r="H129">
        <v>21.08176479393774</v>
      </c>
      <c r="I129">
        <v>3.0116806848482494</v>
      </c>
      <c r="J129">
        <v>9.0702205474880202</v>
      </c>
      <c r="K129">
        <f>IFERROR(VLOOKUP(B129,DJO!$Q$6:$V$175,5,FALSE),0)</f>
        <v>0</v>
      </c>
      <c r="L129">
        <f>IFERROR(VLOOKUP(B129,DJO!$Q$6:$V$175,6,FALSE),0)</f>
        <v>0</v>
      </c>
      <c r="M129">
        <f t="shared" si="2"/>
        <v>0</v>
      </c>
      <c r="N129">
        <f>IFERROR(VLOOKUP(B129,Tol!$U$6:$AI$204,14,FALSE),0)</f>
        <v>0</v>
      </c>
      <c r="O129">
        <f>IFERROR(VLOOKUP(B129,Tol!$U$6:$AI$204,15,FALSE),0)</f>
        <v>0</v>
      </c>
      <c r="P129">
        <f t="shared" si="3"/>
        <v>0</v>
      </c>
    </row>
    <row r="130" spans="1:16" x14ac:dyDescent="0.25">
      <c r="A130" t="s">
        <v>299</v>
      </c>
      <c r="B130" t="s">
        <v>91</v>
      </c>
      <c r="C130" t="s">
        <v>91</v>
      </c>
      <c r="D130">
        <v>0</v>
      </c>
      <c r="E130" t="s">
        <v>704</v>
      </c>
      <c r="F130" t="s">
        <v>704</v>
      </c>
      <c r="G130">
        <v>1.11821893806E-2</v>
      </c>
      <c r="H130">
        <v>0.31612896677358487</v>
      </c>
      <c r="I130">
        <v>4.5161280967654989E-2</v>
      </c>
      <c r="J130">
        <v>2.0395412986394766E-3</v>
      </c>
      <c r="K130">
        <f>IFERROR(VLOOKUP(B130,DJO!$Q$6:$V$175,5,FALSE),0)</f>
        <v>0.60671443666964886</v>
      </c>
      <c r="L130">
        <f>IFERROR(VLOOKUP(B130,DJO!$Q$6:$V$175,6,FALSE),0)</f>
        <v>0.19582866693277259</v>
      </c>
      <c r="M130">
        <f t="shared" si="2"/>
        <v>3.8348866792666782E-2</v>
      </c>
      <c r="N130">
        <f>IFERROR(VLOOKUP(B130,Tol!$U$6:$AI$204,14,FALSE),0)</f>
        <v>2.5866825494523481E-3</v>
      </c>
      <c r="O130">
        <f>IFERROR(VLOOKUP(B130,Tol!$U$6:$AI$204,15,FALSE),0)</f>
        <v>1.2001520758821325E-3</v>
      </c>
      <c r="P130">
        <f t="shared" si="3"/>
        <v>1.440365005244192E-6</v>
      </c>
    </row>
    <row r="131" spans="1:16" x14ac:dyDescent="0.25">
      <c r="A131" t="s">
        <v>302</v>
      </c>
      <c r="B131" t="s">
        <v>100</v>
      </c>
      <c r="C131" t="s">
        <v>100</v>
      </c>
      <c r="D131">
        <v>0</v>
      </c>
      <c r="E131" t="s">
        <v>692</v>
      </c>
      <c r="F131" t="s">
        <v>692</v>
      </c>
      <c r="G131">
        <v>2.8357162287700001E-2</v>
      </c>
      <c r="H131">
        <v>0.80167846470155757</v>
      </c>
      <c r="I131">
        <v>0.11452549495736537</v>
      </c>
      <c r="J131">
        <v>1.3116088995229522E-2</v>
      </c>
      <c r="K131">
        <f>IFERROR(VLOOKUP(B131,DJO!$Q$6:$V$175,5,FALSE),0)</f>
        <v>5.310788403521649E-2</v>
      </c>
      <c r="L131">
        <f>IFERROR(VLOOKUP(B131,DJO!$Q$6:$V$175,6,FALSE),0)</f>
        <v>1.4613264903619989E-2</v>
      </c>
      <c r="M131">
        <f t="shared" si="2"/>
        <v>2.1354751114337171E-4</v>
      </c>
      <c r="N131">
        <f>IFERROR(VLOOKUP(B131,Tol!$U$6:$AI$204,14,FALSE),0)</f>
        <v>3.2564493502997248E-3</v>
      </c>
      <c r="O131">
        <f>IFERROR(VLOOKUP(B131,Tol!$U$6:$AI$204,15,FALSE),0)</f>
        <v>1.3751421668320824E-3</v>
      </c>
      <c r="P131">
        <f t="shared" si="3"/>
        <v>1.8910159789996347E-6</v>
      </c>
    </row>
    <row r="132" spans="1:16" x14ac:dyDescent="0.25">
      <c r="A132" t="s">
        <v>303</v>
      </c>
      <c r="B132" t="s">
        <v>93</v>
      </c>
      <c r="C132" t="s">
        <v>93</v>
      </c>
      <c r="D132">
        <v>0</v>
      </c>
      <c r="E132" t="s">
        <v>704</v>
      </c>
      <c r="F132" t="s">
        <v>704</v>
      </c>
      <c r="G132">
        <v>2.0185530895400001E-2</v>
      </c>
      <c r="H132">
        <v>0.57066025342138149</v>
      </c>
      <c r="I132">
        <v>8.1522893345911659E-2</v>
      </c>
      <c r="J132">
        <v>6.6459821394888874E-3</v>
      </c>
      <c r="K132">
        <f>IFERROR(VLOOKUP(B132,DJO!$Q$6:$V$175,5,FALSE),0)</f>
        <v>8.1485446500320996E-2</v>
      </c>
      <c r="L132">
        <f>IFERROR(VLOOKUP(B132,DJO!$Q$6:$V$175,6,FALSE),0)</f>
        <v>2.9689779975231232E-2</v>
      </c>
      <c r="M132">
        <f t="shared" si="2"/>
        <v>8.8148303497764141E-4</v>
      </c>
      <c r="N132">
        <f>IFERROR(VLOOKUP(B132,Tol!$U$6:$AI$204,14,FALSE),0)</f>
        <v>6.7129456911208963E-3</v>
      </c>
      <c r="O132">
        <f>IFERROR(VLOOKUP(B132,Tol!$U$6:$AI$204,15,FALSE),0)</f>
        <v>2.808974130621989E-3</v>
      </c>
      <c r="P132">
        <f t="shared" si="3"/>
        <v>7.8903356665035586E-6</v>
      </c>
    </row>
    <row r="133" spans="1:16" x14ac:dyDescent="0.25">
      <c r="A133" t="s">
        <v>305</v>
      </c>
      <c r="B133" t="s">
        <v>94</v>
      </c>
      <c r="C133" t="s">
        <v>94</v>
      </c>
      <c r="D133">
        <v>0</v>
      </c>
      <c r="E133" t="s">
        <v>704</v>
      </c>
      <c r="F133" t="s">
        <v>704</v>
      </c>
      <c r="G133">
        <v>0.25177768209500001</v>
      </c>
      <c r="H133">
        <v>7.1179458501595958</v>
      </c>
      <c r="I133">
        <v>1.0168494071656566</v>
      </c>
      <c r="J133">
        <v>1.0339827168531475</v>
      </c>
      <c r="K133">
        <f>IFERROR(VLOOKUP(B133,DJO!$Q$6:$V$175,5,FALSE),0)</f>
        <v>1.7322498992349861E-2</v>
      </c>
      <c r="L133">
        <f>IFERROR(VLOOKUP(B133,DJO!$Q$6:$V$175,6,FALSE),0)</f>
        <v>1.3420644678766058E-2</v>
      </c>
      <c r="M133">
        <f t="shared" ref="M133:M196" si="4">L133^2</f>
        <v>1.8011370359369169E-4</v>
      </c>
      <c r="N133">
        <f>IFERROR(VLOOKUP(B133,Tol!$U$6:$AI$204,14,FALSE),0)</f>
        <v>6.2571643704412011E-2</v>
      </c>
      <c r="O133">
        <f>IFERROR(VLOOKUP(B133,Tol!$U$6:$AI$204,15,FALSE),0)</f>
        <v>2.6707786476762481E-2</v>
      </c>
      <c r="P133">
        <f t="shared" ref="P133:P196" si="5">O133^2</f>
        <v>7.1330585848833686E-4</v>
      </c>
    </row>
    <row r="134" spans="1:16" x14ac:dyDescent="0.25">
      <c r="A134" t="s">
        <v>306</v>
      </c>
      <c r="B134" t="s">
        <v>95</v>
      </c>
      <c r="C134" t="s">
        <v>95</v>
      </c>
      <c r="D134">
        <v>0</v>
      </c>
      <c r="E134" t="s">
        <v>704</v>
      </c>
      <c r="F134" t="s">
        <v>704</v>
      </c>
      <c r="G134">
        <v>0.36446247437099999</v>
      </c>
      <c r="H134">
        <v>10.303630311478967</v>
      </c>
      <c r="I134">
        <v>1.4719471873541383</v>
      </c>
      <c r="J134">
        <v>2.1666285223597588</v>
      </c>
      <c r="K134">
        <f>IFERROR(VLOOKUP(B134,DJO!$Q$6:$V$175,5,FALSE),0)</f>
        <v>0.1767207096764451</v>
      </c>
      <c r="L134">
        <f>IFERROR(VLOOKUP(B134,DJO!$Q$6:$V$175,6,FALSE),0)</f>
        <v>8.3243734626783555E-2</v>
      </c>
      <c r="M134">
        <f t="shared" si="4"/>
        <v>6.9295193546143634E-3</v>
      </c>
      <c r="N134">
        <f>IFERROR(VLOOKUP(B134,Tol!$U$6:$AI$204,14,FALSE),0)</f>
        <v>8.5218737091820266E-3</v>
      </c>
      <c r="O134">
        <f>IFERROR(VLOOKUP(B134,Tol!$U$6:$AI$204,15,FALSE),0)</f>
        <v>3.5263162134490569E-3</v>
      </c>
      <c r="P134">
        <f t="shared" si="5"/>
        <v>1.2434906037233695E-5</v>
      </c>
    </row>
    <row r="135" spans="1:16" x14ac:dyDescent="0.25">
      <c r="A135" t="s">
        <v>309</v>
      </c>
      <c r="B135" t="s">
        <v>98</v>
      </c>
      <c r="C135" t="s">
        <v>98</v>
      </c>
      <c r="D135">
        <v>0</v>
      </c>
      <c r="E135" t="s">
        <v>692</v>
      </c>
      <c r="F135" t="s">
        <v>692</v>
      </c>
      <c r="G135">
        <v>6.8292381255500006E-3</v>
      </c>
      <c r="H135">
        <v>0.19306773646906833</v>
      </c>
      <c r="I135">
        <v>2.758110520986691E-2</v>
      </c>
      <c r="J135">
        <v>7.6071736459774766E-4</v>
      </c>
      <c r="K135">
        <f>IFERROR(VLOOKUP(B135,DJO!$Q$6:$V$175,5,FALSE),0)</f>
        <v>9.9288703275286258E-2</v>
      </c>
      <c r="L135">
        <f>IFERROR(VLOOKUP(B135,DJO!$Q$6:$V$175,6,FALSE),0)</f>
        <v>3.3678662529676037E-2</v>
      </c>
      <c r="M135">
        <f t="shared" si="4"/>
        <v>1.1342523097878047E-3</v>
      </c>
      <c r="N135">
        <f>IFERROR(VLOOKUP(B135,Tol!$U$6:$AI$204,14,FALSE),0)</f>
        <v>4.304604994912216E-3</v>
      </c>
      <c r="O135">
        <f>IFERROR(VLOOKUP(B135,Tol!$U$6:$AI$204,15,FALSE),0)</f>
        <v>1.807040881351834E-3</v>
      </c>
      <c r="P135">
        <f t="shared" si="5"/>
        <v>3.2653967468768129E-6</v>
      </c>
    </row>
    <row r="136" spans="1:16" x14ac:dyDescent="0.25">
      <c r="A136" t="s">
        <v>314</v>
      </c>
      <c r="B136" t="s">
        <v>103</v>
      </c>
      <c r="C136" t="s">
        <v>103</v>
      </c>
      <c r="D136">
        <v>0</v>
      </c>
      <c r="E136" t="s">
        <v>704</v>
      </c>
      <c r="F136" t="s">
        <v>704</v>
      </c>
      <c r="G136">
        <v>1.1962636799799999</v>
      </c>
      <c r="H136">
        <v>33.819280667606812</v>
      </c>
      <c r="I136">
        <v>4.8313258096581162</v>
      </c>
      <c r="J136">
        <v>23.341709079068654</v>
      </c>
      <c r="K136">
        <f>IFERROR(VLOOKUP(B136,DJO!$Q$6:$V$175,5,FALSE),0)</f>
        <v>6.0492809001657398E-2</v>
      </c>
      <c r="L136">
        <f>IFERROR(VLOOKUP(B136,DJO!$Q$6:$V$175,6,FALSE),0)</f>
        <v>4.5981026746347929E-2</v>
      </c>
      <c r="M136">
        <f t="shared" si="4"/>
        <v>2.1142548206483638E-3</v>
      </c>
      <c r="N136">
        <f>IFERROR(VLOOKUP(B136,Tol!$U$6:$AI$204,14,FALSE),0)</f>
        <v>0.31197594690161051</v>
      </c>
      <c r="O136">
        <f>IFERROR(VLOOKUP(B136,Tol!$U$6:$AI$204,15,FALSE),0)</f>
        <v>0.13292779378378036</v>
      </c>
      <c r="P136">
        <f t="shared" si="5"/>
        <v>1.7669798360223237E-2</v>
      </c>
    </row>
    <row r="137" spans="1:16" x14ac:dyDescent="0.25">
      <c r="A137" t="s">
        <v>316</v>
      </c>
      <c r="B137" t="s">
        <v>114</v>
      </c>
      <c r="C137" t="s">
        <v>114</v>
      </c>
      <c r="D137">
        <v>0</v>
      </c>
      <c r="E137" t="s">
        <v>704</v>
      </c>
      <c r="F137" t="s">
        <v>704</v>
      </c>
      <c r="G137">
        <v>0.510819176313</v>
      </c>
      <c r="H137">
        <v>14.44124517298218</v>
      </c>
      <c r="I137">
        <v>2.0630350247117404</v>
      </c>
      <c r="J137">
        <v>4.2561135131873709</v>
      </c>
      <c r="K137">
        <f>IFERROR(VLOOKUP(B137,DJO!$Q$6:$V$175,5,FALSE),0)</f>
        <v>0.52781582075685762</v>
      </c>
      <c r="L137">
        <f>IFERROR(VLOOKUP(B137,DJO!$Q$6:$V$175,6,FALSE),0)</f>
        <v>0.20966004552078879</v>
      </c>
      <c r="M137">
        <f t="shared" si="4"/>
        <v>4.395733468777923E-2</v>
      </c>
      <c r="N137">
        <f>IFERROR(VLOOKUP(B137,Tol!$U$6:$AI$204,14,FALSE),0)</f>
        <v>4.9010180418193001E-2</v>
      </c>
      <c r="O137">
        <f>IFERROR(VLOOKUP(B137,Tol!$U$6:$AI$204,15,FALSE),0)</f>
        <v>2.0502044812213915E-2</v>
      </c>
      <c r="P137">
        <f t="shared" si="5"/>
        <v>4.2033384148202751E-4</v>
      </c>
    </row>
    <row r="138" spans="1:16" x14ac:dyDescent="0.25">
      <c r="A138" t="s">
        <v>317</v>
      </c>
      <c r="B138" t="s">
        <v>318</v>
      </c>
      <c r="C138" t="s">
        <v>318</v>
      </c>
      <c r="D138">
        <v>0</v>
      </c>
      <c r="E138" t="s">
        <v>704</v>
      </c>
      <c r="F138" t="s">
        <v>704</v>
      </c>
      <c r="G138">
        <v>0.92072712809000001</v>
      </c>
      <c r="H138">
        <v>26.029653565738844</v>
      </c>
      <c r="I138">
        <v>3.7185219379626924</v>
      </c>
      <c r="J138">
        <v>13.827405403109818</v>
      </c>
      <c r="K138">
        <f>IFERROR(VLOOKUP(B138,DJO!$Q$6:$V$175,5,FALSE),0)</f>
        <v>0</v>
      </c>
      <c r="L138">
        <f>IFERROR(VLOOKUP(B138,DJO!$Q$6:$V$175,6,FALSE),0)</f>
        <v>0</v>
      </c>
      <c r="M138">
        <f t="shared" si="4"/>
        <v>0</v>
      </c>
      <c r="N138">
        <f>IFERROR(VLOOKUP(B138,Tol!$U$6:$AI$204,14,FALSE),0)</f>
        <v>6.9406165978396319E-4</v>
      </c>
      <c r="O138">
        <f>IFERROR(VLOOKUP(B138,Tol!$U$6:$AI$204,15,FALSE),0)</f>
        <v>2.9313993856660946E-4</v>
      </c>
      <c r="P138">
        <f t="shared" si="5"/>
        <v>8.593102358283557E-8</v>
      </c>
    </row>
    <row r="139" spans="1:16" x14ac:dyDescent="0.25">
      <c r="A139" t="s">
        <v>320</v>
      </c>
      <c r="B139" t="s">
        <v>321</v>
      </c>
      <c r="C139" t="s">
        <v>321</v>
      </c>
      <c r="D139">
        <v>0</v>
      </c>
      <c r="E139" t="s">
        <v>692</v>
      </c>
      <c r="F139" t="s">
        <v>692</v>
      </c>
      <c r="G139">
        <v>5.2914937777099998E-2</v>
      </c>
      <c r="H139">
        <v>1.4959453857385474</v>
      </c>
      <c r="I139">
        <v>0.21370648367693534</v>
      </c>
      <c r="J139">
        <v>4.5670461165560235E-2</v>
      </c>
      <c r="K139">
        <f>IFERROR(VLOOKUP(B139,DJO!$Q$6:$V$175,5,FALSE),0)</f>
        <v>0</v>
      </c>
      <c r="L139">
        <f>IFERROR(VLOOKUP(B139,DJO!$Q$6:$V$175,6,FALSE),0)</f>
        <v>0</v>
      </c>
      <c r="M139">
        <f t="shared" si="4"/>
        <v>0</v>
      </c>
      <c r="N139">
        <f>IFERROR(VLOOKUP(B139,Tol!$U$6:$AI$204,14,FALSE),0)</f>
        <v>3.807637119007565E-4</v>
      </c>
      <c r="O139">
        <f>IFERROR(VLOOKUP(B139,Tol!$U$6:$AI$204,15,FALSE),0)</f>
        <v>1.680566020079065E-4</v>
      </c>
      <c r="P139">
        <f t="shared" si="5"/>
        <v>2.8243021478443884E-8</v>
      </c>
    </row>
    <row r="140" spans="1:16" x14ac:dyDescent="0.25">
      <c r="A140" t="s">
        <v>322</v>
      </c>
      <c r="B140" t="s">
        <v>324</v>
      </c>
      <c r="C140" t="s">
        <v>324</v>
      </c>
      <c r="D140">
        <v>0</v>
      </c>
      <c r="E140" t="s">
        <v>704</v>
      </c>
      <c r="F140" t="s">
        <v>704</v>
      </c>
      <c r="G140">
        <v>2.0014103447</v>
      </c>
      <c r="H140">
        <v>56.581386956086995</v>
      </c>
      <c r="I140">
        <v>8.083055279441</v>
      </c>
      <c r="J140">
        <v>65.335782650499027</v>
      </c>
      <c r="K140">
        <f>IFERROR(VLOOKUP(B140,DJO!$Q$6:$V$175,5,FALSE),0)</f>
        <v>0</v>
      </c>
      <c r="L140">
        <f>IFERROR(VLOOKUP(B140,DJO!$Q$6:$V$175,6,FALSE),0)</f>
        <v>0</v>
      </c>
      <c r="M140">
        <f t="shared" si="4"/>
        <v>0</v>
      </c>
      <c r="N140">
        <f>IFERROR(VLOOKUP(B140,Tol!$U$6:$AI$204,14,FALSE),0)</f>
        <v>1.5697661690445105E-4</v>
      </c>
      <c r="O140">
        <f>IFERROR(VLOOKUP(B140,Tol!$U$6:$AI$204,15,FALSE),0)</f>
        <v>6.6806092003227448E-5</v>
      </c>
      <c r="P140">
        <f t="shared" si="5"/>
        <v>4.4630539287436906E-9</v>
      </c>
    </row>
    <row r="141" spans="1:16" x14ac:dyDescent="0.25">
      <c r="A141" t="s">
        <v>764</v>
      </c>
      <c r="B141" t="s">
        <v>765</v>
      </c>
      <c r="C141" t="s">
        <v>59</v>
      </c>
      <c r="D141">
        <v>1</v>
      </c>
      <c r="E141" t="s">
        <v>704</v>
      </c>
      <c r="F141" t="s">
        <v>692</v>
      </c>
      <c r="G141">
        <v>4.7616384868800002E-2</v>
      </c>
      <c r="H141">
        <v>1.3461512801940594</v>
      </c>
      <c r="I141">
        <v>0.19230732574200848</v>
      </c>
      <c r="J141">
        <v>3.6982107534042956E-2</v>
      </c>
      <c r="K141">
        <f>IFERROR(VLOOKUP(B141,DJO!$Q$6:$V$175,5,FALSE),0)</f>
        <v>0</v>
      </c>
      <c r="L141">
        <f>IFERROR(VLOOKUP(B141,DJO!$Q$6:$V$175,6,FALSE),0)</f>
        <v>0</v>
      </c>
      <c r="M141">
        <f t="shared" si="4"/>
        <v>0</v>
      </c>
      <c r="N141">
        <f>IFERROR(VLOOKUP(B141,Tol!$U$6:$AI$204,14,FALSE),0)</f>
        <v>0</v>
      </c>
      <c r="O141">
        <f>IFERROR(VLOOKUP(B141,Tol!$U$6:$AI$204,15,FALSE),0)</f>
        <v>0</v>
      </c>
      <c r="P141">
        <f t="shared" si="5"/>
        <v>0</v>
      </c>
    </row>
    <row r="142" spans="1:16" x14ac:dyDescent="0.25">
      <c r="A142" t="s">
        <v>325</v>
      </c>
      <c r="B142" t="s">
        <v>111</v>
      </c>
      <c r="C142" t="s">
        <v>111</v>
      </c>
      <c r="D142">
        <v>0</v>
      </c>
      <c r="E142" t="s">
        <v>704</v>
      </c>
      <c r="F142" t="s">
        <v>704</v>
      </c>
      <c r="G142">
        <v>0.173191652945</v>
      </c>
      <c r="H142">
        <v>4.8962592597742596</v>
      </c>
      <c r="I142">
        <v>0.69946560853917994</v>
      </c>
      <c r="J142">
        <v>0.48925213752908531</v>
      </c>
      <c r="K142">
        <f>IFERROR(VLOOKUP(B142,DJO!$Q$6:$V$175,5,FALSE),0)</f>
        <v>1.1667960888491142E-2</v>
      </c>
      <c r="L142">
        <f>IFERROR(VLOOKUP(B142,DJO!$Q$6:$V$175,6,FALSE),0)</f>
        <v>5.6580146421249707E-3</v>
      </c>
      <c r="M142">
        <f t="shared" si="4"/>
        <v>3.201312969050056E-5</v>
      </c>
      <c r="N142">
        <f>IFERROR(VLOOKUP(B142,Tol!$U$6:$AI$204,14,FALSE),0)</f>
        <v>2.6243089877373189E-2</v>
      </c>
      <c r="O142">
        <f>IFERROR(VLOOKUP(B142,Tol!$U$6:$AI$204,15,FALSE),0)</f>
        <v>1.117843630903549E-2</v>
      </c>
      <c r="P142">
        <f t="shared" si="5"/>
        <v>1.2495743831516298E-4</v>
      </c>
    </row>
    <row r="143" spans="1:16" x14ac:dyDescent="0.25">
      <c r="A143" t="s">
        <v>766</v>
      </c>
      <c r="B143" t="s">
        <v>112</v>
      </c>
      <c r="C143" t="s">
        <v>112</v>
      </c>
      <c r="D143">
        <v>0</v>
      </c>
      <c r="E143" t="s">
        <v>704</v>
      </c>
      <c r="F143" t="s">
        <v>704</v>
      </c>
      <c r="G143">
        <v>1.2781397051500001</v>
      </c>
      <c r="H143">
        <v>36.133977938377889</v>
      </c>
      <c r="I143">
        <v>5.1619968483396992</v>
      </c>
      <c r="J143">
        <v>26.646211462268987</v>
      </c>
      <c r="K143">
        <f>IFERROR(VLOOKUP(B143,DJO!$Q$6:$V$175,5,FALSE),0)</f>
        <v>1.7440402802983476E-2</v>
      </c>
      <c r="L143">
        <f>IFERROR(VLOOKUP(B143,DJO!$Q$6:$V$175,6,FALSE),0)</f>
        <v>6.9612058141707202E-3</v>
      </c>
      <c r="M143">
        <f t="shared" si="4"/>
        <v>4.8458386387244238E-5</v>
      </c>
      <c r="N143">
        <f>IFERROR(VLOOKUP(B143,Tol!$U$6:$AI$204,14,FALSE),0)</f>
        <v>2.1473685810000339E-3</v>
      </c>
      <c r="O143">
        <f>IFERROR(VLOOKUP(B143,Tol!$U$6:$AI$204,15,FALSE),0)</f>
        <v>9.0526260788109604E-4</v>
      </c>
      <c r="P143">
        <f t="shared" si="5"/>
        <v>8.1950038922768307E-7</v>
      </c>
    </row>
    <row r="144" spans="1:16" x14ac:dyDescent="0.25">
      <c r="A144" t="s">
        <v>327</v>
      </c>
      <c r="B144" t="s">
        <v>104</v>
      </c>
      <c r="C144" t="s">
        <v>104</v>
      </c>
      <c r="D144">
        <v>0</v>
      </c>
      <c r="E144" t="s">
        <v>704</v>
      </c>
      <c r="F144" t="s">
        <v>704</v>
      </c>
      <c r="G144">
        <v>3.1869216095100001</v>
      </c>
      <c r="H144">
        <v>90.096688699502991</v>
      </c>
      <c r="I144">
        <v>12.87095552850043</v>
      </c>
      <c r="J144">
        <v>165.66149621663578</v>
      </c>
      <c r="K144">
        <f>IFERROR(VLOOKUP(B144,DJO!$Q$6:$V$175,5,FALSE),0)</f>
        <v>3.9231494949489361</v>
      </c>
      <c r="L144">
        <f>IFERROR(VLOOKUP(B144,DJO!$Q$6:$V$175,6,FALSE),0)</f>
        <v>2.419959129994167</v>
      </c>
      <c r="M144">
        <f t="shared" si="4"/>
        <v>5.8562021908421258</v>
      </c>
      <c r="N144">
        <f>IFERROR(VLOOKUP(B144,Tol!$U$6:$AI$204,14,FALSE),0)</f>
        <v>0.17254352106520851</v>
      </c>
      <c r="O144">
        <f>IFERROR(VLOOKUP(B144,Tol!$U$6:$AI$204,15,FALSE),0)</f>
        <v>7.171204141067189E-2</v>
      </c>
      <c r="P144">
        <f t="shared" si="5"/>
        <v>5.1426168832859201E-3</v>
      </c>
    </row>
    <row r="145" spans="1:16" x14ac:dyDescent="0.25">
      <c r="A145" t="s">
        <v>328</v>
      </c>
      <c r="B145" t="s">
        <v>329</v>
      </c>
      <c r="C145" t="s">
        <v>164</v>
      </c>
      <c r="D145">
        <v>1</v>
      </c>
      <c r="E145" t="s">
        <v>704</v>
      </c>
      <c r="F145" t="s">
        <v>704</v>
      </c>
      <c r="G145">
        <v>3.01062971128</v>
      </c>
      <c r="H145">
        <v>85.11278315639963</v>
      </c>
      <c r="I145">
        <v>12.158969022342806</v>
      </c>
      <c r="J145">
        <v>147.84052768629198</v>
      </c>
      <c r="K145">
        <f>IFERROR(VLOOKUP(B145,DJO!$Q$6:$V$175,5,FALSE),0)</f>
        <v>0</v>
      </c>
      <c r="L145">
        <f>IFERROR(VLOOKUP(B145,DJO!$Q$6:$V$175,6,FALSE),0)</f>
        <v>0</v>
      </c>
      <c r="M145">
        <f t="shared" si="4"/>
        <v>0</v>
      </c>
      <c r="N145">
        <f>IFERROR(VLOOKUP(B145,Tol!$U$6:$AI$204,14,FALSE),0)</f>
        <v>3.3305719649850762E-4</v>
      </c>
      <c r="O145">
        <f>IFERROR(VLOOKUP(B145,Tol!$U$6:$AI$204,15,FALSE),0)</f>
        <v>1.4259925832140627E-4</v>
      </c>
      <c r="P145">
        <f t="shared" si="5"/>
        <v>2.0334548473815154E-8</v>
      </c>
    </row>
    <row r="146" spans="1:16" x14ac:dyDescent="0.25">
      <c r="A146" t="s">
        <v>331</v>
      </c>
      <c r="B146" t="s">
        <v>332</v>
      </c>
      <c r="C146" t="s">
        <v>332</v>
      </c>
      <c r="D146">
        <v>0</v>
      </c>
      <c r="E146" t="s">
        <v>704</v>
      </c>
      <c r="F146" t="s">
        <v>704</v>
      </c>
      <c r="G146">
        <v>2.8764160900199997E-4</v>
      </c>
      <c r="H146">
        <v>8.1318462386848461E-3</v>
      </c>
      <c r="I146">
        <v>1.161692319812121E-3</v>
      </c>
      <c r="J146">
        <v>1.3495290459104672E-6</v>
      </c>
      <c r="K146">
        <f>IFERROR(VLOOKUP(B146,DJO!$Q$6:$V$175,5,FALSE),0)</f>
        <v>0</v>
      </c>
      <c r="L146">
        <f>IFERROR(VLOOKUP(B146,DJO!$Q$6:$V$175,6,FALSE),0)</f>
        <v>0</v>
      </c>
      <c r="M146">
        <f t="shared" si="4"/>
        <v>0</v>
      </c>
      <c r="N146">
        <f>IFERROR(VLOOKUP(B146,Tol!$U$6:$AI$204,14,FALSE),0)</f>
        <v>1.4026000114737683E-5</v>
      </c>
      <c r="O146">
        <f>IFERROR(VLOOKUP(B146,Tol!$U$6:$AI$204,15,FALSE),0)</f>
        <v>8.3963802026812116E-6</v>
      </c>
      <c r="P146">
        <f t="shared" si="5"/>
        <v>7.0499200507976984E-11</v>
      </c>
    </row>
    <row r="147" spans="1:16" x14ac:dyDescent="0.25">
      <c r="A147" t="s">
        <v>334</v>
      </c>
      <c r="B147" t="s">
        <v>108</v>
      </c>
      <c r="C147" t="s">
        <v>108</v>
      </c>
      <c r="D147">
        <v>0</v>
      </c>
      <c r="E147" t="s">
        <v>704</v>
      </c>
      <c r="F147" t="s">
        <v>704</v>
      </c>
      <c r="G147">
        <v>6.3826505394299999E-3</v>
      </c>
      <c r="H147">
        <v>0.18044236702049171</v>
      </c>
      <c r="I147">
        <v>2.5777481002927389E-2</v>
      </c>
      <c r="J147">
        <v>6.6447852685628237E-4</v>
      </c>
      <c r="K147">
        <f>IFERROR(VLOOKUP(B147,DJO!$Q$6:$V$175,5,FALSE),0)</f>
        <v>9.6099707805024949E-3</v>
      </c>
      <c r="L147">
        <f>IFERROR(VLOOKUP(B147,DJO!$Q$6:$V$175,6,FALSE),0)</f>
        <v>2.8376555296747716E-3</v>
      </c>
      <c r="M147">
        <f t="shared" si="4"/>
        <v>8.0522889050938079E-6</v>
      </c>
      <c r="N147">
        <f>IFERROR(VLOOKUP(B147,Tol!$U$6:$AI$204,14,FALSE),0)</f>
        <v>1.2223564341255347E-3</v>
      </c>
      <c r="O147">
        <f>IFERROR(VLOOKUP(B147,Tol!$U$6:$AI$204,15,FALSE),0)</f>
        <v>5.2252965770727144E-4</v>
      </c>
      <c r="P147">
        <f t="shared" si="5"/>
        <v>2.7303724318367827E-7</v>
      </c>
    </row>
    <row r="148" spans="1:16" x14ac:dyDescent="0.25">
      <c r="A148" t="s">
        <v>767</v>
      </c>
      <c r="B148" t="s">
        <v>768</v>
      </c>
      <c r="C148" t="s">
        <v>61</v>
      </c>
      <c r="D148">
        <v>1</v>
      </c>
      <c r="E148" t="s">
        <v>704</v>
      </c>
      <c r="F148" t="s">
        <v>704</v>
      </c>
      <c r="G148">
        <v>7.18962164801E-3</v>
      </c>
      <c r="H148">
        <v>0.20325605171931421</v>
      </c>
      <c r="I148">
        <v>2.903657881704489E-2</v>
      </c>
      <c r="J148">
        <v>8.4312290939846004E-4</v>
      </c>
      <c r="K148">
        <f>IFERROR(VLOOKUP(B148,DJO!$Q$6:$V$175,5,FALSE),0)</f>
        <v>0</v>
      </c>
      <c r="L148">
        <f>IFERROR(VLOOKUP(B148,DJO!$Q$6:$V$175,6,FALSE),0)</f>
        <v>0</v>
      </c>
      <c r="M148">
        <f t="shared" si="4"/>
        <v>0</v>
      </c>
      <c r="N148">
        <f>IFERROR(VLOOKUP(B148,Tol!$U$6:$AI$204,14,FALSE),0)</f>
        <v>0</v>
      </c>
      <c r="O148">
        <f>IFERROR(VLOOKUP(B148,Tol!$U$6:$AI$204,15,FALSE),0)</f>
        <v>0</v>
      </c>
      <c r="P148">
        <f t="shared" si="5"/>
        <v>0</v>
      </c>
    </row>
    <row r="149" spans="1:16" x14ac:dyDescent="0.25">
      <c r="A149" t="s">
        <v>335</v>
      </c>
      <c r="B149" t="s">
        <v>101</v>
      </c>
      <c r="C149" t="s">
        <v>101</v>
      </c>
      <c r="D149">
        <v>0</v>
      </c>
      <c r="E149" t="s">
        <v>704</v>
      </c>
      <c r="F149" t="s">
        <v>704</v>
      </c>
      <c r="G149">
        <v>0.28045373787700001</v>
      </c>
      <c r="H149">
        <v>7.9286396755774344</v>
      </c>
      <c r="I149">
        <v>1.1326628107967764</v>
      </c>
      <c r="J149">
        <v>1.2829250429620542</v>
      </c>
      <c r="K149">
        <f>IFERROR(VLOOKUP(B149,DJO!$Q$6:$V$175,5,FALSE),0)</f>
        <v>0.17939750678043975</v>
      </c>
      <c r="L149">
        <f>IFERROR(VLOOKUP(B149,DJO!$Q$6:$V$175,6,FALSE),0)</f>
        <v>9.9121412751907778E-2</v>
      </c>
      <c r="M149">
        <f t="shared" si="4"/>
        <v>9.8250544659340654E-3</v>
      </c>
      <c r="N149">
        <f>IFERROR(VLOOKUP(B149,Tol!$U$6:$AI$204,14,FALSE),0)</f>
        <v>0.10303201719601426</v>
      </c>
      <c r="O149">
        <f>IFERROR(VLOOKUP(B149,Tol!$U$6:$AI$204,15,FALSE),0)</f>
        <v>4.4032538208128628E-2</v>
      </c>
      <c r="P149">
        <f t="shared" si="5"/>
        <v>1.9388644210503075E-3</v>
      </c>
    </row>
    <row r="150" spans="1:16" x14ac:dyDescent="0.25">
      <c r="A150" t="s">
        <v>336</v>
      </c>
      <c r="B150" t="s">
        <v>110</v>
      </c>
      <c r="C150" t="s">
        <v>110</v>
      </c>
      <c r="D150">
        <v>0</v>
      </c>
      <c r="E150" t="s">
        <v>704</v>
      </c>
      <c r="F150" t="s">
        <v>704</v>
      </c>
      <c r="G150">
        <v>0.56628128539699996</v>
      </c>
      <c r="H150">
        <v>16.009201021612963</v>
      </c>
      <c r="I150">
        <v>2.2870287173732806</v>
      </c>
      <c r="J150">
        <v>5.230500354090073</v>
      </c>
      <c r="K150">
        <f>IFERROR(VLOOKUP(B150,DJO!$Q$6:$V$175,5,FALSE),0)</f>
        <v>0.18833005731577696</v>
      </c>
      <c r="L150">
        <f>IFERROR(VLOOKUP(B150,DJO!$Q$6:$V$175,6,FALSE),0)</f>
        <v>0.14343938333306833</v>
      </c>
      <c r="M150">
        <f t="shared" si="4"/>
        <v>2.0574856690970918E-2</v>
      </c>
      <c r="N150">
        <f>IFERROR(VLOOKUP(B150,Tol!$U$6:$AI$204,14,FALSE),0)</f>
        <v>0.27547882987857375</v>
      </c>
      <c r="O150">
        <f>IFERROR(VLOOKUP(B150,Tol!$U$6:$AI$204,15,FALSE),0)</f>
        <v>0.11775323399833698</v>
      </c>
      <c r="P150">
        <f t="shared" si="5"/>
        <v>1.3865824117067105E-2</v>
      </c>
    </row>
    <row r="151" spans="1:16" x14ac:dyDescent="0.25">
      <c r="A151" t="s">
        <v>578</v>
      </c>
      <c r="B151" t="s">
        <v>107</v>
      </c>
      <c r="C151" t="s">
        <v>107</v>
      </c>
      <c r="D151">
        <v>0</v>
      </c>
      <c r="E151" t="s">
        <v>704</v>
      </c>
      <c r="F151" t="s">
        <v>704</v>
      </c>
      <c r="G151">
        <v>0.49747323897200002</v>
      </c>
      <c r="H151">
        <v>14.063945411849987</v>
      </c>
      <c r="I151">
        <v>2.0091350588357129</v>
      </c>
      <c r="J151">
        <v>4.036623684642783</v>
      </c>
      <c r="K151">
        <f>IFERROR(VLOOKUP(B151,DJO!$Q$6:$V$175,5,FALSE),0)</f>
        <v>4.2731441533932511E-2</v>
      </c>
      <c r="L151">
        <f>IFERROR(VLOOKUP(B151,DJO!$Q$6:$V$175,6,FALSE),0)</f>
        <v>3.102317549762907E-2</v>
      </c>
      <c r="M151">
        <f t="shared" si="4"/>
        <v>9.6243741795669271E-4</v>
      </c>
      <c r="N151">
        <f>IFERROR(VLOOKUP(B151,Tol!$U$6:$AI$204,14,FALSE),0)</f>
        <v>0</v>
      </c>
      <c r="O151">
        <f>IFERROR(VLOOKUP(B151,Tol!$U$6:$AI$204,15,FALSE),0)</f>
        <v>0</v>
      </c>
      <c r="P151">
        <f t="shared" si="5"/>
        <v>0</v>
      </c>
    </row>
    <row r="152" spans="1:16" x14ac:dyDescent="0.25">
      <c r="A152" t="s">
        <v>337</v>
      </c>
      <c r="B152" t="s">
        <v>115</v>
      </c>
      <c r="C152" t="s">
        <v>115</v>
      </c>
      <c r="D152">
        <v>0</v>
      </c>
      <c r="E152" t="s">
        <v>704</v>
      </c>
      <c r="F152" t="s">
        <v>704</v>
      </c>
      <c r="G152">
        <v>0.56221538113799996</v>
      </c>
      <c r="H152">
        <v>15.894254827388426</v>
      </c>
      <c r="I152">
        <v>2.2706078324840613</v>
      </c>
      <c r="J152">
        <v>5.1556599289379665</v>
      </c>
      <c r="K152">
        <f>IFERROR(VLOOKUP(B152,DJO!$Q$6:$V$175,5,FALSE),0)</f>
        <v>3.7381760811168889E-2</v>
      </c>
      <c r="L152">
        <f>IFERROR(VLOOKUP(B152,DJO!$Q$6:$V$175,6,FALSE),0)</f>
        <v>1.3014622237013725E-2</v>
      </c>
      <c r="M152">
        <f t="shared" si="4"/>
        <v>1.6938039197217212E-4</v>
      </c>
      <c r="N152">
        <f>IFERROR(VLOOKUP(B152,Tol!$U$6:$AI$204,14,FALSE),0)</f>
        <v>5.0604082745683496E-3</v>
      </c>
      <c r="O152">
        <f>IFERROR(VLOOKUP(B152,Tol!$U$6:$AI$204,15,FALSE),0)</f>
        <v>2.1431822872375285E-3</v>
      </c>
      <c r="P152">
        <f t="shared" si="5"/>
        <v>4.5932303163286841E-6</v>
      </c>
    </row>
    <row r="153" spans="1:16" x14ac:dyDescent="0.25">
      <c r="A153" t="s">
        <v>583</v>
      </c>
      <c r="B153" t="s">
        <v>474</v>
      </c>
      <c r="C153" t="s">
        <v>474</v>
      </c>
      <c r="D153">
        <v>0</v>
      </c>
      <c r="E153" t="s">
        <v>704</v>
      </c>
      <c r="F153" t="s">
        <v>704</v>
      </c>
      <c r="G153">
        <v>0.30926055878699998</v>
      </c>
      <c r="H153">
        <v>8.7430303302473664</v>
      </c>
      <c r="I153">
        <v>1.2490043328924809</v>
      </c>
      <c r="J153">
        <v>1.5600118235841913</v>
      </c>
      <c r="K153">
        <f>IFERROR(VLOOKUP(B153,DJO!$Q$6:$V$175,5,FALSE),0)</f>
        <v>0</v>
      </c>
      <c r="L153">
        <f>IFERROR(VLOOKUP(B153,DJO!$Q$6:$V$175,6,FALSE),0)</f>
        <v>0</v>
      </c>
      <c r="M153">
        <f t="shared" si="4"/>
        <v>0</v>
      </c>
      <c r="N153">
        <f>IFERROR(VLOOKUP(B153,Tol!$U$6:$AI$204,14,FALSE),0)</f>
        <v>0</v>
      </c>
      <c r="O153">
        <f>IFERROR(VLOOKUP(B153,Tol!$U$6:$AI$204,15,FALSE),0)</f>
        <v>0</v>
      </c>
      <c r="P153">
        <f t="shared" si="5"/>
        <v>0</v>
      </c>
    </row>
    <row r="154" spans="1:16" x14ac:dyDescent="0.25">
      <c r="A154" t="s">
        <v>582</v>
      </c>
      <c r="B154" t="s">
        <v>116</v>
      </c>
      <c r="C154" t="s">
        <v>116</v>
      </c>
      <c r="D154">
        <v>0</v>
      </c>
      <c r="E154" t="s">
        <v>704</v>
      </c>
      <c r="F154" t="s">
        <v>704</v>
      </c>
      <c r="G154">
        <v>1.1759114849400001</v>
      </c>
      <c r="H154">
        <v>33.243908692532607</v>
      </c>
      <c r="I154">
        <v>4.7491298132189446</v>
      </c>
      <c r="J154">
        <v>22.554233982805009</v>
      </c>
      <c r="K154">
        <f>IFERROR(VLOOKUP(B154,DJO!$Q$6:$V$175,5,FALSE),0)</f>
        <v>2.0783950887464434E-2</v>
      </c>
      <c r="L154">
        <f>IFERROR(VLOOKUP(B154,DJO!$Q$6:$V$175,6,FALSE),0)</f>
        <v>7.7536415024831405E-3</v>
      </c>
      <c r="M154">
        <f t="shared" si="4"/>
        <v>6.0118956549029014E-5</v>
      </c>
      <c r="N154">
        <f>IFERROR(VLOOKUP(B154,Tol!$U$6:$AI$204,14,FALSE),0)</f>
        <v>0</v>
      </c>
      <c r="O154">
        <f>IFERROR(VLOOKUP(B154,Tol!$U$6:$AI$204,15,FALSE),0)</f>
        <v>0</v>
      </c>
      <c r="P154">
        <f t="shared" si="5"/>
        <v>0</v>
      </c>
    </row>
    <row r="155" spans="1:16" x14ac:dyDescent="0.25">
      <c r="A155" t="s">
        <v>341</v>
      </c>
      <c r="B155" t="s">
        <v>123</v>
      </c>
      <c r="C155" t="s">
        <v>123</v>
      </c>
      <c r="D155">
        <v>0</v>
      </c>
      <c r="E155" t="s">
        <v>704</v>
      </c>
      <c r="F155" t="s">
        <v>704</v>
      </c>
      <c r="G155">
        <v>4.1044917964599996</v>
      </c>
      <c r="H155">
        <v>116.03709314713221</v>
      </c>
      <c r="I155">
        <v>16.576727592447462</v>
      </c>
      <c r="J155">
        <v>274.78789767420903</v>
      </c>
      <c r="K155">
        <f>IFERROR(VLOOKUP(B155,DJO!$Q$6:$V$175,5,FALSE),0)</f>
        <v>0.38308197700914026</v>
      </c>
      <c r="L155">
        <f>IFERROR(VLOOKUP(B155,DJO!$Q$6:$V$175,6,FALSE),0)</f>
        <v>4.3720584917454619E-2</v>
      </c>
      <c r="M155">
        <f t="shared" si="4"/>
        <v>1.9114895455243602E-3</v>
      </c>
      <c r="N155">
        <f>IFERROR(VLOOKUP(B155,Tol!$U$6:$AI$204,14,FALSE),0)</f>
        <v>3.2612447121453747E-3</v>
      </c>
      <c r="O155">
        <f>IFERROR(VLOOKUP(B155,Tol!$U$6:$AI$204,15,FALSE),0)</f>
        <v>1.5445750149065691E-3</v>
      </c>
      <c r="P155">
        <f t="shared" si="5"/>
        <v>2.3857119766736281E-6</v>
      </c>
    </row>
    <row r="156" spans="1:16" x14ac:dyDescent="0.25">
      <c r="A156" t="s">
        <v>342</v>
      </c>
      <c r="B156" t="s">
        <v>119</v>
      </c>
      <c r="C156" t="s">
        <v>119</v>
      </c>
      <c r="D156">
        <v>0</v>
      </c>
      <c r="E156" t="s">
        <v>704</v>
      </c>
      <c r="F156" t="s">
        <v>704</v>
      </c>
      <c r="G156">
        <v>0.213809243462</v>
      </c>
      <c r="H156">
        <v>6.0445493205067855</v>
      </c>
      <c r="I156">
        <v>0.86350704578668369</v>
      </c>
      <c r="J156">
        <v>0.74564441812324589</v>
      </c>
      <c r="K156">
        <f>IFERROR(VLOOKUP(B156,DJO!$Q$6:$V$175,5,FALSE),0)</f>
        <v>1.1597131293180653E-2</v>
      </c>
      <c r="L156">
        <f>IFERROR(VLOOKUP(B156,DJO!$Q$6:$V$175,6,FALSE),0)</f>
        <v>6.8024561108304829E-3</v>
      </c>
      <c r="M156">
        <f t="shared" si="4"/>
        <v>4.6273409139774979E-5</v>
      </c>
      <c r="N156">
        <f>IFERROR(VLOOKUP(B156,Tol!$U$6:$AI$204,14,FALSE),0)</f>
        <v>3.0287399404114446E-2</v>
      </c>
      <c r="O156">
        <f>IFERROR(VLOOKUP(B156,Tol!$U$6:$AI$204,15,FALSE),0)</f>
        <v>1.2936584246164961E-2</v>
      </c>
      <c r="P156">
        <f t="shared" si="5"/>
        <v>1.6735521195812344E-4</v>
      </c>
    </row>
    <row r="157" spans="1:16" x14ac:dyDescent="0.25">
      <c r="A157" t="s">
        <v>344</v>
      </c>
      <c r="B157" t="s">
        <v>118</v>
      </c>
      <c r="C157" t="s">
        <v>118</v>
      </c>
      <c r="D157">
        <v>0</v>
      </c>
      <c r="E157" t="s">
        <v>704</v>
      </c>
      <c r="F157" t="s">
        <v>704</v>
      </c>
      <c r="G157">
        <v>0.179049033223</v>
      </c>
      <c r="H157">
        <v>5.0618518384956159</v>
      </c>
      <c r="I157">
        <v>0.72312169121365955</v>
      </c>
      <c r="J157">
        <v>0.52290498030370314</v>
      </c>
      <c r="K157">
        <f>IFERROR(VLOOKUP(B157,DJO!$Q$6:$V$175,5,FALSE),0)</f>
        <v>0.98932139224659454</v>
      </c>
      <c r="L157">
        <f>IFERROR(VLOOKUP(B157,DJO!$Q$6:$V$175,6,FALSE),0)</f>
        <v>0.60662918637427798</v>
      </c>
      <c r="M157">
        <f t="shared" si="4"/>
        <v>0.36799896976111851</v>
      </c>
      <c r="N157">
        <f>IFERROR(VLOOKUP(B157,Tol!$U$6:$AI$204,14,FALSE),0)</f>
        <v>0.96481907134386247</v>
      </c>
      <c r="O157">
        <f>IFERROR(VLOOKUP(B157,Tol!$U$6:$AI$204,15,FALSE),0)</f>
        <v>0.41187621992764317</v>
      </c>
      <c r="P157">
        <f t="shared" si="5"/>
        <v>0.16964202054188429</v>
      </c>
    </row>
    <row r="158" spans="1:16" x14ac:dyDescent="0.25">
      <c r="A158" t="s">
        <v>769</v>
      </c>
      <c r="B158" t="s">
        <v>696</v>
      </c>
      <c r="C158" t="s">
        <v>696</v>
      </c>
      <c r="D158">
        <v>0</v>
      </c>
      <c r="E158" t="s">
        <v>704</v>
      </c>
      <c r="F158" t="s">
        <v>704</v>
      </c>
      <c r="G158">
        <v>0.31814415806099999</v>
      </c>
      <c r="H158">
        <v>8.9941764130164898</v>
      </c>
      <c r="I158">
        <v>1.2848823447166415</v>
      </c>
      <c r="J158">
        <v>1.6509226397645345</v>
      </c>
      <c r="K158">
        <f>IFERROR(VLOOKUP(B158,DJO!$Q$6:$V$175,5,FALSE),0)</f>
        <v>0</v>
      </c>
      <c r="L158">
        <f>IFERROR(VLOOKUP(B158,DJO!$Q$6:$V$175,6,FALSE),0)</f>
        <v>0</v>
      </c>
      <c r="M158">
        <f t="shared" si="4"/>
        <v>0</v>
      </c>
      <c r="N158">
        <f>IFERROR(VLOOKUP(B158,Tol!$U$6:$AI$204,14,FALSE),0)</f>
        <v>0</v>
      </c>
      <c r="O158">
        <f>IFERROR(VLOOKUP(B158,Tol!$U$6:$AI$204,15,FALSE),0)</f>
        <v>0</v>
      </c>
      <c r="P158">
        <f t="shared" si="5"/>
        <v>0</v>
      </c>
    </row>
    <row r="159" spans="1:16" x14ac:dyDescent="0.25">
      <c r="A159" t="s">
        <v>770</v>
      </c>
      <c r="B159" t="s">
        <v>771</v>
      </c>
      <c r="C159" t="s">
        <v>12</v>
      </c>
      <c r="D159">
        <v>1</v>
      </c>
      <c r="E159" t="s">
        <v>704</v>
      </c>
      <c r="F159" t="s">
        <v>704</v>
      </c>
      <c r="G159">
        <v>0.43074672458199997</v>
      </c>
      <c r="H159">
        <v>12.1775362899378</v>
      </c>
      <c r="I159">
        <v>1.739648041419686</v>
      </c>
      <c r="J159">
        <v>3.0263753080153495</v>
      </c>
      <c r="K159">
        <f>IFERROR(VLOOKUP(B159,DJO!$Q$6:$V$175,5,FALSE),0)</f>
        <v>0</v>
      </c>
      <c r="L159">
        <f>IFERROR(VLOOKUP(B159,DJO!$Q$6:$V$175,6,FALSE),0)</f>
        <v>0</v>
      </c>
      <c r="M159">
        <f t="shared" si="4"/>
        <v>0</v>
      </c>
      <c r="N159">
        <f>IFERROR(VLOOKUP(B159,Tol!$U$6:$AI$204,14,FALSE),0)</f>
        <v>0</v>
      </c>
      <c r="O159">
        <f>IFERROR(VLOOKUP(B159,Tol!$U$6:$AI$204,15,FALSE),0)</f>
        <v>0</v>
      </c>
      <c r="P159">
        <f t="shared" si="5"/>
        <v>0</v>
      </c>
    </row>
    <row r="160" spans="1:16" x14ac:dyDescent="0.25">
      <c r="A160" t="s">
        <v>772</v>
      </c>
      <c r="B160" t="s">
        <v>478</v>
      </c>
      <c r="C160" t="s">
        <v>478</v>
      </c>
      <c r="D160">
        <v>0</v>
      </c>
      <c r="E160" t="s">
        <v>704</v>
      </c>
      <c r="F160" t="s">
        <v>704</v>
      </c>
      <c r="G160">
        <v>0.114393517185</v>
      </c>
      <c r="H160">
        <v>3.2339914092342066</v>
      </c>
      <c r="I160">
        <v>0.46199877274774387</v>
      </c>
      <c r="J160">
        <v>0.21344286602042148</v>
      </c>
      <c r="K160">
        <f>IFERROR(VLOOKUP(B160,DJO!$Q$6:$V$175,5,FALSE),0)</f>
        <v>0</v>
      </c>
      <c r="L160">
        <f>IFERROR(VLOOKUP(B160,DJO!$Q$6:$V$175,6,FALSE),0)</f>
        <v>0</v>
      </c>
      <c r="M160">
        <f t="shared" si="4"/>
        <v>0</v>
      </c>
      <c r="N160">
        <f>IFERROR(VLOOKUP(B160,Tol!$U$6:$AI$204,14,FALSE),0)</f>
        <v>0</v>
      </c>
      <c r="O160">
        <f>IFERROR(VLOOKUP(B160,Tol!$U$6:$AI$204,15,FALSE),0)</f>
        <v>0</v>
      </c>
      <c r="P160">
        <f t="shared" si="5"/>
        <v>0</v>
      </c>
    </row>
    <row r="161" spans="1:16" x14ac:dyDescent="0.25">
      <c r="A161" t="s">
        <v>580</v>
      </c>
      <c r="B161" t="s">
        <v>472</v>
      </c>
      <c r="C161" t="s">
        <v>164</v>
      </c>
      <c r="D161">
        <v>0</v>
      </c>
      <c r="E161" t="s">
        <v>704</v>
      </c>
      <c r="F161" t="s">
        <v>704</v>
      </c>
      <c r="G161">
        <v>0.76357313529299997</v>
      </c>
      <c r="H161">
        <v>21.586791110426603</v>
      </c>
      <c r="I161">
        <v>3.083827301489515</v>
      </c>
      <c r="J161">
        <v>9.5099908254121033</v>
      </c>
      <c r="K161">
        <f>IFERROR(VLOOKUP(B161,DJO!$Q$6:$V$175,5,FALSE),0)</f>
        <v>0</v>
      </c>
      <c r="L161">
        <f>IFERROR(VLOOKUP(B161,DJO!$Q$6:$V$175,6,FALSE),0)</f>
        <v>0</v>
      </c>
      <c r="M161">
        <f t="shared" si="4"/>
        <v>0</v>
      </c>
      <c r="N161">
        <f>IFERROR(VLOOKUP(B161,Tol!$U$6:$AI$204,14,FALSE),0)</f>
        <v>0</v>
      </c>
      <c r="O161">
        <f>IFERROR(VLOOKUP(B161,Tol!$U$6:$AI$204,15,FALSE),0)</f>
        <v>0</v>
      </c>
      <c r="P161">
        <f t="shared" si="5"/>
        <v>0</v>
      </c>
    </row>
    <row r="162" spans="1:16" x14ac:dyDescent="0.25">
      <c r="A162" t="s">
        <v>773</v>
      </c>
      <c r="B162" t="s">
        <v>704</v>
      </c>
      <c r="C162" t="s">
        <v>704</v>
      </c>
      <c r="D162">
        <v>0</v>
      </c>
      <c r="E162" t="s">
        <v>704</v>
      </c>
      <c r="F162" t="s">
        <v>704</v>
      </c>
      <c r="G162">
        <v>1.8264973787899999E-3</v>
      </c>
      <c r="H162">
        <v>5.1636464874516536E-2</v>
      </c>
      <c r="I162">
        <v>7.3766378392166494E-3</v>
      </c>
      <c r="J162">
        <v>5.4414785810962881E-5</v>
      </c>
      <c r="K162">
        <f>IFERROR(VLOOKUP(B162,DJO!$Q$6:$V$175,5,FALSE),0)</f>
        <v>0</v>
      </c>
      <c r="L162">
        <f>IFERROR(VLOOKUP(B162,DJO!$Q$6:$V$175,6,FALSE),0)</f>
        <v>0</v>
      </c>
      <c r="M162">
        <f t="shared" si="4"/>
        <v>0</v>
      </c>
      <c r="N162">
        <f>IFERROR(VLOOKUP(B162,Tol!$U$6:$AI$204,14,FALSE),0)</f>
        <v>0</v>
      </c>
      <c r="O162">
        <f>IFERROR(VLOOKUP(B162,Tol!$U$6:$AI$204,15,FALSE),0)</f>
        <v>0</v>
      </c>
      <c r="P162">
        <f t="shared" si="5"/>
        <v>0</v>
      </c>
    </row>
    <row r="163" spans="1:16" x14ac:dyDescent="0.25">
      <c r="A163" t="s">
        <v>346</v>
      </c>
      <c r="B163" t="s">
        <v>124</v>
      </c>
      <c r="C163" t="s">
        <v>124</v>
      </c>
      <c r="D163">
        <v>0</v>
      </c>
      <c r="E163" t="s">
        <v>704</v>
      </c>
      <c r="F163" t="s">
        <v>704</v>
      </c>
      <c r="G163">
        <v>0.55648673605099996</v>
      </c>
      <c r="H163">
        <v>15.732301690062048</v>
      </c>
      <c r="I163">
        <v>2.2474716700088644</v>
      </c>
      <c r="J163">
        <v>5.0511289074924335</v>
      </c>
      <c r="K163">
        <f>IFERROR(VLOOKUP(B163,DJO!$Q$6:$V$175,5,FALSE),0)</f>
        <v>0.16280488992543116</v>
      </c>
      <c r="L163">
        <f>IFERROR(VLOOKUP(B163,DJO!$Q$6:$V$175,6,FALSE),0)</f>
        <v>8.1020975937944092E-2</v>
      </c>
      <c r="M163">
        <f t="shared" si="4"/>
        <v>6.5643985419369154E-3</v>
      </c>
      <c r="N163">
        <f>IFERROR(VLOOKUP(B163,Tol!$U$6:$AI$204,14,FALSE),0)</f>
        <v>3.0201027239029669E-3</v>
      </c>
      <c r="O163">
        <f>IFERROR(VLOOKUP(B163,Tol!$U$6:$AI$204,15,FALSE),0)</f>
        <v>1.2967157608647405E-3</v>
      </c>
      <c r="P163">
        <f t="shared" si="5"/>
        <v>1.6814717644750228E-6</v>
      </c>
    </row>
    <row r="164" spans="1:16" x14ac:dyDescent="0.25">
      <c r="A164" t="s">
        <v>774</v>
      </c>
      <c r="B164" t="s">
        <v>775</v>
      </c>
      <c r="C164" t="s">
        <v>61</v>
      </c>
      <c r="D164">
        <v>1</v>
      </c>
      <c r="E164" t="s">
        <v>704</v>
      </c>
      <c r="F164" t="s">
        <v>704</v>
      </c>
      <c r="G164">
        <v>0.55011917184100001</v>
      </c>
      <c r="H164">
        <v>15.552285825005777</v>
      </c>
      <c r="I164">
        <v>2.2217551178579682</v>
      </c>
      <c r="J164">
        <v>4.936195803728074</v>
      </c>
      <c r="K164">
        <f>IFERROR(VLOOKUP(B164,DJO!$Q$6:$V$175,5,FALSE),0)</f>
        <v>0</v>
      </c>
      <c r="L164">
        <f>IFERROR(VLOOKUP(B164,DJO!$Q$6:$V$175,6,FALSE),0)</f>
        <v>0</v>
      </c>
      <c r="M164">
        <f t="shared" si="4"/>
        <v>0</v>
      </c>
      <c r="N164">
        <f>IFERROR(VLOOKUP(B164,Tol!$U$6:$AI$204,14,FALSE),0)</f>
        <v>0</v>
      </c>
      <c r="O164">
        <f>IFERROR(VLOOKUP(B164,Tol!$U$6:$AI$204,15,FALSE),0)</f>
        <v>0</v>
      </c>
      <c r="P164">
        <f t="shared" si="5"/>
        <v>0</v>
      </c>
    </row>
    <row r="165" spans="1:16" x14ac:dyDescent="0.25">
      <c r="A165" t="s">
        <v>776</v>
      </c>
      <c r="B165" t="s">
        <v>704</v>
      </c>
      <c r="C165" t="s">
        <v>59</v>
      </c>
      <c r="D165">
        <v>1</v>
      </c>
      <c r="E165" t="s">
        <v>704</v>
      </c>
      <c r="F165" t="s">
        <v>692</v>
      </c>
      <c r="G165">
        <v>4.3519748527499999E-2</v>
      </c>
      <c r="H165">
        <v>1.2303362667165467</v>
      </c>
      <c r="I165">
        <v>0.17576232381664955</v>
      </c>
      <c r="J165">
        <v>3.0892394473428775E-2</v>
      </c>
      <c r="K165">
        <f>IFERROR(VLOOKUP(B165,DJO!$Q$6:$V$175,5,FALSE),0)</f>
        <v>0</v>
      </c>
      <c r="L165">
        <f>IFERROR(VLOOKUP(B165,DJO!$Q$6:$V$175,6,FALSE),0)</f>
        <v>0</v>
      </c>
      <c r="M165">
        <f t="shared" si="4"/>
        <v>0</v>
      </c>
      <c r="N165">
        <f>IFERROR(VLOOKUP(B165,Tol!$U$6:$AI$204,14,FALSE),0)</f>
        <v>0</v>
      </c>
      <c r="O165">
        <f>IFERROR(VLOOKUP(B165,Tol!$U$6:$AI$204,15,FALSE),0)</f>
        <v>0</v>
      </c>
      <c r="P165">
        <f t="shared" si="5"/>
        <v>0</v>
      </c>
    </row>
    <row r="166" spans="1:16" x14ac:dyDescent="0.25">
      <c r="A166" t="s">
        <v>777</v>
      </c>
      <c r="B166" t="s">
        <v>704</v>
      </c>
      <c r="C166" t="s">
        <v>59</v>
      </c>
      <c r="D166">
        <v>1</v>
      </c>
      <c r="E166" t="s">
        <v>704</v>
      </c>
      <c r="F166" t="s">
        <v>692</v>
      </c>
      <c r="G166">
        <v>0.27444257946900003</v>
      </c>
      <c r="H166">
        <v>7.7586996726000015</v>
      </c>
      <c r="I166">
        <v>1.108385667514286</v>
      </c>
      <c r="J166">
        <v>1.2285187879510895</v>
      </c>
      <c r="K166">
        <f>IFERROR(VLOOKUP(B166,DJO!$Q$6:$V$175,5,FALSE),0)</f>
        <v>0</v>
      </c>
      <c r="L166">
        <f>IFERROR(VLOOKUP(B166,DJO!$Q$6:$V$175,6,FALSE),0)</f>
        <v>0</v>
      </c>
      <c r="M166">
        <f t="shared" si="4"/>
        <v>0</v>
      </c>
      <c r="N166">
        <f>IFERROR(VLOOKUP(B166,Tol!$U$6:$AI$204,14,FALSE),0)</f>
        <v>0</v>
      </c>
      <c r="O166">
        <f>IFERROR(VLOOKUP(B166,Tol!$U$6:$AI$204,15,FALSE),0)</f>
        <v>0</v>
      </c>
      <c r="P166">
        <f t="shared" si="5"/>
        <v>0</v>
      </c>
    </row>
    <row r="167" spans="1:16" x14ac:dyDescent="0.25">
      <c r="A167" t="s">
        <v>778</v>
      </c>
      <c r="B167" t="s">
        <v>135</v>
      </c>
      <c r="C167" t="s">
        <v>135</v>
      </c>
      <c r="D167">
        <v>0</v>
      </c>
      <c r="E167" t="s">
        <v>704</v>
      </c>
      <c r="F167" t="s">
        <v>704</v>
      </c>
      <c r="G167">
        <v>0.213490135966</v>
      </c>
      <c r="H167">
        <v>6.0355279098002912</v>
      </c>
      <c r="I167">
        <v>0.86221827282861307</v>
      </c>
      <c r="J167">
        <v>0.74342034999955664</v>
      </c>
      <c r="K167">
        <f>IFERROR(VLOOKUP(B167,DJO!$Q$6:$V$175,5,FALSE),0)</f>
        <v>4.1296007581078751</v>
      </c>
      <c r="L167">
        <f>IFERROR(VLOOKUP(B167,DJO!$Q$6:$V$175,6,FALSE),0)</f>
        <v>1.1433935412975205</v>
      </c>
      <c r="M167">
        <f t="shared" si="4"/>
        <v>1.3073487902808847</v>
      </c>
      <c r="N167">
        <f>IFERROR(VLOOKUP(B167,Tol!$U$6:$AI$204,14,FALSE),0)</f>
        <v>0.22094551755538147</v>
      </c>
      <c r="O167">
        <f>IFERROR(VLOOKUP(B167,Tol!$U$6:$AI$204,15,FALSE),0)</f>
        <v>9.3479336563255327E-2</v>
      </c>
      <c r="P167">
        <f t="shared" si="5"/>
        <v>8.7383863643063636E-3</v>
      </c>
    </row>
    <row r="168" spans="1:16" x14ac:dyDescent="0.25">
      <c r="A168" t="s">
        <v>779</v>
      </c>
      <c r="B168" t="s">
        <v>704</v>
      </c>
      <c r="C168" t="s">
        <v>59</v>
      </c>
      <c r="D168">
        <v>1</v>
      </c>
      <c r="E168" t="s">
        <v>704</v>
      </c>
      <c r="F168" t="s">
        <v>692</v>
      </c>
      <c r="G168">
        <v>0.18773002827499999</v>
      </c>
      <c r="H168">
        <v>5.3072701463912475</v>
      </c>
      <c r="I168">
        <v>0.75818144948446398</v>
      </c>
      <c r="J168">
        <v>0.57483911034236279</v>
      </c>
      <c r="K168">
        <f>IFERROR(VLOOKUP(B168,DJO!$Q$6:$V$175,5,FALSE),0)</f>
        <v>0</v>
      </c>
      <c r="L168">
        <f>IFERROR(VLOOKUP(B168,DJO!$Q$6:$V$175,6,FALSE),0)</f>
        <v>0</v>
      </c>
      <c r="M168">
        <f t="shared" si="4"/>
        <v>0</v>
      </c>
      <c r="N168">
        <f>IFERROR(VLOOKUP(B168,Tol!$U$6:$AI$204,14,FALSE),0)</f>
        <v>0</v>
      </c>
      <c r="O168">
        <f>IFERROR(VLOOKUP(B168,Tol!$U$6:$AI$204,15,FALSE),0)</f>
        <v>0</v>
      </c>
      <c r="P168">
        <f t="shared" si="5"/>
        <v>0</v>
      </c>
    </row>
    <row r="169" spans="1:16" x14ac:dyDescent="0.25">
      <c r="A169" t="s">
        <v>780</v>
      </c>
      <c r="B169" t="s">
        <v>781</v>
      </c>
      <c r="C169" t="s">
        <v>59</v>
      </c>
      <c r="D169">
        <v>1</v>
      </c>
      <c r="E169" t="s">
        <v>704</v>
      </c>
      <c r="F169" t="s">
        <v>692</v>
      </c>
      <c r="G169">
        <v>6.6740924520300005E-2</v>
      </c>
      <c r="H169">
        <v>1.8868165072146332</v>
      </c>
      <c r="I169">
        <v>0.26954521531637621</v>
      </c>
      <c r="J169">
        <v>7.2654623099951604E-2</v>
      </c>
      <c r="K169">
        <f>IFERROR(VLOOKUP(B169,DJO!$Q$6:$V$175,5,FALSE),0)</f>
        <v>0</v>
      </c>
      <c r="L169">
        <f>IFERROR(VLOOKUP(B169,DJO!$Q$6:$V$175,6,FALSE),0)</f>
        <v>0</v>
      </c>
      <c r="M169">
        <f t="shared" si="4"/>
        <v>0</v>
      </c>
      <c r="N169">
        <f>IFERROR(VLOOKUP(B169,Tol!$U$6:$AI$204,14,FALSE),0)</f>
        <v>0</v>
      </c>
      <c r="O169">
        <f>IFERROR(VLOOKUP(B169,Tol!$U$6:$AI$204,15,FALSE),0)</f>
        <v>0</v>
      </c>
      <c r="P169">
        <f t="shared" si="5"/>
        <v>0</v>
      </c>
    </row>
    <row r="170" spans="1:16" x14ac:dyDescent="0.25">
      <c r="A170" t="s">
        <v>782</v>
      </c>
      <c r="B170" t="s">
        <v>704</v>
      </c>
      <c r="C170" t="s">
        <v>704</v>
      </c>
      <c r="D170">
        <v>0</v>
      </c>
      <c r="E170" t="s">
        <v>704</v>
      </c>
      <c r="F170" t="s">
        <v>704</v>
      </c>
      <c r="G170">
        <v>1.38906367084E-2</v>
      </c>
      <c r="H170">
        <v>0.39269882497895076</v>
      </c>
      <c r="I170">
        <v>5.609983213985012E-2</v>
      </c>
      <c r="J170">
        <v>3.1471911661193606E-3</v>
      </c>
      <c r="K170">
        <f>IFERROR(VLOOKUP(B170,DJO!$Q$6:$V$175,5,FALSE),0)</f>
        <v>0</v>
      </c>
      <c r="L170">
        <f>IFERROR(VLOOKUP(B170,DJO!$Q$6:$V$175,6,FALSE),0)</f>
        <v>0</v>
      </c>
      <c r="M170">
        <f t="shared" si="4"/>
        <v>0</v>
      </c>
      <c r="N170">
        <f>IFERROR(VLOOKUP(B170,Tol!$U$6:$AI$204,14,FALSE),0)</f>
        <v>0</v>
      </c>
      <c r="O170">
        <f>IFERROR(VLOOKUP(B170,Tol!$U$6:$AI$204,15,FALSE),0)</f>
        <v>0</v>
      </c>
      <c r="P170">
        <f t="shared" si="5"/>
        <v>0</v>
      </c>
    </row>
    <row r="171" spans="1:16" x14ac:dyDescent="0.25">
      <c r="A171" t="s">
        <v>362</v>
      </c>
      <c r="B171" t="s">
        <v>133</v>
      </c>
      <c r="C171" t="s">
        <v>133</v>
      </c>
      <c r="D171">
        <v>0</v>
      </c>
      <c r="E171" t="s">
        <v>704</v>
      </c>
      <c r="F171" t="s">
        <v>704</v>
      </c>
      <c r="G171">
        <v>3.1485219437E-2</v>
      </c>
      <c r="H171">
        <v>0.89011101050806329</v>
      </c>
      <c r="I171">
        <v>0.12715871578686619</v>
      </c>
      <c r="J171">
        <v>1.6169339000565011E-2</v>
      </c>
      <c r="K171">
        <f>IFERROR(VLOOKUP(B171,DJO!$Q$6:$V$175,5,FALSE),0)</f>
        <v>0.84617401579031604</v>
      </c>
      <c r="L171">
        <f>IFERROR(VLOOKUP(B171,DJO!$Q$6:$V$175,6,FALSE),0)</f>
        <v>0.15564777174250413</v>
      </c>
      <c r="M171">
        <f t="shared" si="4"/>
        <v>2.4226228848406667E-2</v>
      </c>
      <c r="N171">
        <f>IFERROR(VLOOKUP(B171,Tol!$U$6:$AI$204,14,FALSE),0)</f>
        <v>1.2643457880161175E-3</v>
      </c>
      <c r="O171">
        <f>IFERROR(VLOOKUP(B171,Tol!$U$6:$AI$204,15,FALSE),0)</f>
        <v>6.3574116119982475E-4</v>
      </c>
      <c r="P171">
        <f t="shared" si="5"/>
        <v>4.0416682404370157E-7</v>
      </c>
    </row>
    <row r="172" spans="1:16" x14ac:dyDescent="0.25">
      <c r="A172" t="s">
        <v>783</v>
      </c>
      <c r="B172" t="s">
        <v>704</v>
      </c>
      <c r="C172" t="s">
        <v>85</v>
      </c>
      <c r="D172">
        <v>1</v>
      </c>
      <c r="E172" t="s">
        <v>704</v>
      </c>
      <c r="F172" t="s">
        <v>704</v>
      </c>
      <c r="G172">
        <v>7.3782723523899987E-2</v>
      </c>
      <c r="H172">
        <v>2.0858935007680972</v>
      </c>
      <c r="I172">
        <v>0.29798478582401394</v>
      </c>
      <c r="J172">
        <v>8.8794932582583461E-2</v>
      </c>
      <c r="K172">
        <f>IFERROR(VLOOKUP(B172,DJO!$Q$6:$V$175,5,FALSE),0)</f>
        <v>0</v>
      </c>
      <c r="L172">
        <f>IFERROR(VLOOKUP(B172,DJO!$Q$6:$V$175,6,FALSE),0)</f>
        <v>0</v>
      </c>
      <c r="M172">
        <f t="shared" si="4"/>
        <v>0</v>
      </c>
      <c r="N172">
        <f>IFERROR(VLOOKUP(B172,Tol!$U$6:$AI$204,14,FALSE),0)</f>
        <v>0</v>
      </c>
      <c r="O172">
        <f>IFERROR(VLOOKUP(B172,Tol!$U$6:$AI$204,15,FALSE),0)</f>
        <v>0</v>
      </c>
      <c r="P172">
        <f t="shared" si="5"/>
        <v>0</v>
      </c>
    </row>
    <row r="173" spans="1:16" x14ac:dyDescent="0.25">
      <c r="A173" t="s">
        <v>784</v>
      </c>
      <c r="B173" t="s">
        <v>785</v>
      </c>
      <c r="C173" t="s">
        <v>61</v>
      </c>
      <c r="D173">
        <v>1</v>
      </c>
      <c r="E173" t="s">
        <v>704</v>
      </c>
      <c r="F173" t="s">
        <v>704</v>
      </c>
      <c r="G173">
        <v>1.2377811541099999</v>
      </c>
      <c r="H173">
        <v>34.993011119939901</v>
      </c>
      <c r="I173">
        <v>4.9990015885628445</v>
      </c>
      <c r="J173">
        <v>24.990016882453844</v>
      </c>
      <c r="K173">
        <f>IFERROR(VLOOKUP(B173,DJO!$Q$6:$V$175,5,FALSE),0)</f>
        <v>0</v>
      </c>
      <c r="L173">
        <f>IFERROR(VLOOKUP(B173,DJO!$Q$6:$V$175,6,FALSE),0)</f>
        <v>0</v>
      </c>
      <c r="M173">
        <f t="shared" si="4"/>
        <v>0</v>
      </c>
      <c r="N173">
        <f>IFERROR(VLOOKUP(B173,Tol!$U$6:$AI$204,14,FALSE),0)</f>
        <v>0</v>
      </c>
      <c r="O173">
        <f>IFERROR(VLOOKUP(B173,Tol!$U$6:$AI$204,15,FALSE),0)</f>
        <v>0</v>
      </c>
      <c r="P173">
        <f t="shared" si="5"/>
        <v>0</v>
      </c>
    </row>
    <row r="174" spans="1:16" x14ac:dyDescent="0.25">
      <c r="A174" t="s">
        <v>414</v>
      </c>
      <c r="B174" t="s">
        <v>162</v>
      </c>
      <c r="C174" t="s">
        <v>162</v>
      </c>
      <c r="D174">
        <v>0</v>
      </c>
      <c r="E174" t="s">
        <v>704</v>
      </c>
      <c r="F174" t="s">
        <v>704</v>
      </c>
      <c r="G174">
        <v>0.136250499937</v>
      </c>
      <c r="H174">
        <v>3.851904873136486</v>
      </c>
      <c r="I174">
        <v>0.55027212473378373</v>
      </c>
      <c r="J174">
        <v>0.30279941125903281</v>
      </c>
      <c r="K174">
        <f>IFERROR(VLOOKUP(B174,DJO!$Q$6:$V$175,5,FALSE),0)</f>
        <v>0.1922619791769295</v>
      </c>
      <c r="L174">
        <f>IFERROR(VLOOKUP(B174,DJO!$Q$6:$V$175,6,FALSE),0)</f>
        <v>5.2987927264402546E-2</v>
      </c>
      <c r="M174">
        <f t="shared" si="4"/>
        <v>2.8077204357776146E-3</v>
      </c>
      <c r="N174">
        <f>IFERROR(VLOOKUP(B174,Tol!$U$6:$AI$204,14,FALSE),0)</f>
        <v>0.15490612688377534</v>
      </c>
      <c r="O174">
        <f>IFERROR(VLOOKUP(B174,Tol!$U$6:$AI$204,15,FALSE),0)</f>
        <v>6.6975376678606785E-2</v>
      </c>
      <c r="P174">
        <f t="shared" si="5"/>
        <v>4.4857010812412654E-3</v>
      </c>
    </row>
    <row r="175" spans="1:16" x14ac:dyDescent="0.25">
      <c r="A175" t="s">
        <v>786</v>
      </c>
      <c r="B175" t="s">
        <v>698</v>
      </c>
      <c r="C175" t="s">
        <v>698</v>
      </c>
      <c r="D175">
        <v>0</v>
      </c>
      <c r="E175" t="s">
        <v>704</v>
      </c>
      <c r="F175" t="s">
        <v>704</v>
      </c>
      <c r="G175">
        <v>0.28406263849300001</v>
      </c>
      <c r="H175">
        <v>8.0306660305329256</v>
      </c>
      <c r="I175">
        <v>1.1472380043618466</v>
      </c>
      <c r="J175">
        <v>1.3161550386521526</v>
      </c>
      <c r="K175">
        <f>IFERROR(VLOOKUP(B175,DJO!$Q$6:$V$175,5,FALSE),0)</f>
        <v>0</v>
      </c>
      <c r="L175">
        <f>IFERROR(VLOOKUP(B175,DJO!$Q$6:$V$175,6,FALSE),0)</f>
        <v>0</v>
      </c>
      <c r="M175">
        <f t="shared" si="4"/>
        <v>0</v>
      </c>
      <c r="N175">
        <f>IFERROR(VLOOKUP(B175,Tol!$U$6:$AI$204,14,FALSE),0)</f>
        <v>0</v>
      </c>
      <c r="O175">
        <f>IFERROR(VLOOKUP(B175,Tol!$U$6:$AI$204,15,FALSE),0)</f>
        <v>0</v>
      </c>
      <c r="P175">
        <f t="shared" si="5"/>
        <v>0</v>
      </c>
    </row>
    <row r="176" spans="1:16" x14ac:dyDescent="0.25">
      <c r="A176" t="s">
        <v>415</v>
      </c>
      <c r="B176" t="s">
        <v>9</v>
      </c>
      <c r="C176" t="s">
        <v>9</v>
      </c>
      <c r="D176">
        <v>0</v>
      </c>
      <c r="E176" t="s">
        <v>704</v>
      </c>
      <c r="F176" t="s">
        <v>704</v>
      </c>
      <c r="G176">
        <v>5.7838147196800006E-2</v>
      </c>
      <c r="H176">
        <v>1.6351282464545258</v>
      </c>
      <c r="I176">
        <v>0.23358974949350372</v>
      </c>
      <c r="J176">
        <v>5.456417106843782E-2</v>
      </c>
      <c r="K176">
        <f>IFERROR(VLOOKUP(B176,DJO!$Q$6:$V$175,5,FALSE),0)</f>
        <v>1.2064240004410556</v>
      </c>
      <c r="L176">
        <f>IFERROR(VLOOKUP(B176,DJO!$Q$6:$V$175,6,FALSE),0)</f>
        <v>0.2799065622646662</v>
      </c>
      <c r="M176">
        <f t="shared" si="4"/>
        <v>7.8347683598823464E-2</v>
      </c>
      <c r="N176">
        <f>IFERROR(VLOOKUP(B176,Tol!$U$6:$AI$204,14,FALSE),0)</f>
        <v>9.4255748466102983E-3</v>
      </c>
      <c r="O176">
        <f>IFERROR(VLOOKUP(B176,Tol!$U$6:$AI$204,15,FALSE),0)</f>
        <v>4.1482001917792204E-3</v>
      </c>
      <c r="P176">
        <f t="shared" si="5"/>
        <v>1.720756483107716E-5</v>
      </c>
    </row>
    <row r="177" spans="1:16" x14ac:dyDescent="0.25">
      <c r="A177" t="s">
        <v>360</v>
      </c>
      <c r="B177" t="s">
        <v>704</v>
      </c>
      <c r="C177" t="s">
        <v>164</v>
      </c>
      <c r="D177">
        <v>0</v>
      </c>
      <c r="E177" t="s">
        <v>704</v>
      </c>
      <c r="F177" t="s">
        <v>704</v>
      </c>
      <c r="G177">
        <v>0.17295427998400001</v>
      </c>
      <c r="H177">
        <v>4.8895485463042219</v>
      </c>
      <c r="I177">
        <v>0.69850693518631746</v>
      </c>
      <c r="J177">
        <v>0.48791193850338227</v>
      </c>
      <c r="K177">
        <f>IFERROR(VLOOKUP(B177,DJO!$Q$6:$V$175,5,FALSE),0)</f>
        <v>0</v>
      </c>
      <c r="L177">
        <f>IFERROR(VLOOKUP(B177,DJO!$Q$6:$V$175,6,FALSE),0)</f>
        <v>0</v>
      </c>
      <c r="M177">
        <f t="shared" si="4"/>
        <v>0</v>
      </c>
      <c r="N177">
        <f>IFERROR(VLOOKUP(B177,Tol!$U$6:$AI$204,14,FALSE),0)</f>
        <v>0</v>
      </c>
      <c r="O177">
        <f>IFERROR(VLOOKUP(B177,Tol!$U$6:$AI$204,15,FALSE),0)</f>
        <v>0</v>
      </c>
      <c r="P177">
        <f t="shared" si="5"/>
        <v>0</v>
      </c>
    </row>
    <row r="178" spans="1:16" x14ac:dyDescent="0.25">
      <c r="A178" t="s">
        <v>392</v>
      </c>
      <c r="B178" t="s">
        <v>138</v>
      </c>
      <c r="C178" t="s">
        <v>138</v>
      </c>
      <c r="D178">
        <v>0</v>
      </c>
      <c r="E178" t="s">
        <v>704</v>
      </c>
      <c r="F178" t="s">
        <v>704</v>
      </c>
      <c r="G178">
        <v>8.2559682952100005E-2</v>
      </c>
      <c r="H178">
        <v>2.3340247942931645</v>
      </c>
      <c r="I178">
        <v>0.3334321134704521</v>
      </c>
      <c r="J178">
        <v>0.11117697429337244</v>
      </c>
      <c r="K178">
        <f>IFERROR(VLOOKUP(B178,DJO!$Q$6:$V$175,5,FALSE),0)</f>
        <v>0.21663665644530142</v>
      </c>
      <c r="L178">
        <f>IFERROR(VLOOKUP(B178,DJO!$Q$6:$V$175,6,FALSE),0)</f>
        <v>0.18167915811831586</v>
      </c>
      <c r="M178">
        <f t="shared" si="4"/>
        <v>3.3007316494580018E-2</v>
      </c>
      <c r="N178">
        <f>IFERROR(VLOOKUP(B178,Tol!$U$6:$AI$204,14,FALSE),0)</f>
        <v>0.21153153002057529</v>
      </c>
      <c r="O178">
        <f>IFERROR(VLOOKUP(B178,Tol!$U$6:$AI$204,15,FALSE),0)</f>
        <v>9.0427419304222226E-2</v>
      </c>
      <c r="P178">
        <f t="shared" si="5"/>
        <v>8.1771181620216224E-3</v>
      </c>
    </row>
    <row r="179" spans="1:16" x14ac:dyDescent="0.25">
      <c r="A179" t="s">
        <v>421</v>
      </c>
      <c r="B179" t="s">
        <v>167</v>
      </c>
      <c r="C179" t="s">
        <v>167</v>
      </c>
      <c r="D179">
        <v>0</v>
      </c>
      <c r="E179" t="s">
        <v>704</v>
      </c>
      <c r="F179" t="s">
        <v>704</v>
      </c>
      <c r="G179">
        <v>0.47370291469999998</v>
      </c>
      <c r="H179">
        <v>13.391940333397525</v>
      </c>
      <c r="I179">
        <v>1.9131343333425037</v>
      </c>
      <c r="J179">
        <v>3.6600829774138659</v>
      </c>
      <c r="K179">
        <f>IFERROR(VLOOKUP(B179,DJO!$Q$6:$V$175,5,FALSE),0)</f>
        <v>0.48984777110332561</v>
      </c>
      <c r="L179">
        <f>IFERROR(VLOOKUP(B179,DJO!$Q$6:$V$175,6,FALSE),0)</f>
        <v>0.16792918789072708</v>
      </c>
      <c r="M179">
        <f t="shared" si="4"/>
        <v>2.8200212145639121E-2</v>
      </c>
      <c r="N179">
        <f>IFERROR(VLOOKUP(B179,Tol!$U$6:$AI$204,14,FALSE),0)</f>
        <v>5.2610170019569899E-2</v>
      </c>
      <c r="O179">
        <f>IFERROR(VLOOKUP(B179,Tol!$U$6:$AI$204,15,FALSE),0)</f>
        <v>2.2027920365985526E-2</v>
      </c>
      <c r="P179">
        <f t="shared" si="5"/>
        <v>4.8522927565019993E-4</v>
      </c>
    </row>
    <row r="180" spans="1:16" x14ac:dyDescent="0.25">
      <c r="A180" t="s">
        <v>347</v>
      </c>
      <c r="B180" t="s">
        <v>125</v>
      </c>
      <c r="C180" t="s">
        <v>125</v>
      </c>
      <c r="D180">
        <v>0</v>
      </c>
      <c r="E180" t="s">
        <v>704</v>
      </c>
      <c r="F180" t="s">
        <v>704</v>
      </c>
      <c r="G180">
        <v>0.224384723324</v>
      </c>
      <c r="H180">
        <v>6.3435261494727708</v>
      </c>
      <c r="I180">
        <v>0.90621802135325302</v>
      </c>
      <c r="J180">
        <v>0.82123110222540496</v>
      </c>
      <c r="K180">
        <f>IFERROR(VLOOKUP(B180,DJO!$Q$6:$V$175,5,FALSE),0)</f>
        <v>0.60014737526285467</v>
      </c>
      <c r="L180">
        <f>IFERROR(VLOOKUP(B180,DJO!$Q$6:$V$175,6,FALSE),0)</f>
        <v>0.38318396772001584</v>
      </c>
      <c r="M180">
        <f t="shared" si="4"/>
        <v>0.14682995311765415</v>
      </c>
      <c r="N180">
        <f>IFERROR(VLOOKUP(B180,Tol!$U$6:$AI$204,14,FALSE),0)</f>
        <v>1.277324604545</v>
      </c>
      <c r="O180">
        <f>IFERROR(VLOOKUP(B180,Tol!$U$6:$AI$204,15,FALSE),0)</f>
        <v>0.54480715882392117</v>
      </c>
      <c r="P180">
        <f t="shared" si="5"/>
        <v>0.29681484030579325</v>
      </c>
    </row>
    <row r="181" spans="1:16" x14ac:dyDescent="0.25">
      <c r="A181" t="s">
        <v>348</v>
      </c>
      <c r="B181" t="s">
        <v>349</v>
      </c>
      <c r="C181" t="s">
        <v>349</v>
      </c>
      <c r="D181">
        <v>0</v>
      </c>
      <c r="E181" t="s">
        <v>704</v>
      </c>
      <c r="F181" t="s">
        <v>704</v>
      </c>
      <c r="G181">
        <v>0.614806246527</v>
      </c>
      <c r="H181">
        <v>17.381038441158811</v>
      </c>
      <c r="I181">
        <v>2.483005491594116</v>
      </c>
      <c r="J181">
        <v>6.1653162712865379</v>
      </c>
      <c r="K181">
        <f>IFERROR(VLOOKUP(B181,DJO!$Q$6:$V$175,5,FALSE),0)</f>
        <v>0</v>
      </c>
      <c r="L181">
        <f>IFERROR(VLOOKUP(B181,DJO!$Q$6:$V$175,6,FALSE),0)</f>
        <v>0</v>
      </c>
      <c r="M181">
        <f t="shared" si="4"/>
        <v>0</v>
      </c>
      <c r="N181">
        <f>IFERROR(VLOOKUP(B181,Tol!$U$6:$AI$204,14,FALSE),0)</f>
        <v>2.741959548810479E-5</v>
      </c>
      <c r="O181">
        <f>IFERROR(VLOOKUP(B181,Tol!$U$6:$AI$204,15,FALSE),0)</f>
        <v>1.1436709551743213E-5</v>
      </c>
      <c r="P181">
        <f t="shared" si="5"/>
        <v>1.3079832537093445E-10</v>
      </c>
    </row>
    <row r="182" spans="1:16" x14ac:dyDescent="0.25">
      <c r="A182" t="s">
        <v>351</v>
      </c>
      <c r="B182" t="s">
        <v>352</v>
      </c>
      <c r="C182" t="s">
        <v>352</v>
      </c>
      <c r="D182">
        <v>0</v>
      </c>
      <c r="E182" t="s">
        <v>704</v>
      </c>
      <c r="F182" t="s">
        <v>704</v>
      </c>
      <c r="G182">
        <v>1.1202339808299999E-3</v>
      </c>
      <c r="H182">
        <v>3.1669863463307378E-2</v>
      </c>
      <c r="I182">
        <v>4.5242662090439123E-3</v>
      </c>
      <c r="J182">
        <v>2.0468984730296574E-5</v>
      </c>
      <c r="K182">
        <f>IFERROR(VLOOKUP(B182,DJO!$Q$6:$V$175,5,FALSE),0)</f>
        <v>0</v>
      </c>
      <c r="L182">
        <f>IFERROR(VLOOKUP(B182,DJO!$Q$6:$V$175,6,FALSE),0)</f>
        <v>0</v>
      </c>
      <c r="M182">
        <f t="shared" si="4"/>
        <v>0</v>
      </c>
      <c r="N182">
        <f>IFERROR(VLOOKUP(B182,Tol!$U$6:$AI$204,14,FALSE),0)</f>
        <v>1.990691056891869E-2</v>
      </c>
      <c r="O182">
        <f>IFERROR(VLOOKUP(B182,Tol!$U$6:$AI$204,15,FALSE),0)</f>
        <v>8.4772861516279538E-3</v>
      </c>
      <c r="P182">
        <f t="shared" si="5"/>
        <v>7.1864380496583082E-5</v>
      </c>
    </row>
    <row r="183" spans="1:16" x14ac:dyDescent="0.25">
      <c r="A183" t="s">
        <v>787</v>
      </c>
      <c r="B183" t="s">
        <v>704</v>
      </c>
      <c r="C183" t="s">
        <v>164</v>
      </c>
      <c r="D183">
        <v>1</v>
      </c>
      <c r="E183" t="s">
        <v>704</v>
      </c>
      <c r="F183" t="s">
        <v>704</v>
      </c>
      <c r="G183">
        <v>0.35372022104900003</v>
      </c>
      <c r="H183">
        <v>9.9999386704309643</v>
      </c>
      <c r="I183">
        <v>1.4285626672044236</v>
      </c>
      <c r="J183">
        <v>2.0407912941302166</v>
      </c>
      <c r="K183">
        <f>IFERROR(VLOOKUP(B183,DJO!$Q$6:$V$175,5,FALSE),0)</f>
        <v>0</v>
      </c>
      <c r="L183">
        <f>IFERROR(VLOOKUP(B183,DJO!$Q$6:$V$175,6,FALSE),0)</f>
        <v>0</v>
      </c>
      <c r="M183">
        <f t="shared" si="4"/>
        <v>0</v>
      </c>
      <c r="N183">
        <f>IFERROR(VLOOKUP(B183,Tol!$U$6:$AI$204,14,FALSE),0)</f>
        <v>0</v>
      </c>
      <c r="O183">
        <f>IFERROR(VLOOKUP(B183,Tol!$U$6:$AI$204,15,FALSE),0)</f>
        <v>0</v>
      </c>
      <c r="P183">
        <f t="shared" si="5"/>
        <v>0</v>
      </c>
    </row>
    <row r="184" spans="1:16" x14ac:dyDescent="0.25">
      <c r="A184" t="s">
        <v>353</v>
      </c>
      <c r="B184" t="s">
        <v>126</v>
      </c>
      <c r="C184" t="s">
        <v>126</v>
      </c>
      <c r="D184">
        <v>0</v>
      </c>
      <c r="E184" t="s">
        <v>704</v>
      </c>
      <c r="F184" t="s">
        <v>704</v>
      </c>
      <c r="G184">
        <v>0.33126703417199999</v>
      </c>
      <c r="H184">
        <v>9.3651700641583187</v>
      </c>
      <c r="I184">
        <v>1.337881437736903</v>
      </c>
      <c r="J184">
        <v>1.7899267414409628</v>
      </c>
      <c r="K184">
        <f>IFERROR(VLOOKUP(B184,DJO!$Q$6:$V$175,5,FALSE),0)</f>
        <v>9.33542096121769E-2</v>
      </c>
      <c r="L184">
        <f>IFERROR(VLOOKUP(B184,DJO!$Q$6:$V$175,6,FALSE),0)</f>
        <v>3.9569293035951282E-2</v>
      </c>
      <c r="M184">
        <f t="shared" si="4"/>
        <v>1.5657289513649826E-3</v>
      </c>
      <c r="N184">
        <f>IFERROR(VLOOKUP(B184,Tol!$U$6:$AI$204,14,FALSE),0)</f>
        <v>6.4619203002553721E-3</v>
      </c>
      <c r="O184">
        <f>IFERROR(VLOOKUP(B184,Tol!$U$6:$AI$204,15,FALSE),0)</f>
        <v>2.7081400335178195E-3</v>
      </c>
      <c r="P184">
        <f t="shared" si="5"/>
        <v>7.3340224411418966E-6</v>
      </c>
    </row>
    <row r="185" spans="1:16" x14ac:dyDescent="0.25">
      <c r="A185" t="s">
        <v>354</v>
      </c>
      <c r="B185" t="s">
        <v>129</v>
      </c>
      <c r="C185" t="s">
        <v>129</v>
      </c>
      <c r="D185">
        <v>0</v>
      </c>
      <c r="E185" t="s">
        <v>704</v>
      </c>
      <c r="F185" t="s">
        <v>704</v>
      </c>
      <c r="G185">
        <v>2.40332726261</v>
      </c>
      <c r="H185">
        <v>67.943882766446322</v>
      </c>
      <c r="I185">
        <v>9.7062689666351893</v>
      </c>
      <c r="J185">
        <v>94.211657252665347</v>
      </c>
      <c r="K185">
        <f>IFERROR(VLOOKUP(B185,DJO!$Q$6:$V$175,5,FALSE),0)</f>
        <v>3.2230023694678651E-2</v>
      </c>
      <c r="L185">
        <f>IFERROR(VLOOKUP(B185,DJO!$Q$6:$V$175,6,FALSE),0)</f>
        <v>1.7085895487378017E-2</v>
      </c>
      <c r="M185">
        <f t="shared" si="4"/>
        <v>2.9192782460560449E-4</v>
      </c>
      <c r="N185">
        <f>IFERROR(VLOOKUP(B185,Tol!$U$6:$AI$204,14,FALSE),0)</f>
        <v>4.2623318586524336E-2</v>
      </c>
      <c r="O185">
        <f>IFERROR(VLOOKUP(B185,Tol!$U$6:$AI$204,15,FALSE),0)</f>
        <v>1.8195349748870656E-2</v>
      </c>
      <c r="P185">
        <f t="shared" si="5"/>
        <v>3.3107075248372744E-4</v>
      </c>
    </row>
    <row r="186" spans="1:16" x14ac:dyDescent="0.25">
      <c r="A186" t="s">
        <v>357</v>
      </c>
      <c r="B186" t="s">
        <v>128</v>
      </c>
      <c r="C186" t="s">
        <v>128</v>
      </c>
      <c r="D186">
        <v>0</v>
      </c>
      <c r="E186" t="s">
        <v>704</v>
      </c>
      <c r="F186" t="s">
        <v>704</v>
      </c>
      <c r="G186">
        <v>1.9710379602100001</v>
      </c>
      <c r="H186">
        <v>55.722736632749459</v>
      </c>
      <c r="I186">
        <v>7.9603909475356378</v>
      </c>
      <c r="J186">
        <v>63.367824037607328</v>
      </c>
      <c r="K186">
        <f>IFERROR(VLOOKUP(B186,DJO!$Q$6:$V$175,5,FALSE),0)</f>
        <v>0.40195479319060706</v>
      </c>
      <c r="L186">
        <f>IFERROR(VLOOKUP(B186,DJO!$Q$6:$V$175,6,FALSE),0)</f>
        <v>0.23280160974705907</v>
      </c>
      <c r="M186">
        <f t="shared" si="4"/>
        <v>5.4196589500821991E-2</v>
      </c>
      <c r="N186">
        <f>IFERROR(VLOOKUP(B186,Tol!$U$6:$AI$204,14,FALSE),0)</f>
        <v>0.44875080270373535</v>
      </c>
      <c r="O186">
        <f>IFERROR(VLOOKUP(B186,Tol!$U$6:$AI$204,15,FALSE),0)</f>
        <v>0.19144995037778603</v>
      </c>
      <c r="P186">
        <f t="shared" si="5"/>
        <v>3.6653083499656736E-2</v>
      </c>
    </row>
    <row r="187" spans="1:16" x14ac:dyDescent="0.25">
      <c r="A187" t="s">
        <v>788</v>
      </c>
      <c r="B187" t="s">
        <v>789</v>
      </c>
      <c r="C187" t="s">
        <v>61</v>
      </c>
      <c r="D187">
        <v>1</v>
      </c>
      <c r="E187" t="s">
        <v>704</v>
      </c>
      <c r="F187" t="s">
        <v>704</v>
      </c>
      <c r="G187">
        <v>0.84232751634900005</v>
      </c>
      <c r="H187">
        <v>23.813237136758399</v>
      </c>
      <c r="I187">
        <v>3.4018910195369148</v>
      </c>
      <c r="J187">
        <v>11.57286250880591</v>
      </c>
      <c r="K187">
        <f>IFERROR(VLOOKUP(B187,DJO!$Q$6:$V$175,5,FALSE),0)</f>
        <v>0</v>
      </c>
      <c r="L187">
        <f>IFERROR(VLOOKUP(B187,DJO!$Q$6:$V$175,6,FALSE),0)</f>
        <v>0</v>
      </c>
      <c r="M187">
        <f t="shared" si="4"/>
        <v>0</v>
      </c>
      <c r="N187">
        <f>IFERROR(VLOOKUP(B187,Tol!$U$6:$AI$204,14,FALSE),0)</f>
        <v>0</v>
      </c>
      <c r="O187">
        <f>IFERROR(VLOOKUP(B187,Tol!$U$6:$AI$204,15,FALSE),0)</f>
        <v>0</v>
      </c>
      <c r="P187">
        <f t="shared" si="5"/>
        <v>0</v>
      </c>
    </row>
    <row r="188" spans="1:16" x14ac:dyDescent="0.25">
      <c r="A188" t="s">
        <v>358</v>
      </c>
      <c r="B188" t="s">
        <v>130</v>
      </c>
      <c r="C188" t="s">
        <v>130</v>
      </c>
      <c r="D188">
        <v>0</v>
      </c>
      <c r="E188" t="s">
        <v>692</v>
      </c>
      <c r="F188" t="s">
        <v>692</v>
      </c>
      <c r="G188">
        <v>2.9973449184400001E-2</v>
      </c>
      <c r="H188">
        <v>0.84737211996641215</v>
      </c>
      <c r="I188">
        <v>0.12105315999520175</v>
      </c>
      <c r="J188">
        <v>1.4653867544823913E-2</v>
      </c>
      <c r="K188">
        <f>IFERROR(VLOOKUP(B188,DJO!$Q$6:$V$175,5,FALSE),0)</f>
        <v>1.2122180374522025</v>
      </c>
      <c r="L188">
        <f>IFERROR(VLOOKUP(B188,DJO!$Q$6:$V$175,6,FALSE),0)</f>
        <v>0.12010266961468581</v>
      </c>
      <c r="M188">
        <f t="shared" si="4"/>
        <v>1.4424651248574375E-2</v>
      </c>
      <c r="N188">
        <f>IFERROR(VLOOKUP(B188,Tol!$U$6:$AI$204,14,FALSE),0)</f>
        <v>4.5058856278216555E-2</v>
      </c>
      <c r="O188">
        <f>IFERROR(VLOOKUP(B188,Tol!$U$6:$AI$204,15,FALSE),0)</f>
        <v>1.8973517593736233E-2</v>
      </c>
      <c r="P188">
        <f t="shared" si="5"/>
        <v>3.5999436987981838E-4</v>
      </c>
    </row>
    <row r="189" spans="1:16" x14ac:dyDescent="0.25">
      <c r="A189" t="s">
        <v>790</v>
      </c>
      <c r="B189" t="s">
        <v>704</v>
      </c>
      <c r="C189" t="s">
        <v>131</v>
      </c>
      <c r="D189">
        <v>0</v>
      </c>
      <c r="E189" t="s">
        <v>692</v>
      </c>
      <c r="F189" t="s">
        <v>692</v>
      </c>
      <c r="G189">
        <v>0.96042058526700003</v>
      </c>
      <c r="H189">
        <v>27.151817676713978</v>
      </c>
      <c r="I189">
        <v>3.8788310966734261</v>
      </c>
      <c r="J189">
        <v>15.045330676520773</v>
      </c>
      <c r="K189">
        <f>IFERROR(VLOOKUP(B189,DJO!$Q$6:$V$175,5,FALSE),0)</f>
        <v>0</v>
      </c>
      <c r="L189">
        <f>IFERROR(VLOOKUP(B189,DJO!$Q$6:$V$175,6,FALSE),0)</f>
        <v>0</v>
      </c>
      <c r="M189">
        <f t="shared" si="4"/>
        <v>0</v>
      </c>
      <c r="N189">
        <f>IFERROR(VLOOKUP(B189,Tol!$U$6:$AI$204,14,FALSE),0)</f>
        <v>0</v>
      </c>
      <c r="O189">
        <f>IFERROR(VLOOKUP(B189,Tol!$U$6:$AI$204,15,FALSE),0)</f>
        <v>0</v>
      </c>
      <c r="P189">
        <f t="shared" si="5"/>
        <v>0</v>
      </c>
    </row>
    <row r="190" spans="1:16" x14ac:dyDescent="0.25">
      <c r="A190" t="s">
        <v>791</v>
      </c>
      <c r="B190" t="s">
        <v>704</v>
      </c>
      <c r="C190" t="s">
        <v>131</v>
      </c>
      <c r="D190">
        <v>0</v>
      </c>
      <c r="E190" t="s">
        <v>692</v>
      </c>
      <c r="F190" t="s">
        <v>692</v>
      </c>
      <c r="G190">
        <v>0.45280729068999997</v>
      </c>
      <c r="H190">
        <v>12.801205209573663</v>
      </c>
      <c r="I190">
        <v>1.8287436013676661</v>
      </c>
      <c r="J190">
        <v>3.3443031595431814</v>
      </c>
      <c r="K190">
        <f>IFERROR(VLOOKUP(B190,DJO!$Q$6:$V$175,5,FALSE),0)</f>
        <v>0</v>
      </c>
      <c r="L190">
        <f>IFERROR(VLOOKUP(B190,DJO!$Q$6:$V$175,6,FALSE),0)</f>
        <v>0</v>
      </c>
      <c r="M190">
        <f t="shared" si="4"/>
        <v>0</v>
      </c>
      <c r="N190">
        <f>IFERROR(VLOOKUP(B190,Tol!$U$6:$AI$204,14,FALSE),0)</f>
        <v>0</v>
      </c>
      <c r="O190">
        <f>IFERROR(VLOOKUP(B190,Tol!$U$6:$AI$204,15,FALSE),0)</f>
        <v>0</v>
      </c>
      <c r="P190">
        <f t="shared" si="5"/>
        <v>0</v>
      </c>
    </row>
    <row r="191" spans="1:16" x14ac:dyDescent="0.25">
      <c r="A191" t="s">
        <v>359</v>
      </c>
      <c r="B191" t="s">
        <v>131</v>
      </c>
      <c r="C191" t="s">
        <v>131</v>
      </c>
      <c r="D191">
        <v>0</v>
      </c>
      <c r="E191" t="s">
        <v>692</v>
      </c>
      <c r="F191" t="s">
        <v>692</v>
      </c>
      <c r="G191">
        <v>0.31547663242599999</v>
      </c>
      <c r="H191">
        <v>8.9187634420738213</v>
      </c>
      <c r="I191">
        <v>1.2741090631534033</v>
      </c>
      <c r="J191">
        <v>1.623353904809643</v>
      </c>
      <c r="K191">
        <f>IFERROR(VLOOKUP(B191,DJO!$Q$6:$V$175,5,FALSE),0)</f>
        <v>0.44327767502195242</v>
      </c>
      <c r="L191">
        <f>IFERROR(VLOOKUP(B191,DJO!$Q$6:$V$175,6,FALSE),0)</f>
        <v>4.31127486408696E-2</v>
      </c>
      <c r="M191">
        <f t="shared" si="4"/>
        <v>1.8587090953708035E-3</v>
      </c>
      <c r="N191">
        <f>IFERROR(VLOOKUP(B191,Tol!$U$6:$AI$204,14,FALSE),0)</f>
        <v>9.0235013411132815E-3</v>
      </c>
      <c r="O191">
        <f>IFERROR(VLOOKUP(B191,Tol!$U$6:$AI$204,15,FALSE),0)</f>
        <v>4.0677807112034234E-3</v>
      </c>
      <c r="P191">
        <f t="shared" si="5"/>
        <v>1.6546839914438629E-5</v>
      </c>
    </row>
    <row r="192" spans="1:16" x14ac:dyDescent="0.25">
      <c r="A192" t="s">
        <v>792</v>
      </c>
      <c r="B192" t="s">
        <v>793</v>
      </c>
      <c r="C192" t="s">
        <v>59</v>
      </c>
      <c r="D192">
        <v>1</v>
      </c>
      <c r="E192" t="s">
        <v>704</v>
      </c>
      <c r="F192" t="s">
        <v>692</v>
      </c>
      <c r="G192">
        <v>0.31536080315100001</v>
      </c>
      <c r="H192">
        <v>8.9154888607032543</v>
      </c>
      <c r="I192">
        <v>1.2736412658147509</v>
      </c>
      <c r="J192">
        <v>1.622162073986201</v>
      </c>
      <c r="K192">
        <f>IFERROR(VLOOKUP(B192,DJO!$Q$6:$V$175,5,FALSE),0)</f>
        <v>0</v>
      </c>
      <c r="L192">
        <f>IFERROR(VLOOKUP(B192,DJO!$Q$6:$V$175,6,FALSE),0)</f>
        <v>0</v>
      </c>
      <c r="M192">
        <f t="shared" si="4"/>
        <v>0</v>
      </c>
      <c r="N192">
        <f>IFERROR(VLOOKUP(B192,Tol!$U$6:$AI$204,14,FALSE),0)</f>
        <v>0</v>
      </c>
      <c r="O192">
        <f>IFERROR(VLOOKUP(B192,Tol!$U$6:$AI$204,15,FALSE),0)</f>
        <v>0</v>
      </c>
      <c r="P192">
        <f t="shared" si="5"/>
        <v>0</v>
      </c>
    </row>
    <row r="193" spans="1:16" x14ac:dyDescent="0.25">
      <c r="A193" t="s">
        <v>363</v>
      </c>
      <c r="B193" t="s">
        <v>134</v>
      </c>
      <c r="C193" t="s">
        <v>134</v>
      </c>
      <c r="D193">
        <v>0</v>
      </c>
      <c r="E193" t="s">
        <v>692</v>
      </c>
      <c r="F193" t="s">
        <v>692</v>
      </c>
      <c r="G193">
        <v>2.9604918712599997E-2</v>
      </c>
      <c r="H193">
        <v>0.83695348428520655</v>
      </c>
      <c r="I193">
        <v>0.11956478346931523</v>
      </c>
      <c r="J193">
        <v>1.4295737446064237E-2</v>
      </c>
      <c r="K193">
        <f>IFERROR(VLOOKUP(B193,DJO!$Q$6:$V$175,5,FALSE),0)</f>
        <v>0.27198881309769601</v>
      </c>
      <c r="L193">
        <f>IFERROR(VLOOKUP(B193,DJO!$Q$6:$V$175,6,FALSE),0)</f>
        <v>9.9192183831575076E-2</v>
      </c>
      <c r="M193">
        <f t="shared" si="4"/>
        <v>9.8390893332769847E-3</v>
      </c>
      <c r="N193">
        <f>IFERROR(VLOOKUP(B193,Tol!$U$6:$AI$204,14,FALSE),0)</f>
        <v>3.7445326251146084E-2</v>
      </c>
      <c r="O193">
        <f>IFERROR(VLOOKUP(B193,Tol!$U$6:$AI$204,15,FALSE),0)</f>
        <v>1.5957089913631508E-2</v>
      </c>
      <c r="P193">
        <f t="shared" si="5"/>
        <v>2.5462871851172041E-4</v>
      </c>
    </row>
    <row r="194" spans="1:16" x14ac:dyDescent="0.25">
      <c r="A194" t="s">
        <v>364</v>
      </c>
      <c r="B194" t="s">
        <v>135</v>
      </c>
      <c r="C194" t="s">
        <v>135</v>
      </c>
      <c r="D194">
        <v>0</v>
      </c>
      <c r="E194" t="s">
        <v>704</v>
      </c>
      <c r="F194" t="s">
        <v>704</v>
      </c>
      <c r="G194">
        <v>7.6719488634599999</v>
      </c>
      <c r="H194">
        <v>216.89180756973136</v>
      </c>
      <c r="I194">
        <v>30.984543938533051</v>
      </c>
      <c r="J194">
        <v>960.04196307888526</v>
      </c>
      <c r="K194">
        <f>IFERROR(VLOOKUP(B194,DJO!$Q$6:$V$175,5,FALSE),0)</f>
        <v>4.1296007581078751</v>
      </c>
      <c r="L194">
        <f>IFERROR(VLOOKUP(B194,DJO!$Q$6:$V$175,6,FALSE),0)</f>
        <v>1.1433935412975205</v>
      </c>
      <c r="M194">
        <f t="shared" si="4"/>
        <v>1.3073487902808847</v>
      </c>
      <c r="N194">
        <f>IFERROR(VLOOKUP(B194,Tol!$U$6:$AI$204,14,FALSE),0)</f>
        <v>0.22094551755538147</v>
      </c>
      <c r="O194">
        <f>IFERROR(VLOOKUP(B194,Tol!$U$6:$AI$204,15,FALSE),0)</f>
        <v>9.3479336563255327E-2</v>
      </c>
      <c r="P194">
        <f t="shared" si="5"/>
        <v>8.7383863643063636E-3</v>
      </c>
    </row>
    <row r="195" spans="1:16" x14ac:dyDescent="0.25">
      <c r="A195" t="s">
        <v>794</v>
      </c>
      <c r="B195" t="s">
        <v>704</v>
      </c>
      <c r="C195" t="s">
        <v>120</v>
      </c>
      <c r="D195">
        <v>1</v>
      </c>
      <c r="E195" t="s">
        <v>704</v>
      </c>
      <c r="F195" t="s">
        <v>692</v>
      </c>
      <c r="G195">
        <v>9.4877105731499996E-3</v>
      </c>
      <c r="H195">
        <v>0.26822476694414482</v>
      </c>
      <c r="I195">
        <v>3.8317823849163546E-2</v>
      </c>
      <c r="J195">
        <v>1.4682556245355267E-3</v>
      </c>
      <c r="K195">
        <f>IFERROR(VLOOKUP(B195,DJO!$Q$6:$V$175,5,FALSE),0)</f>
        <v>0</v>
      </c>
      <c r="L195">
        <f>IFERROR(VLOOKUP(B195,DJO!$Q$6:$V$175,6,FALSE),0)</f>
        <v>0</v>
      </c>
      <c r="M195">
        <f t="shared" si="4"/>
        <v>0</v>
      </c>
      <c r="N195">
        <f>IFERROR(VLOOKUP(B195,Tol!$U$6:$AI$204,14,FALSE),0)</f>
        <v>0</v>
      </c>
      <c r="O195">
        <f>IFERROR(VLOOKUP(B195,Tol!$U$6:$AI$204,15,FALSE),0)</f>
        <v>0</v>
      </c>
      <c r="P195">
        <f t="shared" si="5"/>
        <v>0</v>
      </c>
    </row>
    <row r="196" spans="1:16" x14ac:dyDescent="0.25">
      <c r="A196" t="s">
        <v>795</v>
      </c>
      <c r="B196" t="s">
        <v>704</v>
      </c>
      <c r="C196" t="s">
        <v>59</v>
      </c>
      <c r="D196">
        <v>1</v>
      </c>
      <c r="E196" t="s">
        <v>704</v>
      </c>
      <c r="F196" t="s">
        <v>692</v>
      </c>
      <c r="G196">
        <v>4.1790303710999999E-3</v>
      </c>
      <c r="H196">
        <v>0.11814435513167704</v>
      </c>
      <c r="I196">
        <v>1.6877765018811008E-2</v>
      </c>
      <c r="J196">
        <v>2.8485895203020053E-4</v>
      </c>
      <c r="K196">
        <f>IFERROR(VLOOKUP(B196,DJO!$Q$6:$V$175,5,FALSE),0)</f>
        <v>0</v>
      </c>
      <c r="L196">
        <f>IFERROR(VLOOKUP(B196,DJO!$Q$6:$V$175,6,FALSE),0)</f>
        <v>0</v>
      </c>
      <c r="M196">
        <f t="shared" si="4"/>
        <v>0</v>
      </c>
      <c r="N196">
        <f>IFERROR(VLOOKUP(B196,Tol!$U$6:$AI$204,14,FALSE),0)</f>
        <v>0</v>
      </c>
      <c r="O196">
        <f>IFERROR(VLOOKUP(B196,Tol!$U$6:$AI$204,15,FALSE),0)</f>
        <v>0</v>
      </c>
      <c r="P196">
        <f t="shared" si="5"/>
        <v>0</v>
      </c>
    </row>
    <row r="197" spans="1:16" x14ac:dyDescent="0.25">
      <c r="A197" t="s">
        <v>796</v>
      </c>
      <c r="B197" t="s">
        <v>468</v>
      </c>
      <c r="C197" t="s">
        <v>59</v>
      </c>
      <c r="D197">
        <v>1</v>
      </c>
      <c r="E197" t="s">
        <v>704</v>
      </c>
      <c r="F197" t="s">
        <v>692</v>
      </c>
      <c r="G197">
        <v>1.0994069836300002E-3</v>
      </c>
      <c r="H197">
        <v>3.108106847140223E-2</v>
      </c>
      <c r="I197">
        <v>4.4401526387717475E-3</v>
      </c>
      <c r="J197">
        <v>1.9714955455591711E-5</v>
      </c>
      <c r="K197">
        <f>IFERROR(VLOOKUP(B197,DJO!$Q$6:$V$175,5,FALSE),0)</f>
        <v>0</v>
      </c>
      <c r="L197">
        <f>IFERROR(VLOOKUP(B197,DJO!$Q$6:$V$175,6,FALSE),0)</f>
        <v>0</v>
      </c>
      <c r="M197">
        <f t="shared" ref="M197:M240" si="6">L197^2</f>
        <v>0</v>
      </c>
      <c r="N197">
        <f>IFERROR(VLOOKUP(B197,Tol!$U$6:$AI$204,14,FALSE),0)</f>
        <v>0</v>
      </c>
      <c r="O197">
        <f>IFERROR(VLOOKUP(B197,Tol!$U$6:$AI$204,15,FALSE),0)</f>
        <v>0</v>
      </c>
      <c r="P197">
        <f t="shared" ref="P197:P240" si="7">O197^2</f>
        <v>0</v>
      </c>
    </row>
    <row r="198" spans="1:16" x14ac:dyDescent="0.25">
      <c r="A198" t="s">
        <v>797</v>
      </c>
      <c r="B198" t="s">
        <v>798</v>
      </c>
      <c r="C198" t="s">
        <v>59</v>
      </c>
      <c r="D198">
        <v>1</v>
      </c>
      <c r="E198" t="s">
        <v>704</v>
      </c>
      <c r="F198" t="s">
        <v>692</v>
      </c>
      <c r="G198">
        <v>1.24138408404E-2</v>
      </c>
      <c r="H198">
        <v>0.35094868679078062</v>
      </c>
      <c r="I198">
        <v>5.013552668439724E-2</v>
      </c>
      <c r="J198">
        <v>2.5135710359219078E-3</v>
      </c>
      <c r="K198">
        <f>IFERROR(VLOOKUP(B198,DJO!$Q$6:$V$175,5,FALSE),0)</f>
        <v>0</v>
      </c>
      <c r="L198">
        <f>IFERROR(VLOOKUP(B198,DJO!$Q$6:$V$175,6,FALSE),0)</f>
        <v>0</v>
      </c>
      <c r="M198">
        <f t="shared" si="6"/>
        <v>0</v>
      </c>
      <c r="N198">
        <f>IFERROR(VLOOKUP(B198,Tol!$U$6:$AI$204,14,FALSE),0)</f>
        <v>0</v>
      </c>
      <c r="O198">
        <f>IFERROR(VLOOKUP(B198,Tol!$U$6:$AI$204,15,FALSE),0)</f>
        <v>0</v>
      </c>
      <c r="P198">
        <f t="shared" si="7"/>
        <v>0</v>
      </c>
    </row>
    <row r="199" spans="1:16" x14ac:dyDescent="0.25">
      <c r="A199" t="s">
        <v>368</v>
      </c>
      <c r="B199" t="s">
        <v>370</v>
      </c>
      <c r="C199" t="s">
        <v>370</v>
      </c>
      <c r="D199">
        <v>0</v>
      </c>
      <c r="E199" t="s">
        <v>704</v>
      </c>
      <c r="F199" t="s">
        <v>704</v>
      </c>
      <c r="G199">
        <v>9.5018141506000003E-3</v>
      </c>
      <c r="H199">
        <v>0.26862348576523859</v>
      </c>
      <c r="I199">
        <v>3.837478368074837E-2</v>
      </c>
      <c r="J199">
        <v>1.4726240225442313E-3</v>
      </c>
      <c r="K199">
        <f>IFERROR(VLOOKUP(B199,DJO!$Q$6:$V$175,5,FALSE),0)</f>
        <v>0</v>
      </c>
      <c r="L199">
        <f>IFERROR(VLOOKUP(B199,DJO!$Q$6:$V$175,6,FALSE),0)</f>
        <v>0</v>
      </c>
      <c r="M199">
        <f t="shared" si="6"/>
        <v>0</v>
      </c>
      <c r="N199">
        <f>IFERROR(VLOOKUP(B199,Tol!$U$6:$AI$204,14,FALSE),0)</f>
        <v>5.8526728947282319E-5</v>
      </c>
      <c r="O199">
        <f>IFERROR(VLOOKUP(B199,Tol!$U$6:$AI$204,15,FALSE),0)</f>
        <v>2.4794029907530882E-5</v>
      </c>
      <c r="P199">
        <f t="shared" si="7"/>
        <v>6.1474391905553591E-10</v>
      </c>
    </row>
    <row r="200" spans="1:16" x14ac:dyDescent="0.25">
      <c r="A200" t="s">
        <v>371</v>
      </c>
      <c r="B200" t="s">
        <v>372</v>
      </c>
      <c r="C200" t="s">
        <v>372</v>
      </c>
      <c r="D200">
        <v>0</v>
      </c>
      <c r="E200" t="s">
        <v>704</v>
      </c>
      <c r="F200" t="s">
        <v>704</v>
      </c>
      <c r="G200">
        <v>1.5412818473899999E-2</v>
      </c>
      <c r="H200">
        <v>0.43573205687931116</v>
      </c>
      <c r="I200">
        <v>6.224743669704446E-2</v>
      </c>
      <c r="J200">
        <v>3.8747433753525571E-3</v>
      </c>
      <c r="K200">
        <f>IFERROR(VLOOKUP(B200,DJO!$Q$6:$V$175,5,FALSE),0)</f>
        <v>0</v>
      </c>
      <c r="L200">
        <f>IFERROR(VLOOKUP(B200,DJO!$Q$6:$V$175,6,FALSE),0)</f>
        <v>0</v>
      </c>
      <c r="M200">
        <f t="shared" si="6"/>
        <v>0</v>
      </c>
      <c r="N200">
        <f>IFERROR(VLOOKUP(B200,Tol!$U$6:$AI$204,14,FALSE),0)</f>
        <v>2.9900917681459219E-4</v>
      </c>
      <c r="O200">
        <f>IFERROR(VLOOKUP(B200,Tol!$U$6:$AI$204,15,FALSE),0)</f>
        <v>1.2597738583314304E-4</v>
      </c>
      <c r="P200">
        <f t="shared" si="7"/>
        <v>1.587030174135259E-8</v>
      </c>
    </row>
    <row r="201" spans="1:16" x14ac:dyDescent="0.25">
      <c r="A201" t="s">
        <v>373</v>
      </c>
      <c r="B201" t="s">
        <v>166</v>
      </c>
      <c r="C201" t="s">
        <v>166</v>
      </c>
      <c r="D201">
        <v>0</v>
      </c>
      <c r="E201" t="s">
        <v>704</v>
      </c>
      <c r="F201" t="s">
        <v>704</v>
      </c>
      <c r="G201">
        <v>3.6243166338300006E-2</v>
      </c>
      <c r="H201">
        <v>1.0246217746059296</v>
      </c>
      <c r="I201">
        <v>0.14637453922941854</v>
      </c>
      <c r="J201">
        <v>2.1425505734624588E-2</v>
      </c>
      <c r="K201">
        <f>IFERROR(VLOOKUP(B201,DJO!$Q$6:$V$175,5,FALSE),0)</f>
        <v>9.9647125069003434E-4</v>
      </c>
      <c r="L201">
        <f>IFERROR(VLOOKUP(B201,DJO!$Q$6:$V$175,6,FALSE),0)</f>
        <v>5.8158485149065067E-4</v>
      </c>
      <c r="M201">
        <f t="shared" si="6"/>
        <v>3.3824093948340219E-7</v>
      </c>
      <c r="N201">
        <f>IFERROR(VLOOKUP(B201,Tol!$U$6:$AI$204,14,FALSE),0)</f>
        <v>1.9189716429241166E-4</v>
      </c>
      <c r="O201">
        <f>IFERROR(VLOOKUP(B201,Tol!$U$6:$AI$204,15,FALSE),0)</f>
        <v>8.16015001511874E-5</v>
      </c>
      <c r="P201">
        <f t="shared" si="7"/>
        <v>6.6588048269242368E-9</v>
      </c>
    </row>
    <row r="202" spans="1:16" x14ac:dyDescent="0.25">
      <c r="A202" t="s">
        <v>374</v>
      </c>
      <c r="B202" t="s">
        <v>170</v>
      </c>
      <c r="C202" t="s">
        <v>170</v>
      </c>
      <c r="D202">
        <v>0</v>
      </c>
      <c r="E202" t="s">
        <v>704</v>
      </c>
      <c r="F202" t="s">
        <v>704</v>
      </c>
      <c r="G202">
        <v>0.13047580889099999</v>
      </c>
      <c r="H202">
        <v>3.6886499816591694</v>
      </c>
      <c r="I202">
        <v>0.52694999737988135</v>
      </c>
      <c r="J202">
        <v>0.27767629973865698</v>
      </c>
      <c r="K202">
        <f>IFERROR(VLOOKUP(B202,DJO!$Q$6:$V$175,5,FALSE),0)</f>
        <v>7.7602209973852052E-4</v>
      </c>
      <c r="L202">
        <f>IFERROR(VLOOKUP(B202,DJO!$Q$6:$V$175,6,FALSE),0)</f>
        <v>5.4017049599475349E-4</v>
      </c>
      <c r="M202">
        <f t="shared" si="6"/>
        <v>2.91784164743218E-7</v>
      </c>
      <c r="N202">
        <f>IFERROR(VLOOKUP(B202,Tol!$U$6:$AI$204,14,FALSE),0)</f>
        <v>5.941830846970832E-4</v>
      </c>
      <c r="O202">
        <f>IFERROR(VLOOKUP(B202,Tol!$U$6:$AI$204,15,FALSE),0)</f>
        <v>2.5538883267402148E-4</v>
      </c>
      <c r="P202">
        <f t="shared" si="7"/>
        <v>6.5223455854599344E-8</v>
      </c>
    </row>
    <row r="203" spans="1:16" x14ac:dyDescent="0.25">
      <c r="A203" t="s">
        <v>377</v>
      </c>
      <c r="B203" t="s">
        <v>137</v>
      </c>
      <c r="C203" t="s">
        <v>137</v>
      </c>
      <c r="D203">
        <v>0</v>
      </c>
      <c r="E203" t="s">
        <v>704</v>
      </c>
      <c r="F203" t="s">
        <v>704</v>
      </c>
      <c r="G203">
        <v>0.22421904264199999</v>
      </c>
      <c r="H203">
        <v>6.3388422310528352</v>
      </c>
      <c r="I203">
        <v>0.90554889015040507</v>
      </c>
      <c r="J203">
        <v>0.82001879245263043</v>
      </c>
      <c r="K203">
        <f>IFERROR(VLOOKUP(B203,DJO!$Q$6:$V$175,5,FALSE),0)</f>
        <v>2.042108482385717</v>
      </c>
      <c r="L203">
        <f>IFERROR(VLOOKUP(B203,DJO!$Q$6:$V$175,6,FALSE),0)</f>
        <v>0.77530604096550459</v>
      </c>
      <c r="M203">
        <f t="shared" si="6"/>
        <v>0.60109945715760471</v>
      </c>
      <c r="N203">
        <f>IFERROR(VLOOKUP(B203,Tol!$U$6:$AI$204,14,FALSE),0)</f>
        <v>2.9169343627621379E-2</v>
      </c>
      <c r="O203">
        <f>IFERROR(VLOOKUP(B203,Tol!$U$6:$AI$204,15,FALSE),0)</f>
        <v>1.2578252789269989E-2</v>
      </c>
      <c r="P203">
        <f t="shared" si="7"/>
        <v>1.5821244323077827E-4</v>
      </c>
    </row>
    <row r="204" spans="1:16" x14ac:dyDescent="0.25">
      <c r="A204" t="s">
        <v>380</v>
      </c>
      <c r="B204" t="s">
        <v>381</v>
      </c>
      <c r="C204" t="s">
        <v>381</v>
      </c>
      <c r="D204">
        <v>0</v>
      </c>
      <c r="E204" t="s">
        <v>704</v>
      </c>
      <c r="F204" t="s">
        <v>704</v>
      </c>
      <c r="G204">
        <v>1.3414816223799999</v>
      </c>
      <c r="H204">
        <v>37.92470193399523</v>
      </c>
      <c r="I204">
        <v>5.417814561999319</v>
      </c>
      <c r="J204">
        <v>29.352714628211874</v>
      </c>
      <c r="K204">
        <f>IFERROR(VLOOKUP(B204,DJO!$Q$6:$V$175,5,FALSE),0)</f>
        <v>0</v>
      </c>
      <c r="L204">
        <f>IFERROR(VLOOKUP(B204,DJO!$Q$6:$V$175,6,FALSE),0)</f>
        <v>0</v>
      </c>
      <c r="M204">
        <f t="shared" si="6"/>
        <v>0</v>
      </c>
      <c r="N204">
        <f>IFERROR(VLOOKUP(B204,Tol!$U$6:$AI$204,14,FALSE),0)</f>
        <v>9.7642010576840617E-5</v>
      </c>
      <c r="O204">
        <f>IFERROR(VLOOKUP(B204,Tol!$U$6:$AI$204,15,FALSE),0)</f>
        <v>4.1603172762154634E-5</v>
      </c>
      <c r="P204">
        <f t="shared" si="7"/>
        <v>1.7308239838776852E-9</v>
      </c>
    </row>
    <row r="205" spans="1:16" x14ac:dyDescent="0.25">
      <c r="A205" t="s">
        <v>382</v>
      </c>
      <c r="B205" t="s">
        <v>141</v>
      </c>
      <c r="C205" t="s">
        <v>141</v>
      </c>
      <c r="D205">
        <v>0</v>
      </c>
      <c r="E205" t="s">
        <v>704</v>
      </c>
      <c r="F205" t="s">
        <v>704</v>
      </c>
      <c r="G205">
        <v>0.160578587967</v>
      </c>
      <c r="H205">
        <v>4.5396783556571378</v>
      </c>
      <c r="I205">
        <v>0.64852547937959126</v>
      </c>
      <c r="J205">
        <v>0.42058529740452866</v>
      </c>
      <c r="K205">
        <f>IFERROR(VLOOKUP(B205,DJO!$Q$6:$V$175,5,FALSE),0)</f>
        <v>2.416228016936264E-2</v>
      </c>
      <c r="L205">
        <f>IFERROR(VLOOKUP(B205,DJO!$Q$6:$V$175,6,FALSE),0)</f>
        <v>1.7525072744930474E-2</v>
      </c>
      <c r="M205">
        <f t="shared" si="6"/>
        <v>3.0712817471510495E-4</v>
      </c>
      <c r="N205">
        <f>IFERROR(VLOOKUP(B205,Tol!$U$6:$AI$204,14,FALSE),0)</f>
        <v>6.6220714241176676E-2</v>
      </c>
      <c r="O205">
        <f>IFERROR(VLOOKUP(B205,Tol!$U$6:$AI$204,15,FALSE),0)</f>
        <v>2.8363747202441583E-2</v>
      </c>
      <c r="P205">
        <f t="shared" si="7"/>
        <v>8.0450215536401269E-4</v>
      </c>
    </row>
    <row r="206" spans="1:16" x14ac:dyDescent="0.25">
      <c r="A206" t="s">
        <v>383</v>
      </c>
      <c r="B206" t="s">
        <v>384</v>
      </c>
      <c r="C206" t="s">
        <v>384</v>
      </c>
      <c r="D206">
        <v>0</v>
      </c>
      <c r="E206" t="s">
        <v>704</v>
      </c>
      <c r="F206" t="s">
        <v>704</v>
      </c>
      <c r="G206">
        <v>7.14109372272E-4</v>
      </c>
      <c r="H206">
        <v>2.0188413050071918E-2</v>
      </c>
      <c r="I206">
        <v>2.8840590071531314E-3</v>
      </c>
      <c r="J206">
        <v>8.3177963567411065E-6</v>
      </c>
      <c r="K206">
        <f>IFERROR(VLOOKUP(B206,DJO!$Q$6:$V$175,5,FALSE),0)</f>
        <v>0</v>
      </c>
      <c r="L206">
        <f>IFERROR(VLOOKUP(B206,DJO!$Q$6:$V$175,6,FALSE),0)</f>
        <v>0</v>
      </c>
      <c r="M206">
        <f t="shared" si="6"/>
        <v>0</v>
      </c>
      <c r="N206">
        <f>IFERROR(VLOOKUP(B206,Tol!$U$6:$AI$204,14,FALSE),0)</f>
        <v>3.6195605470178529E-3</v>
      </c>
      <c r="O206">
        <f>IFERROR(VLOOKUP(B206,Tol!$U$6:$AI$204,15,FALSE),0)</f>
        <v>1.7574464374046095E-3</v>
      </c>
      <c r="P206">
        <f t="shared" si="7"/>
        <v>3.0886179803461539E-6</v>
      </c>
    </row>
    <row r="207" spans="1:16" x14ac:dyDescent="0.25">
      <c r="A207" t="s">
        <v>799</v>
      </c>
      <c r="B207" t="s">
        <v>722</v>
      </c>
      <c r="C207" t="s">
        <v>120</v>
      </c>
      <c r="D207">
        <v>1</v>
      </c>
      <c r="E207" t="s">
        <v>704</v>
      </c>
      <c r="F207" t="s">
        <v>692</v>
      </c>
      <c r="G207">
        <v>2.1755007759400001E-3</v>
      </c>
      <c r="H207">
        <v>6.1503055359284443E-2</v>
      </c>
      <c r="I207">
        <v>8.7861507656120646E-3</v>
      </c>
      <c r="J207">
        <v>7.7196445276065474E-5</v>
      </c>
      <c r="K207">
        <f>IFERROR(VLOOKUP(B207,DJO!$Q$6:$V$175,5,FALSE),0)</f>
        <v>0</v>
      </c>
      <c r="L207">
        <f>IFERROR(VLOOKUP(B207,DJO!$Q$6:$V$175,6,FALSE),0)</f>
        <v>0</v>
      </c>
      <c r="M207">
        <f t="shared" si="6"/>
        <v>0</v>
      </c>
      <c r="N207">
        <f>IFERROR(VLOOKUP(B207,Tol!$U$6:$AI$204,14,FALSE),0)</f>
        <v>0</v>
      </c>
      <c r="O207">
        <f>IFERROR(VLOOKUP(B207,Tol!$U$6:$AI$204,15,FALSE),0)</f>
        <v>0</v>
      </c>
      <c r="P207">
        <f t="shared" si="7"/>
        <v>0</v>
      </c>
    </row>
    <row r="208" spans="1:16" x14ac:dyDescent="0.25">
      <c r="A208" t="s">
        <v>387</v>
      </c>
      <c r="B208" t="s">
        <v>140</v>
      </c>
      <c r="C208" t="s">
        <v>140</v>
      </c>
      <c r="D208">
        <v>0</v>
      </c>
      <c r="E208" t="s">
        <v>704</v>
      </c>
      <c r="F208" t="s">
        <v>704</v>
      </c>
      <c r="G208">
        <v>1.6052701283599999</v>
      </c>
      <c r="H208">
        <v>45.382202876241884</v>
      </c>
      <c r="I208">
        <v>6.483171839463127</v>
      </c>
      <c r="J208">
        <v>42.031517100007704</v>
      </c>
      <c r="K208">
        <f>IFERROR(VLOOKUP(B208,DJO!$Q$6:$V$175,5,FALSE),0)</f>
        <v>3.3584612211285153E-3</v>
      </c>
      <c r="L208">
        <f>IFERROR(VLOOKUP(B208,DJO!$Q$6:$V$175,6,FALSE),0)</f>
        <v>1.9184318899913948E-3</v>
      </c>
      <c r="M208">
        <f t="shared" si="6"/>
        <v>3.6803809165359552E-6</v>
      </c>
      <c r="N208">
        <f>IFERROR(VLOOKUP(B208,Tol!$U$6:$AI$204,14,FALSE),0)</f>
        <v>3.2648374642663472E-3</v>
      </c>
      <c r="O208">
        <f>IFERROR(VLOOKUP(B208,Tol!$U$6:$AI$204,15,FALSE),0)</f>
        <v>1.3897340579848089E-3</v>
      </c>
      <c r="P208">
        <f t="shared" si="7"/>
        <v>1.931360751922924E-6</v>
      </c>
    </row>
    <row r="209" spans="1:16" x14ac:dyDescent="0.25">
      <c r="A209" t="s">
        <v>800</v>
      </c>
      <c r="B209" t="s">
        <v>143</v>
      </c>
      <c r="C209" t="s">
        <v>143</v>
      </c>
      <c r="D209">
        <v>0</v>
      </c>
      <c r="E209" t="s">
        <v>704</v>
      </c>
      <c r="F209" t="s">
        <v>704</v>
      </c>
      <c r="G209">
        <v>0.78183683490400002</v>
      </c>
      <c r="H209">
        <v>22.103119737225335</v>
      </c>
      <c r="I209">
        <v>3.1575885338893337</v>
      </c>
      <c r="J209">
        <v>9.9703653493493913</v>
      </c>
      <c r="K209">
        <f>IFERROR(VLOOKUP(B209,DJO!$Q$6:$V$175,5,FALSE),0)</f>
        <v>2.4989808909170567E-3</v>
      </c>
      <c r="L209">
        <f>IFERROR(VLOOKUP(B209,DJO!$Q$6:$V$175,6,FALSE),0)</f>
        <v>2.2443826483413702E-3</v>
      </c>
      <c r="M209">
        <f t="shared" si="6"/>
        <v>5.0372534721758227E-6</v>
      </c>
      <c r="N209">
        <f>IFERROR(VLOOKUP(B209,Tol!$U$6:$AI$204,14,FALSE),0)</f>
        <v>0</v>
      </c>
      <c r="O209">
        <f>IFERROR(VLOOKUP(B209,Tol!$U$6:$AI$204,15,FALSE),0)</f>
        <v>0</v>
      </c>
      <c r="P209">
        <f t="shared" si="7"/>
        <v>0</v>
      </c>
    </row>
    <row r="210" spans="1:16" x14ac:dyDescent="0.25">
      <c r="A210" t="s">
        <v>801</v>
      </c>
      <c r="B210" t="s">
        <v>172</v>
      </c>
      <c r="C210" t="s">
        <v>172</v>
      </c>
      <c r="D210">
        <v>0</v>
      </c>
      <c r="E210" t="s">
        <v>704</v>
      </c>
      <c r="F210" t="s">
        <v>704</v>
      </c>
      <c r="G210">
        <v>0.47489677778799999</v>
      </c>
      <c r="H210">
        <v>13.425691747510877</v>
      </c>
      <c r="I210">
        <v>1.9179559639301254</v>
      </c>
      <c r="J210">
        <v>3.6785550795751365</v>
      </c>
      <c r="K210">
        <f>IFERROR(VLOOKUP(B210,DJO!$Q$6:$V$175,5,FALSE),0)</f>
        <v>1.0692410797648784</v>
      </c>
      <c r="L210">
        <f>IFERROR(VLOOKUP(B210,DJO!$Q$6:$V$175,6,FALSE),0)</f>
        <v>0.33027603596918359</v>
      </c>
      <c r="M210">
        <f t="shared" si="6"/>
        <v>0.10908225993551746</v>
      </c>
      <c r="N210">
        <f>IFERROR(VLOOKUP(B210,Tol!$U$6:$AI$204,14,FALSE),0)</f>
        <v>9.0108835014930416E-2</v>
      </c>
      <c r="O210">
        <f>IFERROR(VLOOKUP(B210,Tol!$U$6:$AI$204,15,FALSE),0)</f>
        <v>3.7899858120377883E-2</v>
      </c>
      <c r="P210">
        <f t="shared" si="7"/>
        <v>1.4363992455447734E-3</v>
      </c>
    </row>
    <row r="211" spans="1:16" x14ac:dyDescent="0.25">
      <c r="A211" t="s">
        <v>388</v>
      </c>
      <c r="B211" t="s">
        <v>172</v>
      </c>
      <c r="C211" t="s">
        <v>172</v>
      </c>
      <c r="D211">
        <v>0</v>
      </c>
      <c r="E211" t="s">
        <v>704</v>
      </c>
      <c r="F211" t="s">
        <v>704</v>
      </c>
      <c r="G211">
        <v>1.07271252223</v>
      </c>
      <c r="H211">
        <v>30.326395820659968</v>
      </c>
      <c r="I211">
        <v>4.3323422600942818</v>
      </c>
      <c r="J211">
        <v>18.769189458598831</v>
      </c>
      <c r="K211">
        <f>IFERROR(VLOOKUP(B211,DJO!$Q$6:$V$175,5,FALSE),0)</f>
        <v>1.0692410797648784</v>
      </c>
      <c r="L211">
        <f>IFERROR(VLOOKUP(B211,DJO!$Q$6:$V$175,6,FALSE),0)</f>
        <v>0.33027603596918359</v>
      </c>
      <c r="M211">
        <f t="shared" si="6"/>
        <v>0.10908225993551746</v>
      </c>
      <c r="N211">
        <f>IFERROR(VLOOKUP(B211,Tol!$U$6:$AI$204,14,FALSE),0)</f>
        <v>9.0108835014930416E-2</v>
      </c>
      <c r="O211">
        <f>IFERROR(VLOOKUP(B211,Tol!$U$6:$AI$204,15,FALSE),0)</f>
        <v>3.7899858120377883E-2</v>
      </c>
      <c r="P211">
        <f t="shared" si="7"/>
        <v>1.4363992455447734E-3</v>
      </c>
    </row>
    <row r="212" spans="1:16" x14ac:dyDescent="0.25">
      <c r="A212" t="s">
        <v>802</v>
      </c>
      <c r="B212" t="s">
        <v>704</v>
      </c>
      <c r="C212" t="s">
        <v>54</v>
      </c>
      <c r="D212">
        <v>0</v>
      </c>
      <c r="E212" t="s">
        <v>692</v>
      </c>
      <c r="F212" t="s">
        <v>692</v>
      </c>
      <c r="G212">
        <v>0.44589762336700001</v>
      </c>
      <c r="H212">
        <v>12.605863678749758</v>
      </c>
      <c r="I212">
        <v>1.8008376683928227</v>
      </c>
      <c r="J212">
        <v>3.2430163079024981</v>
      </c>
      <c r="K212">
        <f>IFERROR(VLOOKUP(B212,DJO!$Q$6:$V$175,5,FALSE),0)</f>
        <v>0</v>
      </c>
      <c r="L212">
        <f>IFERROR(VLOOKUP(B212,DJO!$Q$6:$V$175,6,FALSE),0)</f>
        <v>0</v>
      </c>
      <c r="M212">
        <f t="shared" si="6"/>
        <v>0</v>
      </c>
      <c r="N212">
        <f>IFERROR(VLOOKUP(B212,Tol!$U$6:$AI$204,14,FALSE),0)</f>
        <v>0</v>
      </c>
      <c r="O212">
        <f>IFERROR(VLOOKUP(B212,Tol!$U$6:$AI$204,15,FALSE),0)</f>
        <v>0</v>
      </c>
      <c r="P212">
        <f t="shared" si="7"/>
        <v>0</v>
      </c>
    </row>
    <row r="213" spans="1:16" x14ac:dyDescent="0.25">
      <c r="A213" t="s">
        <v>390</v>
      </c>
      <c r="B213" t="s">
        <v>54</v>
      </c>
      <c r="C213" t="s">
        <v>54</v>
      </c>
      <c r="D213">
        <v>0</v>
      </c>
      <c r="E213" t="s">
        <v>692</v>
      </c>
      <c r="F213" t="s">
        <v>692</v>
      </c>
      <c r="G213">
        <v>0.56168655140799995</v>
      </c>
      <c r="H213">
        <v>15.879304410215731</v>
      </c>
      <c r="I213">
        <v>2.2684720586022475</v>
      </c>
      <c r="J213">
        <v>5.1459654806591191</v>
      </c>
      <c r="K213">
        <f>IFERROR(VLOOKUP(B213,DJO!$Q$6:$V$175,5,FALSE),0)</f>
        <v>4.0555010321383334</v>
      </c>
      <c r="L213">
        <f>IFERROR(VLOOKUP(B213,DJO!$Q$6:$V$175,6,FALSE),0)</f>
        <v>0.35103906574858013</v>
      </c>
      <c r="M213">
        <f t="shared" si="6"/>
        <v>0.12322842568163596</v>
      </c>
      <c r="N213">
        <f>IFERROR(VLOOKUP(B213,Tol!$U$6:$AI$204,14,FALSE),0)</f>
        <v>3.4754614249128776E-2</v>
      </c>
      <c r="O213">
        <f>IFERROR(VLOOKUP(B213,Tol!$U$6:$AI$204,15,FALSE),0)</f>
        <v>1.6345777045238069E-2</v>
      </c>
      <c r="P213">
        <f t="shared" si="7"/>
        <v>2.6718442721263176E-4</v>
      </c>
    </row>
    <row r="214" spans="1:16" x14ac:dyDescent="0.25">
      <c r="A214" t="s">
        <v>391</v>
      </c>
      <c r="B214" t="s">
        <v>96</v>
      </c>
      <c r="C214" t="s">
        <v>96</v>
      </c>
      <c r="D214">
        <v>0</v>
      </c>
      <c r="E214" t="s">
        <v>704</v>
      </c>
      <c r="F214" t="s">
        <v>704</v>
      </c>
      <c r="G214">
        <v>0.53354889676399997</v>
      </c>
      <c r="H214">
        <v>15.083831592927208</v>
      </c>
      <c r="I214">
        <v>2.154833084703887</v>
      </c>
      <c r="J214">
        <v>4.6433056229344691</v>
      </c>
      <c r="K214">
        <f>IFERROR(VLOOKUP(B214,DJO!$Q$6:$V$175,5,FALSE),0)</f>
        <v>6.9651442310678213E-2</v>
      </c>
      <c r="L214">
        <f>IFERROR(VLOOKUP(B214,DJO!$Q$6:$V$175,6,FALSE),0)</f>
        <v>3.746873027228477E-2</v>
      </c>
      <c r="M214">
        <f t="shared" si="6"/>
        <v>1.4039057482172291E-3</v>
      </c>
      <c r="N214">
        <f>IFERROR(VLOOKUP(B214,Tol!$U$6:$AI$204,14,FALSE),0)</f>
        <v>8.5482831233368209E-2</v>
      </c>
      <c r="O214">
        <f>IFERROR(VLOOKUP(B214,Tol!$U$6:$AI$204,15,FALSE),0)</f>
        <v>3.6697942143317196E-2</v>
      </c>
      <c r="P214">
        <f t="shared" si="7"/>
        <v>1.3467389575542563E-3</v>
      </c>
    </row>
    <row r="215" spans="1:16" x14ac:dyDescent="0.25">
      <c r="A215" t="s">
        <v>803</v>
      </c>
      <c r="B215" t="s">
        <v>804</v>
      </c>
      <c r="C215" t="s">
        <v>61</v>
      </c>
      <c r="D215">
        <v>1</v>
      </c>
      <c r="E215" t="s">
        <v>704</v>
      </c>
      <c r="F215" t="s">
        <v>704</v>
      </c>
      <c r="G215">
        <v>0.44921473464</v>
      </c>
      <c r="H215">
        <v>12.699640927883616</v>
      </c>
      <c r="I215">
        <v>1.8142344182690882</v>
      </c>
      <c r="J215">
        <v>3.2914465244321769</v>
      </c>
      <c r="K215">
        <f>IFERROR(VLOOKUP(B215,DJO!$Q$6:$V$175,5,FALSE),0)</f>
        <v>0</v>
      </c>
      <c r="L215">
        <f>IFERROR(VLOOKUP(B215,DJO!$Q$6:$V$175,6,FALSE),0)</f>
        <v>0</v>
      </c>
      <c r="M215">
        <f t="shared" si="6"/>
        <v>0</v>
      </c>
      <c r="N215">
        <f>IFERROR(VLOOKUP(B215,Tol!$U$6:$AI$204,14,FALSE),0)</f>
        <v>0</v>
      </c>
      <c r="O215">
        <f>IFERROR(VLOOKUP(B215,Tol!$U$6:$AI$204,15,FALSE),0)</f>
        <v>0</v>
      </c>
      <c r="P215">
        <f t="shared" si="7"/>
        <v>0</v>
      </c>
    </row>
    <row r="216" spans="1:16" x14ac:dyDescent="0.25">
      <c r="A216" t="s">
        <v>393</v>
      </c>
      <c r="B216" t="s">
        <v>146</v>
      </c>
      <c r="C216" t="s">
        <v>146</v>
      </c>
      <c r="D216">
        <v>0</v>
      </c>
      <c r="E216" t="s">
        <v>704</v>
      </c>
      <c r="F216" t="s">
        <v>704</v>
      </c>
      <c r="G216">
        <v>0.13331237158500001</v>
      </c>
      <c r="H216">
        <v>3.768841758342762</v>
      </c>
      <c r="I216">
        <v>0.5384059654775375</v>
      </c>
      <c r="J216">
        <v>0.28988098366179932</v>
      </c>
      <c r="K216">
        <f>IFERROR(VLOOKUP(B216,DJO!$Q$6:$V$175,5,FALSE),0)</f>
        <v>4.8754966542833211E-3</v>
      </c>
      <c r="L216">
        <f>IFERROR(VLOOKUP(B216,DJO!$Q$6:$V$175,6,FALSE),0)</f>
        <v>2.195475286592188E-3</v>
      </c>
      <c r="M216">
        <f t="shared" si="6"/>
        <v>4.8201117340370503E-6</v>
      </c>
      <c r="N216">
        <f>IFERROR(VLOOKUP(B216,Tol!$U$6:$AI$204,14,FALSE),0)</f>
        <v>1.1265504406201307E-3</v>
      </c>
      <c r="O216">
        <f>IFERROR(VLOOKUP(B216,Tol!$U$6:$AI$204,15,FALSE),0)</f>
        <v>4.8073504336169838E-4</v>
      </c>
      <c r="P216">
        <f t="shared" si="7"/>
        <v>2.3110618191597402E-7</v>
      </c>
    </row>
    <row r="217" spans="1:16" x14ac:dyDescent="0.25">
      <c r="A217" t="s">
        <v>805</v>
      </c>
      <c r="B217" t="s">
        <v>806</v>
      </c>
      <c r="C217" t="s">
        <v>121</v>
      </c>
      <c r="D217">
        <v>1</v>
      </c>
      <c r="E217" t="s">
        <v>704</v>
      </c>
      <c r="F217" t="s">
        <v>692</v>
      </c>
      <c r="G217">
        <v>0.79675879155499996</v>
      </c>
      <c r="H217">
        <v>22.524974758434759</v>
      </c>
      <c r="I217">
        <v>3.217853536919252</v>
      </c>
      <c r="J217">
        <v>10.35458138506374</v>
      </c>
      <c r="K217">
        <f>IFERROR(VLOOKUP(B217,DJO!$Q$6:$V$175,5,FALSE),0)</f>
        <v>0</v>
      </c>
      <c r="L217">
        <f>IFERROR(VLOOKUP(B217,DJO!$Q$6:$V$175,6,FALSE),0)</f>
        <v>0</v>
      </c>
      <c r="M217">
        <f t="shared" si="6"/>
        <v>0</v>
      </c>
      <c r="N217">
        <f>IFERROR(VLOOKUP(B217,Tol!$U$6:$AI$204,14,FALSE),0)</f>
        <v>0</v>
      </c>
      <c r="O217">
        <f>IFERROR(VLOOKUP(B217,Tol!$U$6:$AI$204,15,FALSE),0)</f>
        <v>0</v>
      </c>
      <c r="P217">
        <f t="shared" si="7"/>
        <v>0</v>
      </c>
    </row>
    <row r="218" spans="1:16" x14ac:dyDescent="0.25">
      <c r="A218" t="s">
        <v>395</v>
      </c>
      <c r="B218" t="s">
        <v>149</v>
      </c>
      <c r="C218" t="s">
        <v>149</v>
      </c>
      <c r="D218">
        <v>0</v>
      </c>
      <c r="E218" t="s">
        <v>692</v>
      </c>
      <c r="F218" t="s">
        <v>692</v>
      </c>
      <c r="G218">
        <v>0.155776987358</v>
      </c>
      <c r="H218">
        <v>4.4039334681652456</v>
      </c>
      <c r="I218">
        <v>0.62913335259503511</v>
      </c>
      <c r="J218">
        <v>0.39580877534746878</v>
      </c>
      <c r="K218">
        <f>IFERROR(VLOOKUP(B218,DJO!$Q$6:$V$175,5,FALSE),0)</f>
        <v>2.6381372507822767</v>
      </c>
      <c r="L218">
        <f>IFERROR(VLOOKUP(B218,DJO!$Q$6:$V$175,6,FALSE),0)</f>
        <v>0.45862414289026904</v>
      </c>
      <c r="M218">
        <f t="shared" si="6"/>
        <v>0.2103361044418339</v>
      </c>
      <c r="N218">
        <f>IFERROR(VLOOKUP(B218,Tol!$U$6:$AI$204,14,FALSE),0)</f>
        <v>5.6776885623451446E-3</v>
      </c>
      <c r="O218">
        <f>IFERROR(VLOOKUP(B218,Tol!$U$6:$AI$204,15,FALSE),0)</f>
        <v>2.876495624387279E-3</v>
      </c>
      <c r="P218">
        <f t="shared" si="7"/>
        <v>8.2742270771191616E-6</v>
      </c>
    </row>
    <row r="219" spans="1:16" x14ac:dyDescent="0.25">
      <c r="A219" t="s">
        <v>397</v>
      </c>
      <c r="B219" t="s">
        <v>151</v>
      </c>
      <c r="C219" t="s">
        <v>151</v>
      </c>
      <c r="D219">
        <v>0</v>
      </c>
      <c r="E219" t="s">
        <v>704</v>
      </c>
      <c r="F219" t="s">
        <v>704</v>
      </c>
      <c r="G219">
        <v>1.02702444918E-2</v>
      </c>
      <c r="H219">
        <v>0.29034759376706487</v>
      </c>
      <c r="I219">
        <v>4.1478227681009269E-2</v>
      </c>
      <c r="J219">
        <v>1.7204433715576435E-3</v>
      </c>
      <c r="K219">
        <f>IFERROR(VLOOKUP(B219,DJO!$Q$6:$V$175,5,FALSE),0)</f>
        <v>0.11350628989726913</v>
      </c>
      <c r="L219">
        <f>IFERROR(VLOOKUP(B219,DJO!$Q$6:$V$175,6,FALSE),0)</f>
        <v>6.20275635365998E-2</v>
      </c>
      <c r="M219">
        <f t="shared" si="6"/>
        <v>3.8474186382869251E-3</v>
      </c>
      <c r="N219">
        <f>IFERROR(VLOOKUP(B219,Tol!$U$6:$AI$204,14,FALSE),0)</f>
        <v>9.2675825466502382E-2</v>
      </c>
      <c r="O219">
        <f>IFERROR(VLOOKUP(B219,Tol!$U$6:$AI$204,15,FALSE),0)</f>
        <v>3.9244148699620965E-2</v>
      </c>
      <c r="P219">
        <f t="shared" si="7"/>
        <v>1.5401032071579619E-3</v>
      </c>
    </row>
    <row r="220" spans="1:16" x14ac:dyDescent="0.25">
      <c r="A220" t="s">
        <v>807</v>
      </c>
      <c r="B220" t="s">
        <v>697</v>
      </c>
      <c r="C220" t="s">
        <v>697</v>
      </c>
      <c r="D220">
        <v>0</v>
      </c>
      <c r="E220" t="s">
        <v>704</v>
      </c>
      <c r="F220" t="s">
        <v>704</v>
      </c>
      <c r="G220">
        <v>0.35546764440200002</v>
      </c>
      <c r="H220">
        <v>10.049339652680318</v>
      </c>
      <c r="I220">
        <v>1.4356199503829028</v>
      </c>
      <c r="J220">
        <v>2.0610046419374082</v>
      </c>
      <c r="K220">
        <f>IFERROR(VLOOKUP(B220,DJO!$Q$6:$V$175,5,FALSE),0)</f>
        <v>0</v>
      </c>
      <c r="L220">
        <f>IFERROR(VLOOKUP(B220,DJO!$Q$6:$V$175,6,FALSE),0)</f>
        <v>0</v>
      </c>
      <c r="M220">
        <f t="shared" si="6"/>
        <v>0</v>
      </c>
      <c r="N220">
        <f>IFERROR(VLOOKUP(B220,Tol!$U$6:$AI$204,14,FALSE),0)</f>
        <v>0</v>
      </c>
      <c r="O220">
        <f>IFERROR(VLOOKUP(B220,Tol!$U$6:$AI$204,15,FALSE),0)</f>
        <v>0</v>
      </c>
      <c r="P220">
        <f t="shared" si="7"/>
        <v>0</v>
      </c>
    </row>
    <row r="221" spans="1:16" x14ac:dyDescent="0.25">
      <c r="A221" t="s">
        <v>400</v>
      </c>
      <c r="B221" t="s">
        <v>160</v>
      </c>
      <c r="C221" t="s">
        <v>160</v>
      </c>
      <c r="D221">
        <v>0</v>
      </c>
      <c r="E221" t="s">
        <v>704</v>
      </c>
      <c r="F221" t="s">
        <v>704</v>
      </c>
      <c r="G221">
        <v>0.241580102928</v>
      </c>
      <c r="H221">
        <v>6.829652560184698</v>
      </c>
      <c r="I221">
        <v>0.97566465145495695</v>
      </c>
      <c r="J221">
        <v>0.95192151209872267</v>
      </c>
      <c r="K221">
        <f>IFERROR(VLOOKUP(B221,DJO!$Q$6:$V$175,5,FALSE),0)</f>
        <v>0.2265166926666623</v>
      </c>
      <c r="L221">
        <f>IFERROR(VLOOKUP(B221,DJO!$Q$6:$V$175,6,FALSE),0)</f>
        <v>0.15661242112986262</v>
      </c>
      <c r="M221">
        <f t="shared" si="6"/>
        <v>2.4527450452157439E-2</v>
      </c>
      <c r="N221">
        <f>IFERROR(VLOOKUP(B221,Tol!$U$6:$AI$204,14,FALSE),0)</f>
        <v>0.4861880795939702</v>
      </c>
      <c r="O221">
        <f>IFERROR(VLOOKUP(B221,Tol!$U$6:$AI$204,15,FALSE),0)</f>
        <v>0.20697035588450646</v>
      </c>
      <c r="P221">
        <f t="shared" si="7"/>
        <v>4.2836728214959256E-2</v>
      </c>
    </row>
    <row r="222" spans="1:16" x14ac:dyDescent="0.25">
      <c r="A222" t="s">
        <v>401</v>
      </c>
      <c r="B222" t="s">
        <v>154</v>
      </c>
      <c r="C222" t="s">
        <v>154</v>
      </c>
      <c r="D222">
        <v>0</v>
      </c>
      <c r="E222" t="s">
        <v>704</v>
      </c>
      <c r="F222" t="s">
        <v>704</v>
      </c>
      <c r="G222">
        <v>0.298685387262</v>
      </c>
      <c r="H222">
        <v>8.4440622182020046</v>
      </c>
      <c r="I222">
        <v>1.2062946026002865</v>
      </c>
      <c r="J222">
        <v>1.4551466682625833</v>
      </c>
      <c r="K222">
        <f>IFERROR(VLOOKUP(B222,DJO!$Q$6:$V$175,5,FALSE),0)</f>
        <v>0.36264614362881564</v>
      </c>
      <c r="L222">
        <f>IFERROR(VLOOKUP(B222,DJO!$Q$6:$V$175,6,FALSE),0)</f>
        <v>0.12937713487254007</v>
      </c>
      <c r="M222">
        <f t="shared" si="6"/>
        <v>1.6738443027827423E-2</v>
      </c>
      <c r="N222">
        <f>IFERROR(VLOOKUP(B222,Tol!$U$6:$AI$204,14,FALSE),0)</f>
        <v>0.17672426583938333</v>
      </c>
      <c r="O222">
        <f>IFERROR(VLOOKUP(B222,Tol!$U$6:$AI$204,15,FALSE),0)</f>
        <v>7.5465007032731263E-2</v>
      </c>
      <c r="P222">
        <f t="shared" si="7"/>
        <v>5.6949672864501791E-3</v>
      </c>
    </row>
    <row r="223" spans="1:16" x14ac:dyDescent="0.25">
      <c r="A223" t="s">
        <v>404</v>
      </c>
      <c r="B223" t="s">
        <v>153</v>
      </c>
      <c r="C223" t="s">
        <v>153</v>
      </c>
      <c r="D223">
        <v>0</v>
      </c>
      <c r="E223" t="s">
        <v>704</v>
      </c>
      <c r="F223" t="s">
        <v>704</v>
      </c>
      <c r="G223">
        <v>1.5441805078399999E-2</v>
      </c>
      <c r="H223">
        <v>0.4365515301522962</v>
      </c>
      <c r="I223">
        <v>6.2364504307470897E-2</v>
      </c>
      <c r="J223">
        <v>3.8893313975165559E-3</v>
      </c>
      <c r="K223">
        <f>IFERROR(VLOOKUP(B223,DJO!$Q$6:$V$175,5,FALSE),0)</f>
        <v>3.0811331832157205E-2</v>
      </c>
      <c r="L223">
        <f>IFERROR(VLOOKUP(B223,DJO!$Q$6:$V$175,6,FALSE),0)</f>
        <v>2.2572020821076833E-2</v>
      </c>
      <c r="M223">
        <f t="shared" si="6"/>
        <v>5.0949612394712612E-4</v>
      </c>
      <c r="N223">
        <f>IFERROR(VLOOKUP(B223,Tol!$U$6:$AI$204,14,FALSE),0)</f>
        <v>7.2674257286671415E-2</v>
      </c>
      <c r="O223">
        <f>IFERROR(VLOOKUP(B223,Tol!$U$6:$AI$204,15,FALSE),0)</f>
        <v>3.097707126654211E-2</v>
      </c>
      <c r="P223">
        <f t="shared" si="7"/>
        <v>9.5957894425242874E-4</v>
      </c>
    </row>
    <row r="224" spans="1:16" x14ac:dyDescent="0.25">
      <c r="A224" t="s">
        <v>808</v>
      </c>
      <c r="B224" t="s">
        <v>809</v>
      </c>
      <c r="C224" t="s">
        <v>123</v>
      </c>
      <c r="D224">
        <v>1</v>
      </c>
      <c r="E224" t="s">
        <v>704</v>
      </c>
      <c r="F224" t="s">
        <v>704</v>
      </c>
      <c r="G224">
        <v>0.32060900273999998</v>
      </c>
      <c r="H224">
        <v>9.0638594397573442</v>
      </c>
      <c r="I224">
        <v>1.2948370628224779</v>
      </c>
      <c r="J224">
        <v>1.6766030192587416</v>
      </c>
      <c r="K224">
        <f>IFERROR(VLOOKUP(B224,DJO!$Q$6:$V$175,5,FALSE),0)</f>
        <v>0</v>
      </c>
      <c r="L224">
        <f>IFERROR(VLOOKUP(B224,DJO!$Q$6:$V$175,6,FALSE),0)</f>
        <v>0</v>
      </c>
      <c r="M224">
        <f t="shared" si="6"/>
        <v>0</v>
      </c>
      <c r="N224">
        <f>IFERROR(VLOOKUP(B224,Tol!$U$6:$AI$204,14,FALSE),0)</f>
        <v>0</v>
      </c>
      <c r="O224">
        <f>IFERROR(VLOOKUP(B224,Tol!$U$6:$AI$204,15,FALSE),0)</f>
        <v>0</v>
      </c>
      <c r="P224">
        <f t="shared" si="7"/>
        <v>0</v>
      </c>
    </row>
    <row r="225" spans="1:16" x14ac:dyDescent="0.25">
      <c r="A225" t="s">
        <v>405</v>
      </c>
      <c r="B225" t="s">
        <v>406</v>
      </c>
      <c r="C225" t="s">
        <v>406</v>
      </c>
      <c r="D225">
        <v>0</v>
      </c>
      <c r="E225" t="s">
        <v>704</v>
      </c>
      <c r="F225" t="s">
        <v>704</v>
      </c>
      <c r="G225">
        <v>0.66607071770899995</v>
      </c>
      <c r="H225">
        <v>18.830323885660043</v>
      </c>
      <c r="I225">
        <v>2.6900462693800065</v>
      </c>
      <c r="J225">
        <v>7.2363489314052902</v>
      </c>
      <c r="K225">
        <f>IFERROR(VLOOKUP(B225,DJO!$Q$6:$V$175,5,FALSE),0)</f>
        <v>0</v>
      </c>
      <c r="L225">
        <f>IFERROR(VLOOKUP(B225,DJO!$Q$6:$V$175,6,FALSE),0)</f>
        <v>0</v>
      </c>
      <c r="M225">
        <f t="shared" si="6"/>
        <v>0</v>
      </c>
      <c r="N225">
        <f>IFERROR(VLOOKUP(B225,Tol!$U$6:$AI$204,14,FALSE),0)</f>
        <v>3.0655945509589286E-4</v>
      </c>
      <c r="O225">
        <f>IFERROR(VLOOKUP(B225,Tol!$U$6:$AI$204,15,FALSE),0)</f>
        <v>1.3167892905109542E-4</v>
      </c>
      <c r="P225">
        <f t="shared" si="7"/>
        <v>1.7339340356043424E-8</v>
      </c>
    </row>
    <row r="226" spans="1:16" x14ac:dyDescent="0.25">
      <c r="A226" t="s">
        <v>407</v>
      </c>
      <c r="B226" t="s">
        <v>157</v>
      </c>
      <c r="C226" t="s">
        <v>157</v>
      </c>
      <c r="D226">
        <v>0</v>
      </c>
      <c r="E226" t="s">
        <v>704</v>
      </c>
      <c r="F226" t="s">
        <v>704</v>
      </c>
      <c r="G226">
        <v>7.6574299150600003E-2</v>
      </c>
      <c r="H226">
        <v>2.1648134589714569</v>
      </c>
      <c r="I226">
        <v>0.30925906556735105</v>
      </c>
      <c r="J226">
        <v>9.5641169635591133E-2</v>
      </c>
      <c r="K226">
        <f>IFERROR(VLOOKUP(B226,DJO!$Q$6:$V$175,5,FALSE),0)</f>
        <v>3.0717172166368972E-2</v>
      </c>
      <c r="L226">
        <f>IFERROR(VLOOKUP(B226,DJO!$Q$6:$V$175,6,FALSE),0)</f>
        <v>1.1690293601552338E-2</v>
      </c>
      <c r="M226">
        <f t="shared" si="6"/>
        <v>1.3666296449049554E-4</v>
      </c>
      <c r="N226">
        <f>IFERROR(VLOOKUP(B226,Tol!$U$6:$AI$204,14,FALSE),0)</f>
        <v>1.313966735090694E-3</v>
      </c>
      <c r="O226">
        <f>IFERROR(VLOOKUP(B226,Tol!$U$6:$AI$204,15,FALSE),0)</f>
        <v>5.7002524670789233E-4</v>
      </c>
      <c r="P226">
        <f t="shared" si="7"/>
        <v>3.2492878188439352E-7</v>
      </c>
    </row>
    <row r="227" spans="1:16" x14ac:dyDescent="0.25">
      <c r="A227" t="s">
        <v>810</v>
      </c>
      <c r="B227" t="s">
        <v>804</v>
      </c>
      <c r="C227" t="s">
        <v>61</v>
      </c>
      <c r="D227">
        <v>1</v>
      </c>
      <c r="E227" t="s">
        <v>704</v>
      </c>
      <c r="F227" t="s">
        <v>704</v>
      </c>
      <c r="G227">
        <v>0.75816798317300005</v>
      </c>
      <c r="H227">
        <v>21.433983364394855</v>
      </c>
      <c r="I227">
        <v>3.0619976234849795</v>
      </c>
      <c r="J227">
        <v>9.3758294462276623</v>
      </c>
      <c r="K227">
        <f>IFERROR(VLOOKUP(B227,DJO!$Q$6:$V$175,5,FALSE),0)</f>
        <v>0</v>
      </c>
      <c r="L227">
        <f>IFERROR(VLOOKUP(B227,DJO!$Q$6:$V$175,6,FALSE),0)</f>
        <v>0</v>
      </c>
      <c r="M227">
        <f t="shared" si="6"/>
        <v>0</v>
      </c>
      <c r="N227">
        <f>IFERROR(VLOOKUP(B227,Tol!$U$6:$AI$204,14,FALSE),0)</f>
        <v>0</v>
      </c>
      <c r="O227">
        <f>IFERROR(VLOOKUP(B227,Tol!$U$6:$AI$204,15,FALSE),0)</f>
        <v>0</v>
      </c>
      <c r="P227">
        <f t="shared" si="7"/>
        <v>0</v>
      </c>
    </row>
    <row r="228" spans="1:16" x14ac:dyDescent="0.25">
      <c r="A228" t="s">
        <v>408</v>
      </c>
      <c r="B228" t="s">
        <v>158</v>
      </c>
      <c r="C228" t="s">
        <v>158</v>
      </c>
      <c r="D228">
        <v>0</v>
      </c>
      <c r="E228" t="s">
        <v>704</v>
      </c>
      <c r="F228" t="s">
        <v>704</v>
      </c>
      <c r="G228">
        <v>9.9748890421899994E-2</v>
      </c>
      <c r="H228">
        <v>2.8199767140944982</v>
      </c>
      <c r="I228">
        <v>0.40285381629921413</v>
      </c>
      <c r="J228">
        <v>0.16229119730684097</v>
      </c>
      <c r="K228">
        <f>IFERROR(VLOOKUP(B228,DJO!$Q$6:$V$175,5,FALSE),0)</f>
        <v>0.11345608004665461</v>
      </c>
      <c r="L228">
        <f>IFERROR(VLOOKUP(B228,DJO!$Q$6:$V$175,6,FALSE),0)</f>
        <v>3.5466289488072622E-2</v>
      </c>
      <c r="M228">
        <f t="shared" si="6"/>
        <v>1.2578576900517705E-3</v>
      </c>
      <c r="N228">
        <f>IFERROR(VLOOKUP(B228,Tol!$U$6:$AI$204,14,FALSE),0)</f>
        <v>2.4605265031397754E-2</v>
      </c>
      <c r="O228">
        <f>IFERROR(VLOOKUP(B228,Tol!$U$6:$AI$204,15,FALSE),0)</f>
        <v>1.0475850197998631E-2</v>
      </c>
      <c r="P228">
        <f t="shared" si="7"/>
        <v>1.0974343737090796E-4</v>
      </c>
    </row>
    <row r="229" spans="1:16" x14ac:dyDescent="0.25">
      <c r="A229" t="s">
        <v>409</v>
      </c>
      <c r="B229" t="s">
        <v>159</v>
      </c>
      <c r="C229" t="s">
        <v>159</v>
      </c>
      <c r="D229">
        <v>0</v>
      </c>
      <c r="E229" t="s">
        <v>704</v>
      </c>
      <c r="F229" t="s">
        <v>704</v>
      </c>
      <c r="G229">
        <v>0.26213738841000001</v>
      </c>
      <c r="H229">
        <v>7.4108225974556614</v>
      </c>
      <c r="I229">
        <v>1.0586889424936661</v>
      </c>
      <c r="J229">
        <v>1.1208222769583569</v>
      </c>
      <c r="K229">
        <f>IFERROR(VLOOKUP(B229,DJO!$Q$6:$V$175,5,FALSE),0)</f>
        <v>3.06768525396539</v>
      </c>
      <c r="L229">
        <f>IFERROR(VLOOKUP(B229,DJO!$Q$6:$V$175,6,FALSE),0)</f>
        <v>1.5906932430648051</v>
      </c>
      <c r="M229">
        <f t="shared" si="6"/>
        <v>2.530304993532027</v>
      </c>
      <c r="N229">
        <f>IFERROR(VLOOKUP(B229,Tol!$U$6:$AI$204,14,FALSE),0)</f>
        <v>0.10583669519580188</v>
      </c>
      <c r="O229">
        <f>IFERROR(VLOOKUP(B229,Tol!$U$6:$AI$204,15,FALSE),0)</f>
        <v>4.4100327398118803E-2</v>
      </c>
      <c r="P229">
        <f t="shared" si="7"/>
        <v>1.9448388766212679E-3</v>
      </c>
    </row>
    <row r="230" spans="1:16" x14ac:dyDescent="0.25">
      <c r="A230" t="s">
        <v>601</v>
      </c>
      <c r="B230" t="s">
        <v>488</v>
      </c>
      <c r="C230" t="s">
        <v>61</v>
      </c>
      <c r="D230">
        <v>1</v>
      </c>
      <c r="E230" t="s">
        <v>704</v>
      </c>
      <c r="F230" t="s">
        <v>704</v>
      </c>
      <c r="G230">
        <v>9.10274904833E-2</v>
      </c>
      <c r="H230">
        <v>2.5734161294390372</v>
      </c>
      <c r="I230">
        <v>0.3676308756341482</v>
      </c>
      <c r="J230">
        <v>0.13515246071953055</v>
      </c>
      <c r="K230">
        <f>IFERROR(VLOOKUP(B230,DJO!$Q$6:$V$175,5,FALSE),0)</f>
        <v>0</v>
      </c>
      <c r="L230">
        <f>IFERROR(VLOOKUP(B230,DJO!$Q$6:$V$175,6,FALSE),0)</f>
        <v>0</v>
      </c>
      <c r="M230">
        <f t="shared" si="6"/>
        <v>0</v>
      </c>
      <c r="N230">
        <f>IFERROR(VLOOKUP(B230,Tol!$U$6:$AI$204,14,FALSE),0)</f>
        <v>0</v>
      </c>
      <c r="O230">
        <f>IFERROR(VLOOKUP(B230,Tol!$U$6:$AI$204,15,FALSE),0)</f>
        <v>0</v>
      </c>
      <c r="P230">
        <f t="shared" si="7"/>
        <v>0</v>
      </c>
    </row>
    <row r="231" spans="1:16" x14ac:dyDescent="0.25">
      <c r="A231" t="s">
        <v>411</v>
      </c>
      <c r="B231" t="s">
        <v>412</v>
      </c>
      <c r="C231" t="s">
        <v>61</v>
      </c>
      <c r="D231">
        <v>1</v>
      </c>
      <c r="E231" t="s">
        <v>704</v>
      </c>
      <c r="F231" t="s">
        <v>704</v>
      </c>
      <c r="G231">
        <v>0.75313031330199998</v>
      </c>
      <c r="H231">
        <v>21.29156461999149</v>
      </c>
      <c r="I231">
        <v>3.0416520885702134</v>
      </c>
      <c r="J231">
        <v>9.2516474279035421</v>
      </c>
      <c r="K231">
        <f>IFERROR(VLOOKUP(B231,DJO!$Q$6:$V$175,5,FALSE),0)</f>
        <v>0</v>
      </c>
      <c r="L231">
        <f>IFERROR(VLOOKUP(B231,DJO!$Q$6:$V$175,6,FALSE),0)</f>
        <v>0</v>
      </c>
      <c r="M231">
        <f t="shared" si="6"/>
        <v>0</v>
      </c>
      <c r="N231">
        <f>IFERROR(VLOOKUP(B231,Tol!$U$6:$AI$204,14,FALSE),0)</f>
        <v>3.0072600680663937E-5</v>
      </c>
      <c r="O231">
        <f>IFERROR(VLOOKUP(B231,Tol!$U$6:$AI$204,15,FALSE),0)</f>
        <v>1.292946769309353E-5</v>
      </c>
      <c r="P231">
        <f t="shared" si="7"/>
        <v>1.6717113482674934E-10</v>
      </c>
    </row>
    <row r="232" spans="1:16" x14ac:dyDescent="0.25">
      <c r="A232" t="s">
        <v>811</v>
      </c>
      <c r="B232" t="s">
        <v>704</v>
      </c>
      <c r="C232" t="s">
        <v>164</v>
      </c>
      <c r="D232">
        <v>0</v>
      </c>
      <c r="E232" t="s">
        <v>704</v>
      </c>
      <c r="F232" t="s">
        <v>704</v>
      </c>
      <c r="G232">
        <v>3.6829546992800002</v>
      </c>
      <c r="H232">
        <v>104.11992000218059</v>
      </c>
      <c r="I232">
        <v>14.874274286025802</v>
      </c>
      <c r="J232">
        <v>221.24403553592839</v>
      </c>
      <c r="K232">
        <f>IFERROR(VLOOKUP(B232,DJO!$Q$6:$V$175,5,FALSE),0)</f>
        <v>0</v>
      </c>
      <c r="L232">
        <f>IFERROR(VLOOKUP(B232,DJO!$Q$6:$V$175,6,FALSE),0)</f>
        <v>0</v>
      </c>
      <c r="M232">
        <f t="shared" si="6"/>
        <v>0</v>
      </c>
      <c r="N232">
        <f>IFERROR(VLOOKUP(B232,Tol!$U$6:$AI$204,14,FALSE),0)</f>
        <v>0</v>
      </c>
      <c r="O232">
        <f>IFERROR(VLOOKUP(B232,Tol!$U$6:$AI$204,15,FALSE),0)</f>
        <v>0</v>
      </c>
      <c r="P232">
        <f t="shared" si="7"/>
        <v>0</v>
      </c>
    </row>
    <row r="233" spans="1:16" x14ac:dyDescent="0.25">
      <c r="A233" t="s">
        <v>812</v>
      </c>
      <c r="B233" t="s">
        <v>704</v>
      </c>
      <c r="C233" t="s">
        <v>164</v>
      </c>
      <c r="D233">
        <v>0</v>
      </c>
      <c r="E233" t="s">
        <v>704</v>
      </c>
      <c r="F233" t="s">
        <v>704</v>
      </c>
      <c r="G233">
        <v>2.4747151106600001</v>
      </c>
      <c r="H233">
        <v>69.962071322918916</v>
      </c>
      <c r="I233">
        <v>9.9945816175598452</v>
      </c>
      <c r="J233">
        <v>99.891661710065165</v>
      </c>
      <c r="K233">
        <f>IFERROR(VLOOKUP(B233,DJO!$Q$6:$V$175,5,FALSE),0)</f>
        <v>0</v>
      </c>
      <c r="L233">
        <f>IFERROR(VLOOKUP(B233,DJO!$Q$6:$V$175,6,FALSE),0)</f>
        <v>0</v>
      </c>
      <c r="M233">
        <f t="shared" si="6"/>
        <v>0</v>
      </c>
      <c r="N233">
        <f>IFERROR(VLOOKUP(B233,Tol!$U$6:$AI$204,14,FALSE),0)</f>
        <v>0</v>
      </c>
      <c r="O233">
        <f>IFERROR(VLOOKUP(B233,Tol!$U$6:$AI$204,15,FALSE),0)</f>
        <v>0</v>
      </c>
      <c r="P233">
        <f t="shared" si="7"/>
        <v>0</v>
      </c>
    </row>
    <row r="234" spans="1:16" x14ac:dyDescent="0.25">
      <c r="A234" t="s">
        <v>420</v>
      </c>
      <c r="B234" t="s">
        <v>169</v>
      </c>
      <c r="C234" t="s">
        <v>169</v>
      </c>
      <c r="D234">
        <v>0</v>
      </c>
      <c r="E234" t="s">
        <v>704</v>
      </c>
      <c r="F234" t="s">
        <v>704</v>
      </c>
      <c r="G234">
        <v>0.62341875286899995</v>
      </c>
      <c r="H234">
        <v>17.624520521327383</v>
      </c>
      <c r="I234">
        <v>2.517788645903912</v>
      </c>
      <c r="J234">
        <v>6.339259665442655</v>
      </c>
      <c r="K234">
        <f>IFERROR(VLOOKUP(B234,DJO!$Q$6:$V$175,5,FALSE),0)</f>
        <v>2.4815829156543227E-3</v>
      </c>
      <c r="L234">
        <f>IFERROR(VLOOKUP(B234,DJO!$Q$6:$V$175,6,FALSE),0)</f>
        <v>1.3898384127671629E-3</v>
      </c>
      <c r="M234">
        <f t="shared" si="6"/>
        <v>1.9316508136031466E-6</v>
      </c>
      <c r="N234">
        <f>IFERROR(VLOOKUP(B234,Tol!$U$6:$AI$204,14,FALSE),0)</f>
        <v>8.564893641512146E-4</v>
      </c>
      <c r="O234">
        <f>IFERROR(VLOOKUP(B234,Tol!$U$6:$AI$204,15,FALSE),0)</f>
        <v>3.6491344807258134E-4</v>
      </c>
      <c r="P234">
        <f t="shared" si="7"/>
        <v>1.3316182458422052E-7</v>
      </c>
    </row>
    <row r="235" spans="1:16" x14ac:dyDescent="0.25">
      <c r="A235" t="s">
        <v>422</v>
      </c>
      <c r="B235" t="s">
        <v>168</v>
      </c>
      <c r="C235" t="s">
        <v>168</v>
      </c>
      <c r="D235">
        <v>0</v>
      </c>
      <c r="E235" t="s">
        <v>704</v>
      </c>
      <c r="F235" t="s">
        <v>704</v>
      </c>
      <c r="G235">
        <v>0.75099553620600001</v>
      </c>
      <c r="H235">
        <v>21.231212853921313</v>
      </c>
      <c r="I235">
        <v>3.0330304077030448</v>
      </c>
      <c r="J235">
        <v>9.1992734540512977</v>
      </c>
      <c r="K235">
        <f>IFERROR(VLOOKUP(B235,DJO!$Q$6:$V$175,5,FALSE),0)</f>
        <v>0.1497207533972032</v>
      </c>
      <c r="L235">
        <f>IFERROR(VLOOKUP(B235,DJO!$Q$6:$V$175,6,FALSE),0)</f>
        <v>5.3216792822289471E-2</v>
      </c>
      <c r="M235">
        <f t="shared" si="6"/>
        <v>2.8320270382904801E-3</v>
      </c>
      <c r="N235">
        <f>IFERROR(VLOOKUP(B235,Tol!$U$6:$AI$204,14,FALSE),0)</f>
        <v>0.54440505552137031</v>
      </c>
      <c r="O235">
        <f>IFERROR(VLOOKUP(B235,Tol!$U$6:$AI$204,15,FALSE),0)</f>
        <v>0.23330106306723805</v>
      </c>
      <c r="P235">
        <f t="shared" si="7"/>
        <v>5.4429386028303384E-2</v>
      </c>
    </row>
    <row r="236" spans="1:16" x14ac:dyDescent="0.25">
      <c r="A236" t="s">
        <v>813</v>
      </c>
      <c r="B236" t="s">
        <v>497</v>
      </c>
      <c r="C236" t="s">
        <v>164</v>
      </c>
      <c r="D236">
        <v>1</v>
      </c>
      <c r="E236" t="s">
        <v>704</v>
      </c>
      <c r="F236" t="s">
        <v>704</v>
      </c>
      <c r="G236">
        <v>3.8287726193800005E-2</v>
      </c>
      <c r="H236">
        <v>1.0824230309276395</v>
      </c>
      <c r="I236">
        <v>0.15463186156109138</v>
      </c>
      <c r="J236">
        <v>2.3911012609848528E-2</v>
      </c>
      <c r="K236">
        <f>IFERROR(VLOOKUP(B236,DJO!$Q$6:$V$175,5,FALSE),0)</f>
        <v>0</v>
      </c>
      <c r="L236">
        <f>IFERROR(VLOOKUP(B236,DJO!$Q$6:$V$175,6,FALSE),0)</f>
        <v>0</v>
      </c>
      <c r="M236">
        <f t="shared" si="6"/>
        <v>0</v>
      </c>
      <c r="N236">
        <f>IFERROR(VLOOKUP(B236,Tol!$U$6:$AI$204,14,FALSE),0)</f>
        <v>0</v>
      </c>
      <c r="O236">
        <f>IFERROR(VLOOKUP(B236,Tol!$U$6:$AI$204,15,FALSE),0)</f>
        <v>0</v>
      </c>
      <c r="P236">
        <f t="shared" si="7"/>
        <v>0</v>
      </c>
    </row>
    <row r="237" spans="1:16" x14ac:dyDescent="0.25">
      <c r="A237" t="s">
        <v>814</v>
      </c>
      <c r="B237" t="s">
        <v>704</v>
      </c>
      <c r="C237" t="s">
        <v>164</v>
      </c>
      <c r="D237">
        <v>1</v>
      </c>
      <c r="E237" t="s">
        <v>704</v>
      </c>
      <c r="F237" t="s">
        <v>704</v>
      </c>
      <c r="G237">
        <v>0.40712940769799999</v>
      </c>
      <c r="H237">
        <v>11.509856846281064</v>
      </c>
      <c r="I237">
        <v>1.6442652637544377</v>
      </c>
      <c r="J237">
        <v>2.7036082575894507</v>
      </c>
      <c r="K237">
        <f>IFERROR(VLOOKUP(B237,DJO!$Q$6:$V$175,5,FALSE),0)</f>
        <v>0</v>
      </c>
      <c r="L237">
        <f>IFERROR(VLOOKUP(B237,DJO!$Q$6:$V$175,6,FALSE),0)</f>
        <v>0</v>
      </c>
      <c r="M237">
        <f t="shared" si="6"/>
        <v>0</v>
      </c>
      <c r="N237">
        <f>IFERROR(VLOOKUP(B237,Tol!$U$6:$AI$204,14,FALSE),0)</f>
        <v>0</v>
      </c>
      <c r="O237">
        <f>IFERROR(VLOOKUP(B237,Tol!$U$6:$AI$204,15,FALSE),0)</f>
        <v>0</v>
      </c>
      <c r="P237">
        <f t="shared" si="7"/>
        <v>0</v>
      </c>
    </row>
    <row r="238" spans="1:16" x14ac:dyDescent="0.25">
      <c r="A238" t="s">
        <v>815</v>
      </c>
      <c r="B238" t="s">
        <v>816</v>
      </c>
      <c r="C238" t="s">
        <v>59</v>
      </c>
      <c r="D238">
        <v>1</v>
      </c>
      <c r="E238" t="s">
        <v>704</v>
      </c>
      <c r="F238" t="s">
        <v>692</v>
      </c>
      <c r="G238">
        <v>0.26275079578100002</v>
      </c>
      <c r="H238">
        <v>7.4281640886257145</v>
      </c>
      <c r="I238">
        <v>1.0611662983751022</v>
      </c>
      <c r="J238">
        <v>1.1260739128071164</v>
      </c>
      <c r="K238">
        <f>IFERROR(VLOOKUP(B238,DJO!$Q$6:$V$175,5,FALSE),0)</f>
        <v>0</v>
      </c>
      <c r="L238">
        <f>IFERROR(VLOOKUP(B238,DJO!$Q$6:$V$175,6,FALSE),0)</f>
        <v>0</v>
      </c>
      <c r="M238">
        <f t="shared" si="6"/>
        <v>0</v>
      </c>
      <c r="N238">
        <f>IFERROR(VLOOKUP(B238,Tol!$U$6:$AI$204,14,FALSE),0)</f>
        <v>0</v>
      </c>
      <c r="O238">
        <f>IFERROR(VLOOKUP(B238,Tol!$U$6:$AI$204,15,FALSE),0)</f>
        <v>0</v>
      </c>
      <c r="P238">
        <f t="shared" si="7"/>
        <v>0</v>
      </c>
    </row>
    <row r="239" spans="1:16" x14ac:dyDescent="0.25">
      <c r="A239" t="s">
        <v>423</v>
      </c>
      <c r="B239" t="s">
        <v>171</v>
      </c>
      <c r="C239" t="s">
        <v>171</v>
      </c>
      <c r="D239">
        <v>0</v>
      </c>
      <c r="E239" t="s">
        <v>704</v>
      </c>
      <c r="F239" t="s">
        <v>704</v>
      </c>
      <c r="G239">
        <v>0.527382654595</v>
      </c>
      <c r="H239">
        <v>14.909507254516024</v>
      </c>
      <c r="I239">
        <v>2.1299296077880037</v>
      </c>
      <c r="J239">
        <v>4.5366001341319588</v>
      </c>
      <c r="K239">
        <f>IFERROR(VLOOKUP(B239,DJO!$Q$6:$V$175,5,FALSE),0)</f>
        <v>0.11719412557461802</v>
      </c>
      <c r="L239">
        <f>IFERROR(VLOOKUP(B239,DJO!$Q$6:$V$175,6,FALSE),0)</f>
        <v>7.2937212055854309E-2</v>
      </c>
      <c r="M239">
        <f t="shared" si="6"/>
        <v>5.3198369024806593E-3</v>
      </c>
      <c r="N239">
        <f>IFERROR(VLOOKUP(B239,Tol!$U$6:$AI$204,14,FALSE),0)</f>
        <v>0.15340968416756157</v>
      </c>
      <c r="O239">
        <f>IFERROR(VLOOKUP(B239,Tol!$U$6:$AI$204,15,FALSE),0)</f>
        <v>6.5305579618696305E-2</v>
      </c>
      <c r="P239">
        <f t="shared" si="7"/>
        <v>4.2648187293338824E-3</v>
      </c>
    </row>
    <row r="240" spans="1:16" x14ac:dyDescent="0.25">
      <c r="A240" t="s">
        <v>817</v>
      </c>
      <c r="B240" t="s">
        <v>704</v>
      </c>
      <c r="C240" t="s">
        <v>704</v>
      </c>
      <c r="D240">
        <v>0</v>
      </c>
      <c r="E240" t="s">
        <v>704</v>
      </c>
      <c r="F240" t="s">
        <v>704</v>
      </c>
      <c r="G240">
        <v>1.62362846109E-3</v>
      </c>
      <c r="H240">
        <v>4.5901206853020286E-2</v>
      </c>
      <c r="I240">
        <v>6.5573152647171841E-3</v>
      </c>
      <c r="J240">
        <v>4.2998383480892993E-5</v>
      </c>
      <c r="K240">
        <f>IFERROR(VLOOKUP(B240,DJO!$Q$6:$V$175,5,FALSE),0)</f>
        <v>0</v>
      </c>
      <c r="L240">
        <f>IFERROR(VLOOKUP(B240,DJO!$Q$6:$V$175,6,FALSE),0)</f>
        <v>0</v>
      </c>
      <c r="M240">
        <f t="shared" si="6"/>
        <v>0</v>
      </c>
      <c r="N240">
        <f>IFERROR(VLOOKUP(B240,Tol!$U$6:$AI$204,14,FALSE),0)</f>
        <v>0</v>
      </c>
      <c r="O240">
        <f>IFERROR(VLOOKUP(B240,Tol!$U$6:$AI$204,15,FALSE),0)</f>
        <v>0</v>
      </c>
      <c r="P240">
        <f t="shared" si="7"/>
        <v>0</v>
      </c>
    </row>
  </sheetData>
  <autoFilter ref="A3:P240" xr:uid="{A575D929-595B-45BB-BD4D-5A850A45C0E6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4A93-27A5-4D8C-AD5B-DE7AAF44D78A}">
  <dimension ref="A1:BE131"/>
  <sheetViews>
    <sheetView tabSelected="1" topLeftCell="A102" workbookViewId="0">
      <selection activeCell="A134" sqref="A134"/>
    </sheetView>
  </sheetViews>
  <sheetFormatPr baseColWidth="10" defaultRowHeight="15" x14ac:dyDescent="0.25"/>
  <cols>
    <col min="17" max="17" width="12" bestFit="1" customWidth="1"/>
    <col min="20" max="20" width="12" bestFit="1" customWidth="1"/>
    <col min="40" max="40" width="12" bestFit="1" customWidth="1"/>
  </cols>
  <sheetData>
    <row r="1" spans="1:57" x14ac:dyDescent="0.25">
      <c r="R1">
        <f>DJO!U4</f>
        <v>227.27854299954947</v>
      </c>
      <c r="S1">
        <f>DJO!E4</f>
        <v>17.137983569963563</v>
      </c>
      <c r="W1">
        <f>Tol!AH4</f>
        <v>29.165972959182906</v>
      </c>
      <c r="X1">
        <f>Tol!AI4</f>
        <v>3.6686850385834529</v>
      </c>
    </row>
    <row r="2" spans="1:57" x14ac:dyDescent="0.25">
      <c r="L2">
        <f>DJO!U4</f>
        <v>227.27854299954947</v>
      </c>
      <c r="M2">
        <f>DJO!E4</f>
        <v>17.137983569963563</v>
      </c>
      <c r="O2">
        <f>Tol!AH4</f>
        <v>29.165972959182906</v>
      </c>
      <c r="R2">
        <f>2.8*3.664*L2*1000</f>
        <v>2331696.0283409781</v>
      </c>
      <c r="S2">
        <f>R2*((0.4/2.8)^2+(M2/L2)^2)^0.5</f>
        <v>376654.49428077979</v>
      </c>
      <c r="W2">
        <f>2.8*3.664*1000*W1</f>
        <v>299219.54978284927</v>
      </c>
      <c r="X2">
        <f>W2*((0.4/2.8)^2+(X1/W1)^2)^0.5</f>
        <v>56954.302637365028</v>
      </c>
      <c r="BB2" t="s">
        <v>822</v>
      </c>
      <c r="BD2" t="s">
        <v>823</v>
      </c>
    </row>
    <row r="3" spans="1:57" x14ac:dyDescent="0.25">
      <c r="B3" t="s">
        <v>175</v>
      </c>
      <c r="C3" t="s">
        <v>699</v>
      </c>
      <c r="E3" t="s">
        <v>700</v>
      </c>
      <c r="G3" t="s">
        <v>701</v>
      </c>
      <c r="I3" t="s">
        <v>702</v>
      </c>
      <c r="L3" t="s">
        <v>677</v>
      </c>
      <c r="O3" t="s">
        <v>679</v>
      </c>
      <c r="R3" t="s">
        <v>680</v>
      </c>
      <c r="W3" t="s">
        <v>683</v>
      </c>
      <c r="AB3" t="s">
        <v>681</v>
      </c>
      <c r="AG3" t="s">
        <v>684</v>
      </c>
      <c r="AL3" t="s">
        <v>682</v>
      </c>
      <c r="AQ3" t="s">
        <v>685</v>
      </c>
      <c r="AV3" t="s">
        <v>686</v>
      </c>
      <c r="AY3" t="s">
        <v>687</v>
      </c>
      <c r="BB3" t="s">
        <v>688</v>
      </c>
      <c r="BD3" t="s">
        <v>689</v>
      </c>
    </row>
    <row r="4" spans="1:57" x14ac:dyDescent="0.25"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703</v>
      </c>
      <c r="K4" t="s">
        <v>5</v>
      </c>
      <c r="L4" t="s">
        <v>678</v>
      </c>
      <c r="O4" t="s">
        <v>678</v>
      </c>
      <c r="R4" t="s">
        <v>821</v>
      </c>
      <c r="U4" t="s">
        <v>820</v>
      </c>
      <c r="W4" t="s">
        <v>821</v>
      </c>
      <c r="Z4" t="s">
        <v>820</v>
      </c>
      <c r="AB4" t="s">
        <v>821</v>
      </c>
      <c r="AE4" t="s">
        <v>820</v>
      </c>
      <c r="AG4" t="s">
        <v>821</v>
      </c>
      <c r="AJ4" t="s">
        <v>820</v>
      </c>
      <c r="AL4" t="s">
        <v>821</v>
      </c>
      <c r="AO4" t="s">
        <v>820</v>
      </c>
      <c r="AQ4" t="s">
        <v>821</v>
      </c>
      <c r="AT4" t="s">
        <v>820</v>
      </c>
      <c r="AV4" t="s">
        <v>821</v>
      </c>
      <c r="AY4" t="s">
        <v>821</v>
      </c>
      <c r="BB4" t="s">
        <v>821</v>
      </c>
      <c r="BD4" t="s">
        <v>821</v>
      </c>
    </row>
    <row r="5" spans="1:57" x14ac:dyDescent="0.25">
      <c r="E5" t="s">
        <v>693</v>
      </c>
      <c r="F5" t="s">
        <v>693</v>
      </c>
      <c r="G5" t="s">
        <v>693</v>
      </c>
      <c r="L5" t="s">
        <v>4</v>
      </c>
      <c r="M5" t="s">
        <v>5</v>
      </c>
      <c r="N5" t="s">
        <v>676</v>
      </c>
      <c r="O5" t="s">
        <v>4</v>
      </c>
      <c r="P5" t="s">
        <v>5</v>
      </c>
      <c r="Q5" t="s">
        <v>676</v>
      </c>
      <c r="R5" t="s">
        <v>4</v>
      </c>
      <c r="S5" t="s">
        <v>5</v>
      </c>
      <c r="T5" t="s">
        <v>676</v>
      </c>
      <c r="U5" t="s">
        <v>4</v>
      </c>
      <c r="V5" t="s">
        <v>5</v>
      </c>
      <c r="W5" t="s">
        <v>4</v>
      </c>
      <c r="X5" t="s">
        <v>5</v>
      </c>
      <c r="Y5" t="s">
        <v>676</v>
      </c>
      <c r="Z5" t="s">
        <v>4</v>
      </c>
      <c r="AA5" t="s">
        <v>5</v>
      </c>
      <c r="AB5" t="s">
        <v>4</v>
      </c>
      <c r="AC5" t="s">
        <v>5</v>
      </c>
      <c r="AD5" t="s">
        <v>676</v>
      </c>
      <c r="AE5" t="s">
        <v>4</v>
      </c>
      <c r="AF5" t="s">
        <v>5</v>
      </c>
      <c r="AG5" t="s">
        <v>4</v>
      </c>
      <c r="AH5" t="s">
        <v>5</v>
      </c>
      <c r="AI5" t="s">
        <v>676</v>
      </c>
      <c r="AJ5" t="s">
        <v>4</v>
      </c>
      <c r="AK5" t="s">
        <v>5</v>
      </c>
      <c r="AL5" t="s">
        <v>4</v>
      </c>
      <c r="AM5" t="s">
        <v>5</v>
      </c>
      <c r="AN5" t="s">
        <v>676</v>
      </c>
      <c r="AO5" t="s">
        <v>4</v>
      </c>
      <c r="AP5" t="s">
        <v>5</v>
      </c>
      <c r="AQ5" t="s">
        <v>4</v>
      </c>
      <c r="AR5" t="s">
        <v>5</v>
      </c>
      <c r="AS5" t="s">
        <v>676</v>
      </c>
      <c r="AT5" t="s">
        <v>4</v>
      </c>
      <c r="AU5" t="s">
        <v>5</v>
      </c>
      <c r="AV5" t="s">
        <v>4</v>
      </c>
      <c r="AW5" t="s">
        <v>5</v>
      </c>
      <c r="AX5" t="s">
        <v>676</v>
      </c>
      <c r="AY5" t="s">
        <v>4</v>
      </c>
      <c r="AZ5" t="s">
        <v>5</v>
      </c>
      <c r="BA5" t="s">
        <v>676</v>
      </c>
      <c r="BB5" t="s">
        <v>4</v>
      </c>
      <c r="BC5" t="s">
        <v>5</v>
      </c>
      <c r="BD5" t="s">
        <v>4</v>
      </c>
      <c r="BE5" t="s">
        <v>5</v>
      </c>
    </row>
    <row r="6" spans="1:57" x14ac:dyDescent="0.25">
      <c r="C6" t="s">
        <v>818</v>
      </c>
      <c r="E6">
        <v>6018.3646151247449</v>
      </c>
      <c r="F6">
        <v>859.76637358924927</v>
      </c>
      <c r="G6">
        <v>6018.3646151247449</v>
      </c>
      <c r="H6">
        <v>859.76637358924927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>G6*$R$1</f>
        <v>1367845.1409655963</v>
      </c>
      <c r="S6">
        <f>R6*((H6/G6)^2+($S$1/$R$1)^2)^0.5</f>
        <v>220957.1974917294</v>
      </c>
      <c r="T6">
        <f>S6^2</f>
        <v>48822083123.399109</v>
      </c>
      <c r="U6">
        <f>R6/$R$2</f>
        <v>0.58663098634637634</v>
      </c>
      <c r="V6">
        <f>U6*((S6/R6)^2+($S$2/$R$2)^2)^0.5</f>
        <v>0.13401432330743679</v>
      </c>
      <c r="W6">
        <f>G6*$W$1</f>
        <v>175531.45962323155</v>
      </c>
      <c r="X6">
        <f>W6*((H6/G6)^2+($X$1/$W$1)^2)^0.5</f>
        <v>33411.158732827469</v>
      </c>
      <c r="Y6">
        <f>X6^2</f>
        <v>1116305527.8701932</v>
      </c>
      <c r="Z6">
        <f>W6/$W$2</f>
        <v>0.58663098634637645</v>
      </c>
      <c r="AA6">
        <f>Z6*(($X$2/$W$2)^2+($X$6/$W$6)^2)^0.5</f>
        <v>0.15791252225616842</v>
      </c>
      <c r="AB6">
        <f>G6*L6</f>
        <v>0</v>
      </c>
      <c r="AC6">
        <f>IF(AB6=0,0,AB6*((H6/G6)^2+(M6/L6)^2)^0.5)</f>
        <v>0</v>
      </c>
      <c r="AD6">
        <f>AC6^2</f>
        <v>0</v>
      </c>
      <c r="AE6">
        <f>AB6/R6</f>
        <v>0</v>
      </c>
      <c r="AF6">
        <f>IF(AE6=0,0,AE6*((AC6/AB6)^2+(H6/G6)^2)^0.5)</f>
        <v>0</v>
      </c>
      <c r="AG6">
        <f>O6*G6</f>
        <v>0</v>
      </c>
      <c r="AH6">
        <f>IF(AG6=0,0,AG6*((H6/G6)^2+(P6/O6)^2)^0.5)</f>
        <v>0</v>
      </c>
      <c r="AI6">
        <f>AH6^2</f>
        <v>0</v>
      </c>
      <c r="AJ6">
        <f>AI6/W6</f>
        <v>0</v>
      </c>
      <c r="AK6">
        <f>IF(AJ6=0,0,AJ6*((AH6/AG6)^2+(X6/W6)^2)^0.5)</f>
        <v>0</v>
      </c>
      <c r="AL6">
        <f>($L$2-L6)*G6</f>
        <v>1367845.1409655963</v>
      </c>
      <c r="AM6">
        <f>AL6*((($S$1^2-N6)^0.5/($L$2-L6))^2+(H6/G6)^2)^0.5</f>
        <v>220957.1974917294</v>
      </c>
      <c r="AN6">
        <f>AM6^2</f>
        <v>48822083123.399109</v>
      </c>
      <c r="AO6">
        <f>AL6/R6</f>
        <v>1</v>
      </c>
      <c r="AP6">
        <f>AO6*((AM6/AL6)^2+(S6/R6)^2)^0.5</f>
        <v>0.22844739951787682</v>
      </c>
      <c r="AQ6">
        <f>($O$2-O6)*G6</f>
        <v>175531.45962323155</v>
      </c>
      <c r="AR6">
        <f>AQ6*((($X$1^2-Q6)^0.5/($O$2-O6))^2+(H6/G6)^2)^0.5</f>
        <v>33411.158732827469</v>
      </c>
      <c r="AS6">
        <f>AR6^2</f>
        <v>1116305527.8701932</v>
      </c>
      <c r="AT6">
        <f>AQ6/W6</f>
        <v>1</v>
      </c>
      <c r="AU6">
        <f>AT6*((AR6/AQ6)^2+(X6/W6)^2)^0.5</f>
        <v>0.26918544354376966</v>
      </c>
      <c r="AV6">
        <f>(2.8*3.664*1000-G6)*L6</f>
        <v>0</v>
      </c>
      <c r="AW6">
        <f>IF(AV6=0,0,AV6*((((0.4*3.664*1000)^2-H6^2)^0.5/(2.8*3.664*1000-G6))^2+(M6/L6)^2)^0.5)</f>
        <v>0</v>
      </c>
      <c r="AX6">
        <f>AW6^2</f>
        <v>0</v>
      </c>
      <c r="AY6">
        <f>(2.8*3.664*1000-G6)*O6</f>
        <v>0</v>
      </c>
      <c r="AZ6">
        <f>IF(AY6=0,0,AY6*((((0.4*3.664*1000)^2-H6^2)^0.5/(2.8*3.664*1000-G6))^2+(P6/O6)^2)^0.5)</f>
        <v>0</v>
      </c>
      <c r="BA6">
        <f>AZ6^2</f>
        <v>0</v>
      </c>
      <c r="BB6">
        <f>-AV6+AL6</f>
        <v>1367845.1409655963</v>
      </c>
      <c r="BC6">
        <f>(AX6+AN6)^0.5</f>
        <v>220957.1974917294</v>
      </c>
      <c r="BD6">
        <f>-AY6+AQ6</f>
        <v>175531.45962323155</v>
      </c>
      <c r="BE6">
        <f>(BA6+AS6)^0.5</f>
        <v>33411.158732827469</v>
      </c>
    </row>
    <row r="7" spans="1:57" x14ac:dyDescent="0.25">
      <c r="A7">
        <v>1</v>
      </c>
      <c r="B7" t="s">
        <v>692</v>
      </c>
      <c r="E7">
        <v>201.06641984618452</v>
      </c>
      <c r="F7">
        <v>8.2386536461290589</v>
      </c>
      <c r="G7">
        <v>548.68950260177894</v>
      </c>
      <c r="H7">
        <v>23.641072945256944</v>
      </c>
      <c r="I7">
        <v>347.6230827555944</v>
      </c>
      <c r="J7">
        <v>347.62308275559434</v>
      </c>
      <c r="K7">
        <v>22.159082023000952</v>
      </c>
      <c r="L7">
        <v>45.564373168266016</v>
      </c>
      <c r="M7">
        <v>1.7137453393021675</v>
      </c>
      <c r="N7">
        <f>M7^2</f>
        <v>2.9369230879799013</v>
      </c>
      <c r="O7">
        <v>0.36243929621684584</v>
      </c>
      <c r="P7">
        <v>5.0951919598416433E-2</v>
      </c>
      <c r="Q7">
        <f>P7^2</f>
        <v>2.5960981107634924E-3</v>
      </c>
      <c r="R7">
        <f t="shared" ref="R7:R57" si="0">G7*$R$1</f>
        <v>124705.35071047983</v>
      </c>
      <c r="S7">
        <f t="shared" ref="S7:S57" si="1">R7*((H7/G7)^2+($S$1/$R$1)^2)^0.5</f>
        <v>10830.273475262113</v>
      </c>
      <c r="T7">
        <f t="shared" ref="T7:T57" si="2">S7^2</f>
        <v>117294823.54896608</v>
      </c>
      <c r="U7">
        <f t="shared" ref="U7:U57" si="3">R7/$R$2</f>
        <v>5.3482679214926984E-2</v>
      </c>
      <c r="V7">
        <f t="shared" ref="V7:V57" si="4">U7*((S7/R7)^2+($S$2/$R$2)^2)^0.5</f>
        <v>9.8088592177515647E-3</v>
      </c>
      <c r="W7">
        <f t="shared" ref="W7:W57" si="5">G7*$W$1</f>
        <v>16003.063195871004</v>
      </c>
      <c r="X7">
        <f t="shared" ref="X7:X57" si="6">W7*((H7/G7)^2+($X$1/$W$1)^2)^0.5</f>
        <v>2127.7863754706068</v>
      </c>
      <c r="Y7">
        <f t="shared" ref="Y7:Y57" si="7">X7^2</f>
        <v>4527474.8596383417</v>
      </c>
      <c r="Z7">
        <f t="shared" ref="Z7:Z57" si="8">W7/$W$2</f>
        <v>5.3482679214926991E-2</v>
      </c>
      <c r="AA7">
        <f t="shared" ref="AA7:AA57" si="9">Z7*(($X$2/$W$2)^2+($X$6/$W$6)^2)^0.5</f>
        <v>1.4396758726379274E-2</v>
      </c>
      <c r="AB7">
        <f t="shared" ref="AB7:AB57" si="10">G7*L7</f>
        <v>25000.693250057724</v>
      </c>
      <c r="AC7">
        <f t="shared" ref="AC7:AC57" si="11">IF(AB7=0,0,AB7*((H7/G7)^2+(M7/L7)^2)^0.5)</f>
        <v>1429.8707298129425</v>
      </c>
      <c r="AD7">
        <f t="shared" ref="AD7:AD57" si="12">AC7^2</f>
        <v>2044530.3039757968</v>
      </c>
      <c r="AE7">
        <f>AB7/R7</f>
        <v>0.20047811186626771</v>
      </c>
      <c r="AF7">
        <f t="shared" ref="AF7:AF57" si="13">IF(AE7=0,0,AE7*((AC7/AB7)^2+(H7/G7)^2)^0.5)</f>
        <v>1.4355559506441195E-2</v>
      </c>
      <c r="AG7">
        <f t="shared" ref="AG7:AG57" si="14">O7*G7</f>
        <v>198.86663716455996</v>
      </c>
      <c r="AH7">
        <f t="shared" ref="AH7:AH57" si="15">IF(AG7=0,0,AG7*((H7/G7)^2+(P7/O7)^2)^0.5)</f>
        <v>29.24038543627395</v>
      </c>
      <c r="AI7">
        <f t="shared" ref="AI7:AI57" si="16">AH7^2</f>
        <v>855.00014046186175</v>
      </c>
      <c r="AJ7">
        <f>AI7/W7</f>
        <v>5.3427280139871143E-2</v>
      </c>
      <c r="AK7">
        <f>IF(AJ7=0,0,AJ7*((AH7/AG7)^2+(X7/W7)^2)^0.5)</f>
        <v>1.0591277943975935E-2</v>
      </c>
      <c r="AL7">
        <f t="shared" ref="AL7:AL57" si="17">($L$2-L7)*G7</f>
        <v>99704.65746042211</v>
      </c>
      <c r="AM7">
        <f>AL7*((($S$1^2-N7)^0.5/($L$2-L7))^2+(H7/G7)^2)^0.5</f>
        <v>10295.399350672551</v>
      </c>
      <c r="AN7">
        <f>AM7^2</f>
        <v>105995247.78982879</v>
      </c>
      <c r="AO7">
        <f t="shared" ref="AO7:AO57" si="18">AL7/R7</f>
        <v>0.79952188813373226</v>
      </c>
      <c r="AP7">
        <f t="shared" ref="AP7:AP57" si="19">AO7*((AM7/AL7)^2+(S7/R7)^2)^0.5</f>
        <v>0.10787561508450327</v>
      </c>
      <c r="AQ7">
        <f t="shared" ref="AQ7:AQ57" si="20">($O$2-O7)*G7</f>
        <v>15804.196558706444</v>
      </c>
      <c r="AR7">
        <f t="shared" ref="AR7:AR57" si="21">AQ7*((($X$1^2-Q7)^0.5/($O$2-O7))^2+(H7/G7)^2)^0.5</f>
        <v>2124.8412983593553</v>
      </c>
      <c r="AS7">
        <f t="shared" ref="AS7:AS57" si="22">AR7^2</f>
        <v>4514950.5432134708</v>
      </c>
      <c r="AT7">
        <f t="shared" ref="AT7:AT57" si="23">AQ7/W7</f>
        <v>0.98757321428213385</v>
      </c>
      <c r="AU7">
        <f t="shared" ref="AU7:AU57" si="24">AT7*((AR7/AQ7)^2+(X7/W7)^2)^0.5</f>
        <v>0.18673993967315969</v>
      </c>
      <c r="AV7">
        <f>(2.8*3.664*1000-G7)*L7</f>
        <v>442453.32395781699</v>
      </c>
      <c r="AW7">
        <f>IF(AV7=0,0,AV7*((((0.4*3.664*1000)^2-H7^2)^0.5/(2.8*3.664*1000-G7))^2+(M7/L7)^2)^0.5)</f>
        <v>68812.994241242355</v>
      </c>
      <c r="AX7">
        <f t="shared" ref="AX7:AX57" si="25">AW7^2</f>
        <v>4735228176.4452534</v>
      </c>
      <c r="AY7">
        <f>(2.8*3.664*1000-G7)*O7</f>
        <v>3519.4705905833052</v>
      </c>
      <c r="AZ7">
        <f>IF(AY7=0,0,AY7*((((0.4*3.664*1000)^2-H7^2)^0.5/(2.8*3.664*1000-G7))^2+(P7/O7)^2)^0.5)</f>
        <v>725.86982755744373</v>
      </c>
      <c r="BA7">
        <f t="shared" ref="BA7:BA57" si="26">AZ7^2</f>
        <v>526887.0065582731</v>
      </c>
      <c r="BB7">
        <f t="shared" ref="BB7:BB57" si="27">-AV7+AL7</f>
        <v>-342748.66649739491</v>
      </c>
      <c r="BC7">
        <f t="shared" ref="BC7:BC57" si="28">(AX7+AN7)^0.5</f>
        <v>69578.900711602808</v>
      </c>
      <c r="BD7">
        <f t="shared" ref="BD7:BD57" si="29">-AY7+AQ7</f>
        <v>12284.725968123139</v>
      </c>
      <c r="BE7">
        <f t="shared" ref="BE7:BE57" si="30">(BA7+AS7)^0.5</f>
        <v>2245.4036496300046</v>
      </c>
    </row>
    <row r="8" spans="1:57" x14ac:dyDescent="0.25">
      <c r="A8">
        <v>2</v>
      </c>
      <c r="B8" t="s">
        <v>8</v>
      </c>
      <c r="C8" t="s">
        <v>8</v>
      </c>
      <c r="D8" t="s">
        <v>704</v>
      </c>
      <c r="E8">
        <v>0.34392927784101146</v>
      </c>
      <c r="F8">
        <v>4.9132753977287356E-2</v>
      </c>
      <c r="G8">
        <v>0.34392927784101146</v>
      </c>
      <c r="H8">
        <v>4.9132753977287356E-2</v>
      </c>
      <c r="I8">
        <v>0</v>
      </c>
      <c r="J8">
        <v>0</v>
      </c>
      <c r="K8">
        <v>0</v>
      </c>
      <c r="L8">
        <f>SUMIF(OceanSink_All!$C$4:$C$240,OceanSink_Sovereign!C8,OceanSink_All!$K$4:$K$240)</f>
        <v>3.0069525532044172E-2</v>
      </c>
      <c r="M8">
        <f>N8^0.5</f>
        <v>1.1613423808211997E-2</v>
      </c>
      <c r="N8">
        <f>SUMIFS(OceanSink_All!$M$4:$M$240,OceanSink_All!$C$4:$C$240,OceanSink_Sovereign!C8)</f>
        <v>1.3487161254914523E-4</v>
      </c>
      <c r="O8">
        <f>SUMIFS(OceanSink_All!$N$4:$N$240,OceanSink_All!$C$4:$C$240,OceanSink_Sovereign!C8)</f>
        <v>7.8073090188012688E-3</v>
      </c>
      <c r="P8">
        <f>Q8^0.5</f>
        <v>3.3394393694161847E-3</v>
      </c>
      <c r="Q8">
        <f>SUMIFS(OceanSink_All!$P$4:$P$240,OceanSink_All!$C$4:$C$240,OceanSink_Sovereign!C8)</f>
        <v>1.1151855302006766E-5</v>
      </c>
      <c r="R8">
        <f t="shared" si="0"/>
        <v>78.167745162592325</v>
      </c>
      <c r="S8">
        <f t="shared" si="1"/>
        <v>12.626960017697284</v>
      </c>
      <c r="T8">
        <f t="shared" si="2"/>
        <v>159.44011928852581</v>
      </c>
      <c r="U8">
        <f t="shared" si="3"/>
        <v>3.352398606528886E-5</v>
      </c>
      <c r="V8">
        <f t="shared" si="4"/>
        <v>7.6584674380887803E-6</v>
      </c>
      <c r="W8">
        <f t="shared" si="5"/>
        <v>10.031032017382245</v>
      </c>
      <c r="X8">
        <f t="shared" si="6"/>
        <v>1.9093352479732695</v>
      </c>
      <c r="Y8">
        <f t="shared" si="7"/>
        <v>3.6455610891531465</v>
      </c>
      <c r="Z8">
        <f t="shared" si="8"/>
        <v>3.352398606528886E-5</v>
      </c>
      <c r="AA8">
        <f t="shared" si="9"/>
        <v>9.0241690583399356E-6</v>
      </c>
      <c r="AB8">
        <f t="shared" si="10"/>
        <v>1.0341790201257807E-2</v>
      </c>
      <c r="AC8">
        <f t="shared" si="11"/>
        <v>4.258674912905081E-3</v>
      </c>
      <c r="AD8">
        <f t="shared" si="12"/>
        <v>1.8136312013807098E-5</v>
      </c>
      <c r="AE8">
        <f t="shared" ref="AE8:AE57" si="31">AB8/R8</f>
        <v>1.3230252682543716E-4</v>
      </c>
      <c r="AF8">
        <f t="shared" si="13"/>
        <v>5.7666524790454514E-5</v>
      </c>
      <c r="AG8">
        <f t="shared" si="14"/>
        <v>2.685162152717936E-3</v>
      </c>
      <c r="AH8">
        <f t="shared" si="15"/>
        <v>1.210895620053025E-3</v>
      </c>
      <c r="AI8">
        <f t="shared" si="16"/>
        <v>1.4662682026635998E-6</v>
      </c>
      <c r="AJ8">
        <f t="shared" ref="AJ8:AJ57" si="32">AI8/W8</f>
        <v>1.4617321529058837E-7</v>
      </c>
      <c r="AK8">
        <f t="shared" ref="AK8:AK57" si="33">IF(AJ8=0,0,AJ8*((AH8/AG8)^2+(X8/W8)^2)^0.5)</f>
        <v>7.1549304137956963E-8</v>
      </c>
      <c r="AL8">
        <f t="shared" si="17"/>
        <v>78.157403372391059</v>
      </c>
      <c r="AM8">
        <f t="shared" ref="AM8:AM57" si="34">AL8*((($S$1^2-N8)^0.5/($L$2-L8))^2+(H8/G8)^2)^0.5</f>
        <v>12.625652847555047</v>
      </c>
      <c r="AN8">
        <f t="shared" ref="AN8:AN57" si="35">AM8^2</f>
        <v>159.40710982697487</v>
      </c>
      <c r="AO8">
        <f t="shared" si="18"/>
        <v>0.9998676974731745</v>
      </c>
      <c r="AP8">
        <f t="shared" si="19"/>
        <v>0.22842046277360789</v>
      </c>
      <c r="AQ8">
        <f t="shared" si="20"/>
        <v>10.028346855229527</v>
      </c>
      <c r="AR8">
        <f t="shared" si="21"/>
        <v>1.9090470218308586</v>
      </c>
      <c r="AS8">
        <f t="shared" si="22"/>
        <v>3.6444605315612706</v>
      </c>
      <c r="AT8">
        <f t="shared" si="23"/>
        <v>0.99973231446693978</v>
      </c>
      <c r="AU8">
        <f t="shared" si="24"/>
        <v>0.2691290978615537</v>
      </c>
      <c r="AV8">
        <f t="shared" ref="AV8:AV57" si="36">(2.8*3.664*1000-G8)*L8</f>
        <v>308.47893454814636</v>
      </c>
      <c r="AW8">
        <f t="shared" ref="AW8:AW57" si="37">IF(AV8=0,0,AV8*((((0.4*3.664*1000)^2-H8^2)^0.5/(2.8*3.664*1000-G8))^2+(M8/L8)^2)^0.5)</f>
        <v>127.0299217679445</v>
      </c>
      <c r="AX8">
        <f t="shared" si="25"/>
        <v>16136.6010243701</v>
      </c>
      <c r="AY8">
        <f t="shared" ref="AY8:AY57" si="38">(2.8*3.664*1000-G8)*O8</f>
        <v>80.094059523533275</v>
      </c>
      <c r="AZ8">
        <f t="shared" ref="AZ8:AZ57" si="39">IF(AY8=0,0,AY8*((((0.4*3.664*1000)^2-H8^2)^0.5/(2.8*3.664*1000-G8))^2+(P8/O8)^2)^0.5)</f>
        <v>36.119186345729723</v>
      </c>
      <c r="BA8">
        <f t="shared" si="26"/>
        <v>1304.5956222775485</v>
      </c>
      <c r="BB8">
        <f t="shared" si="27"/>
        <v>-230.3215311757553</v>
      </c>
      <c r="BC8">
        <f t="shared" si="28"/>
        <v>127.65581903774334</v>
      </c>
      <c r="BD8">
        <f t="shared" si="29"/>
        <v>-70.065712668303746</v>
      </c>
      <c r="BE8">
        <f t="shared" si="30"/>
        <v>36.169601640177206</v>
      </c>
    </row>
    <row r="9" spans="1:57" x14ac:dyDescent="0.25">
      <c r="A9">
        <v>3</v>
      </c>
      <c r="B9" t="s">
        <v>50</v>
      </c>
      <c r="C9" t="s">
        <v>50</v>
      </c>
      <c r="D9" t="s">
        <v>704</v>
      </c>
      <c r="E9">
        <v>3.7087230656720478</v>
      </c>
      <c r="F9">
        <v>0.52981758081029262</v>
      </c>
      <c r="G9">
        <v>3.7087230656720478</v>
      </c>
      <c r="H9">
        <v>0.52981758081029262</v>
      </c>
      <c r="I9">
        <v>0</v>
      </c>
      <c r="J9">
        <v>0</v>
      </c>
      <c r="K9">
        <v>0</v>
      </c>
      <c r="L9">
        <f>SUMIF(OceanSink_All!$C$4:$C$240,OceanSink_Sovereign!C9,OceanSink_All!$K$4:$K$240)</f>
        <v>0.3301478018291184</v>
      </c>
      <c r="M9">
        <f t="shared" ref="M9:M58" si="40">N9^0.5</f>
        <v>0.16791432187080854</v>
      </c>
      <c r="N9">
        <f>SUMIFS(OceanSink_All!$M$4:$M$240,OceanSink_All!$C$4:$C$240,OceanSink_Sovereign!C9)</f>
        <v>2.8195219489333491E-2</v>
      </c>
      <c r="O9">
        <f>SUMIFS(OceanSink_All!$N$4:$N$240,OceanSink_All!$C$4:$C$240,OceanSink_Sovereign!C9)</f>
        <v>0.10215524181120514</v>
      </c>
      <c r="P9">
        <f t="shared" ref="P9:P58" si="41">Q9^0.5</f>
        <v>4.3450624824165639E-2</v>
      </c>
      <c r="Q9">
        <f>SUMIFS(OceanSink_All!$P$4:$P$240,OceanSink_All!$C$4:$C$240,OceanSink_Sovereign!C9)</f>
        <v>1.8879567976103993E-3</v>
      </c>
      <c r="R9">
        <f t="shared" si="0"/>
        <v>842.91317475476546</v>
      </c>
      <c r="S9">
        <f t="shared" si="1"/>
        <v>136.16141714053418</v>
      </c>
      <c r="T9">
        <f t="shared" si="2"/>
        <v>18539.931517718556</v>
      </c>
      <c r="U9">
        <f t="shared" si="3"/>
        <v>3.6150217031269958E-4</v>
      </c>
      <c r="V9">
        <f t="shared" si="4"/>
        <v>8.2584230728004838E-5</v>
      </c>
      <c r="W9">
        <f t="shared" si="5"/>
        <v>108.16851664648887</v>
      </c>
      <c r="X9">
        <f t="shared" si="6"/>
        <v>20.589104012053767</v>
      </c>
      <c r="Y9">
        <f t="shared" si="7"/>
        <v>423.91120401916851</v>
      </c>
      <c r="Z9">
        <f t="shared" si="8"/>
        <v>3.6150217031269958E-4</v>
      </c>
      <c r="AA9">
        <f t="shared" si="9"/>
        <v>9.7311122057659394E-5</v>
      </c>
      <c r="AB9">
        <f t="shared" si="10"/>
        <v>1.2244267677245757</v>
      </c>
      <c r="AC9">
        <f t="shared" si="11"/>
        <v>0.6468470190760246</v>
      </c>
      <c r="AD9">
        <f t="shared" si="12"/>
        <v>0.41841106608753892</v>
      </c>
      <c r="AE9">
        <f t="shared" si="31"/>
        <v>1.4526131568424075E-3</v>
      </c>
      <c r="AF9">
        <f t="shared" si="13"/>
        <v>7.949575031822579E-4</v>
      </c>
      <c r="AG9">
        <f t="shared" si="14"/>
        <v>0.37886550158452209</v>
      </c>
      <c r="AH9">
        <f t="shared" si="15"/>
        <v>0.16999267591417683</v>
      </c>
      <c r="AI9">
        <f t="shared" si="16"/>
        <v>2.8897509864462354E-2</v>
      </c>
      <c r="AJ9">
        <f t="shared" si="32"/>
        <v>2.6715268694035811E-4</v>
      </c>
      <c r="AK9">
        <f t="shared" si="33"/>
        <v>1.3020835777918221E-4</v>
      </c>
      <c r="AL9">
        <f t="shared" si="17"/>
        <v>841.68874798704087</v>
      </c>
      <c r="AM9">
        <f t="shared" si="34"/>
        <v>136.00532475768426</v>
      </c>
      <c r="AN9">
        <f t="shared" si="35"/>
        <v>18497.448362443163</v>
      </c>
      <c r="AO9">
        <f t="shared" si="18"/>
        <v>0.99854738684315758</v>
      </c>
      <c r="AP9">
        <f t="shared" si="19"/>
        <v>0.22815053587266601</v>
      </c>
      <c r="AQ9">
        <f t="shared" si="20"/>
        <v>107.78965114490435</v>
      </c>
      <c r="AR9">
        <f t="shared" si="21"/>
        <v>20.547882088818106</v>
      </c>
      <c r="AS9">
        <f t="shared" si="22"/>
        <v>422.21545833597196</v>
      </c>
      <c r="AT9">
        <f t="shared" si="23"/>
        <v>0.99649745126095512</v>
      </c>
      <c r="AU9">
        <f t="shared" si="24"/>
        <v>0.26844463072267177</v>
      </c>
      <c r="AV9">
        <f t="shared" si="36"/>
        <v>3385.8279017575669</v>
      </c>
      <c r="AW9">
        <f t="shared" si="37"/>
        <v>1788.731395473696</v>
      </c>
      <c r="AX9">
        <f t="shared" si="25"/>
        <v>3199560.005153276</v>
      </c>
      <c r="AY9">
        <f t="shared" si="38"/>
        <v>1047.6521912879314</v>
      </c>
      <c r="AZ9">
        <f t="shared" si="39"/>
        <v>470.08694983483252</v>
      </c>
      <c r="BA9">
        <f t="shared" si="26"/>
        <v>220981.74040501635</v>
      </c>
      <c r="BB9">
        <f t="shared" si="27"/>
        <v>-2544.1391537705258</v>
      </c>
      <c r="BC9">
        <f t="shared" si="28"/>
        <v>1793.8944934180827</v>
      </c>
      <c r="BD9">
        <f t="shared" si="29"/>
        <v>-939.86254014302699</v>
      </c>
      <c r="BE9">
        <f t="shared" si="30"/>
        <v>470.53581783255601</v>
      </c>
    </row>
    <row r="10" spans="1:57" x14ac:dyDescent="0.25">
      <c r="A10">
        <v>4</v>
      </c>
      <c r="B10" t="s">
        <v>164</v>
      </c>
      <c r="C10" t="s">
        <v>164</v>
      </c>
      <c r="D10" t="s">
        <v>704</v>
      </c>
      <c r="E10">
        <v>248.50113869372319</v>
      </c>
      <c r="F10">
        <v>9.9327998317599224</v>
      </c>
      <c r="G10">
        <v>429.09200840059179</v>
      </c>
      <c r="H10">
        <v>20.500832219261415</v>
      </c>
      <c r="I10">
        <f t="shared" ref="I10" si="42">G10-E10</f>
        <v>180.5908697068686</v>
      </c>
      <c r="J10">
        <v>242.86052317630529</v>
      </c>
      <c r="K10">
        <v>19.850316567019693</v>
      </c>
      <c r="L10">
        <f>SUMIF(OceanSink_All!$C$4:$C$240,OceanSink_Sovereign!C10,OceanSink_All!$K$4:$K$240)</f>
        <v>88.967206608471201</v>
      </c>
      <c r="M10">
        <f t="shared" si="40"/>
        <v>13.258593695783253</v>
      </c>
      <c r="N10">
        <f>SUMIFS(OceanSink_All!$M$4:$M$240,OceanSink_All!$C$4:$C$240,OceanSink_Sovereign!C10)</f>
        <v>175.79030678986342</v>
      </c>
      <c r="O10">
        <f>SUMIFS(OceanSink_All!$N$4:$N$240,OceanSink_All!$C$4:$C$240,OceanSink_Sovereign!C10)</f>
        <v>0.1910295260351742</v>
      </c>
      <c r="P10">
        <f t="shared" si="41"/>
        <v>9.6499755527813827E-2</v>
      </c>
      <c r="Q10">
        <f>SUMIFS(OceanSink_All!$P$4:$P$240,OceanSink_All!$C$4:$C$240,OceanSink_Sovereign!C10)</f>
        <v>9.3122028169278347E-3</v>
      </c>
      <c r="R10">
        <f t="shared" si="0"/>
        <v>97523.406482036939</v>
      </c>
      <c r="S10">
        <f t="shared" si="1"/>
        <v>8705.6281313967665</v>
      </c>
      <c r="T10">
        <f t="shared" si="2"/>
        <v>75787961.162166759</v>
      </c>
      <c r="U10">
        <f t="shared" si="3"/>
        <v>4.1825094393382695E-2</v>
      </c>
      <c r="V10">
        <f t="shared" si="4"/>
        <v>7.7192759321725963E-3</v>
      </c>
      <c r="W10">
        <f t="shared" si="5"/>
        <v>12514.885914013144</v>
      </c>
      <c r="X10">
        <f t="shared" si="6"/>
        <v>1683.9337290079518</v>
      </c>
      <c r="Y10">
        <f t="shared" si="7"/>
        <v>2835632.8036906258</v>
      </c>
      <c r="Z10">
        <f t="shared" si="8"/>
        <v>4.1825094393382702E-2</v>
      </c>
      <c r="AA10">
        <f t="shared" si="9"/>
        <v>1.1258706585542757E-2</v>
      </c>
      <c r="AB10">
        <f t="shared" si="10"/>
        <v>38175.117365419312</v>
      </c>
      <c r="AC10">
        <f t="shared" si="11"/>
        <v>5974.3719735354107</v>
      </c>
      <c r="AD10">
        <f t="shared" si="12"/>
        <v>35693120.478165396</v>
      </c>
      <c r="AE10">
        <f t="shared" si="31"/>
        <v>0.39144569229594001</v>
      </c>
      <c r="AF10">
        <f t="shared" si="13"/>
        <v>6.4052091101350281E-2</v>
      </c>
      <c r="AG10">
        <f t="shared" si="14"/>
        <v>81.96924299024603</v>
      </c>
      <c r="AH10">
        <f t="shared" si="15"/>
        <v>41.592060040294406</v>
      </c>
      <c r="AI10">
        <f t="shared" si="16"/>
        <v>1729.8994583954548</v>
      </c>
      <c r="AJ10">
        <f t="shared" si="32"/>
        <v>0.13822734544135595</v>
      </c>
      <c r="AK10">
        <f t="shared" si="33"/>
        <v>7.2562166363776395E-2</v>
      </c>
      <c r="AL10">
        <f t="shared" si="17"/>
        <v>59348.289116617634</v>
      </c>
      <c r="AM10">
        <f t="shared" si="34"/>
        <v>5454.4938196424555</v>
      </c>
      <c r="AN10">
        <f t="shared" si="35"/>
        <v>29751502.828517742</v>
      </c>
      <c r="AO10">
        <f t="shared" si="18"/>
        <v>0.60855430770406005</v>
      </c>
      <c r="AP10">
        <f t="shared" si="19"/>
        <v>7.7969592550614322E-2</v>
      </c>
      <c r="AQ10">
        <f t="shared" si="20"/>
        <v>12432.916671022898</v>
      </c>
      <c r="AR10">
        <f t="shared" si="21"/>
        <v>1682.0375442921638</v>
      </c>
      <c r="AS10">
        <f t="shared" si="22"/>
        <v>2829250.3004084132</v>
      </c>
      <c r="AT10">
        <f t="shared" si="23"/>
        <v>0.99345026046953699</v>
      </c>
      <c r="AU10">
        <f t="shared" si="24"/>
        <v>0.18955913839056668</v>
      </c>
      <c r="AV10">
        <f t="shared" si="36"/>
        <v>874557.24867220852</v>
      </c>
      <c r="AW10">
        <f t="shared" si="37"/>
        <v>184350.51078935375</v>
      </c>
      <c r="AX10">
        <f t="shared" si="25"/>
        <v>33985110828.295631</v>
      </c>
      <c r="AY10">
        <f t="shared" si="38"/>
        <v>1877.8408705098132</v>
      </c>
      <c r="AZ10">
        <f t="shared" si="39"/>
        <v>989.04861278471117</v>
      </c>
      <c r="BA10">
        <f t="shared" si="26"/>
        <v>978217.15845136158</v>
      </c>
      <c r="BB10">
        <f t="shared" si="27"/>
        <v>-815208.95955559087</v>
      </c>
      <c r="BC10">
        <f t="shared" si="28"/>
        <v>184431.18589632327</v>
      </c>
      <c r="BD10">
        <f t="shared" si="29"/>
        <v>10555.075800513085</v>
      </c>
      <c r="BE10">
        <f t="shared" si="30"/>
        <v>1951.2732916892433</v>
      </c>
    </row>
    <row r="11" spans="1:57" x14ac:dyDescent="0.25">
      <c r="A11">
        <v>5</v>
      </c>
      <c r="B11" t="s">
        <v>7</v>
      </c>
      <c r="C11" t="s">
        <v>7</v>
      </c>
      <c r="D11" t="s">
        <v>704</v>
      </c>
      <c r="E11">
        <v>14.018331216771319</v>
      </c>
      <c r="F11">
        <v>2.002618745253046</v>
      </c>
      <c r="G11">
        <v>14.018331216771319</v>
      </c>
      <c r="H11">
        <v>2.002618745253046</v>
      </c>
      <c r="I11">
        <v>0</v>
      </c>
      <c r="J11">
        <v>0</v>
      </c>
      <c r="K11">
        <v>0</v>
      </c>
      <c r="L11">
        <f>SUMIF(OceanSink_All!$C$4:$C$240,OceanSink_Sovereign!C11,OceanSink_All!$K$4:$K$240)</f>
        <v>0.44390725414129756</v>
      </c>
      <c r="M11">
        <f t="shared" si="40"/>
        <v>0.26185102881433631</v>
      </c>
      <c r="N11">
        <f>SUMIFS(OceanSink_All!$M$4:$M$240,OceanSink_All!$C$4:$C$240,OceanSink_Sovereign!C11)</f>
        <v>6.8565961291126382E-2</v>
      </c>
      <c r="O11">
        <f>SUMIFS(OceanSink_All!$N$4:$N$240,OceanSink_All!$C$4:$C$240,OceanSink_Sovereign!C11)</f>
        <v>6.2661764955208074E-2</v>
      </c>
      <c r="P11">
        <f t="shared" si="41"/>
        <v>2.6653930817409622E-2</v>
      </c>
      <c r="Q11">
        <f>SUMIFS(OceanSink_All!$P$4:$P$240,OceanSink_All!$C$4:$C$240,OceanSink_Sovereign!C11)</f>
        <v>7.1043202801925835E-4</v>
      </c>
      <c r="R11">
        <f t="shared" si="0"/>
        <v>3186.0658942328869</v>
      </c>
      <c r="S11">
        <f t="shared" si="1"/>
        <v>514.6665875617465</v>
      </c>
      <c r="T11">
        <f t="shared" si="2"/>
        <v>264881.69635245285</v>
      </c>
      <c r="U11">
        <f t="shared" si="3"/>
        <v>1.3664156285842287E-3</v>
      </c>
      <c r="V11">
        <f t="shared" si="4"/>
        <v>3.121540970106521E-4</v>
      </c>
      <c r="W11">
        <f t="shared" si="5"/>
        <v>408.8582692012219</v>
      </c>
      <c r="X11">
        <f t="shared" si="6"/>
        <v>77.823249238811528</v>
      </c>
      <c r="Y11">
        <f t="shared" si="7"/>
        <v>6056.4581220861792</v>
      </c>
      <c r="Z11">
        <f t="shared" si="8"/>
        <v>1.3664156285842287E-3</v>
      </c>
      <c r="AA11">
        <f t="shared" si="9"/>
        <v>3.6781919704558441E-4</v>
      </c>
      <c r="AB11">
        <f t="shared" si="10"/>
        <v>6.2228389180801909</v>
      </c>
      <c r="AC11">
        <f t="shared" si="11"/>
        <v>3.776827328490266</v>
      </c>
      <c r="AD11">
        <f t="shared" si="12"/>
        <v>14.26442466923092</v>
      </c>
      <c r="AE11">
        <f t="shared" si="31"/>
        <v>1.9531419388858786E-3</v>
      </c>
      <c r="AF11">
        <f t="shared" si="13"/>
        <v>1.2178151366454765E-3</v>
      </c>
      <c r="AG11">
        <f t="shared" si="14"/>
        <v>0.87841337576958045</v>
      </c>
      <c r="AH11">
        <f t="shared" si="15"/>
        <v>0.39415315121747757</v>
      </c>
      <c r="AI11">
        <f t="shared" si="16"/>
        <v>0.15535670661466774</v>
      </c>
      <c r="AJ11">
        <f t="shared" si="32"/>
        <v>3.7997692187609409E-4</v>
      </c>
      <c r="AK11">
        <f t="shared" si="33"/>
        <v>1.8520566202826771E-4</v>
      </c>
      <c r="AL11">
        <f t="shared" si="17"/>
        <v>3179.8430553148069</v>
      </c>
      <c r="AM11">
        <f t="shared" si="34"/>
        <v>513.86746608291662</v>
      </c>
      <c r="AN11">
        <f t="shared" si="35"/>
        <v>264059.77269847749</v>
      </c>
      <c r="AO11">
        <f t="shared" si="18"/>
        <v>0.99804685806111415</v>
      </c>
      <c r="AP11">
        <f t="shared" si="19"/>
        <v>0.22804695416354567</v>
      </c>
      <c r="AQ11">
        <f t="shared" si="20"/>
        <v>407.97985582545232</v>
      </c>
      <c r="AR11">
        <f t="shared" si="21"/>
        <v>77.728213770121997</v>
      </c>
      <c r="AS11">
        <f t="shared" si="22"/>
        <v>6041.6752158937825</v>
      </c>
      <c r="AT11">
        <f t="shared" si="23"/>
        <v>0.99785154553071476</v>
      </c>
      <c r="AU11">
        <f t="shared" si="24"/>
        <v>0.26873194550756785</v>
      </c>
      <c r="AV11">
        <f t="shared" si="36"/>
        <v>4547.91046276832</v>
      </c>
      <c r="AW11">
        <f t="shared" si="37"/>
        <v>2760.4723172955787</v>
      </c>
      <c r="AX11">
        <f t="shared" si="25"/>
        <v>7620207.4145552218</v>
      </c>
      <c r="AY11">
        <f t="shared" si="38"/>
        <v>641.98116565270107</v>
      </c>
      <c r="AZ11">
        <f t="shared" si="39"/>
        <v>288.10352647562672</v>
      </c>
      <c r="BA11">
        <f t="shared" si="26"/>
        <v>83003.641967692151</v>
      </c>
      <c r="BB11">
        <f t="shared" si="27"/>
        <v>-1368.0674074535132</v>
      </c>
      <c r="BC11">
        <f t="shared" si="28"/>
        <v>2807.8937279130955</v>
      </c>
      <c r="BD11">
        <f t="shared" si="29"/>
        <v>-234.00130982724875</v>
      </c>
      <c r="BE11">
        <f t="shared" si="30"/>
        <v>298.40461990992355</v>
      </c>
    </row>
    <row r="12" spans="1:57" x14ac:dyDescent="0.25">
      <c r="A12">
        <v>6</v>
      </c>
      <c r="B12" t="s">
        <v>61</v>
      </c>
      <c r="C12" t="s">
        <v>61</v>
      </c>
      <c r="D12" t="s">
        <v>704</v>
      </c>
      <c r="E12">
        <v>20.908473860224444</v>
      </c>
      <c r="F12">
        <v>2.9869248371749211</v>
      </c>
      <c r="G12">
        <v>230.34073685304679</v>
      </c>
      <c r="H12">
        <v>2.9869248371749211</v>
      </c>
      <c r="I12">
        <v>209.43226299282236</v>
      </c>
      <c r="J12">
        <v>209.43226299282236</v>
      </c>
      <c r="K12">
        <v>9.1947489365197583</v>
      </c>
      <c r="L12">
        <f>SUMIF(OceanSink_All!$C$4:$C$240,OceanSink_Sovereign!C12,OceanSink_All!$K$4:$K$240)</f>
        <v>9.3533473617715615</v>
      </c>
      <c r="M12">
        <f t="shared" si="40"/>
        <v>1.1001135536552491</v>
      </c>
      <c r="N12">
        <f>SUMIFS(OceanSink_All!$M$4:$M$240,OceanSink_All!$C$4:$C$240,OceanSink_Sovereign!C12)</f>
        <v>1.2102498309359806</v>
      </c>
      <c r="O12">
        <f>SUMIFS(OceanSink_All!$N$4:$N$240,OceanSink_All!$C$4:$C$240,OceanSink_Sovereign!C12)</f>
        <v>4.0275618752196624E-2</v>
      </c>
      <c r="P12">
        <f t="shared" si="41"/>
        <v>1.9619555137271514E-2</v>
      </c>
      <c r="Q12">
        <f>SUMIFS(OceanSink_All!$P$4:$P$240,OceanSink_All!$C$4:$C$240,OceanSink_Sovereign!C12)</f>
        <v>3.84926943784437E-4</v>
      </c>
      <c r="R12">
        <f t="shared" si="0"/>
        <v>52351.507065403108</v>
      </c>
      <c r="S12">
        <f t="shared" si="1"/>
        <v>4005.5225175654664</v>
      </c>
      <c r="T12">
        <f t="shared" si="2"/>
        <v>16044210.638723992</v>
      </c>
      <c r="U12">
        <f t="shared" si="3"/>
        <v>2.2452114867927985E-2</v>
      </c>
      <c r="V12">
        <f t="shared" si="4"/>
        <v>4.0131046678634772E-3</v>
      </c>
      <c r="W12">
        <f t="shared" si="5"/>
        <v>6718.1117024542282</v>
      </c>
      <c r="X12">
        <f t="shared" si="6"/>
        <v>849.52620226443992</v>
      </c>
      <c r="Y12">
        <f t="shared" si="7"/>
        <v>721694.76833384205</v>
      </c>
      <c r="Z12">
        <f t="shared" si="8"/>
        <v>2.2452114867927985E-2</v>
      </c>
      <c r="AA12">
        <f t="shared" si="9"/>
        <v>6.04378249921886E-3</v>
      </c>
      <c r="AB12">
        <f t="shared" si="10"/>
        <v>2154.4569233529628</v>
      </c>
      <c r="AC12">
        <f t="shared" si="11"/>
        <v>254.93639890230375</v>
      </c>
      <c r="AD12">
        <f t="shared" si="12"/>
        <v>64992.567485274543</v>
      </c>
      <c r="AE12">
        <f t="shared" si="31"/>
        <v>4.1153675302248408E-2</v>
      </c>
      <c r="AF12">
        <f t="shared" si="13"/>
        <v>4.8988587568531243E-3</v>
      </c>
      <c r="AG12">
        <f t="shared" si="14"/>
        <v>9.2771157005933595</v>
      </c>
      <c r="AH12">
        <f t="shared" si="15"/>
        <v>4.5207836944423176</v>
      </c>
      <c r="AI12">
        <f t="shared" si="16"/>
        <v>20.437485211935531</v>
      </c>
      <c r="AJ12">
        <f t="shared" si="32"/>
        <v>3.0421472754716787E-3</v>
      </c>
      <c r="AK12">
        <f t="shared" si="33"/>
        <v>1.5315525180061914E-3</v>
      </c>
      <c r="AL12">
        <f t="shared" si="17"/>
        <v>50197.050142050139</v>
      </c>
      <c r="AM12">
        <f t="shared" si="34"/>
        <v>3992.8495152328519</v>
      </c>
      <c r="AN12">
        <f t="shared" si="35"/>
        <v>15942847.25129522</v>
      </c>
      <c r="AO12">
        <f t="shared" si="18"/>
        <v>0.95884632469775144</v>
      </c>
      <c r="AP12">
        <f t="shared" si="19"/>
        <v>0.10582669952055121</v>
      </c>
      <c r="AQ12">
        <f t="shared" si="20"/>
        <v>6708.8345867536345</v>
      </c>
      <c r="AR12">
        <f t="shared" si="21"/>
        <v>849.50185373756574</v>
      </c>
      <c r="AS12">
        <f t="shared" si="22"/>
        <v>721653.3995035605</v>
      </c>
      <c r="AT12">
        <f t="shared" si="23"/>
        <v>0.99861908879883543</v>
      </c>
      <c r="AU12">
        <f t="shared" si="24"/>
        <v>0.17870572364956161</v>
      </c>
      <c r="AV12">
        <f t="shared" si="36"/>
        <v>93803.404330533856</v>
      </c>
      <c r="AW12">
        <f t="shared" si="37"/>
        <v>17596.59918030992</v>
      </c>
      <c r="AX12">
        <f t="shared" si="25"/>
        <v>309640302.71248376</v>
      </c>
      <c r="AY12">
        <f t="shared" si="38"/>
        <v>403.91851220194229</v>
      </c>
      <c r="AZ12">
        <f t="shared" si="39"/>
        <v>205.4251035370491</v>
      </c>
      <c r="BA12">
        <f t="shared" si="26"/>
        <v>42199.473163207338</v>
      </c>
      <c r="BB12">
        <f t="shared" si="27"/>
        <v>-43606.354188483718</v>
      </c>
      <c r="BC12">
        <f t="shared" si="28"/>
        <v>18043.922798653817</v>
      </c>
      <c r="BD12">
        <f t="shared" si="29"/>
        <v>6304.916074551692</v>
      </c>
      <c r="BE12">
        <f t="shared" si="30"/>
        <v>873.98676916001864</v>
      </c>
    </row>
    <row r="13" spans="1:57" x14ac:dyDescent="0.25">
      <c r="A13">
        <v>7</v>
      </c>
      <c r="B13" t="s">
        <v>194</v>
      </c>
      <c r="C13" t="s">
        <v>194</v>
      </c>
      <c r="D13" t="s">
        <v>704</v>
      </c>
      <c r="E13">
        <v>3.1539718242513679</v>
      </c>
      <c r="F13">
        <v>0.45056740346448115</v>
      </c>
      <c r="G13">
        <v>3.1539718242513679</v>
      </c>
      <c r="H13">
        <v>0.45056740346448115</v>
      </c>
      <c r="I13">
        <v>0</v>
      </c>
      <c r="J13">
        <v>0</v>
      </c>
      <c r="K13">
        <v>0</v>
      </c>
      <c r="L13">
        <f>SUMIF(OceanSink_All!$C$4:$C$240,OceanSink_Sovereign!C13,OceanSink_All!$K$4:$K$240)</f>
        <v>0</v>
      </c>
      <c r="M13">
        <f t="shared" si="40"/>
        <v>0</v>
      </c>
      <c r="N13">
        <f>SUMIFS(OceanSink_All!$M$4:$M$240,OceanSink_All!$C$4:$C$240,OceanSink_Sovereign!C13)</f>
        <v>0</v>
      </c>
      <c r="O13">
        <f>SUMIFS(OceanSink_All!$N$4:$N$240,OceanSink_All!$C$4:$C$240,OceanSink_Sovereign!C13)</f>
        <v>9.6674643761687204E-5</v>
      </c>
      <c r="P13">
        <f t="shared" si="41"/>
        <v>4.1014630710566413E-5</v>
      </c>
      <c r="Q13">
        <f>SUMIFS(OceanSink_All!$P$4:$P$240,OceanSink_All!$C$4:$C$240,OceanSink_Sovereign!C13)</f>
        <v>1.6821999323241376E-9</v>
      </c>
      <c r="R13">
        <f t="shared" si="0"/>
        <v>716.83012087748205</v>
      </c>
      <c r="S13">
        <f t="shared" si="1"/>
        <v>115.7943760175479</v>
      </c>
      <c r="T13">
        <f t="shared" si="2"/>
        <v>13408.337517293274</v>
      </c>
      <c r="U13">
        <f t="shared" si="3"/>
        <v>3.0742863227652915E-4</v>
      </c>
      <c r="V13">
        <f t="shared" si="4"/>
        <v>7.02312715809107E-5</v>
      </c>
      <c r="W13">
        <f t="shared" si="5"/>
        <v>91.988656940140174</v>
      </c>
      <c r="X13">
        <f t="shared" si="6"/>
        <v>17.509383362068647</v>
      </c>
      <c r="Y13">
        <f t="shared" si="7"/>
        <v>306.57850571988632</v>
      </c>
      <c r="Z13">
        <f t="shared" si="8"/>
        <v>3.0742863227652915E-4</v>
      </c>
      <c r="AA13">
        <f t="shared" si="9"/>
        <v>8.2755312737411966E-5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31"/>
        <v>0</v>
      </c>
      <c r="AF13">
        <f t="shared" si="13"/>
        <v>0</v>
      </c>
      <c r="AG13">
        <f t="shared" si="14"/>
        <v>3.0490910254389971E-4</v>
      </c>
      <c r="AH13">
        <f t="shared" si="15"/>
        <v>1.3649573684664429E-4</v>
      </c>
      <c r="AI13">
        <f t="shared" si="16"/>
        <v>1.8631086177308369E-8</v>
      </c>
      <c r="AJ13">
        <f t="shared" si="32"/>
        <v>2.0253677787069101E-10</v>
      </c>
      <c r="AK13">
        <f t="shared" si="33"/>
        <v>9.8523318292137059E-11</v>
      </c>
      <c r="AL13">
        <f t="shared" si="17"/>
        <v>716.83012087748205</v>
      </c>
      <c r="AM13">
        <f t="shared" si="34"/>
        <v>115.7943760175479</v>
      </c>
      <c r="AN13">
        <f t="shared" si="35"/>
        <v>13408.337517293274</v>
      </c>
      <c r="AO13">
        <f t="shared" si="18"/>
        <v>1</v>
      </c>
      <c r="AP13">
        <f t="shared" si="19"/>
        <v>0.22844739951787685</v>
      </c>
      <c r="AQ13">
        <f t="shared" si="20"/>
        <v>91.988352031037635</v>
      </c>
      <c r="AR13">
        <f t="shared" si="21"/>
        <v>17.509350669897046</v>
      </c>
      <c r="AS13">
        <f t="shared" si="22"/>
        <v>306.57736088142411</v>
      </c>
      <c r="AT13">
        <f t="shared" si="23"/>
        <v>0.99999668536194919</v>
      </c>
      <c r="AU13">
        <f t="shared" si="24"/>
        <v>0.26918474611652288</v>
      </c>
      <c r="AV13">
        <f t="shared" si="36"/>
        <v>0</v>
      </c>
      <c r="AW13">
        <f t="shared" si="37"/>
        <v>0</v>
      </c>
      <c r="AX13">
        <f t="shared" si="25"/>
        <v>0</v>
      </c>
      <c r="AY13">
        <f t="shared" si="38"/>
        <v>0.9914995961773575</v>
      </c>
      <c r="AZ13">
        <f t="shared" si="39"/>
        <v>0.4438690255879319</v>
      </c>
      <c r="BA13">
        <f t="shared" si="26"/>
        <v>0.19701971187638015</v>
      </c>
      <c r="BB13">
        <f t="shared" si="27"/>
        <v>716.83012087748205</v>
      </c>
      <c r="BC13">
        <f t="shared" si="28"/>
        <v>115.7943760175479</v>
      </c>
      <c r="BD13">
        <f t="shared" si="29"/>
        <v>90.996852434860273</v>
      </c>
      <c r="BE13">
        <f t="shared" si="30"/>
        <v>17.514975894739351</v>
      </c>
    </row>
    <row r="14" spans="1:57" x14ac:dyDescent="0.25">
      <c r="A14">
        <v>8</v>
      </c>
      <c r="B14" t="s">
        <v>10</v>
      </c>
      <c r="C14" t="s">
        <v>10</v>
      </c>
      <c r="D14" t="s">
        <v>704</v>
      </c>
      <c r="E14">
        <v>30.322572848078508</v>
      </c>
      <c r="F14">
        <v>4.3317961211540732</v>
      </c>
      <c r="G14">
        <v>30.322572848078508</v>
      </c>
      <c r="H14">
        <v>4.3317961211540732</v>
      </c>
      <c r="I14">
        <v>0</v>
      </c>
      <c r="J14">
        <v>0</v>
      </c>
      <c r="K14">
        <v>0</v>
      </c>
      <c r="L14">
        <f>SUMIF(OceanSink_All!$C$4:$C$240,OceanSink_Sovereign!C14,OceanSink_All!$K$4:$K$240)</f>
        <v>0.7637863927643207</v>
      </c>
      <c r="M14">
        <f t="shared" si="40"/>
        <v>0.38807894243215446</v>
      </c>
      <c r="N14">
        <f>SUMIFS(OceanSink_All!$M$4:$M$240,OceanSink_All!$C$4:$C$240,OceanSink_Sovereign!C14)</f>
        <v>0.15060526555925946</v>
      </c>
      <c r="O14">
        <f>SUMIFS(OceanSink_All!$N$4:$N$240,OceanSink_All!$C$4:$C$240,OceanSink_Sovereign!C14)</f>
        <v>6.0438781057543113E-2</v>
      </c>
      <c r="P14">
        <f t="shared" si="41"/>
        <v>2.5307632387677272E-2</v>
      </c>
      <c r="Q14">
        <f>SUMIFS(OceanSink_All!$P$4:$P$240,OceanSink_All!$C$4:$C$240,OceanSink_Sovereign!C14)</f>
        <v>6.4047625706981168E-4</v>
      </c>
      <c r="R14">
        <f t="shared" si="0"/>
        <v>6891.6701769089823</v>
      </c>
      <c r="S14">
        <f t="shared" si="1"/>
        <v>1113.2576946920924</v>
      </c>
      <c r="T14">
        <f t="shared" si="2"/>
        <v>1239342.6947911519</v>
      </c>
      <c r="U14">
        <f t="shared" si="3"/>
        <v>2.9556469167263048E-3</v>
      </c>
      <c r="V14">
        <f t="shared" si="4"/>
        <v>6.7520985201915506E-4</v>
      </c>
      <c r="W14">
        <f t="shared" si="5"/>
        <v>884.38733973991157</v>
      </c>
      <c r="X14">
        <f t="shared" si="6"/>
        <v>168.33680898442481</v>
      </c>
      <c r="Y14">
        <f t="shared" si="7"/>
        <v>28337.281259058724</v>
      </c>
      <c r="Z14">
        <f t="shared" si="8"/>
        <v>2.9556469167263048E-3</v>
      </c>
      <c r="AA14">
        <f t="shared" si="9"/>
        <v>7.9561712623774561E-4</v>
      </c>
      <c r="AB14">
        <f t="shared" si="10"/>
        <v>23.159968534967216</v>
      </c>
      <c r="AC14">
        <f t="shared" si="11"/>
        <v>12.22382490426955</v>
      </c>
      <c r="AD14">
        <f t="shared" si="12"/>
        <v>149.42189529024049</v>
      </c>
      <c r="AE14">
        <f t="shared" si="31"/>
        <v>3.3605741337660489E-3</v>
      </c>
      <c r="AF14">
        <f t="shared" si="13"/>
        <v>1.837532643337698E-3</v>
      </c>
      <c r="AG14">
        <f t="shared" si="14"/>
        <v>1.8326593414664185</v>
      </c>
      <c r="AH14">
        <f t="shared" si="15"/>
        <v>0.81082363608231101</v>
      </c>
      <c r="AI14">
        <f t="shared" si="16"/>
        <v>0.65743496882973995</v>
      </c>
      <c r="AJ14">
        <f t="shared" si="32"/>
        <v>7.4337899163400987E-4</v>
      </c>
      <c r="AK14">
        <f t="shared" si="33"/>
        <v>3.5803927935009345E-4</v>
      </c>
      <c r="AL14">
        <f t="shared" si="17"/>
        <v>6868.5102083740148</v>
      </c>
      <c r="AM14">
        <f t="shared" si="34"/>
        <v>1110.2704341577869</v>
      </c>
      <c r="AN14">
        <f t="shared" si="35"/>
        <v>1232700.4369649205</v>
      </c>
      <c r="AO14">
        <f t="shared" si="18"/>
        <v>0.99663942586623389</v>
      </c>
      <c r="AP14">
        <f t="shared" si="19"/>
        <v>0.22775705322738668</v>
      </c>
      <c r="AQ14">
        <f t="shared" si="20"/>
        <v>882.55468039844516</v>
      </c>
      <c r="AR14">
        <f t="shared" si="21"/>
        <v>168.13865289206939</v>
      </c>
      <c r="AS14">
        <f t="shared" si="22"/>
        <v>28270.606596359794</v>
      </c>
      <c r="AT14">
        <f t="shared" si="23"/>
        <v>0.99792776393428995</v>
      </c>
      <c r="AU14">
        <f t="shared" si="24"/>
        <v>0.26874812809690291</v>
      </c>
      <c r="AV14">
        <f t="shared" si="36"/>
        <v>7812.6773921127515</v>
      </c>
      <c r="AW14">
        <f t="shared" si="37"/>
        <v>4124.42435626321</v>
      </c>
      <c r="AX14">
        <f t="shared" si="25"/>
        <v>17010876.270537194</v>
      </c>
      <c r="AY14">
        <f t="shared" si="38"/>
        <v>618.22088328407983</v>
      </c>
      <c r="AZ14">
        <f t="shared" si="39"/>
        <v>273.60404339914533</v>
      </c>
      <c r="BA14">
        <f t="shared" si="26"/>
        <v>74859.172564361405</v>
      </c>
      <c r="BB14">
        <f t="shared" si="27"/>
        <v>-944.16718373873664</v>
      </c>
      <c r="BC14">
        <f t="shared" si="28"/>
        <v>4271.2500169742016</v>
      </c>
      <c r="BD14">
        <f t="shared" si="29"/>
        <v>264.33379711436532</v>
      </c>
      <c r="BE14">
        <f t="shared" si="30"/>
        <v>321.13825552356917</v>
      </c>
    </row>
    <row r="15" spans="1:57" x14ac:dyDescent="0.25">
      <c r="A15">
        <v>9</v>
      </c>
      <c r="B15" t="s">
        <v>12</v>
      </c>
      <c r="C15" t="s">
        <v>12</v>
      </c>
      <c r="D15" t="s">
        <v>704</v>
      </c>
      <c r="E15">
        <v>194.26738004832927</v>
      </c>
      <c r="F15">
        <v>27.752482864047039</v>
      </c>
      <c r="G15">
        <v>254.18007481448615</v>
      </c>
      <c r="H15">
        <v>27.752482864047039</v>
      </c>
      <c r="I15">
        <v>59.912694766156875</v>
      </c>
      <c r="J15">
        <v>59.912694766156868</v>
      </c>
      <c r="K15">
        <v>3.8571174831154225</v>
      </c>
      <c r="L15">
        <f>SUMIF(OceanSink_All!$C$4:$C$240,OceanSink_Sovereign!C15,OceanSink_All!$K$4:$K$240)</f>
        <v>4.6922703052568817</v>
      </c>
      <c r="M15">
        <f t="shared" si="40"/>
        <v>0.6469041208129902</v>
      </c>
      <c r="N15">
        <f>SUMIFS(OceanSink_All!$M$4:$M$240,OceanSink_All!$C$4:$C$240,OceanSink_Sovereign!C15)</f>
        <v>0.41848494152482785</v>
      </c>
      <c r="O15">
        <f>SUMIFS(OceanSink_All!$N$4:$N$240,OceanSink_All!$C$4:$C$240,OceanSink_Sovereign!C15)</f>
        <v>1.4985435593052102E-2</v>
      </c>
      <c r="P15">
        <f t="shared" si="41"/>
        <v>7.3564833705989643E-3</v>
      </c>
      <c r="Q15">
        <f>SUMIFS(OceanSink_All!$P$4:$P$240,OceanSink_All!$C$4:$C$240,OceanSink_Sovereign!C15)</f>
        <v>5.4117847581899099E-5</v>
      </c>
      <c r="R15">
        <f t="shared" si="0"/>
        <v>57769.677063352894</v>
      </c>
      <c r="S15">
        <f t="shared" si="1"/>
        <v>7665.5732092793078</v>
      </c>
      <c r="T15">
        <f t="shared" si="2"/>
        <v>58761012.626820669</v>
      </c>
      <c r="U15">
        <f t="shared" si="3"/>
        <v>2.4775818271842456E-2</v>
      </c>
      <c r="V15">
        <f t="shared" si="4"/>
        <v>5.1793473558471659E-3</v>
      </c>
      <c r="W15">
        <f t="shared" si="5"/>
        <v>7413.4091888023904</v>
      </c>
      <c r="X15">
        <f t="shared" si="6"/>
        <v>1234.8046740430098</v>
      </c>
      <c r="Y15">
        <f t="shared" si="7"/>
        <v>1524742.5830384635</v>
      </c>
      <c r="Z15">
        <f t="shared" si="8"/>
        <v>2.4775818271842456E-2</v>
      </c>
      <c r="AA15">
        <f t="shared" si="9"/>
        <v>6.6692896306657446E-3</v>
      </c>
      <c r="AB15">
        <f t="shared" si="10"/>
        <v>1192.6816172399861</v>
      </c>
      <c r="AC15">
        <f t="shared" si="11"/>
        <v>209.75003909200231</v>
      </c>
      <c r="AD15">
        <f t="shared" si="12"/>
        <v>43995.078899096501</v>
      </c>
      <c r="AE15">
        <f t="shared" si="31"/>
        <v>2.06454610423395E-2</v>
      </c>
      <c r="AF15">
        <f t="shared" si="13"/>
        <v>4.2736327864509645E-3</v>
      </c>
      <c r="AG15">
        <f t="shared" si="14"/>
        <v>3.808999140169647</v>
      </c>
      <c r="AH15">
        <f t="shared" si="15"/>
        <v>1.9155620869474985</v>
      </c>
      <c r="AI15">
        <f t="shared" si="16"/>
        <v>3.6693781089506561</v>
      </c>
      <c r="AJ15">
        <f t="shared" si="32"/>
        <v>4.9496500402177737E-4</v>
      </c>
      <c r="AK15">
        <f t="shared" si="33"/>
        <v>2.6221758701576046E-4</v>
      </c>
      <c r="AL15">
        <f t="shared" si="17"/>
        <v>56576.995446112909</v>
      </c>
      <c r="AM15">
        <f t="shared" si="34"/>
        <v>7556.9947268536198</v>
      </c>
      <c r="AN15">
        <f t="shared" si="35"/>
        <v>57108169.301693417</v>
      </c>
      <c r="AO15">
        <f t="shared" si="18"/>
        <v>0.97935453895766056</v>
      </c>
      <c r="AP15">
        <f t="shared" si="19"/>
        <v>0.18438968787806967</v>
      </c>
      <c r="AQ15">
        <f t="shared" si="20"/>
        <v>7409.600189662222</v>
      </c>
      <c r="AR15">
        <f t="shared" si="21"/>
        <v>1234.5306819511723</v>
      </c>
      <c r="AS15">
        <f t="shared" si="22"/>
        <v>1524066.0046788263</v>
      </c>
      <c r="AT15">
        <f t="shared" si="23"/>
        <v>0.99948620141649247</v>
      </c>
      <c r="AU15">
        <f t="shared" si="24"/>
        <v>0.23546996151695895</v>
      </c>
      <c r="AV15">
        <f t="shared" si="36"/>
        <v>46946.257898451411</v>
      </c>
      <c r="AW15">
        <f t="shared" si="37"/>
        <v>9442.8053198446287</v>
      </c>
      <c r="AX15">
        <f t="shared" si="25"/>
        <v>89166572.308486015</v>
      </c>
      <c r="AY15">
        <f t="shared" si="38"/>
        <v>149.92958169607047</v>
      </c>
      <c r="AZ15">
        <f t="shared" si="39"/>
        <v>76.807582325421805</v>
      </c>
      <c r="BA15">
        <f t="shared" si="26"/>
        <v>5899.4047026764483</v>
      </c>
      <c r="BB15">
        <f t="shared" si="27"/>
        <v>9630.737547661498</v>
      </c>
      <c r="BC15">
        <f t="shared" si="28"/>
        <v>12094.409518871907</v>
      </c>
      <c r="BD15">
        <f t="shared" si="29"/>
        <v>7259.6706079661517</v>
      </c>
      <c r="BE15">
        <f t="shared" si="30"/>
        <v>1236.9177051774716</v>
      </c>
    </row>
    <row r="16" spans="1:57" x14ac:dyDescent="0.25">
      <c r="A16">
        <v>10</v>
      </c>
      <c r="B16" t="s">
        <v>204</v>
      </c>
      <c r="C16" t="s">
        <v>204</v>
      </c>
      <c r="D16" t="s">
        <v>704</v>
      </c>
      <c r="E16">
        <v>0.21246287577248188</v>
      </c>
      <c r="F16">
        <v>3.0351839396068843E-2</v>
      </c>
      <c r="G16">
        <v>0.21246287577248188</v>
      </c>
      <c r="H16">
        <v>3.0351839396068843E-2</v>
      </c>
      <c r="I16">
        <v>0</v>
      </c>
      <c r="J16">
        <v>0</v>
      </c>
      <c r="K16">
        <v>0</v>
      </c>
      <c r="L16">
        <f>SUMIF(OceanSink_All!$C$4:$C$240,OceanSink_Sovereign!C16,OceanSink_All!$K$4:$K$240)</f>
        <v>0</v>
      </c>
      <c r="M16">
        <f t="shared" si="40"/>
        <v>0</v>
      </c>
      <c r="N16">
        <f>SUMIFS(OceanSink_All!$M$4:$M$240,OceanSink_All!$C$4:$C$240,OceanSink_Sovereign!C16)</f>
        <v>0</v>
      </c>
      <c r="O16">
        <f>SUMIFS(OceanSink_All!$N$4:$N$240,OceanSink_All!$C$4:$C$240,OceanSink_Sovereign!C16)</f>
        <v>1.3262954678722925E-3</v>
      </c>
      <c r="P16">
        <f t="shared" si="41"/>
        <v>5.7412263057545908E-4</v>
      </c>
      <c r="Q16">
        <f>SUMIFS(OceanSink_All!$P$4:$P$240,OceanSink_All!$C$4:$C$240,OceanSink_Sovereign!C16)</f>
        <v>3.2961679493888507E-7</v>
      </c>
      <c r="R16">
        <f t="shared" si="0"/>
        <v>48.288252847063958</v>
      </c>
      <c r="S16">
        <f t="shared" si="1"/>
        <v>7.8003252717097142</v>
      </c>
      <c r="T16">
        <f t="shared" si="2"/>
        <v>60.845074344473225</v>
      </c>
      <c r="U16">
        <f t="shared" si="3"/>
        <v>2.070949740452295E-5</v>
      </c>
      <c r="V16">
        <f t="shared" si="4"/>
        <v>4.7310308273854883E-6</v>
      </c>
      <c r="W16">
        <f t="shared" si="5"/>
        <v>6.1966864896104434</v>
      </c>
      <c r="X16">
        <f t="shared" si="6"/>
        <v>1.1794949826449257</v>
      </c>
      <c r="Y16">
        <f t="shared" si="7"/>
        <v>1.3912084140845535</v>
      </c>
      <c r="Z16">
        <f t="shared" si="8"/>
        <v>2.0709497404522953E-5</v>
      </c>
      <c r="AA16">
        <f t="shared" si="9"/>
        <v>5.5746952444050574E-6</v>
      </c>
      <c r="AB16">
        <f t="shared" si="10"/>
        <v>0</v>
      </c>
      <c r="AC16">
        <f t="shared" si="11"/>
        <v>0</v>
      </c>
      <c r="AD16">
        <f t="shared" si="12"/>
        <v>0</v>
      </c>
      <c r="AE16">
        <f t="shared" si="31"/>
        <v>0</v>
      </c>
      <c r="AF16">
        <f t="shared" si="13"/>
        <v>0</v>
      </c>
      <c r="AG16">
        <f t="shared" si="14"/>
        <v>2.817885492281566E-4</v>
      </c>
      <c r="AH16">
        <f t="shared" si="15"/>
        <v>1.2845062892182725E-4</v>
      </c>
      <c r="AI16">
        <f t="shared" si="16"/>
        <v>1.6499564070412961E-8</v>
      </c>
      <c r="AJ16">
        <f t="shared" si="32"/>
        <v>2.6626430267331807E-9</v>
      </c>
      <c r="AK16">
        <f t="shared" si="33"/>
        <v>1.3153050929051668E-9</v>
      </c>
      <c r="AL16">
        <f t="shared" si="17"/>
        <v>48.288252847063958</v>
      </c>
      <c r="AM16">
        <f t="shared" si="34"/>
        <v>7.8003252717097142</v>
      </c>
      <c r="AN16">
        <f t="shared" si="35"/>
        <v>60.845074344473225</v>
      </c>
      <c r="AO16">
        <f t="shared" si="18"/>
        <v>1</v>
      </c>
      <c r="AP16">
        <f t="shared" si="19"/>
        <v>0.22844739951787685</v>
      </c>
      <c r="AQ16">
        <f t="shared" si="20"/>
        <v>6.1964047010612147</v>
      </c>
      <c r="AR16">
        <f t="shared" si="21"/>
        <v>1.1794647638574325</v>
      </c>
      <c r="AS16">
        <f t="shared" si="22"/>
        <v>1.3911371291812691</v>
      </c>
      <c r="AT16">
        <f t="shared" si="23"/>
        <v>0.99995452593096301</v>
      </c>
      <c r="AU16">
        <f t="shared" si="24"/>
        <v>0.26917587479839777</v>
      </c>
      <c r="AV16">
        <f t="shared" si="36"/>
        <v>0</v>
      </c>
      <c r="AW16">
        <f t="shared" si="37"/>
        <v>0</v>
      </c>
      <c r="AX16">
        <f t="shared" si="25"/>
        <v>0</v>
      </c>
      <c r="AY16">
        <f t="shared" si="38"/>
        <v>13.606448675446197</v>
      </c>
      <c r="AZ16">
        <f t="shared" si="39"/>
        <v>6.2023827778728187</v>
      </c>
      <c r="BA16">
        <f t="shared" si="26"/>
        <v>38.469552123253344</v>
      </c>
      <c r="BB16">
        <f t="shared" si="27"/>
        <v>48.288252847063958</v>
      </c>
      <c r="BC16">
        <f t="shared" si="28"/>
        <v>7.8003252717097142</v>
      </c>
      <c r="BD16">
        <f t="shared" si="29"/>
        <v>-7.4100439743849824</v>
      </c>
      <c r="BE16">
        <f t="shared" si="30"/>
        <v>6.3135322326281518</v>
      </c>
    </row>
    <row r="17" spans="1:57" x14ac:dyDescent="0.25">
      <c r="A17">
        <v>11</v>
      </c>
      <c r="B17" t="s">
        <v>19</v>
      </c>
      <c r="C17" t="s">
        <v>19</v>
      </c>
      <c r="D17" t="s">
        <v>704</v>
      </c>
      <c r="E17">
        <v>3.1737652411787551</v>
      </c>
      <c r="F17">
        <v>0.45339503445410795</v>
      </c>
      <c r="G17">
        <v>3.1737652411787551</v>
      </c>
      <c r="H17">
        <v>0.45339503445410795</v>
      </c>
      <c r="I17">
        <v>0</v>
      </c>
      <c r="J17">
        <v>0</v>
      </c>
      <c r="K17">
        <v>0</v>
      </c>
      <c r="L17">
        <f>SUMIF(OceanSink_All!$C$4:$C$240,OceanSink_Sovereign!C17,OceanSink_All!$K$4:$K$240)</f>
        <v>0.22538630116179312</v>
      </c>
      <c r="M17">
        <f t="shared" si="40"/>
        <v>0.10538825083236288</v>
      </c>
      <c r="N17">
        <f>SUMIFS(OceanSink_All!$M$4:$M$240,OceanSink_All!$C$4:$C$240,OceanSink_Sovereign!C17)</f>
        <v>1.1106683413505035E-2</v>
      </c>
      <c r="O17">
        <f>SUMIFS(OceanSink_All!$N$4:$N$240,OceanSink_All!$C$4:$C$240,OceanSink_Sovereign!C17)</f>
        <v>1.3663173282595225</v>
      </c>
      <c r="P17">
        <f t="shared" si="41"/>
        <v>0.58428920489111513</v>
      </c>
      <c r="Q17">
        <f>SUMIFS(OceanSink_All!$P$4:$P$240,OceanSink_All!$C$4:$C$240,OceanSink_Sovereign!C17)</f>
        <v>0.34139387495229151</v>
      </c>
      <c r="R17">
        <f t="shared" si="0"/>
        <v>721.32873983772117</v>
      </c>
      <c r="S17">
        <f t="shared" si="1"/>
        <v>116.52106810298083</v>
      </c>
      <c r="T17">
        <f t="shared" si="2"/>
        <v>13577.159311859497</v>
      </c>
      <c r="U17">
        <f t="shared" si="3"/>
        <v>3.0935796564827224E-4</v>
      </c>
      <c r="V17">
        <f t="shared" si="4"/>
        <v>7.0672022772488475E-5</v>
      </c>
      <c r="W17">
        <f t="shared" si="5"/>
        <v>92.56595120301418</v>
      </c>
      <c r="X17">
        <f t="shared" si="6"/>
        <v>17.619267198811272</v>
      </c>
      <c r="Y17">
        <f t="shared" si="7"/>
        <v>310.43857662310683</v>
      </c>
      <c r="Z17">
        <f t="shared" si="8"/>
        <v>3.0935796564827229E-4</v>
      </c>
      <c r="AA17">
        <f t="shared" si="9"/>
        <v>8.3274661196828438E-5</v>
      </c>
      <c r="AB17">
        <f t="shared" si="10"/>
        <v>0.71532320846514585</v>
      </c>
      <c r="AC17">
        <f t="shared" si="11"/>
        <v>0.34973967582773358</v>
      </c>
      <c r="AD17">
        <f t="shared" si="12"/>
        <v>0.12231784084808817</v>
      </c>
      <c r="AE17">
        <f t="shared" si="31"/>
        <v>9.916743489606051E-4</v>
      </c>
      <c r="AF17">
        <f t="shared" si="13"/>
        <v>5.0512760511034667E-4</v>
      </c>
      <c r="AG17">
        <f t="shared" si="14"/>
        <v>4.3363704448502958</v>
      </c>
      <c r="AH17">
        <f t="shared" si="15"/>
        <v>1.9551329103145121</v>
      </c>
      <c r="AI17">
        <f t="shared" si="16"/>
        <v>3.822544696994894</v>
      </c>
      <c r="AJ17">
        <f t="shared" si="32"/>
        <v>4.1295364519199393E-2</v>
      </c>
      <c r="AK17">
        <f t="shared" si="33"/>
        <v>2.0209970839090288E-2</v>
      </c>
      <c r="AL17">
        <f t="shared" si="17"/>
        <v>720.61341662925611</v>
      </c>
      <c r="AM17">
        <f t="shared" si="34"/>
        <v>116.43022520336615</v>
      </c>
      <c r="AN17">
        <f t="shared" si="35"/>
        <v>13555.997340906559</v>
      </c>
      <c r="AO17">
        <f t="shared" si="18"/>
        <v>0.99900832565103947</v>
      </c>
      <c r="AP17">
        <f t="shared" si="19"/>
        <v>0.22824507627929147</v>
      </c>
      <c r="AQ17">
        <f t="shared" si="20"/>
        <v>88.229580758163891</v>
      </c>
      <c r="AR17">
        <f t="shared" si="21"/>
        <v>17.058718084512616</v>
      </c>
      <c r="AS17">
        <f t="shared" si="22"/>
        <v>290.9998626868778</v>
      </c>
      <c r="AT17">
        <f t="shared" si="23"/>
        <v>0.95315372025573608</v>
      </c>
      <c r="AU17">
        <f t="shared" si="24"/>
        <v>0.2586061819830156</v>
      </c>
      <c r="AV17">
        <f t="shared" si="36"/>
        <v>2311.5678176706028</v>
      </c>
      <c r="AW17">
        <f t="shared" si="37"/>
        <v>1130.2140453728841</v>
      </c>
      <c r="AX17">
        <f t="shared" si="25"/>
        <v>1277383.7883581398</v>
      </c>
      <c r="AY17">
        <f t="shared" si="38"/>
        <v>14012.986363635242</v>
      </c>
      <c r="AZ17">
        <f t="shared" si="39"/>
        <v>6318.2106551658972</v>
      </c>
      <c r="BA17">
        <f t="shared" si="26"/>
        <v>39919785.883051872</v>
      </c>
      <c r="BB17">
        <f t="shared" si="27"/>
        <v>-1590.9544010413467</v>
      </c>
      <c r="BC17">
        <f t="shared" si="28"/>
        <v>1136.1953114227529</v>
      </c>
      <c r="BD17">
        <f t="shared" si="29"/>
        <v>-13924.756782877079</v>
      </c>
      <c r="BE17">
        <f t="shared" si="30"/>
        <v>6318.2336837849352</v>
      </c>
    </row>
    <row r="18" spans="1:57" x14ac:dyDescent="0.25">
      <c r="A18">
        <v>12</v>
      </c>
      <c r="B18" t="s">
        <v>24</v>
      </c>
      <c r="C18" t="s">
        <v>24</v>
      </c>
      <c r="D18" t="s">
        <v>704</v>
      </c>
      <c r="E18">
        <v>0.96997074956502227</v>
      </c>
      <c r="F18">
        <v>0.13856724993786035</v>
      </c>
      <c r="G18">
        <v>0.96997074956502227</v>
      </c>
      <c r="H18">
        <v>0.13856724993786035</v>
      </c>
      <c r="I18">
        <v>0</v>
      </c>
      <c r="J18">
        <v>0</v>
      </c>
      <c r="K18">
        <v>0</v>
      </c>
      <c r="L18">
        <f>SUMIF(OceanSink_All!$C$4:$C$240,OceanSink_Sovereign!C18,OceanSink_All!$K$4:$K$240)</f>
        <v>4.6532653614857799E-3</v>
      </c>
      <c r="M18">
        <f t="shared" si="40"/>
        <v>2.8544381960636965E-3</v>
      </c>
      <c r="N18">
        <f>SUMIFS(OceanSink_All!$M$4:$M$240,OceanSink_All!$C$4:$C$240,OceanSink_Sovereign!C18)</f>
        <v>8.1478174151473697E-6</v>
      </c>
      <c r="O18">
        <f>SUMIFS(OceanSink_All!$N$4:$N$240,OceanSink_All!$C$4:$C$240,OceanSink_Sovereign!C18)</f>
        <v>7.078086541308416E-4</v>
      </c>
      <c r="P18">
        <f t="shared" si="41"/>
        <v>2.9993996221269672E-4</v>
      </c>
      <c r="Q18">
        <f>SUMIFS(OceanSink_All!$P$4:$P$240,OceanSink_All!$C$4:$C$240,OceanSink_Sovereign!C18)</f>
        <v>8.9963980932153939E-8</v>
      </c>
      <c r="R18">
        <f t="shared" si="0"/>
        <v>220.45353871331915</v>
      </c>
      <c r="S18">
        <f t="shared" si="1"/>
        <v>35.611338325070413</v>
      </c>
      <c r="T18">
        <f t="shared" si="2"/>
        <v>1268.1674173026288</v>
      </c>
      <c r="U18">
        <f t="shared" si="3"/>
        <v>9.4546431453234385E-5</v>
      </c>
      <c r="V18">
        <f t="shared" si="4"/>
        <v>2.1598886399186593E-5</v>
      </c>
      <c r="W18">
        <f t="shared" si="5"/>
        <v>28.290140653011814</v>
      </c>
      <c r="X18">
        <f t="shared" si="6"/>
        <v>5.3848260702703996</v>
      </c>
      <c r="Y18">
        <f t="shared" si="7"/>
        <v>28.996351807063753</v>
      </c>
      <c r="Z18">
        <f t="shared" si="8"/>
        <v>9.4546431453234399E-5</v>
      </c>
      <c r="AA18">
        <f t="shared" si="9"/>
        <v>2.5450523086219517E-5</v>
      </c>
      <c r="AB18">
        <f t="shared" si="10"/>
        <v>4.5135312906053162E-3</v>
      </c>
      <c r="AC18">
        <f t="shared" si="11"/>
        <v>2.8428108343629271E-3</v>
      </c>
      <c r="AD18">
        <f t="shared" si="12"/>
        <v>8.0815734399712424E-6</v>
      </c>
      <c r="AE18">
        <f t="shared" si="31"/>
        <v>2.0473843681297288E-5</v>
      </c>
      <c r="AF18">
        <f t="shared" si="13"/>
        <v>1.3222820797699173E-5</v>
      </c>
      <c r="AG18">
        <f t="shared" si="14"/>
        <v>6.8655369079590205E-4</v>
      </c>
      <c r="AH18">
        <f t="shared" si="15"/>
        <v>3.0702038084288194E-4</v>
      </c>
      <c r="AI18">
        <f t="shared" si="16"/>
        <v>9.4261514252908273E-8</v>
      </c>
      <c r="AJ18">
        <f t="shared" si="32"/>
        <v>3.331956366320612E-9</v>
      </c>
      <c r="AK18">
        <f t="shared" si="33"/>
        <v>1.6193783230813332E-9</v>
      </c>
      <c r="AL18">
        <f t="shared" si="17"/>
        <v>220.44902518202852</v>
      </c>
      <c r="AM18">
        <f t="shared" si="34"/>
        <v>35.610767989897582</v>
      </c>
      <c r="AN18">
        <f t="shared" si="35"/>
        <v>1268.1267968303143</v>
      </c>
      <c r="AO18">
        <f t="shared" si="18"/>
        <v>0.99997952615631858</v>
      </c>
      <c r="AP18">
        <f t="shared" si="19"/>
        <v>0.22844323156488555</v>
      </c>
      <c r="AQ18">
        <f t="shared" si="20"/>
        <v>28.289454099321016</v>
      </c>
      <c r="AR18">
        <f t="shared" si="21"/>
        <v>5.3847524519476675</v>
      </c>
      <c r="AS18">
        <f t="shared" si="22"/>
        <v>28.995558968756416</v>
      </c>
      <c r="AT18">
        <f t="shared" si="23"/>
        <v>0.99997573169751186</v>
      </c>
      <c r="AU18">
        <f t="shared" si="24"/>
        <v>0.26918033713443834</v>
      </c>
      <c r="AV18">
        <f t="shared" si="36"/>
        <v>47.734266465264305</v>
      </c>
      <c r="AW18">
        <f t="shared" si="37"/>
        <v>30.065184272008302</v>
      </c>
      <c r="AX18">
        <f t="shared" si="25"/>
        <v>903.91530530981538</v>
      </c>
      <c r="AY18">
        <f t="shared" si="38"/>
        <v>7.2608639907683346</v>
      </c>
      <c r="AZ18">
        <f t="shared" si="39"/>
        <v>3.2470217092384246</v>
      </c>
      <c r="BA18">
        <f t="shared" si="26"/>
        <v>10.543149980265619</v>
      </c>
      <c r="BB18">
        <f t="shared" si="27"/>
        <v>172.71475871676421</v>
      </c>
      <c r="BC18">
        <f t="shared" si="28"/>
        <v>46.605172482677602</v>
      </c>
      <c r="BD18">
        <f t="shared" si="29"/>
        <v>21.028590108552681</v>
      </c>
      <c r="BE18">
        <f t="shared" si="30"/>
        <v>6.2879813095318626</v>
      </c>
    </row>
    <row r="19" spans="1:57" x14ac:dyDescent="0.25">
      <c r="A19">
        <v>13</v>
      </c>
      <c r="B19" t="s">
        <v>17</v>
      </c>
      <c r="C19" t="s">
        <v>17</v>
      </c>
      <c r="D19" t="s">
        <v>704</v>
      </c>
      <c r="E19">
        <v>1.0040903639550036</v>
      </c>
      <c r="F19">
        <v>0.14344148056500053</v>
      </c>
      <c r="G19">
        <v>1.0040903639550036</v>
      </c>
      <c r="H19">
        <v>0.14344148056500053</v>
      </c>
      <c r="I19">
        <v>0</v>
      </c>
      <c r="J19">
        <v>0</v>
      </c>
      <c r="K19">
        <v>0</v>
      </c>
      <c r="L19">
        <f>SUMIF(OceanSink_All!$C$4:$C$240,OceanSink_Sovereign!C19,OceanSink_All!$K$4:$K$240)</f>
        <v>7.0241119014934988E-2</v>
      </c>
      <c r="M19">
        <f t="shared" si="40"/>
        <v>5.3600494704952616E-2</v>
      </c>
      <c r="N19">
        <f>SUMIFS(OceanSink_All!$M$4:$M$240,OceanSink_All!$C$4:$C$240,OceanSink_Sovereign!C19)</f>
        <v>2.8730130326156534E-3</v>
      </c>
      <c r="O19">
        <f>SUMIFS(OceanSink_All!$N$4:$N$240,OceanSink_All!$C$4:$C$240,OceanSink_Sovereign!C19)</f>
        <v>8.7034542650277241E-2</v>
      </c>
      <c r="P19">
        <f t="shared" si="41"/>
        <v>3.7105172472484439E-2</v>
      </c>
      <c r="Q19">
        <f>SUMIFS(OceanSink_All!$P$4:$P$240,OceanSink_All!$C$4:$C$240,OceanSink_Sovereign!C19)</f>
        <v>1.376793824212817E-3</v>
      </c>
      <c r="R19">
        <f t="shared" si="0"/>
        <v>228.20819495958057</v>
      </c>
      <c r="S19">
        <f t="shared" si="1"/>
        <v>36.863999946163055</v>
      </c>
      <c r="T19">
        <f t="shared" si="2"/>
        <v>1358.9544920307098</v>
      </c>
      <c r="U19">
        <f t="shared" si="3"/>
        <v>9.7872189250136803E-5</v>
      </c>
      <c r="V19">
        <f t="shared" si="4"/>
        <v>2.2358647119315255E-5</v>
      </c>
      <c r="W19">
        <f t="shared" si="5"/>
        <v>29.285272403687756</v>
      </c>
      <c r="X19">
        <f t="shared" si="6"/>
        <v>5.5742422863337557</v>
      </c>
      <c r="Y19">
        <f t="shared" si="7"/>
        <v>31.072177066751376</v>
      </c>
      <c r="Z19">
        <f t="shared" si="8"/>
        <v>9.7872189250136816E-5</v>
      </c>
      <c r="AA19">
        <f t="shared" si="9"/>
        <v>2.6345768673897844E-5</v>
      </c>
      <c r="AB19">
        <f t="shared" si="10"/>
        <v>7.0528430756312793E-2</v>
      </c>
      <c r="AC19">
        <f t="shared" si="11"/>
        <v>5.4754725275886283E-2</v>
      </c>
      <c r="AD19">
        <f t="shared" si="12"/>
        <v>2.9980799400377801E-3</v>
      </c>
      <c r="AE19">
        <f t="shared" si="31"/>
        <v>3.0905301524690882E-4</v>
      </c>
      <c r="AF19">
        <f t="shared" si="13"/>
        <v>2.4396148644946771E-4</v>
      </c>
      <c r="AG19">
        <f t="shared" si="14"/>
        <v>8.7390545606374159E-2</v>
      </c>
      <c r="AH19">
        <f t="shared" si="15"/>
        <v>3.9292993918347376E-2</v>
      </c>
      <c r="AI19">
        <f t="shared" si="16"/>
        <v>1.5439393710672839E-3</v>
      </c>
      <c r="AJ19">
        <f t="shared" si="32"/>
        <v>5.2720676447348429E-5</v>
      </c>
      <c r="AK19">
        <f t="shared" si="33"/>
        <v>2.5741150149185206E-5</v>
      </c>
      <c r="AL19">
        <f t="shared" si="17"/>
        <v>228.13766652882427</v>
      </c>
      <c r="AM19">
        <f t="shared" si="34"/>
        <v>36.855050555328269</v>
      </c>
      <c r="AN19">
        <f t="shared" si="35"/>
        <v>1358.2947514358025</v>
      </c>
      <c r="AO19">
        <f t="shared" si="18"/>
        <v>0.99969094698475314</v>
      </c>
      <c r="AP19">
        <f t="shared" si="19"/>
        <v>0.22838436863238235</v>
      </c>
      <c r="AQ19">
        <f t="shared" si="20"/>
        <v>29.197881858081384</v>
      </c>
      <c r="AR19">
        <f t="shared" si="21"/>
        <v>5.5647538508177892</v>
      </c>
      <c r="AS19">
        <f t="shared" si="22"/>
        <v>30.966485420191415</v>
      </c>
      <c r="AT19">
        <f t="shared" si="23"/>
        <v>0.99701588756280901</v>
      </c>
      <c r="AU19">
        <f t="shared" si="24"/>
        <v>0.26855475638095738</v>
      </c>
      <c r="AV19">
        <f t="shared" si="36"/>
        <v>720.54715976726482</v>
      </c>
      <c r="AW19">
        <f t="shared" si="37"/>
        <v>559.398417320504</v>
      </c>
      <c r="AX19">
        <f t="shared" si="25"/>
        <v>312926.58930068475</v>
      </c>
      <c r="AY19">
        <f t="shared" si="38"/>
        <v>892.81738941211802</v>
      </c>
      <c r="AZ19">
        <f t="shared" si="39"/>
        <v>401.43718808488148</v>
      </c>
      <c r="BA19">
        <f t="shared" si="26"/>
        <v>161151.8159774965</v>
      </c>
      <c r="BB19">
        <f t="shared" si="27"/>
        <v>-492.40949323844052</v>
      </c>
      <c r="BC19">
        <f t="shared" si="28"/>
        <v>560.61117011001534</v>
      </c>
      <c r="BD19">
        <f t="shared" si="29"/>
        <v>-863.61950755403666</v>
      </c>
      <c r="BE19">
        <f t="shared" si="30"/>
        <v>401.47575575981756</v>
      </c>
    </row>
    <row r="20" spans="1:57" x14ac:dyDescent="0.25">
      <c r="A20">
        <v>14</v>
      </c>
      <c r="B20" t="s">
        <v>26</v>
      </c>
      <c r="C20" t="s">
        <v>26</v>
      </c>
      <c r="D20" t="s">
        <v>704</v>
      </c>
      <c r="E20">
        <v>90.611107696523391</v>
      </c>
      <c r="F20">
        <v>12.9444439566462</v>
      </c>
      <c r="G20">
        <v>90.611107696523391</v>
      </c>
      <c r="H20">
        <v>12.9444439566462</v>
      </c>
      <c r="I20">
        <v>0</v>
      </c>
      <c r="J20">
        <v>0</v>
      </c>
      <c r="K20">
        <v>0</v>
      </c>
      <c r="L20">
        <f>SUMIF(OceanSink_All!$C$4:$C$240,OceanSink_Sovereign!C20,OceanSink_All!$K$4:$K$240)</f>
        <v>3.2426108835144327</v>
      </c>
      <c r="M20">
        <f t="shared" si="40"/>
        <v>2.0098058284708045</v>
      </c>
      <c r="N20">
        <f>SUMIFS(OceanSink_All!$M$4:$M$240,OceanSink_All!$C$4:$C$240,OceanSink_Sovereign!C20)</f>
        <v>4.0393194681552167</v>
      </c>
      <c r="O20">
        <f>SUMIFS(OceanSink_All!$N$4:$N$240,OceanSink_All!$C$4:$C$240,OceanSink_Sovereign!C20)</f>
        <v>0.35627594127886747</v>
      </c>
      <c r="P20">
        <f t="shared" si="41"/>
        <v>0.15012268835527118</v>
      </c>
      <c r="Q20">
        <f>SUMIFS(OceanSink_All!$P$4:$P$240,OceanSink_All!$C$4:$C$240,OceanSink_Sovereign!C20)</f>
        <v>2.2536821559013872E-2</v>
      </c>
      <c r="R20">
        <f t="shared" si="0"/>
        <v>20593.960536841099</v>
      </c>
      <c r="S20">
        <f t="shared" si="1"/>
        <v>3326.6805350958448</v>
      </c>
      <c r="T20">
        <f t="shared" si="2"/>
        <v>11066803.382585576</v>
      </c>
      <c r="U20">
        <f t="shared" si="3"/>
        <v>8.8321806472749717E-3</v>
      </c>
      <c r="V20">
        <f t="shared" si="4"/>
        <v>2.0176887009420857E-3</v>
      </c>
      <c r="W20">
        <f t="shared" si="5"/>
        <v>2642.7611168784115</v>
      </c>
      <c r="X20">
        <f t="shared" si="6"/>
        <v>503.03068953277727</v>
      </c>
      <c r="Y20">
        <f t="shared" si="7"/>
        <v>253039.87461182135</v>
      </c>
      <c r="Z20">
        <f t="shared" si="8"/>
        <v>8.8321806472749717E-3</v>
      </c>
      <c r="AA20">
        <f t="shared" si="9"/>
        <v>2.3774944649954119E-3</v>
      </c>
      <c r="AB20">
        <f t="shared" si="10"/>
        <v>293.8165639840451</v>
      </c>
      <c r="AC20">
        <f t="shared" si="11"/>
        <v>186.88530787578745</v>
      </c>
      <c r="AD20">
        <f t="shared" si="12"/>
        <v>34926.11829982786</v>
      </c>
      <c r="AE20">
        <f t="shared" si="31"/>
        <v>1.4267122803232949E-2</v>
      </c>
      <c r="AF20">
        <f t="shared" si="13"/>
        <v>9.3008289135895275E-3</v>
      </c>
      <c r="AG20">
        <f t="shared" si="14"/>
        <v>32.2825576848997</v>
      </c>
      <c r="AH20">
        <f t="shared" si="15"/>
        <v>14.363298752933426</v>
      </c>
      <c r="AI20">
        <f t="shared" si="16"/>
        <v>206.30435106601891</v>
      </c>
      <c r="AJ20">
        <f t="shared" si="32"/>
        <v>7.8063942196070449E-2</v>
      </c>
      <c r="AK20">
        <f t="shared" si="33"/>
        <v>3.7777476277487121E-2</v>
      </c>
      <c r="AL20">
        <f t="shared" si="17"/>
        <v>20300.143972857055</v>
      </c>
      <c r="AM20">
        <f t="shared" si="34"/>
        <v>3284.5741775047804</v>
      </c>
      <c r="AN20">
        <f t="shared" si="35"/>
        <v>10788427.527531205</v>
      </c>
      <c r="AO20">
        <f t="shared" si="18"/>
        <v>0.98573287719676705</v>
      </c>
      <c r="AP20">
        <f t="shared" si="19"/>
        <v>0.22537208232545733</v>
      </c>
      <c r="AQ20">
        <f t="shared" si="20"/>
        <v>2610.4785591935115</v>
      </c>
      <c r="AR20">
        <f t="shared" si="21"/>
        <v>499.3934911967101</v>
      </c>
      <c r="AS20">
        <f t="shared" si="22"/>
        <v>249393.85904963856</v>
      </c>
      <c r="AT20">
        <f t="shared" si="23"/>
        <v>0.98778453433466906</v>
      </c>
      <c r="AU20">
        <f t="shared" si="24"/>
        <v>0.26656899308817694</v>
      </c>
      <c r="AV20">
        <f t="shared" si="36"/>
        <v>32972.777012167229</v>
      </c>
      <c r="AW20">
        <f t="shared" si="37"/>
        <v>20982.128223549087</v>
      </c>
      <c r="AX20">
        <f t="shared" si="25"/>
        <v>440249704.78945518</v>
      </c>
      <c r="AY20">
        <f t="shared" si="38"/>
        <v>3622.8235790832582</v>
      </c>
      <c r="AZ20">
        <f t="shared" si="39"/>
        <v>1613.3628192872532</v>
      </c>
      <c r="BA20">
        <f t="shared" si="26"/>
        <v>2602939.5866585141</v>
      </c>
      <c r="BB20">
        <f t="shared" si="27"/>
        <v>-12672.633039310174</v>
      </c>
      <c r="BC20">
        <f t="shared" si="28"/>
        <v>21237.658352958464</v>
      </c>
      <c r="BD20">
        <f t="shared" si="29"/>
        <v>-1012.3450198897467</v>
      </c>
      <c r="BE20">
        <f t="shared" si="30"/>
        <v>1688.8852671831064</v>
      </c>
    </row>
    <row r="21" spans="1:57" x14ac:dyDescent="0.25">
      <c r="A21">
        <v>15</v>
      </c>
      <c r="B21" t="s">
        <v>27</v>
      </c>
      <c r="C21" t="s">
        <v>27</v>
      </c>
      <c r="D21" t="s">
        <v>704</v>
      </c>
      <c r="E21">
        <v>1.2195748612806239</v>
      </c>
      <c r="F21">
        <v>0.1742249801829463</v>
      </c>
      <c r="G21">
        <v>1.2195748612806239</v>
      </c>
      <c r="H21">
        <v>0.1742249801829463</v>
      </c>
      <c r="I21">
        <v>0</v>
      </c>
      <c r="J21">
        <v>0</v>
      </c>
      <c r="K21">
        <v>0</v>
      </c>
      <c r="L21">
        <f>SUMIF(OceanSink_All!$C$4:$C$240,OceanSink_Sovereign!C21,OceanSink_All!$K$4:$K$240)</f>
        <v>3.071387964999004E-2</v>
      </c>
      <c r="M21">
        <f t="shared" si="40"/>
        <v>1.0857298007452984E-2</v>
      </c>
      <c r="N21">
        <f>SUMIFS(OceanSink_All!$M$4:$M$240,OceanSink_All!$C$4:$C$240,OceanSink_Sovereign!C21)</f>
        <v>1.1788092002264253E-4</v>
      </c>
      <c r="O21">
        <f>SUMIFS(OceanSink_All!$N$4:$N$240,OceanSink_All!$C$4:$C$240,OceanSink_Sovereign!C21)</f>
        <v>3.4252258892815602E-4</v>
      </c>
      <c r="P21">
        <f t="shared" si="41"/>
        <v>1.5740549286334511E-4</v>
      </c>
      <c r="Q21">
        <f>SUMIFS(OceanSink_All!$P$4:$P$240,OceanSink_All!$C$4:$C$240,OceanSink_Sovereign!C21)</f>
        <v>2.4776489183552589E-8</v>
      </c>
      <c r="R21">
        <f t="shared" si="0"/>
        <v>277.18319755073787</v>
      </c>
      <c r="S21">
        <f t="shared" si="1"/>
        <v>44.775260508929115</v>
      </c>
      <c r="T21">
        <f t="shared" si="2"/>
        <v>2004.8239536424671</v>
      </c>
      <c r="U21">
        <f t="shared" si="3"/>
        <v>1.1887621464447753E-4</v>
      </c>
      <c r="V21">
        <f t="shared" si="4"/>
        <v>2.715696210005984E-5</v>
      </c>
      <c r="W21">
        <f t="shared" si="5"/>
        <v>35.570087425809916</v>
      </c>
      <c r="X21">
        <f t="shared" si="6"/>
        <v>6.7705119052459368</v>
      </c>
      <c r="Y21">
        <f t="shared" si="7"/>
        <v>45.839831459076969</v>
      </c>
      <c r="Z21">
        <f t="shared" si="8"/>
        <v>1.1887621464447752E-4</v>
      </c>
      <c r="AA21">
        <f t="shared" si="9"/>
        <v>3.199974656587805E-5</v>
      </c>
      <c r="AB21">
        <f t="shared" si="10"/>
        <v>3.7457875513526383E-2</v>
      </c>
      <c r="AC21">
        <f t="shared" si="11"/>
        <v>1.4281674964959655E-2</v>
      </c>
      <c r="AD21">
        <f t="shared" si="12"/>
        <v>2.0396623980475535E-4</v>
      </c>
      <c r="AE21">
        <f t="shared" si="31"/>
        <v>1.3513761239683291E-4</v>
      </c>
      <c r="AF21">
        <f t="shared" si="13"/>
        <v>5.5022292635193607E-5</v>
      </c>
      <c r="AG21">
        <f t="shared" si="14"/>
        <v>4.1773193887753601E-4</v>
      </c>
      <c r="AH21">
        <f t="shared" si="15"/>
        <v>2.0102948367666654E-4</v>
      </c>
      <c r="AI21">
        <f t="shared" si="16"/>
        <v>4.0412853307307135E-8</v>
      </c>
      <c r="AJ21">
        <f t="shared" si="32"/>
        <v>1.1361471458735654E-9</v>
      </c>
      <c r="AK21">
        <f t="shared" si="33"/>
        <v>5.8797422751831507E-10</v>
      </c>
      <c r="AL21">
        <f t="shared" si="17"/>
        <v>277.14573967522432</v>
      </c>
      <c r="AM21">
        <f t="shared" si="34"/>
        <v>44.77052628156877</v>
      </c>
      <c r="AN21">
        <f t="shared" si="35"/>
        <v>2004.4000235286401</v>
      </c>
      <c r="AO21">
        <f t="shared" si="18"/>
        <v>0.99986486238760308</v>
      </c>
      <c r="AP21">
        <f t="shared" si="19"/>
        <v>0.22841988639796446</v>
      </c>
      <c r="AQ21">
        <f t="shared" si="20"/>
        <v>35.569669693871042</v>
      </c>
      <c r="AR21">
        <f t="shared" si="21"/>
        <v>6.7704671142929129</v>
      </c>
      <c r="AS21">
        <f t="shared" si="22"/>
        <v>45.839224945721803</v>
      </c>
      <c r="AT21">
        <f t="shared" si="23"/>
        <v>0.9999882560890595</v>
      </c>
      <c r="AU21">
        <f t="shared" si="24"/>
        <v>0.26918297248901196</v>
      </c>
      <c r="AV21">
        <f t="shared" si="36"/>
        <v>315.06237622966432</v>
      </c>
      <c r="AW21">
        <f t="shared" si="37"/>
        <v>120.12676883436494</v>
      </c>
      <c r="AX21">
        <f t="shared" si="25"/>
        <v>14430.440590584951</v>
      </c>
      <c r="AY21">
        <f t="shared" si="38"/>
        <v>3.5135900123928607</v>
      </c>
      <c r="AZ21">
        <f t="shared" si="39"/>
        <v>1.6908991636970696</v>
      </c>
      <c r="BA21">
        <f t="shared" si="26"/>
        <v>2.8591399817914493</v>
      </c>
      <c r="BB21">
        <f t="shared" si="27"/>
        <v>-37.916636554440004</v>
      </c>
      <c r="BC21">
        <f t="shared" si="28"/>
        <v>128.19844232327313</v>
      </c>
      <c r="BD21">
        <f t="shared" si="29"/>
        <v>32.056079681478181</v>
      </c>
      <c r="BE21">
        <f t="shared" si="30"/>
        <v>6.9784213778986759</v>
      </c>
    </row>
    <row r="22" spans="1:57" x14ac:dyDescent="0.25">
      <c r="A22">
        <v>16</v>
      </c>
      <c r="B22" t="s">
        <v>89</v>
      </c>
      <c r="C22" t="s">
        <v>89</v>
      </c>
      <c r="D22" t="s">
        <v>704</v>
      </c>
      <c r="E22">
        <v>1.3767021809085354</v>
      </c>
      <c r="F22">
        <v>0.1966717401297908</v>
      </c>
      <c r="G22">
        <v>1.3767021809085354</v>
      </c>
      <c r="H22">
        <v>0.1966717401297908</v>
      </c>
      <c r="I22">
        <v>0</v>
      </c>
      <c r="J22">
        <v>0</v>
      </c>
      <c r="K22">
        <v>0</v>
      </c>
      <c r="L22">
        <f>SUMIF(OceanSink_All!$C$4:$C$240,OceanSink_Sovereign!C22,OceanSink_All!$K$4:$K$240)</f>
        <v>2.4700644371297039E-2</v>
      </c>
      <c r="M22">
        <f t="shared" si="40"/>
        <v>1.3119406496823156E-2</v>
      </c>
      <c r="N22">
        <f>SUMIFS(OceanSink_All!$M$4:$M$240,OceanSink_All!$C$4:$C$240,OceanSink_Sovereign!C22)</f>
        <v>1.7211882682888563E-4</v>
      </c>
      <c r="O22">
        <f>SUMIFS(OceanSink_All!$N$4:$N$240,OceanSink_All!$C$4:$C$240,OceanSink_Sovereign!C22)</f>
        <v>0.11851137230369287</v>
      </c>
      <c r="P22">
        <f t="shared" si="41"/>
        <v>5.0757410152629016E-2</v>
      </c>
      <c r="Q22">
        <f>SUMIFS(OceanSink_All!$P$4:$P$240,OceanSink_All!$C$4:$C$240,OceanSink_Sovereign!C22)</f>
        <v>2.5763146854022073E-3</v>
      </c>
      <c r="R22">
        <f t="shared" si="0"/>
        <v>312.89486582119412</v>
      </c>
      <c r="S22">
        <f t="shared" si="1"/>
        <v>50.544005743659447</v>
      </c>
      <c r="T22">
        <f t="shared" si="2"/>
        <v>2554.696516615079</v>
      </c>
      <c r="U22">
        <f t="shared" si="3"/>
        <v>1.3419196242480264E-4</v>
      </c>
      <c r="V22">
        <f t="shared" si="4"/>
        <v>3.0655804852146807E-5</v>
      </c>
      <c r="W22">
        <f t="shared" si="5"/>
        <v>40.152858581226475</v>
      </c>
      <c r="X22">
        <f t="shared" si="6"/>
        <v>7.6428096394441258</v>
      </c>
      <c r="Y22">
        <f t="shared" si="7"/>
        <v>58.412539184780051</v>
      </c>
      <c r="Z22">
        <f t="shared" si="8"/>
        <v>1.3419196242480264E-4</v>
      </c>
      <c r="AA22">
        <f t="shared" si="9"/>
        <v>3.6122522925329372E-5</v>
      </c>
      <c r="AB22">
        <f t="shared" si="10"/>
        <v>3.4005430975810769E-2</v>
      </c>
      <c r="AC22">
        <f t="shared" si="11"/>
        <v>1.8703414599284422E-2</v>
      </c>
      <c r="AD22">
        <f t="shared" si="12"/>
        <v>3.4981771767272565E-4</v>
      </c>
      <c r="AE22">
        <f t="shared" si="31"/>
        <v>1.086800541982795E-4</v>
      </c>
      <c r="AF22">
        <f t="shared" si="13"/>
        <v>6.1758773022581792E-5</v>
      </c>
      <c r="AG22">
        <f t="shared" si="14"/>
        <v>0.16315486471295737</v>
      </c>
      <c r="AH22">
        <f t="shared" si="15"/>
        <v>7.3662524006545049E-2</v>
      </c>
      <c r="AI22">
        <f t="shared" si="16"/>
        <v>5.4261674430148253E-3</v>
      </c>
      <c r="AJ22">
        <f t="shared" si="32"/>
        <v>1.3513776191147292E-4</v>
      </c>
      <c r="AK22">
        <f t="shared" si="33"/>
        <v>6.6213662857498421E-5</v>
      </c>
      <c r="AL22">
        <f t="shared" si="17"/>
        <v>312.86086039021825</v>
      </c>
      <c r="AM22">
        <f t="shared" si="34"/>
        <v>50.539706401892388</v>
      </c>
      <c r="AN22">
        <f t="shared" si="35"/>
        <v>2554.2619231894823</v>
      </c>
      <c r="AO22">
        <f t="shared" si="18"/>
        <v>0.99989131994580149</v>
      </c>
      <c r="AP22">
        <f t="shared" si="19"/>
        <v>0.22842526967291085</v>
      </c>
      <c r="AQ22">
        <f t="shared" si="20"/>
        <v>39.989703716513517</v>
      </c>
      <c r="AR22">
        <f t="shared" si="21"/>
        <v>7.6250118881807047</v>
      </c>
      <c r="AS22">
        <f t="shared" si="22"/>
        <v>58.140806294897075</v>
      </c>
      <c r="AT22">
        <f t="shared" si="23"/>
        <v>0.99593665630597861</v>
      </c>
      <c r="AU22">
        <f t="shared" si="24"/>
        <v>0.26832522360641181</v>
      </c>
      <c r="AV22">
        <f t="shared" si="36"/>
        <v>253.37484530303479</v>
      </c>
      <c r="AW22">
        <f t="shared" si="37"/>
        <v>139.3606124527935</v>
      </c>
      <c r="AX22">
        <f t="shared" si="25"/>
        <v>19421.380303217702</v>
      </c>
      <c r="AY22">
        <f t="shared" si="38"/>
        <v>1215.668715873333</v>
      </c>
      <c r="AZ22">
        <f t="shared" si="39"/>
        <v>548.86766245521721</v>
      </c>
      <c r="BA22">
        <f t="shared" si="26"/>
        <v>301255.71088905429</v>
      </c>
      <c r="BB22">
        <f t="shared" si="27"/>
        <v>59.486015087183461</v>
      </c>
      <c r="BC22">
        <f t="shared" si="28"/>
        <v>148.24183696381795</v>
      </c>
      <c r="BD22">
        <f t="shared" si="29"/>
        <v>-1175.6790121568195</v>
      </c>
      <c r="BE22">
        <f t="shared" si="30"/>
        <v>548.92062422116112</v>
      </c>
    </row>
    <row r="23" spans="1:57" x14ac:dyDescent="0.25">
      <c r="A23">
        <v>17</v>
      </c>
      <c r="B23" t="s">
        <v>36</v>
      </c>
      <c r="C23" t="s">
        <v>36</v>
      </c>
      <c r="D23" t="s">
        <v>704</v>
      </c>
      <c r="E23">
        <v>0.42809292230871271</v>
      </c>
      <c r="F23">
        <v>6.1156131758387536E-2</v>
      </c>
      <c r="G23">
        <v>0.42809292230871271</v>
      </c>
      <c r="H23">
        <v>6.1156131758387536E-2</v>
      </c>
      <c r="I23">
        <v>0</v>
      </c>
      <c r="J23">
        <v>0</v>
      </c>
      <c r="K23">
        <v>0</v>
      </c>
      <c r="L23">
        <f>SUMIF(OceanSink_All!$C$4:$C$240,OceanSink_Sovereign!C23,OceanSink_All!$K$4:$K$240)</f>
        <v>7.668068196520382E-2</v>
      </c>
      <c r="M23">
        <f t="shared" si="40"/>
        <v>4.0549420504085797E-2</v>
      </c>
      <c r="N23">
        <f>SUMIFS(OceanSink_All!$M$4:$M$240,OceanSink_All!$C$4:$C$240,OceanSink_Sovereign!C23)</f>
        <v>1.6442555032171737E-3</v>
      </c>
      <c r="O23">
        <f>SUMIFS(OceanSink_All!$N$4:$N$240,OceanSink_All!$C$4:$C$240,OceanSink_Sovereign!C23)</f>
        <v>0.13154551674348966</v>
      </c>
      <c r="P23">
        <f t="shared" si="41"/>
        <v>5.6097409316322011E-2</v>
      </c>
      <c r="Q23">
        <f>SUMIFS(OceanSink_All!$P$4:$P$240,OceanSink_All!$C$4:$C$240,OceanSink_Sovereign!C23)</f>
        <v>3.1469193320029717E-3</v>
      </c>
      <c r="R23">
        <f t="shared" si="0"/>
        <v>97.296335650743558</v>
      </c>
      <c r="S23">
        <f t="shared" si="1"/>
        <v>15.71692950301869</v>
      </c>
      <c r="T23">
        <f t="shared" si="2"/>
        <v>247.02187300285934</v>
      </c>
      <c r="U23">
        <f t="shared" si="3"/>
        <v>4.1727709987982755E-5</v>
      </c>
      <c r="V23">
        <f t="shared" si="4"/>
        <v>9.5325868345907965E-6</v>
      </c>
      <c r="W23">
        <f t="shared" si="5"/>
        <v>12.485746596073504</v>
      </c>
      <c r="X23">
        <f t="shared" si="6"/>
        <v>2.3765726230197695</v>
      </c>
      <c r="Y23">
        <f t="shared" si="7"/>
        <v>5.6480974324870674</v>
      </c>
      <c r="Z23">
        <f t="shared" si="8"/>
        <v>4.1727709987982762E-5</v>
      </c>
      <c r="AA23">
        <f t="shared" si="9"/>
        <v>1.1232492121180927E-5</v>
      </c>
      <c r="AB23">
        <f t="shared" si="10"/>
        <v>3.2826457227109106E-2</v>
      </c>
      <c r="AC23">
        <f t="shared" si="11"/>
        <v>1.7981197228832697E-2</v>
      </c>
      <c r="AD23">
        <f t="shared" si="12"/>
        <v>3.2332345378218065E-4</v>
      </c>
      <c r="AE23">
        <f t="shared" si="31"/>
        <v>3.3738636720033802E-4</v>
      </c>
      <c r="AF23">
        <f t="shared" si="13"/>
        <v>1.9099021434406291E-4</v>
      </c>
      <c r="AG23">
        <f t="shared" si="14"/>
        <v>5.6313704679330188E-2</v>
      </c>
      <c r="AH23">
        <f t="shared" si="15"/>
        <v>2.5326560295573348E-2</v>
      </c>
      <c r="AI23">
        <f t="shared" si="16"/>
        <v>6.4143465640531235E-4</v>
      </c>
      <c r="AJ23">
        <f t="shared" si="32"/>
        <v>5.1373352123534979E-5</v>
      </c>
      <c r="AK23">
        <f t="shared" si="33"/>
        <v>2.508877095996097E-5</v>
      </c>
      <c r="AL23">
        <f t="shared" si="17"/>
        <v>97.263509193516441</v>
      </c>
      <c r="AM23">
        <f t="shared" si="34"/>
        <v>15.712772850190348</v>
      </c>
      <c r="AN23">
        <f t="shared" si="35"/>
        <v>246.8912306416789</v>
      </c>
      <c r="AO23">
        <f t="shared" si="18"/>
        <v>0.99966261363279962</v>
      </c>
      <c r="AP23">
        <f t="shared" si="19"/>
        <v>0.22837865343432678</v>
      </c>
      <c r="AQ23">
        <f t="shared" si="20"/>
        <v>12.429432891394173</v>
      </c>
      <c r="AR23">
        <f t="shared" si="21"/>
        <v>2.3704191012688343</v>
      </c>
      <c r="AS23">
        <f t="shared" si="22"/>
        <v>5.6188867156601479</v>
      </c>
      <c r="AT23">
        <f t="shared" si="23"/>
        <v>0.99548976072467776</v>
      </c>
      <c r="AU23">
        <f t="shared" si="24"/>
        <v>0.26823002964197662</v>
      </c>
      <c r="AV23">
        <f t="shared" si="36"/>
        <v>786.64962596019188</v>
      </c>
      <c r="AW23">
        <f t="shared" si="37"/>
        <v>430.90066417624865</v>
      </c>
      <c r="AX23">
        <f t="shared" si="25"/>
        <v>185675.38238753221</v>
      </c>
      <c r="AY23">
        <f t="shared" si="38"/>
        <v>1349.4954516701298</v>
      </c>
      <c r="AZ23">
        <f t="shared" si="39"/>
        <v>606.92547263046868</v>
      </c>
      <c r="BA23">
        <f t="shared" si="26"/>
        <v>368358.52932771778</v>
      </c>
      <c r="BB23">
        <f t="shared" si="27"/>
        <v>-689.3861167666754</v>
      </c>
      <c r="BC23">
        <f t="shared" si="28"/>
        <v>431.18705177471867</v>
      </c>
      <c r="BD23">
        <f t="shared" si="29"/>
        <v>-1337.0660187787357</v>
      </c>
      <c r="BE23">
        <f t="shared" si="30"/>
        <v>606.93010158867014</v>
      </c>
    </row>
    <row r="24" spans="1:57" x14ac:dyDescent="0.25">
      <c r="A24">
        <v>18</v>
      </c>
      <c r="B24" t="s">
        <v>31</v>
      </c>
      <c r="C24" t="s">
        <v>31</v>
      </c>
      <c r="D24" t="s">
        <v>704</v>
      </c>
      <c r="E24">
        <v>162.9919106470914</v>
      </c>
      <c r="F24">
        <v>23.284558663870204</v>
      </c>
      <c r="G24">
        <v>162.9919106470914</v>
      </c>
      <c r="H24">
        <v>23.284558663870204</v>
      </c>
      <c r="I24">
        <v>0</v>
      </c>
      <c r="J24">
        <v>0</v>
      </c>
      <c r="K24">
        <v>0</v>
      </c>
      <c r="L24">
        <f>SUMIF(OceanSink_All!$C$4:$C$240,OceanSink_Sovereign!C24,OceanSink_All!$K$4:$K$240)</f>
        <v>8.9153157667813971</v>
      </c>
      <c r="M24">
        <f t="shared" si="40"/>
        <v>1.8023627279535583</v>
      </c>
      <c r="N24">
        <f>SUMIFS(OceanSink_All!$M$4:$M$240,OceanSink_All!$C$4:$C$240,OceanSink_Sovereign!C24)</f>
        <v>3.2485114031161926</v>
      </c>
      <c r="O24">
        <f>SUMIFS(OceanSink_All!$N$4:$N$240,OceanSink_All!$C$4:$C$240,OceanSink_Sovereign!C24)</f>
        <v>2.2876165997858286E-2</v>
      </c>
      <c r="P24">
        <f t="shared" si="41"/>
        <v>1.1259158464206774E-2</v>
      </c>
      <c r="Q24">
        <f>SUMIFS(OceanSink_All!$P$4:$P$240,OceanSink_All!$C$4:$C$240,OceanSink_Sovereign!C24)</f>
        <v>1.2676864932211903E-4</v>
      </c>
      <c r="R24">
        <f t="shared" si="0"/>
        <v>37044.563972583688</v>
      </c>
      <c r="S24">
        <f t="shared" si="1"/>
        <v>5984.0568150185445</v>
      </c>
      <c r="T24">
        <f t="shared" si="2"/>
        <v>35808935.965369888</v>
      </c>
      <c r="U24">
        <f t="shared" si="3"/>
        <v>1.5887389918033706E-2</v>
      </c>
      <c r="V24">
        <f t="shared" si="4"/>
        <v>3.629432911901335E-3</v>
      </c>
      <c r="W24">
        <f t="shared" si="5"/>
        <v>4753.817658498624</v>
      </c>
      <c r="X24">
        <f t="shared" si="6"/>
        <v>904.85521350951365</v>
      </c>
      <c r="Y24">
        <f t="shared" si="7"/>
        <v>818762.95741534757</v>
      </c>
      <c r="Z24">
        <f t="shared" si="8"/>
        <v>1.5887389918033706E-2</v>
      </c>
      <c r="AA24">
        <f t="shared" si="9"/>
        <v>4.2766541018387175E-3</v>
      </c>
      <c r="AB24">
        <f t="shared" si="10"/>
        <v>1453.1243508498387</v>
      </c>
      <c r="AC24">
        <f t="shared" si="11"/>
        <v>359.7143394134705</v>
      </c>
      <c r="AD24">
        <f t="shared" si="12"/>
        <v>129394.40597966945</v>
      </c>
      <c r="AE24">
        <f t="shared" si="31"/>
        <v>3.9226385602089457E-2</v>
      </c>
      <c r="AF24">
        <f t="shared" si="13"/>
        <v>1.1211263290152739E-2</v>
      </c>
      <c r="AG24">
        <f t="shared" si="14"/>
        <v>3.7286300042709484</v>
      </c>
      <c r="AH24">
        <f t="shared" si="15"/>
        <v>1.9108924995888803</v>
      </c>
      <c r="AI24">
        <f t="shared" si="16"/>
        <v>3.6515101449850391</v>
      </c>
      <c r="AJ24">
        <f t="shared" si="32"/>
        <v>7.6812162503899623E-4</v>
      </c>
      <c r="AK24">
        <f t="shared" si="33"/>
        <v>4.1993027345523935E-4</v>
      </c>
      <c r="AL24">
        <f t="shared" si="17"/>
        <v>35591.439621733851</v>
      </c>
      <c r="AM24">
        <f t="shared" si="34"/>
        <v>5793.8390240926319</v>
      </c>
      <c r="AN24">
        <f t="shared" si="35"/>
        <v>33568570.637098663</v>
      </c>
      <c r="AO24">
        <f t="shared" si="18"/>
        <v>0.96077361439791054</v>
      </c>
      <c r="AP24">
        <f t="shared" si="19"/>
        <v>0.22033757709102059</v>
      </c>
      <c r="AQ24">
        <f t="shared" si="20"/>
        <v>4750.0890284943534</v>
      </c>
      <c r="AR24">
        <f t="shared" si="21"/>
        <v>904.45364430807479</v>
      </c>
      <c r="AS24">
        <f t="shared" si="22"/>
        <v>818036.39470215747</v>
      </c>
      <c r="AT24">
        <f t="shared" si="23"/>
        <v>0.99921565565359771</v>
      </c>
      <c r="AU24">
        <f t="shared" si="24"/>
        <v>0.26902014898258353</v>
      </c>
      <c r="AV24">
        <f t="shared" si="36"/>
        <v>90010.883163713879</v>
      </c>
      <c r="AW24">
        <f t="shared" si="37"/>
        <v>22401.263963808284</v>
      </c>
      <c r="AX24">
        <f t="shared" si="25"/>
        <v>501816627.17621565</v>
      </c>
      <c r="AY24">
        <f t="shared" si="38"/>
        <v>230.96253220095679</v>
      </c>
      <c r="AZ24">
        <f t="shared" si="39"/>
        <v>118.5148024770472</v>
      </c>
      <c r="BA24">
        <f t="shared" si="26"/>
        <v>14045.758406173512</v>
      </c>
      <c r="BB24">
        <f t="shared" si="27"/>
        <v>-54419.443541980028</v>
      </c>
      <c r="BC24">
        <f t="shared" si="28"/>
        <v>23138.392291023902</v>
      </c>
      <c r="BD24">
        <f t="shared" si="29"/>
        <v>4519.1264962933965</v>
      </c>
      <c r="BE24">
        <f t="shared" si="30"/>
        <v>912.18537211924809</v>
      </c>
    </row>
    <row r="25" spans="1:57" x14ac:dyDescent="0.25">
      <c r="A25">
        <v>19</v>
      </c>
      <c r="B25" t="s">
        <v>41</v>
      </c>
      <c r="C25" t="s">
        <v>41</v>
      </c>
      <c r="D25" t="s">
        <v>704</v>
      </c>
      <c r="E25">
        <v>22.67135395961996</v>
      </c>
      <c r="F25">
        <v>3.2387648513742806</v>
      </c>
      <c r="G25">
        <v>22.67135395961996</v>
      </c>
      <c r="H25">
        <v>3.2387648513742806</v>
      </c>
      <c r="I25">
        <v>0</v>
      </c>
      <c r="J25">
        <v>0</v>
      </c>
      <c r="K25">
        <v>0</v>
      </c>
      <c r="L25">
        <f>SUMIF(OceanSink_All!$C$4:$C$240,OceanSink_Sovereign!C25,OceanSink_All!$K$4:$K$240)</f>
        <v>2.0757737214787803E-3</v>
      </c>
      <c r="M25">
        <f t="shared" si="40"/>
        <v>1.3553858927598222E-3</v>
      </c>
      <c r="N25">
        <f>SUMIFS(OceanSink_All!$M$4:$M$240,OceanSink_All!$C$4:$C$240,OceanSink_Sovereign!C25)</f>
        <v>1.8370709182923402E-6</v>
      </c>
      <c r="O25">
        <f>SUMIFS(OceanSink_All!$N$4:$N$240,OceanSink_All!$C$4:$C$240,OceanSink_Sovereign!C25)</f>
        <v>1.455942883991013E-3</v>
      </c>
      <c r="P25">
        <f t="shared" si="41"/>
        <v>6.2301467744702813E-4</v>
      </c>
      <c r="Q25">
        <f>SUMIFS(OceanSink_All!$P$4:$P$240,OceanSink_All!$C$4:$C$240,OceanSink_Sovereign!C25)</f>
        <v>3.8814728831442451E-7</v>
      </c>
      <c r="R25">
        <f t="shared" si="0"/>
        <v>5152.712295769491</v>
      </c>
      <c r="S25">
        <f t="shared" si="1"/>
        <v>832.35216784166505</v>
      </c>
      <c r="T25">
        <f t="shared" si="2"/>
        <v>692810.1313107193</v>
      </c>
      <c r="U25">
        <f t="shared" si="3"/>
        <v>2.209855930249918E-3</v>
      </c>
      <c r="V25">
        <f t="shared" si="4"/>
        <v>5.0483584057475241E-4</v>
      </c>
      <c r="W25">
        <f t="shared" si="5"/>
        <v>661.23209653434003</v>
      </c>
      <c r="X25">
        <f t="shared" si="6"/>
        <v>125.86080343642965</v>
      </c>
      <c r="Y25">
        <f t="shared" si="7"/>
        <v>15840.941841663582</v>
      </c>
      <c r="Z25">
        <f t="shared" si="8"/>
        <v>2.209855930249918E-3</v>
      </c>
      <c r="AA25">
        <f t="shared" si="9"/>
        <v>5.9486104875215392E-4</v>
      </c>
      <c r="AB25">
        <f t="shared" si="10"/>
        <v>4.7060600779723009E-2</v>
      </c>
      <c r="AC25">
        <f t="shared" si="11"/>
        <v>3.1455278998404834E-2</v>
      </c>
      <c r="AD25">
        <f t="shared" si="12"/>
        <v>9.8943457686748821E-4</v>
      </c>
      <c r="AE25">
        <f t="shared" si="31"/>
        <v>9.1331706639939848E-6</v>
      </c>
      <c r="AF25">
        <f t="shared" si="13"/>
        <v>6.2424801823858763E-6</v>
      </c>
      <c r="AG25">
        <f t="shared" si="14"/>
        <v>3.3008196467950154E-2</v>
      </c>
      <c r="AH25">
        <f t="shared" si="15"/>
        <v>1.4890919002250513E-2</v>
      </c>
      <c r="AI25">
        <f t="shared" si="16"/>
        <v>2.2173946873158541E-4</v>
      </c>
      <c r="AJ25">
        <f t="shared" si="32"/>
        <v>3.3534286961230372E-7</v>
      </c>
      <c r="AK25">
        <f t="shared" si="33"/>
        <v>1.6419710178329911E-7</v>
      </c>
      <c r="AL25">
        <f t="shared" si="17"/>
        <v>5152.6652351687117</v>
      </c>
      <c r="AM25">
        <f t="shared" si="34"/>
        <v>832.34622175596144</v>
      </c>
      <c r="AN25">
        <f t="shared" si="35"/>
        <v>692800.23287142417</v>
      </c>
      <c r="AO25">
        <f t="shared" si="18"/>
        <v>0.99999086682933613</v>
      </c>
      <c r="AP25">
        <f t="shared" si="19"/>
        <v>0.22844554031202097</v>
      </c>
      <c r="AQ25">
        <f t="shared" si="20"/>
        <v>661.19908833787213</v>
      </c>
      <c r="AR25">
        <f t="shared" si="21"/>
        <v>125.85726361251359</v>
      </c>
      <c r="AS25">
        <f t="shared" si="22"/>
        <v>15840.050804029737</v>
      </c>
      <c r="AT25">
        <f t="shared" si="23"/>
        <v>0.99995008077097147</v>
      </c>
      <c r="AU25">
        <f t="shared" si="24"/>
        <v>0.26917493938650572</v>
      </c>
      <c r="AV25">
        <f t="shared" si="36"/>
        <v>21.248717162615382</v>
      </c>
      <c r="AW25">
        <f t="shared" si="37"/>
        <v>14.204067381166402</v>
      </c>
      <c r="AX25">
        <f t="shared" si="25"/>
        <v>201.75553016871535</v>
      </c>
      <c r="AY25">
        <f t="shared" si="38"/>
        <v>14.903801038972651</v>
      </c>
      <c r="AZ25">
        <f t="shared" si="39"/>
        <v>6.7250138186317185</v>
      </c>
      <c r="BA25">
        <f t="shared" si="26"/>
        <v>45.225810860787568</v>
      </c>
      <c r="BB25">
        <f t="shared" si="27"/>
        <v>5131.4165180060963</v>
      </c>
      <c r="BC25">
        <f t="shared" si="28"/>
        <v>832.46740981349706</v>
      </c>
      <c r="BD25">
        <f t="shared" si="29"/>
        <v>646.29528729889944</v>
      </c>
      <c r="BE25">
        <f t="shared" si="30"/>
        <v>126.03680658795876</v>
      </c>
    </row>
    <row r="26" spans="1:57" x14ac:dyDescent="0.25">
      <c r="A26">
        <v>20</v>
      </c>
      <c r="B26" t="s">
        <v>33</v>
      </c>
      <c r="C26" t="s">
        <v>33</v>
      </c>
      <c r="D26" t="s">
        <v>704</v>
      </c>
      <c r="E26">
        <v>70.339661246033444</v>
      </c>
      <c r="F26">
        <v>10.048523035147635</v>
      </c>
      <c r="G26">
        <v>90.970624577717871</v>
      </c>
      <c r="H26">
        <v>10.048523035147635</v>
      </c>
      <c r="I26">
        <v>20.630963331684427</v>
      </c>
      <c r="J26">
        <v>20.630963331684423</v>
      </c>
      <c r="K26">
        <v>2.9472804759549178</v>
      </c>
      <c r="L26">
        <f>SUMIF(OceanSink_All!$C$4:$C$240,OceanSink_Sovereign!C26,OceanSink_All!$K$4:$K$240)</f>
        <v>0.45380193642834682</v>
      </c>
      <c r="M26">
        <f t="shared" si="40"/>
        <v>0.17164150119804916</v>
      </c>
      <c r="N26">
        <f>SUMIFS(OceanSink_All!$M$4:$M$240,OceanSink_All!$C$4:$C$240,OceanSink_Sovereign!C26)</f>
        <v>2.9460804933519911E-2</v>
      </c>
      <c r="O26">
        <f>SUMIFS(OceanSink_All!$N$4:$N$240,OceanSink_All!$C$4:$C$240,OceanSink_Sovereign!C26)</f>
        <v>2.337768993651456E-2</v>
      </c>
      <c r="P26">
        <f t="shared" si="41"/>
        <v>9.744355985209948E-3</v>
      </c>
      <c r="Q26">
        <f>SUMIFS(OceanSink_All!$P$4:$P$240,OceanSink_All!$C$4:$C$240,OceanSink_Sovereign!C26)</f>
        <v>9.4952473566496938E-5</v>
      </c>
      <c r="R26">
        <f t="shared" si="0"/>
        <v>20675.671009782724</v>
      </c>
      <c r="S26">
        <f t="shared" si="1"/>
        <v>2765.2217585488988</v>
      </c>
      <c r="T26">
        <f t="shared" si="2"/>
        <v>7646451.3739522649</v>
      </c>
      <c r="U26">
        <f t="shared" si="3"/>
        <v>8.8672240113963924E-3</v>
      </c>
      <c r="V26">
        <f t="shared" si="4"/>
        <v>1.8596080153471261E-3</v>
      </c>
      <c r="W26">
        <f t="shared" si="5"/>
        <v>2653.2467765136994</v>
      </c>
      <c r="X26">
        <f t="shared" si="6"/>
        <v>444.1587886832412</v>
      </c>
      <c r="Y26">
        <f t="shared" si="7"/>
        <v>197277.02956456412</v>
      </c>
      <c r="Z26">
        <f t="shared" si="8"/>
        <v>8.8672240113963924E-3</v>
      </c>
      <c r="AA26">
        <f t="shared" si="9"/>
        <v>2.3869276285097022E-3</v>
      </c>
      <c r="AB26">
        <f t="shared" si="10"/>
        <v>41.282645591464529</v>
      </c>
      <c r="AC26">
        <f t="shared" si="11"/>
        <v>16.266573136200137</v>
      </c>
      <c r="AD26">
        <f t="shared" si="12"/>
        <v>264.60140159534797</v>
      </c>
      <c r="AE26">
        <f t="shared" si="31"/>
        <v>1.9966774269106714E-3</v>
      </c>
      <c r="AF26">
        <f t="shared" si="13"/>
        <v>8.1707860795107452E-4</v>
      </c>
      <c r="AG26">
        <f t="shared" si="14"/>
        <v>2.126683054708959</v>
      </c>
      <c r="AH26">
        <f t="shared" si="15"/>
        <v>0.91704807218540474</v>
      </c>
      <c r="AI26">
        <f t="shared" si="16"/>
        <v>0.84097716669896727</v>
      </c>
      <c r="AJ26">
        <f t="shared" si="32"/>
        <v>3.1696153337232747E-4</v>
      </c>
      <c r="AK26">
        <f t="shared" si="33"/>
        <v>1.4661515603823987E-4</v>
      </c>
      <c r="AL26">
        <f t="shared" si="17"/>
        <v>20634.388364191258</v>
      </c>
      <c r="AM26">
        <f t="shared" si="34"/>
        <v>2761.4126458478531</v>
      </c>
      <c r="AN26">
        <f t="shared" si="35"/>
        <v>7625399.8006484406</v>
      </c>
      <c r="AO26">
        <f t="shared" si="18"/>
        <v>0.99800332257308932</v>
      </c>
      <c r="AP26">
        <f t="shared" si="19"/>
        <v>0.1888217670370381</v>
      </c>
      <c r="AQ26">
        <f t="shared" si="20"/>
        <v>2651.1200934589906</v>
      </c>
      <c r="AR26">
        <f t="shared" si="21"/>
        <v>444.00293438709298</v>
      </c>
      <c r="AS26">
        <f t="shared" si="22"/>
        <v>197138.60574434919</v>
      </c>
      <c r="AT26">
        <f t="shared" si="23"/>
        <v>0.99919846013814695</v>
      </c>
      <c r="AU26">
        <f t="shared" si="24"/>
        <v>0.23660575447058227</v>
      </c>
      <c r="AV26">
        <f t="shared" si="36"/>
        <v>4614.3621806142319</v>
      </c>
      <c r="AW26">
        <f t="shared" si="37"/>
        <v>1867.7163743417127</v>
      </c>
      <c r="AX26">
        <f t="shared" si="25"/>
        <v>3488364.4549841527</v>
      </c>
      <c r="AY26">
        <f t="shared" si="38"/>
        <v>237.70971354198124</v>
      </c>
      <c r="AZ26">
        <f t="shared" si="39"/>
        <v>104.83922665760326</v>
      </c>
      <c r="BA26">
        <f t="shared" si="26"/>
        <v>10991.26344616431</v>
      </c>
      <c r="BB26">
        <f t="shared" si="27"/>
        <v>16020.026183577025</v>
      </c>
      <c r="BC26">
        <f t="shared" si="28"/>
        <v>3333.7312812571731</v>
      </c>
      <c r="BD26">
        <f t="shared" si="29"/>
        <v>2413.4103799170093</v>
      </c>
      <c r="BE26">
        <f t="shared" si="30"/>
        <v>456.21252634108316</v>
      </c>
    </row>
    <row r="27" spans="1:57" x14ac:dyDescent="0.25">
      <c r="A27">
        <v>21</v>
      </c>
      <c r="B27" t="s">
        <v>34</v>
      </c>
      <c r="C27" t="s">
        <v>34</v>
      </c>
      <c r="D27" t="s">
        <v>704</v>
      </c>
      <c r="E27">
        <v>36.819537604863072</v>
      </c>
      <c r="F27">
        <v>5.2599339435518679</v>
      </c>
      <c r="G27">
        <v>36.819537604863072</v>
      </c>
      <c r="H27">
        <v>5.2599339435518679</v>
      </c>
      <c r="I27">
        <v>0</v>
      </c>
      <c r="J27">
        <v>0</v>
      </c>
      <c r="K27">
        <v>0</v>
      </c>
      <c r="L27">
        <f>SUMIF(OceanSink_All!$C$4:$C$240,OceanSink_Sovereign!C27,OceanSink_All!$K$4:$K$240)</f>
        <v>12.123003350429499</v>
      </c>
      <c r="M27">
        <f t="shared" si="40"/>
        <v>4.0390990994126099</v>
      </c>
      <c r="N27">
        <f>SUMIFS(OceanSink_All!$M$4:$M$240,OceanSink_All!$C$4:$C$240,OceanSink_Sovereign!C27)</f>
        <v>16.314321534875756</v>
      </c>
      <c r="O27">
        <f>SUMIFS(OceanSink_All!$N$4:$N$240,OceanSink_All!$C$4:$C$240,OceanSink_Sovereign!C27)</f>
        <v>3.729835786607901</v>
      </c>
      <c r="P27">
        <f t="shared" si="41"/>
        <v>1.5977002511131493</v>
      </c>
      <c r="Q27">
        <f>SUMIFS(OceanSink_All!$P$4:$P$240,OceanSink_All!$C$4:$C$240,OceanSink_Sovereign!C27)</f>
        <v>2.5526460924070205</v>
      </c>
      <c r="R27">
        <f t="shared" si="0"/>
        <v>8368.2908607504014</v>
      </c>
      <c r="S27">
        <f t="shared" si="1"/>
        <v>1351.7861350019355</v>
      </c>
      <c r="T27">
        <f t="shared" si="2"/>
        <v>1827325.7547834709</v>
      </c>
      <c r="U27">
        <f t="shared" si="3"/>
        <v>3.5889287278601718E-3</v>
      </c>
      <c r="V27">
        <f t="shared" si="4"/>
        <v>8.1988143493465823E-4</v>
      </c>
      <c r="W27">
        <f t="shared" si="5"/>
        <v>1073.8776381530545</v>
      </c>
      <c r="X27">
        <f t="shared" si="6"/>
        <v>204.40493291048168</v>
      </c>
      <c r="Y27">
        <f t="shared" si="7"/>
        <v>41781.376598138515</v>
      </c>
      <c r="Z27">
        <f t="shared" si="8"/>
        <v>3.5889287278601713E-3</v>
      </c>
      <c r="AA27">
        <f t="shared" si="9"/>
        <v>9.6608737145601723E-4</v>
      </c>
      <c r="AB27">
        <f t="shared" si="10"/>
        <v>446.36337774501999</v>
      </c>
      <c r="AC27">
        <f t="shared" si="11"/>
        <v>161.81192894081011</v>
      </c>
      <c r="AD27">
        <f t="shared" si="12"/>
        <v>26183.10034754578</v>
      </c>
      <c r="AE27">
        <f t="shared" si="31"/>
        <v>5.3339849817910567E-2</v>
      </c>
      <c r="AF27">
        <f t="shared" si="13"/>
        <v>2.0783581191574436E-2</v>
      </c>
      <c r="AG27">
        <f t="shared" si="14"/>
        <v>137.33082900497365</v>
      </c>
      <c r="AH27">
        <f t="shared" si="15"/>
        <v>62.011773341737729</v>
      </c>
      <c r="AI27">
        <f t="shared" si="16"/>
        <v>3845.4600329870541</v>
      </c>
      <c r="AJ27">
        <f t="shared" si="32"/>
        <v>3.5809108006018278</v>
      </c>
      <c r="AK27">
        <f t="shared" si="33"/>
        <v>1.7547487860813253</v>
      </c>
      <c r="AL27">
        <f t="shared" si="17"/>
        <v>7921.927483005381</v>
      </c>
      <c r="AM27">
        <f t="shared" si="34"/>
        <v>1287.1727715584332</v>
      </c>
      <c r="AN27">
        <f t="shared" si="35"/>
        <v>1656813.7438414183</v>
      </c>
      <c r="AO27">
        <f t="shared" si="18"/>
        <v>0.94666015018208938</v>
      </c>
      <c r="AP27">
        <f t="shared" si="19"/>
        <v>0.2168959253945319</v>
      </c>
      <c r="AQ27">
        <f t="shared" si="20"/>
        <v>936.54680914808091</v>
      </c>
      <c r="AR27">
        <f t="shared" si="21"/>
        <v>180.79339952552922</v>
      </c>
      <c r="AS27">
        <f t="shared" si="22"/>
        <v>32686.253311997632</v>
      </c>
      <c r="AT27">
        <f t="shared" si="23"/>
        <v>0.87211687428265405</v>
      </c>
      <c r="AU27">
        <f t="shared" si="24"/>
        <v>0.23643188818236685</v>
      </c>
      <c r="AV27">
        <f t="shared" si="36"/>
        <v>123925.95259498131</v>
      </c>
      <c r="AW27">
        <f t="shared" si="37"/>
        <v>44949.724471087</v>
      </c>
      <c r="AX27">
        <f t="shared" si="25"/>
        <v>2020477730.0266376</v>
      </c>
      <c r="AY27">
        <f t="shared" si="38"/>
        <v>38127.800472962808</v>
      </c>
      <c r="AZ27">
        <f t="shared" si="39"/>
        <v>17222.824370586703</v>
      </c>
      <c r="BA27">
        <f t="shared" si="26"/>
        <v>296625679.30007523</v>
      </c>
      <c r="BB27">
        <f t="shared" si="27"/>
        <v>-116004.02511197593</v>
      </c>
      <c r="BC27">
        <f t="shared" si="28"/>
        <v>44968.150326319614</v>
      </c>
      <c r="BD27">
        <f t="shared" si="29"/>
        <v>-37191.253663814728</v>
      </c>
      <c r="BE27">
        <f t="shared" si="30"/>
        <v>17223.773267010547</v>
      </c>
    </row>
    <row r="28" spans="1:57" x14ac:dyDescent="0.25">
      <c r="A28">
        <v>22</v>
      </c>
      <c r="B28" t="s">
        <v>39</v>
      </c>
      <c r="C28" t="s">
        <v>39</v>
      </c>
      <c r="D28" t="s">
        <v>704</v>
      </c>
      <c r="E28">
        <v>20.327618240143384</v>
      </c>
      <c r="F28">
        <v>2.9039454628776267</v>
      </c>
      <c r="G28">
        <v>20.327618240143384</v>
      </c>
      <c r="H28">
        <v>2.9039454628776267</v>
      </c>
      <c r="I28">
        <v>0</v>
      </c>
      <c r="J28">
        <v>0</v>
      </c>
      <c r="K28">
        <v>0</v>
      </c>
      <c r="L28">
        <f>SUMIF(OceanSink_All!$C$4:$C$240,OceanSink_Sovereign!C28,OceanSink_All!$K$4:$K$240)</f>
        <v>0.66605313359357232</v>
      </c>
      <c r="M28">
        <f t="shared" si="40"/>
        <v>0.34186344196884344</v>
      </c>
      <c r="N28">
        <f>SUMIFS(OceanSink_All!$M$4:$M$240,OceanSink_All!$C$4:$C$240,OceanSink_Sovereign!C28)</f>
        <v>0.11687061295478479</v>
      </c>
      <c r="O28">
        <f>SUMIFS(OceanSink_All!$N$4:$N$240,OceanSink_All!$C$4:$C$240,OceanSink_Sovereign!C28)</f>
        <v>0.10844864342456513</v>
      </c>
      <c r="P28">
        <f t="shared" si="41"/>
        <v>4.6078536382890008E-2</v>
      </c>
      <c r="Q28">
        <f>SUMIFS(OceanSink_All!$P$4:$P$240,OceanSink_All!$C$4:$C$240,OceanSink_Sovereign!C28)</f>
        <v>2.123231515189318E-3</v>
      </c>
      <c r="R28">
        <f t="shared" si="0"/>
        <v>4620.0314562708545</v>
      </c>
      <c r="S28">
        <f t="shared" si="1"/>
        <v>746.30466002943319</v>
      </c>
      <c r="T28">
        <f t="shared" si="2"/>
        <v>556970.64558164787</v>
      </c>
      <c r="U28">
        <f t="shared" si="3"/>
        <v>1.9814038365704328E-3</v>
      </c>
      <c r="V28">
        <f t="shared" si="4"/>
        <v>4.5264655385925963E-4</v>
      </c>
      <c r="W28">
        <f t="shared" si="5"/>
        <v>592.87476391661517</v>
      </c>
      <c r="X28">
        <f t="shared" si="6"/>
        <v>112.84947375486858</v>
      </c>
      <c r="Y28">
        <f t="shared" si="7"/>
        <v>12735.003726750772</v>
      </c>
      <c r="Z28">
        <f t="shared" si="8"/>
        <v>1.9814038365704328E-3</v>
      </c>
      <c r="AA28">
        <f t="shared" si="9"/>
        <v>5.3336507058653884E-4</v>
      </c>
      <c r="AB28">
        <f t="shared" si="10"/>
        <v>13.539273827341358</v>
      </c>
      <c r="AC28">
        <f t="shared" si="11"/>
        <v>7.2134185400459812</v>
      </c>
      <c r="AD28">
        <f t="shared" si="12"/>
        <v>52.033407033879094</v>
      </c>
      <c r="AE28">
        <f t="shared" si="31"/>
        <v>2.930558797162355E-3</v>
      </c>
      <c r="AF28">
        <f t="shared" si="13"/>
        <v>1.6164891041312306E-3</v>
      </c>
      <c r="AG28">
        <f t="shared" si="14"/>
        <v>2.2045026221959958</v>
      </c>
      <c r="AH28">
        <f t="shared" si="15"/>
        <v>0.98819285381821398</v>
      </c>
      <c r="AI28">
        <f t="shared" si="16"/>
        <v>0.97652511633738603</v>
      </c>
      <c r="AJ28">
        <f t="shared" si="32"/>
        <v>1.6471018430373422E-3</v>
      </c>
      <c r="AK28">
        <f t="shared" si="33"/>
        <v>8.0213766614154597E-4</v>
      </c>
      <c r="AL28">
        <f t="shared" si="17"/>
        <v>4606.4921824435123</v>
      </c>
      <c r="AM28">
        <f t="shared" si="34"/>
        <v>744.56225844688606</v>
      </c>
      <c r="AN28">
        <f t="shared" si="35"/>
        <v>554372.9567035276</v>
      </c>
      <c r="AO28">
        <f t="shared" si="18"/>
        <v>0.99706944120283747</v>
      </c>
      <c r="AP28">
        <f t="shared" si="19"/>
        <v>0.22784599171675776</v>
      </c>
      <c r="AQ28">
        <f t="shared" si="20"/>
        <v>590.67026129441911</v>
      </c>
      <c r="AR28">
        <f t="shared" si="21"/>
        <v>112.60940844083396</v>
      </c>
      <c r="AS28">
        <f t="shared" si="22"/>
        <v>12680.878869394566</v>
      </c>
      <c r="AT28">
        <f t="shared" si="23"/>
        <v>0.99628167235921328</v>
      </c>
      <c r="AU28">
        <f t="shared" si="24"/>
        <v>0.26839874928454738</v>
      </c>
      <c r="AV28">
        <f t="shared" si="36"/>
        <v>6819.6330343358359</v>
      </c>
      <c r="AW28">
        <f t="shared" si="37"/>
        <v>3633.8646591963966</v>
      </c>
      <c r="AX28">
        <f t="shared" si="25"/>
        <v>13204972.361356543</v>
      </c>
      <c r="AY28">
        <f t="shared" si="38"/>
        <v>1110.3918199991026</v>
      </c>
      <c r="AZ28">
        <f t="shared" si="39"/>
        <v>497.84585584346121</v>
      </c>
      <c r="BA28">
        <f t="shared" si="26"/>
        <v>247850.49618050837</v>
      </c>
      <c r="BB28">
        <f t="shared" si="27"/>
        <v>-2213.1408518923236</v>
      </c>
      <c r="BC28">
        <f t="shared" si="28"/>
        <v>3709.3591519371739</v>
      </c>
      <c r="BD28">
        <f t="shared" si="29"/>
        <v>-519.7215587046835</v>
      </c>
      <c r="BE28">
        <f t="shared" si="30"/>
        <v>510.42274150933258</v>
      </c>
    </row>
    <row r="29" spans="1:57" x14ac:dyDescent="0.25">
      <c r="A29">
        <v>23</v>
      </c>
      <c r="B29" t="s">
        <v>40</v>
      </c>
      <c r="C29" t="s">
        <v>40</v>
      </c>
      <c r="D29" t="s">
        <v>704</v>
      </c>
      <c r="E29">
        <v>4.6497857846624271</v>
      </c>
      <c r="F29">
        <v>0.6642551120946325</v>
      </c>
      <c r="G29">
        <v>4.6497857846624271</v>
      </c>
      <c r="H29">
        <v>0.6642551120946325</v>
      </c>
      <c r="I29">
        <v>0</v>
      </c>
      <c r="J29">
        <v>0</v>
      </c>
      <c r="K29">
        <v>0</v>
      </c>
      <c r="L29">
        <f>SUMIF(OceanSink_All!$C$4:$C$240,OceanSink_Sovereign!C29,OceanSink_All!$K$4:$K$240)</f>
        <v>4.0796392950804292E-3</v>
      </c>
      <c r="M29">
        <f t="shared" si="40"/>
        <v>3.4378284884016286E-3</v>
      </c>
      <c r="N29">
        <f>SUMIFS(OceanSink_All!$M$4:$M$240,OceanSink_All!$C$4:$C$240,OceanSink_Sovereign!C29)</f>
        <v>1.1818664715665827E-5</v>
      </c>
      <c r="O29">
        <f>SUMIFS(OceanSink_All!$N$4:$N$240,OceanSink_All!$C$4:$C$240,OceanSink_Sovereign!C29)</f>
        <v>5.8013000877749597E-3</v>
      </c>
      <c r="P29">
        <f t="shared" si="41"/>
        <v>2.4762544605321469E-3</v>
      </c>
      <c r="Q29">
        <f>SUMIFS(OceanSink_All!$P$4:$P$240,OceanSink_All!$C$4:$C$240,OceanSink_Sovereign!C29)</f>
        <v>6.1318361533053542E-6</v>
      </c>
      <c r="R29">
        <f t="shared" si="0"/>
        <v>1056.7965383980934</v>
      </c>
      <c r="S29">
        <f t="shared" si="1"/>
        <v>170.71143103126806</v>
      </c>
      <c r="T29">
        <f t="shared" si="2"/>
        <v>29142.392684743394</v>
      </c>
      <c r="U29">
        <f t="shared" si="3"/>
        <v>4.5323083521740749E-4</v>
      </c>
      <c r="V29">
        <f t="shared" si="4"/>
        <v>1.0353940568673209E-4</v>
      </c>
      <c r="W29">
        <f t="shared" si="5"/>
        <v>135.61552646145742</v>
      </c>
      <c r="X29">
        <f t="shared" si="6"/>
        <v>25.813446153557948</v>
      </c>
      <c r="Y29">
        <f t="shared" si="7"/>
        <v>666.33400232263557</v>
      </c>
      <c r="Z29">
        <f t="shared" si="8"/>
        <v>4.5323083521740749E-4</v>
      </c>
      <c r="AA29">
        <f t="shared" si="9"/>
        <v>1.2200314340571102E-4</v>
      </c>
      <c r="AB29">
        <f t="shared" si="10"/>
        <v>1.8969448800815223E-2</v>
      </c>
      <c r="AC29">
        <f t="shared" si="11"/>
        <v>1.6213241699374204E-2</v>
      </c>
      <c r="AD29">
        <f t="shared" si="12"/>
        <v>2.6286920640232654E-4</v>
      </c>
      <c r="AE29">
        <f t="shared" si="31"/>
        <v>1.7949953573437488E-5</v>
      </c>
      <c r="AF29">
        <f t="shared" si="13"/>
        <v>1.5554700050763432E-5</v>
      </c>
      <c r="AG29">
        <f t="shared" si="14"/>
        <v>2.6974802680696897E-2</v>
      </c>
      <c r="AH29">
        <f t="shared" si="15"/>
        <v>1.214179587826166E-2</v>
      </c>
      <c r="AI29">
        <f t="shared" si="16"/>
        <v>1.4742320714937184E-4</v>
      </c>
      <c r="AJ29">
        <f t="shared" si="32"/>
        <v>1.0870673218325795E-6</v>
      </c>
      <c r="AK29">
        <f t="shared" si="33"/>
        <v>5.3125793219155573E-7</v>
      </c>
      <c r="AL29">
        <f t="shared" si="17"/>
        <v>1056.7775689492926</v>
      </c>
      <c r="AM29">
        <f t="shared" si="34"/>
        <v>170.70903373247319</v>
      </c>
      <c r="AN29">
        <f t="shared" si="35"/>
        <v>29141.57419787467</v>
      </c>
      <c r="AO29">
        <f t="shared" si="18"/>
        <v>0.9999820500464266</v>
      </c>
      <c r="AP29">
        <f t="shared" si="19"/>
        <v>0.22844374516601457</v>
      </c>
      <c r="AQ29">
        <f t="shared" si="20"/>
        <v>135.58855165877671</v>
      </c>
      <c r="AR29">
        <f t="shared" si="21"/>
        <v>25.81055152895707</v>
      </c>
      <c r="AS29">
        <f t="shared" si="22"/>
        <v>666.18457022894813</v>
      </c>
      <c r="AT29">
        <f t="shared" si="23"/>
        <v>0.99980109355186275</v>
      </c>
      <c r="AU29">
        <f t="shared" si="24"/>
        <v>0.26914357970573871</v>
      </c>
      <c r="AV29">
        <f t="shared" si="36"/>
        <v>41.834866007288326</v>
      </c>
      <c r="AW29">
        <f t="shared" si="37"/>
        <v>35.756831586549559</v>
      </c>
      <c r="AX29">
        <f t="shared" si="25"/>
        <v>1278.5510051088684</v>
      </c>
      <c r="AY29">
        <f t="shared" si="38"/>
        <v>59.489723057820171</v>
      </c>
      <c r="AZ29">
        <f t="shared" si="39"/>
        <v>26.778511525939564</v>
      </c>
      <c r="BA29">
        <f t="shared" si="26"/>
        <v>717.08867954487812</v>
      </c>
      <c r="BB29">
        <f t="shared" si="27"/>
        <v>1014.9427029420042</v>
      </c>
      <c r="BC29">
        <f t="shared" si="28"/>
        <v>174.41366117074529</v>
      </c>
      <c r="BD29">
        <f t="shared" si="29"/>
        <v>76.098828600956537</v>
      </c>
      <c r="BE29">
        <f t="shared" si="30"/>
        <v>37.192381609327278</v>
      </c>
    </row>
    <row r="30" spans="1:57" x14ac:dyDescent="0.25">
      <c r="A30">
        <v>24</v>
      </c>
      <c r="B30" t="s">
        <v>38</v>
      </c>
      <c r="C30" t="s">
        <v>38</v>
      </c>
      <c r="D30" t="s">
        <v>704</v>
      </c>
      <c r="E30">
        <v>0.95572384766799079</v>
      </c>
      <c r="F30">
        <v>0.13653197823828442</v>
      </c>
      <c r="G30">
        <v>0.95572384766799079</v>
      </c>
      <c r="H30">
        <v>0.13653197823828442</v>
      </c>
      <c r="I30">
        <v>0</v>
      </c>
      <c r="J30">
        <v>0</v>
      </c>
      <c r="K30">
        <v>0</v>
      </c>
      <c r="L30">
        <f>SUMIF(OceanSink_All!$C$4:$C$240,OceanSink_Sovereign!C30,OceanSink_All!$K$4:$K$240)</f>
        <v>4.7956703514599151E-2</v>
      </c>
      <c r="M30">
        <f t="shared" si="40"/>
        <v>2.3421992391562441E-2</v>
      </c>
      <c r="N30">
        <f>SUMIFS(OceanSink_All!$M$4:$M$240,OceanSink_All!$C$4:$C$240,OceanSink_Sovereign!C30)</f>
        <v>5.4858972759040886E-4</v>
      </c>
      <c r="O30">
        <f>SUMIFS(OceanSink_All!$N$4:$N$240,OceanSink_All!$C$4:$C$240,OceanSink_Sovereign!C30)</f>
        <v>1.6195616395720994E-2</v>
      </c>
      <c r="P30">
        <f t="shared" si="41"/>
        <v>6.8956792292865924E-3</v>
      </c>
      <c r="Q30">
        <f>SUMIFS(OceanSink_All!$P$4:$P$240,OceanSink_All!$C$4:$C$240,OceanSink_Sovereign!C30)</f>
        <v>4.755039203321453E-5</v>
      </c>
      <c r="R30">
        <f t="shared" si="0"/>
        <v>217.21552360790432</v>
      </c>
      <c r="S30">
        <f t="shared" si="1"/>
        <v>35.088280033089134</v>
      </c>
      <c r="T30">
        <f t="shared" si="2"/>
        <v>1231.1873956804816</v>
      </c>
      <c r="U30">
        <f t="shared" si="3"/>
        <v>9.3157736243370905E-5</v>
      </c>
      <c r="V30">
        <f t="shared" si="4"/>
        <v>2.128164258977035E-5</v>
      </c>
      <c r="W30">
        <f t="shared" si="5"/>
        <v>27.874615897530862</v>
      </c>
      <c r="X30">
        <f t="shared" si="6"/>
        <v>5.3057339030167752</v>
      </c>
      <c r="Y30">
        <f t="shared" si="7"/>
        <v>28.150812249621623</v>
      </c>
      <c r="Z30">
        <f t="shared" si="8"/>
        <v>9.3157736243370905E-5</v>
      </c>
      <c r="AA30">
        <f t="shared" si="9"/>
        <v>2.5076706550205304E-5</v>
      </c>
      <c r="AB30">
        <f t="shared" si="10"/>
        <v>4.583336520444576E-2</v>
      </c>
      <c r="AC30">
        <f t="shared" si="11"/>
        <v>2.3322899921799225E-2</v>
      </c>
      <c r="AD30">
        <f t="shared" si="12"/>
        <v>5.4395766076226226E-4</v>
      </c>
      <c r="AE30">
        <f t="shared" si="31"/>
        <v>2.1100409603864019E-4</v>
      </c>
      <c r="AF30">
        <f t="shared" si="13"/>
        <v>1.1152312685313025E-4</v>
      </c>
      <c r="AG30">
        <f t="shared" si="14"/>
        <v>1.5478536817073264E-2</v>
      </c>
      <c r="AH30">
        <f t="shared" si="15"/>
        <v>6.9514317830944089E-3</v>
      </c>
      <c r="AI30">
        <f t="shared" si="16"/>
        <v>4.8322403835015113E-5</v>
      </c>
      <c r="AJ30">
        <f t="shared" si="32"/>
        <v>1.7335630385958258E-6</v>
      </c>
      <c r="AK30">
        <f t="shared" si="33"/>
        <v>8.4558511021037375E-7</v>
      </c>
      <c r="AL30">
        <f t="shared" si="17"/>
        <v>217.16969024269989</v>
      </c>
      <c r="AM30">
        <f t="shared" si="34"/>
        <v>35.082482546302622</v>
      </c>
      <c r="AN30">
        <f t="shared" si="35"/>
        <v>1230.7805816116281</v>
      </c>
      <c r="AO30">
        <f t="shared" si="18"/>
        <v>0.99978899590396142</v>
      </c>
      <c r="AP30">
        <f t="shared" si="19"/>
        <v>0.22840442521470453</v>
      </c>
      <c r="AQ30">
        <f t="shared" si="20"/>
        <v>27.859137360713788</v>
      </c>
      <c r="AR30">
        <f t="shared" si="21"/>
        <v>5.3040704336040729</v>
      </c>
      <c r="AS30">
        <f t="shared" si="22"/>
        <v>28.133163164632897</v>
      </c>
      <c r="AT30">
        <f t="shared" si="23"/>
        <v>0.99944470851638012</v>
      </c>
      <c r="AU30">
        <f t="shared" si="24"/>
        <v>0.26906850941038024</v>
      </c>
      <c r="AV30">
        <f t="shared" si="36"/>
        <v>491.9515793317712</v>
      </c>
      <c r="AW30">
        <f t="shared" si="37"/>
        <v>250.33775392654698</v>
      </c>
      <c r="AX30">
        <f t="shared" si="25"/>
        <v>62668.991040988389</v>
      </c>
      <c r="AY30">
        <f t="shared" si="38"/>
        <v>166.13858919016374</v>
      </c>
      <c r="AZ30">
        <f t="shared" si="39"/>
        <v>74.61376809526017</v>
      </c>
      <c r="BA30">
        <f t="shared" si="26"/>
        <v>5567.2143893732646</v>
      </c>
      <c r="BB30">
        <f t="shared" si="27"/>
        <v>-274.78188908907134</v>
      </c>
      <c r="BC30">
        <f t="shared" si="28"/>
        <v>252.78404147137141</v>
      </c>
      <c r="BD30">
        <f t="shared" si="29"/>
        <v>-138.27945182944995</v>
      </c>
      <c r="BE30">
        <f t="shared" si="30"/>
        <v>74.802055804221695</v>
      </c>
    </row>
    <row r="31" spans="1:57" x14ac:dyDescent="0.25">
      <c r="A31">
        <v>25</v>
      </c>
      <c r="B31" t="s">
        <v>695</v>
      </c>
      <c r="C31" t="s">
        <v>695</v>
      </c>
      <c r="D31" t="s">
        <v>704</v>
      </c>
      <c r="E31">
        <v>55.679879954996345</v>
      </c>
      <c r="F31">
        <v>7.9542685649994782</v>
      </c>
      <c r="G31">
        <v>55.679879954996345</v>
      </c>
      <c r="H31">
        <v>7.9542685649994782</v>
      </c>
      <c r="I31">
        <v>0</v>
      </c>
      <c r="J31">
        <v>0</v>
      </c>
      <c r="K31">
        <v>0</v>
      </c>
      <c r="L31">
        <f>SUMIF(OceanSink_All!$C$4:$C$240,OceanSink_Sovereign!C31,OceanSink_All!$K$4:$K$240)</f>
        <v>0</v>
      </c>
      <c r="M31">
        <f t="shared" si="40"/>
        <v>0</v>
      </c>
      <c r="N31">
        <f>SUMIFS(OceanSink_All!$M$4:$M$240,OceanSink_All!$C$4:$C$240,OceanSink_Sovereign!C31)</f>
        <v>0</v>
      </c>
      <c r="O31">
        <f>SUMIFS(OceanSink_All!$N$4:$N$240,OceanSink_All!$C$4:$C$240,OceanSink_Sovereign!C31)</f>
        <v>0</v>
      </c>
      <c r="P31">
        <f t="shared" si="41"/>
        <v>0</v>
      </c>
      <c r="Q31">
        <f>SUMIFS(OceanSink_All!$P$4:$P$240,OceanSink_All!$C$4:$C$240,OceanSink_Sovereign!C31)</f>
        <v>0</v>
      </c>
      <c r="R31">
        <f t="shared" si="0"/>
        <v>12654.84199056139</v>
      </c>
      <c r="S31">
        <f t="shared" si="1"/>
        <v>2044.2214817981594</v>
      </c>
      <c r="T31">
        <f t="shared" si="2"/>
        <v>4178841.4666450624</v>
      </c>
      <c r="U31">
        <f t="shared" si="3"/>
        <v>5.4273120667299932E-3</v>
      </c>
      <c r="V31">
        <f t="shared" si="4"/>
        <v>1.2398553280164606E-3</v>
      </c>
      <c r="W31">
        <f t="shared" si="5"/>
        <v>1623.9578731379736</v>
      </c>
      <c r="X31">
        <f t="shared" si="6"/>
        <v>309.10877395596304</v>
      </c>
      <c r="Y31">
        <f t="shared" si="7"/>
        <v>95548.234136558662</v>
      </c>
      <c r="Z31">
        <f t="shared" si="8"/>
        <v>5.4273120667299923E-3</v>
      </c>
      <c r="AA31">
        <f t="shared" si="9"/>
        <v>1.4609534059331663E-3</v>
      </c>
      <c r="AB31">
        <f t="shared" si="10"/>
        <v>0</v>
      </c>
      <c r="AC31">
        <f t="shared" si="11"/>
        <v>0</v>
      </c>
      <c r="AD31">
        <f t="shared" si="12"/>
        <v>0</v>
      </c>
      <c r="AE31">
        <f t="shared" si="31"/>
        <v>0</v>
      </c>
      <c r="AF31">
        <f t="shared" si="13"/>
        <v>0</v>
      </c>
      <c r="AG31">
        <f t="shared" si="14"/>
        <v>0</v>
      </c>
      <c r="AH31">
        <f t="shared" si="15"/>
        <v>0</v>
      </c>
      <c r="AI31">
        <f t="shared" si="16"/>
        <v>0</v>
      </c>
      <c r="AJ31">
        <f t="shared" si="32"/>
        <v>0</v>
      </c>
      <c r="AK31">
        <f t="shared" si="33"/>
        <v>0</v>
      </c>
      <c r="AL31">
        <f t="shared" si="17"/>
        <v>12654.84199056139</v>
      </c>
      <c r="AM31">
        <f t="shared" si="34"/>
        <v>2044.2214817981594</v>
      </c>
      <c r="AN31">
        <f t="shared" si="35"/>
        <v>4178841.4666450624</v>
      </c>
      <c r="AO31">
        <f t="shared" si="18"/>
        <v>1</v>
      </c>
      <c r="AP31">
        <f t="shared" si="19"/>
        <v>0.22844739951787685</v>
      </c>
      <c r="AQ31">
        <f t="shared" si="20"/>
        <v>1623.9578731379736</v>
      </c>
      <c r="AR31">
        <f t="shared" si="21"/>
        <v>309.10877395596304</v>
      </c>
      <c r="AS31">
        <f t="shared" si="22"/>
        <v>95548.234136558662</v>
      </c>
      <c r="AT31">
        <f t="shared" si="23"/>
        <v>1</v>
      </c>
      <c r="AU31">
        <f t="shared" si="24"/>
        <v>0.26918544354376966</v>
      </c>
      <c r="AV31">
        <f t="shared" si="36"/>
        <v>0</v>
      </c>
      <c r="AW31">
        <f t="shared" si="37"/>
        <v>0</v>
      </c>
      <c r="AX31">
        <f t="shared" si="25"/>
        <v>0</v>
      </c>
      <c r="AY31">
        <f t="shared" si="38"/>
        <v>0</v>
      </c>
      <c r="AZ31">
        <f t="shared" si="39"/>
        <v>0</v>
      </c>
      <c r="BA31">
        <f t="shared" si="26"/>
        <v>0</v>
      </c>
      <c r="BB31">
        <f t="shared" si="27"/>
        <v>12654.84199056139</v>
      </c>
      <c r="BC31">
        <f t="shared" si="28"/>
        <v>2044.2214817981594</v>
      </c>
      <c r="BD31">
        <f t="shared" si="29"/>
        <v>1623.9578731379736</v>
      </c>
      <c r="BE31">
        <f t="shared" si="30"/>
        <v>309.10877395596304</v>
      </c>
    </row>
    <row r="32" spans="1:57" x14ac:dyDescent="0.25">
      <c r="A32">
        <v>26</v>
      </c>
      <c r="B32" t="s">
        <v>42</v>
      </c>
      <c r="C32" t="s">
        <v>42</v>
      </c>
      <c r="D32" t="s">
        <v>704</v>
      </c>
      <c r="E32">
        <v>16.937652333661337</v>
      </c>
      <c r="F32">
        <v>2.4196646190944771</v>
      </c>
      <c r="G32">
        <v>16.937652333661337</v>
      </c>
      <c r="H32">
        <v>2.4196646190944771</v>
      </c>
      <c r="I32">
        <v>0</v>
      </c>
      <c r="J32">
        <v>0</v>
      </c>
      <c r="K32">
        <v>0</v>
      </c>
      <c r="L32">
        <f>SUMIF(OceanSink_All!$C$4:$C$240,OceanSink_Sovereign!C32,OceanSink_All!$K$4:$K$240)</f>
        <v>9.3034885551136523E-2</v>
      </c>
      <c r="M32">
        <f t="shared" si="40"/>
        <v>3.9954746621569455E-2</v>
      </c>
      <c r="N32">
        <f>SUMIFS(OceanSink_All!$M$4:$M$240,OceanSink_All!$C$4:$C$240,OceanSink_Sovereign!C32)</f>
        <v>1.5963817775938157E-3</v>
      </c>
      <c r="O32">
        <f>SUMIFS(OceanSink_All!$N$4:$N$240,OceanSink_All!$C$4:$C$240,OceanSink_Sovereign!C32)</f>
        <v>9.044328678806746E-3</v>
      </c>
      <c r="P32">
        <f t="shared" si="41"/>
        <v>3.8063090938505982E-3</v>
      </c>
      <c r="Q32">
        <f>SUMIFS(OceanSink_All!$P$4:$P$240,OceanSink_All!$C$4:$C$240,OceanSink_Sovereign!C32)</f>
        <v>1.4487988917929762E-5</v>
      </c>
      <c r="R32">
        <f t="shared" si="0"/>
        <v>3849.5649442274675</v>
      </c>
      <c r="S32">
        <f t="shared" si="1"/>
        <v>621.84603809642863</v>
      </c>
      <c r="T32">
        <f t="shared" si="2"/>
        <v>386692.49509622494</v>
      </c>
      <c r="U32">
        <f t="shared" si="3"/>
        <v>1.6509720381376067E-3</v>
      </c>
      <c r="V32">
        <f t="shared" si="4"/>
        <v>3.7716026878926523E-4</v>
      </c>
      <c r="W32">
        <f t="shared" si="5"/>
        <v>494.00310995560778</v>
      </c>
      <c r="X32">
        <f t="shared" si="6"/>
        <v>94.029961105916612</v>
      </c>
      <c r="Y32">
        <f t="shared" si="7"/>
        <v>8841.6335855801917</v>
      </c>
      <c r="Z32">
        <f t="shared" si="8"/>
        <v>1.6509720381376069E-3</v>
      </c>
      <c r="AA32">
        <f t="shared" si="9"/>
        <v>4.4441764036443309E-4</v>
      </c>
      <c r="AB32">
        <f t="shared" si="10"/>
        <v>1.575792546367123</v>
      </c>
      <c r="AC32">
        <f t="shared" si="11"/>
        <v>0.71319875097493013</v>
      </c>
      <c r="AD32">
        <f t="shared" si="12"/>
        <v>0.50865245839220041</v>
      </c>
      <c r="AE32">
        <f t="shared" si="31"/>
        <v>4.0934302166536216E-4</v>
      </c>
      <c r="AF32">
        <f t="shared" si="13"/>
        <v>1.9427718085829643E-4</v>
      </c>
      <c r="AG32">
        <f t="shared" si="14"/>
        <v>0.15318969475299124</v>
      </c>
      <c r="AH32">
        <f t="shared" si="15"/>
        <v>6.8082987815651988E-2</v>
      </c>
      <c r="AI32">
        <f t="shared" si="16"/>
        <v>4.6352932299062169E-3</v>
      </c>
      <c r="AJ32">
        <f t="shared" si="32"/>
        <v>9.3831256048625973E-6</v>
      </c>
      <c r="AK32">
        <f t="shared" si="33"/>
        <v>4.5365602672855889E-6</v>
      </c>
      <c r="AL32">
        <f t="shared" si="17"/>
        <v>3847.9891516811003</v>
      </c>
      <c r="AM32">
        <f t="shared" si="34"/>
        <v>621.64659673695223</v>
      </c>
      <c r="AN32">
        <f t="shared" si="35"/>
        <v>386444.49123463489</v>
      </c>
      <c r="AO32">
        <f t="shared" si="18"/>
        <v>0.9995906569783346</v>
      </c>
      <c r="AP32">
        <f t="shared" si="19"/>
        <v>0.22836400871047868</v>
      </c>
      <c r="AQ32">
        <f t="shared" si="20"/>
        <v>493.84992026085479</v>
      </c>
      <c r="AR32">
        <f t="shared" si="21"/>
        <v>94.013515433814945</v>
      </c>
      <c r="AS32">
        <f t="shared" si="22"/>
        <v>8838.5410842241599</v>
      </c>
      <c r="AT32">
        <f t="shared" si="23"/>
        <v>0.99968990135554658</v>
      </c>
      <c r="AU32">
        <f t="shared" si="24"/>
        <v>0.26912016711197567</v>
      </c>
      <c r="AV32">
        <f t="shared" si="36"/>
        <v>952.88770529985277</v>
      </c>
      <c r="AW32">
        <f t="shared" si="37"/>
        <v>431.34502742444397</v>
      </c>
      <c r="AX32">
        <f t="shared" si="25"/>
        <v>186058.53268379433</v>
      </c>
      <c r="AY32">
        <f t="shared" si="38"/>
        <v>92.634387086861182</v>
      </c>
      <c r="AZ32">
        <f t="shared" si="39"/>
        <v>41.177073669991287</v>
      </c>
      <c r="BA32">
        <f t="shared" si="26"/>
        <v>1695.5513960238898</v>
      </c>
      <c r="BB32">
        <f t="shared" si="27"/>
        <v>2895.1014463812476</v>
      </c>
      <c r="BC32">
        <f t="shared" si="28"/>
        <v>756.6392957799834</v>
      </c>
      <c r="BD32">
        <f t="shared" si="29"/>
        <v>401.21553317399361</v>
      </c>
      <c r="BE32">
        <f t="shared" si="30"/>
        <v>102.6357271141392</v>
      </c>
    </row>
    <row r="33" spans="1:57" x14ac:dyDescent="0.25">
      <c r="A33">
        <v>27</v>
      </c>
      <c r="B33" t="s">
        <v>43</v>
      </c>
      <c r="C33" t="s">
        <v>43</v>
      </c>
      <c r="D33" t="s">
        <v>704</v>
      </c>
      <c r="E33">
        <v>9.9585467143467099</v>
      </c>
      <c r="F33">
        <v>1.4226495306209586</v>
      </c>
      <c r="G33">
        <v>9.9585467143467099</v>
      </c>
      <c r="H33">
        <v>1.4226495306209586</v>
      </c>
      <c r="I33">
        <v>0</v>
      </c>
      <c r="J33">
        <v>0</v>
      </c>
      <c r="K33">
        <v>0</v>
      </c>
      <c r="L33">
        <f>SUMIF(OceanSink_All!$C$4:$C$240,OceanSink_Sovereign!C33,OceanSink_All!$K$4:$K$240)</f>
        <v>9.1008324207895855E-2</v>
      </c>
      <c r="M33">
        <f t="shared" si="40"/>
        <v>3.2574259999706257E-2</v>
      </c>
      <c r="N33">
        <f>SUMIFS(OceanSink_All!$M$4:$M$240,OceanSink_All!$C$4:$C$240,OceanSink_Sovereign!C33)</f>
        <v>1.0610824145284631E-3</v>
      </c>
      <c r="O33">
        <f>SUMIFS(OceanSink_All!$N$4:$N$240,OceanSink_All!$C$4:$C$240,OceanSink_Sovereign!C33)</f>
        <v>2.1405850108776835E-2</v>
      </c>
      <c r="P33">
        <f t="shared" si="41"/>
        <v>9.1128427394889938E-3</v>
      </c>
      <c r="Q33">
        <f>SUMIFS(OceanSink_All!$P$4:$P$240,OceanSink_All!$C$4:$C$240,OceanSink_Sovereign!C33)</f>
        <v>8.3043902794657266E-5</v>
      </c>
      <c r="R33">
        <f t="shared" si="0"/>
        <v>2263.3639876296706</v>
      </c>
      <c r="S33">
        <f t="shared" si="1"/>
        <v>365.61636155487565</v>
      </c>
      <c r="T33">
        <f t="shared" si="2"/>
        <v>133675.32383662555</v>
      </c>
      <c r="U33">
        <f t="shared" si="3"/>
        <v>9.7069427580578492E-4</v>
      </c>
      <c r="V33">
        <f t="shared" si="4"/>
        <v>2.2175258303472028E-4</v>
      </c>
      <c r="W33">
        <f t="shared" si="5"/>
        <v>290.45070418339589</v>
      </c>
      <c r="X33">
        <f t="shared" si="6"/>
        <v>55.28521555260054</v>
      </c>
      <c r="Y33">
        <f t="shared" si="7"/>
        <v>3056.4550586975047</v>
      </c>
      <c r="Z33">
        <f t="shared" si="8"/>
        <v>9.7069427580578492E-4</v>
      </c>
      <c r="AA33">
        <f t="shared" si="9"/>
        <v>2.6129676917817851E-4</v>
      </c>
      <c r="AB33">
        <f t="shared" si="10"/>
        <v>0.90631064801874139</v>
      </c>
      <c r="AC33">
        <f t="shared" si="11"/>
        <v>0.34927582574523219</v>
      </c>
      <c r="AD33">
        <f t="shared" si="12"/>
        <v>0.12199360245001381</v>
      </c>
      <c r="AE33">
        <f t="shared" si="31"/>
        <v>4.0042637992481438E-4</v>
      </c>
      <c r="AF33">
        <f t="shared" si="13"/>
        <v>1.6457839021472435E-4</v>
      </c>
      <c r="AG33">
        <f t="shared" si="14"/>
        <v>0.2131711582685577</v>
      </c>
      <c r="AH33">
        <f t="shared" si="15"/>
        <v>9.5723929681190895E-2</v>
      </c>
      <c r="AI33">
        <f t="shared" si="16"/>
        <v>9.1630707136095783E-3</v>
      </c>
      <c r="AJ33">
        <f t="shared" si="32"/>
        <v>3.154776553002897E-5</v>
      </c>
      <c r="AK33">
        <f t="shared" si="33"/>
        <v>1.5386575381549434E-5</v>
      </c>
      <c r="AL33">
        <f t="shared" si="17"/>
        <v>2262.4576769816522</v>
      </c>
      <c r="AM33">
        <f t="shared" si="34"/>
        <v>365.50172146615603</v>
      </c>
      <c r="AN33">
        <f t="shared" si="35"/>
        <v>133591.5083947235</v>
      </c>
      <c r="AO33">
        <f t="shared" si="18"/>
        <v>0.99959957362007534</v>
      </c>
      <c r="AP33">
        <f t="shared" si="19"/>
        <v>0.22836584637285418</v>
      </c>
      <c r="AQ33">
        <f t="shared" si="20"/>
        <v>290.23753302512733</v>
      </c>
      <c r="AR33">
        <f t="shared" si="21"/>
        <v>55.26228893594191</v>
      </c>
      <c r="AS33">
        <f t="shared" si="22"/>
        <v>3053.9205784395276</v>
      </c>
      <c r="AT33">
        <f t="shared" si="23"/>
        <v>0.99926606768309312</v>
      </c>
      <c r="AU33">
        <f t="shared" si="24"/>
        <v>0.26903084981997111</v>
      </c>
      <c r="AV33">
        <f t="shared" si="36"/>
        <v>932.76628906562655</v>
      </c>
      <c r="AW33">
        <f t="shared" si="37"/>
        <v>359.51934514313041</v>
      </c>
      <c r="AX33">
        <f t="shared" si="25"/>
        <v>129254.15953214532</v>
      </c>
      <c r="AY33">
        <f t="shared" si="38"/>
        <v>219.39372627769478</v>
      </c>
      <c r="AZ33">
        <f t="shared" si="39"/>
        <v>98.527844607296572</v>
      </c>
      <c r="BA33">
        <f t="shared" si="26"/>
        <v>9707.7361629595798</v>
      </c>
      <c r="BB33">
        <f t="shared" si="27"/>
        <v>1329.6913879160256</v>
      </c>
      <c r="BC33">
        <f t="shared" si="28"/>
        <v>512.68476467208268</v>
      </c>
      <c r="BD33">
        <f t="shared" si="29"/>
        <v>70.843806747432552</v>
      </c>
      <c r="BE33">
        <f t="shared" si="30"/>
        <v>112.96750303250536</v>
      </c>
    </row>
    <row r="34" spans="1:57" x14ac:dyDescent="0.25">
      <c r="A34">
        <v>28</v>
      </c>
      <c r="B34" t="s">
        <v>37</v>
      </c>
      <c r="C34" t="s">
        <v>37</v>
      </c>
      <c r="D34" t="s">
        <v>704</v>
      </c>
      <c r="E34">
        <v>0.37774236667609828</v>
      </c>
      <c r="F34">
        <v>5.3963195239442624E-2</v>
      </c>
      <c r="G34">
        <v>0.37774236667609828</v>
      </c>
      <c r="H34">
        <v>5.3963195239442624E-2</v>
      </c>
      <c r="I34">
        <v>0</v>
      </c>
      <c r="J34">
        <v>0</v>
      </c>
      <c r="K34">
        <v>0</v>
      </c>
      <c r="L34">
        <f>SUMIF(OceanSink_All!$C$4:$C$240,OceanSink_Sovereign!C34,OceanSink_All!$K$4:$K$240)</f>
        <v>0.18430023515709895</v>
      </c>
      <c r="M34">
        <f t="shared" si="40"/>
        <v>0.13431517355750683</v>
      </c>
      <c r="N34">
        <f>SUMIFS(OceanSink_All!$M$4:$M$240,OceanSink_All!$C$4:$C$240,OceanSink_Sovereign!C34)</f>
        <v>1.8040565847783182E-2</v>
      </c>
      <c r="O34">
        <f>SUMIFS(OceanSink_All!$N$4:$N$240,OceanSink_All!$C$4:$C$240,OceanSink_Sovereign!C34)</f>
        <v>0.97081713480046994</v>
      </c>
      <c r="P34">
        <f t="shared" si="41"/>
        <v>0.41374683361418607</v>
      </c>
      <c r="Q34">
        <f>SUMIFS(OceanSink_All!$P$4:$P$240,OceanSink_All!$C$4:$C$240,OceanSink_Sovereign!C34)</f>
        <v>0.17118644232576496</v>
      </c>
      <c r="R34">
        <f t="shared" si="0"/>
        <v>85.852734727345194</v>
      </c>
      <c r="S34">
        <f t="shared" si="1"/>
        <v>13.868367912586818</v>
      </c>
      <c r="T34">
        <f t="shared" si="2"/>
        <v>192.33162855886766</v>
      </c>
      <c r="U34">
        <f t="shared" si="3"/>
        <v>3.681986574743628E-5</v>
      </c>
      <c r="V34">
        <f t="shared" si="4"/>
        <v>8.4114025805991649E-6</v>
      </c>
      <c r="W34">
        <f t="shared" si="5"/>
        <v>11.017223652012836</v>
      </c>
      <c r="X34">
        <f t="shared" si="6"/>
        <v>2.0970497768466361</v>
      </c>
      <c r="Y34">
        <f t="shared" si="7"/>
        <v>4.3976177665725258</v>
      </c>
      <c r="Z34">
        <f t="shared" si="8"/>
        <v>3.681986574743628E-5</v>
      </c>
      <c r="AA34">
        <f t="shared" si="9"/>
        <v>9.9113718924456873E-6</v>
      </c>
      <c r="AB34">
        <f t="shared" si="10"/>
        <v>6.9618007007204011E-2</v>
      </c>
      <c r="AC34">
        <f t="shared" si="11"/>
        <v>5.1702100557933485E-2</v>
      </c>
      <c r="AD34">
        <f t="shared" si="12"/>
        <v>2.6731072021026659E-3</v>
      </c>
      <c r="AE34">
        <f t="shared" si="31"/>
        <v>8.1090028440328513E-4</v>
      </c>
      <c r="AF34">
        <f t="shared" si="13"/>
        <v>6.1325902731789762E-4</v>
      </c>
      <c r="AG34">
        <f t="shared" si="14"/>
        <v>0.36671876210923826</v>
      </c>
      <c r="AH34">
        <f t="shared" si="15"/>
        <v>0.16483633324018437</v>
      </c>
      <c r="AI34">
        <f t="shared" si="16"/>
        <v>2.7171016756069113E-2</v>
      </c>
      <c r="AJ34">
        <f t="shared" si="32"/>
        <v>2.4662308412977522E-3</v>
      </c>
      <c r="AK34">
        <f t="shared" si="33"/>
        <v>1.2038426775004025E-3</v>
      </c>
      <c r="AL34">
        <f t="shared" si="17"/>
        <v>85.783116720337986</v>
      </c>
      <c r="AM34">
        <f t="shared" si="34"/>
        <v>13.859480449291034</v>
      </c>
      <c r="AN34">
        <f t="shared" si="35"/>
        <v>192.08519832428041</v>
      </c>
      <c r="AO34">
        <f t="shared" si="18"/>
        <v>0.99918909971559666</v>
      </c>
      <c r="AP34">
        <f t="shared" si="19"/>
        <v>0.22828157671689323</v>
      </c>
      <c r="AQ34">
        <f t="shared" si="20"/>
        <v>10.650504889903598</v>
      </c>
      <c r="AR34">
        <f t="shared" si="21"/>
        <v>2.0520791387993507</v>
      </c>
      <c r="AS34">
        <f t="shared" si="22"/>
        <v>4.211028791895485</v>
      </c>
      <c r="AT34">
        <f t="shared" si="23"/>
        <v>0.96671404941096573</v>
      </c>
      <c r="AU34">
        <f t="shared" si="24"/>
        <v>0.2618239447598682</v>
      </c>
      <c r="AV34">
        <f t="shared" si="36"/>
        <v>1890.7033545167026</v>
      </c>
      <c r="AW34">
        <f t="shared" si="37"/>
        <v>1404.1405715165884</v>
      </c>
      <c r="AX34">
        <f t="shared" si="25"/>
        <v>1971610.7445789315</v>
      </c>
      <c r="AY34">
        <f t="shared" si="38"/>
        <v>9959.4404305828721</v>
      </c>
      <c r="AZ34">
        <f t="shared" si="39"/>
        <v>4476.683271281514</v>
      </c>
      <c r="BA34">
        <f t="shared" si="26"/>
        <v>20040693.111371756</v>
      </c>
      <c r="BB34">
        <f t="shared" si="27"/>
        <v>-1804.9202377963645</v>
      </c>
      <c r="BC34">
        <f t="shared" si="28"/>
        <v>1404.2089694120514</v>
      </c>
      <c r="BD34">
        <f t="shared" si="29"/>
        <v>-9948.7899256929686</v>
      </c>
      <c r="BE34">
        <f t="shared" si="30"/>
        <v>4476.6837416105855</v>
      </c>
    </row>
    <row r="35" spans="1:57" x14ac:dyDescent="0.25">
      <c r="A35">
        <v>29</v>
      </c>
      <c r="B35" t="s">
        <v>47</v>
      </c>
      <c r="C35" t="s">
        <v>47</v>
      </c>
      <c r="D35" t="s">
        <v>704</v>
      </c>
      <c r="E35">
        <v>0.20421204001116366</v>
      </c>
      <c r="F35">
        <v>2.9173148573023385E-2</v>
      </c>
      <c r="G35">
        <v>0.20421204001116366</v>
      </c>
      <c r="H35">
        <v>2.9173148573023385E-2</v>
      </c>
      <c r="I35">
        <v>0</v>
      </c>
      <c r="J35">
        <v>0</v>
      </c>
      <c r="K35">
        <v>0</v>
      </c>
      <c r="L35">
        <f>SUMIF(OceanSink_All!$C$4:$C$240,OceanSink_Sovereign!C35,OceanSink_All!$K$4:$K$240)</f>
        <v>3.496890593984869E-3</v>
      </c>
      <c r="M35">
        <f t="shared" si="40"/>
        <v>1.2091378474727097E-3</v>
      </c>
      <c r="N35">
        <f>SUMIFS(OceanSink_All!$M$4:$M$240,OceanSink_All!$C$4:$C$240,OceanSink_Sovereign!C35)</f>
        <v>1.4620143341909378E-6</v>
      </c>
      <c r="O35">
        <f>SUMIFS(OceanSink_All!$N$4:$N$240,OceanSink_All!$C$4:$C$240,OceanSink_Sovereign!C35)</f>
        <v>5.2531304909251859E-3</v>
      </c>
      <c r="P35">
        <f t="shared" si="41"/>
        <v>2.2157372206953376E-3</v>
      </c>
      <c r="Q35">
        <f>SUMIFS(OceanSink_All!$P$4:$P$240,OceanSink_All!$C$4:$C$240,OceanSink_Sovereign!C35)</f>
        <v>4.909491431174699E-6</v>
      </c>
      <c r="R35">
        <f t="shared" si="0"/>
        <v>46.413014916702977</v>
      </c>
      <c r="S35">
        <f t="shared" si="1"/>
        <v>7.4974055147039937</v>
      </c>
      <c r="T35">
        <f t="shared" si="2"/>
        <v>56.211089451913857</v>
      </c>
      <c r="U35">
        <f t="shared" si="3"/>
        <v>1.9905259670458093E-5</v>
      </c>
      <c r="V35">
        <f t="shared" si="4"/>
        <v>4.5473048084442215E-6</v>
      </c>
      <c r="W35">
        <f t="shared" si="5"/>
        <v>5.9560428369051772</v>
      </c>
      <c r="X35">
        <f t="shared" si="6"/>
        <v>1.1336901833466071</v>
      </c>
      <c r="Y35">
        <f t="shared" si="7"/>
        <v>1.2852534318164637</v>
      </c>
      <c r="Z35">
        <f t="shared" si="8"/>
        <v>1.9905259670458093E-5</v>
      </c>
      <c r="AA35">
        <f t="shared" si="9"/>
        <v>5.3582061532461719E-6</v>
      </c>
      <c r="AB35">
        <f t="shared" si="10"/>
        <v>7.1410716189349997E-4</v>
      </c>
      <c r="AC35">
        <f t="shared" si="11"/>
        <v>2.6716448072669512E-4</v>
      </c>
      <c r="AD35">
        <f t="shared" si="12"/>
        <v>7.1376859761964657E-8</v>
      </c>
      <c r="AE35">
        <f t="shared" si="31"/>
        <v>1.5385924900054472E-5</v>
      </c>
      <c r="AF35">
        <f t="shared" si="13"/>
        <v>6.1616120176731704E-6</v>
      </c>
      <c r="AG35">
        <f t="shared" si="14"/>
        <v>1.0727524939966779E-3</v>
      </c>
      <c r="AH35">
        <f t="shared" si="15"/>
        <v>4.7772797631381273E-4</v>
      </c>
      <c r="AI35">
        <f t="shared" si="16"/>
        <v>2.2822401935289082E-7</v>
      </c>
      <c r="AJ35">
        <f t="shared" si="32"/>
        <v>3.8318062109754472E-8</v>
      </c>
      <c r="AK35">
        <f t="shared" si="33"/>
        <v>1.8557515807084972E-8</v>
      </c>
      <c r="AL35">
        <f t="shared" si="17"/>
        <v>46.41230080954108</v>
      </c>
      <c r="AM35">
        <f t="shared" si="34"/>
        <v>7.4973152921882322</v>
      </c>
      <c r="AN35">
        <f t="shared" si="35"/>
        <v>56.209736590479515</v>
      </c>
      <c r="AO35">
        <f t="shared" si="18"/>
        <v>0.99998461407509986</v>
      </c>
      <c r="AP35">
        <f t="shared" si="19"/>
        <v>0.2284442675321583</v>
      </c>
      <c r="AQ35">
        <f t="shared" si="20"/>
        <v>5.9549700844111806</v>
      </c>
      <c r="AR35">
        <f t="shared" si="21"/>
        <v>1.1335750792812787</v>
      </c>
      <c r="AS35">
        <f t="shared" si="22"/>
        <v>1.2849924603675571</v>
      </c>
      <c r="AT35">
        <f t="shared" si="23"/>
        <v>0.99981988838506175</v>
      </c>
      <c r="AU35">
        <f t="shared" si="24"/>
        <v>0.26914753678057701</v>
      </c>
      <c r="AV35">
        <f t="shared" si="36"/>
        <v>35.874585874647678</v>
      </c>
      <c r="AW35">
        <f t="shared" si="37"/>
        <v>13.421575129363704</v>
      </c>
      <c r="AX35">
        <f t="shared" si="25"/>
        <v>180.13867895315434</v>
      </c>
      <c r="AY35">
        <f t="shared" si="38"/>
        <v>53.891843580005677</v>
      </c>
      <c r="AZ35">
        <f t="shared" si="39"/>
        <v>23.999659059382541</v>
      </c>
      <c r="BA35">
        <f t="shared" si="26"/>
        <v>575.98363496660249</v>
      </c>
      <c r="BB35">
        <f t="shared" si="27"/>
        <v>10.537714934893401</v>
      </c>
      <c r="BC35">
        <f t="shared" si="28"/>
        <v>15.373627273471731</v>
      </c>
      <c r="BD35">
        <f t="shared" si="29"/>
        <v>-47.936873495594497</v>
      </c>
      <c r="BE35">
        <f t="shared" si="30"/>
        <v>24.026415201335592</v>
      </c>
    </row>
    <row r="36" spans="1:57" x14ac:dyDescent="0.25">
      <c r="A36">
        <v>30</v>
      </c>
      <c r="B36" t="s">
        <v>49</v>
      </c>
      <c r="C36" t="s">
        <v>49</v>
      </c>
      <c r="D36" t="s">
        <v>704</v>
      </c>
      <c r="E36">
        <v>10.285155702895761</v>
      </c>
      <c r="F36">
        <v>1.4693079575565373</v>
      </c>
      <c r="G36">
        <v>10.285155702895761</v>
      </c>
      <c r="H36">
        <v>1.4693079575565373</v>
      </c>
      <c r="I36">
        <v>0</v>
      </c>
      <c r="J36">
        <v>0</v>
      </c>
      <c r="K36">
        <v>0</v>
      </c>
      <c r="L36">
        <f>SUMIF(OceanSink_All!$C$4:$C$240,OceanSink_Sovereign!C36,OceanSink_All!$K$4:$K$240)</f>
        <v>0.13894104879445648</v>
      </c>
      <c r="M36">
        <f t="shared" si="40"/>
        <v>7.6281688140062739E-2</v>
      </c>
      <c r="N36">
        <f>SUMIFS(OceanSink_All!$M$4:$M$240,OceanSink_All!$C$4:$C$240,OceanSink_Sovereign!C36)</f>
        <v>5.8188959454977887E-3</v>
      </c>
      <c r="O36">
        <f>SUMIFS(OceanSink_All!$N$4:$N$240,OceanSink_All!$C$4:$C$240,OceanSink_Sovereign!C36)</f>
        <v>2.0644227223338436E-2</v>
      </c>
      <c r="P36">
        <f t="shared" si="41"/>
        <v>8.7313285461532546E-3</v>
      </c>
      <c r="Q36">
        <f>SUMIFS(OceanSink_All!$P$4:$P$240,OceanSink_All!$C$4:$C$240,OceanSink_Sovereign!C36)</f>
        <v>7.6236098180870707E-5</v>
      </c>
      <c r="R36">
        <f t="shared" si="0"/>
        <v>2337.5952026776558</v>
      </c>
      <c r="S36">
        <f t="shared" si="1"/>
        <v>377.60742746737378</v>
      </c>
      <c r="T36">
        <f t="shared" si="2"/>
        <v>142587.36927852794</v>
      </c>
      <c r="U36">
        <f t="shared" si="3"/>
        <v>1.0025299928742748E-3</v>
      </c>
      <c r="V36">
        <f t="shared" si="4"/>
        <v>2.2902536981080369E-4</v>
      </c>
      <c r="W36">
        <f t="shared" si="5"/>
        <v>299.97657311164363</v>
      </c>
      <c r="X36">
        <f t="shared" si="6"/>
        <v>57.098396617196855</v>
      </c>
      <c r="Y36">
        <f t="shared" si="7"/>
        <v>3260.2268962547173</v>
      </c>
      <c r="Z36">
        <f t="shared" si="8"/>
        <v>1.002529992874275E-3</v>
      </c>
      <c r="AA36">
        <f t="shared" si="9"/>
        <v>2.6986648079779395E-4</v>
      </c>
      <c r="AB36">
        <f t="shared" si="10"/>
        <v>1.4290303203746222</v>
      </c>
      <c r="AC36">
        <f t="shared" si="11"/>
        <v>0.81069393289737024</v>
      </c>
      <c r="AD36">
        <f t="shared" si="12"/>
        <v>0.6572246528366058</v>
      </c>
      <c r="AE36">
        <f t="shared" si="31"/>
        <v>6.1132497137986262E-4</v>
      </c>
      <c r="AF36">
        <f t="shared" si="13"/>
        <v>3.5763370256145004E-4</v>
      </c>
      <c r="AG36">
        <f t="shared" si="14"/>
        <v>0.21232909135799521</v>
      </c>
      <c r="AH36">
        <f t="shared" si="15"/>
        <v>9.4787480048587378E-2</v>
      </c>
      <c r="AI36">
        <f t="shared" si="16"/>
        <v>8.9846663739613503E-3</v>
      </c>
      <c r="AJ36">
        <f t="shared" si="32"/>
        <v>2.9951226793358584E-5</v>
      </c>
      <c r="AK36">
        <f t="shared" si="33"/>
        <v>1.4535427236844336E-5</v>
      </c>
      <c r="AL36">
        <f t="shared" si="17"/>
        <v>2336.1661723572811</v>
      </c>
      <c r="AM36">
        <f t="shared" si="34"/>
        <v>377.42608375011292</v>
      </c>
      <c r="AN36">
        <f t="shared" si="35"/>
        <v>142450.44869494726</v>
      </c>
      <c r="AO36">
        <f t="shared" si="18"/>
        <v>0.99938867502862005</v>
      </c>
      <c r="AP36">
        <f t="shared" si="19"/>
        <v>0.2283227169575468</v>
      </c>
      <c r="AQ36">
        <f t="shared" si="20"/>
        <v>299.76424402028562</v>
      </c>
      <c r="AR36">
        <f t="shared" si="21"/>
        <v>57.0755640069248</v>
      </c>
      <c r="AS36">
        <f t="shared" si="22"/>
        <v>3257.6200067085697</v>
      </c>
      <c r="AT36">
        <f t="shared" si="23"/>
        <v>0.99929218108882456</v>
      </c>
      <c r="AU36">
        <f t="shared" si="24"/>
        <v>0.26903635828106387</v>
      </c>
      <c r="AV36">
        <f t="shared" si="36"/>
        <v>1423.9949774717136</v>
      </c>
      <c r="AW36">
        <f t="shared" si="37"/>
        <v>807.88877140408067</v>
      </c>
      <c r="AX36">
        <f t="shared" si="25"/>
        <v>652684.26696079492</v>
      </c>
      <c r="AY36">
        <f t="shared" si="38"/>
        <v>211.58092683831572</v>
      </c>
      <c r="AZ36">
        <f t="shared" si="39"/>
        <v>94.463192318911425</v>
      </c>
      <c r="BA36">
        <f t="shared" si="26"/>
        <v>8923.2947030796458</v>
      </c>
      <c r="BB36">
        <f t="shared" si="27"/>
        <v>912.1711948855675</v>
      </c>
      <c r="BC36">
        <f t="shared" si="28"/>
        <v>891.70326659474688</v>
      </c>
      <c r="BD36">
        <f t="shared" si="29"/>
        <v>88.183317181969898</v>
      </c>
      <c r="BE36">
        <f t="shared" si="30"/>
        <v>110.36718130761615</v>
      </c>
    </row>
    <row r="37" spans="1:57" x14ac:dyDescent="0.25">
      <c r="A37">
        <v>31</v>
      </c>
      <c r="B37" t="s">
        <v>51</v>
      </c>
      <c r="C37" t="s">
        <v>51</v>
      </c>
      <c r="D37" t="s">
        <v>704</v>
      </c>
      <c r="E37">
        <v>7.2070312538095944</v>
      </c>
      <c r="F37">
        <v>1.0295758934013708</v>
      </c>
      <c r="G37">
        <v>30.994977184971567</v>
      </c>
      <c r="H37">
        <v>1.0295758934013708</v>
      </c>
      <c r="I37">
        <v>23.787945931161971</v>
      </c>
      <c r="J37">
        <v>23.787945931161971</v>
      </c>
      <c r="K37">
        <v>3.3982779901659961</v>
      </c>
      <c r="L37">
        <f>SUMIF(OceanSink_All!$C$4:$C$240,OceanSink_Sovereign!C37,OceanSink_All!$K$4:$K$240)</f>
        <v>0.13799577994287018</v>
      </c>
      <c r="M37">
        <f t="shared" si="40"/>
        <v>7.8458517029192126E-2</v>
      </c>
      <c r="N37">
        <f>SUMIFS(OceanSink_All!$M$4:$M$240,OceanSink_All!$C$4:$C$240,OceanSink_Sovereign!C37)</f>
        <v>6.1557388944200311E-3</v>
      </c>
      <c r="O37">
        <f>SUMIFS(OceanSink_All!$N$4:$N$240,OceanSink_All!$C$4:$C$240,OceanSink_Sovereign!C37)</f>
        <v>4.0474663673412251E-2</v>
      </c>
      <c r="P37">
        <f t="shared" si="41"/>
        <v>1.7213170933405582E-2</v>
      </c>
      <c r="Q37">
        <f>SUMIFS(OceanSink_All!$P$4:$P$240,OceanSink_All!$C$4:$C$240,OceanSink_Sovereign!C37)</f>
        <v>2.9629325358263876E-4</v>
      </c>
      <c r="R37">
        <f t="shared" si="0"/>
        <v>7044.4932549046152</v>
      </c>
      <c r="S37">
        <f t="shared" si="1"/>
        <v>580.44857824175961</v>
      </c>
      <c r="T37">
        <f t="shared" si="2"/>
        <v>336920.5519828801</v>
      </c>
      <c r="U37">
        <f t="shared" si="3"/>
        <v>3.0211885122593931E-3</v>
      </c>
      <c r="V37">
        <f t="shared" si="4"/>
        <v>5.4785614627937261E-4</v>
      </c>
      <c r="W37">
        <f t="shared" si="5"/>
        <v>903.99866644737187</v>
      </c>
      <c r="X37">
        <f t="shared" si="6"/>
        <v>117.60894471189718</v>
      </c>
      <c r="Y37">
        <f t="shared" si="7"/>
        <v>13831.863876246087</v>
      </c>
      <c r="Z37">
        <f t="shared" si="8"/>
        <v>3.0211885122593935E-3</v>
      </c>
      <c r="AA37">
        <f t="shared" si="9"/>
        <v>8.1325996970188648E-4</v>
      </c>
      <c r="AB37">
        <f t="shared" si="10"/>
        <v>4.2771760509516188</v>
      </c>
      <c r="AC37">
        <f t="shared" si="11"/>
        <v>2.4359667807081156</v>
      </c>
      <c r="AD37">
        <f t="shared" si="12"/>
        <v>5.9339341567134607</v>
      </c>
      <c r="AE37">
        <f t="shared" si="31"/>
        <v>6.0716589486031574E-4</v>
      </c>
      <c r="AF37">
        <f t="shared" si="13"/>
        <v>3.4638496773459432E-4</v>
      </c>
      <c r="AG37">
        <f t="shared" si="14"/>
        <v>1.2545112771268101</v>
      </c>
      <c r="AH37">
        <f t="shared" si="15"/>
        <v>0.53514679097616336</v>
      </c>
      <c r="AI37">
        <f t="shared" si="16"/>
        <v>0.28638208789208547</v>
      </c>
      <c r="AJ37">
        <f t="shared" si="32"/>
        <v>3.1679481233920357E-4</v>
      </c>
      <c r="AK37">
        <f t="shared" si="33"/>
        <v>1.4128279676280318E-4</v>
      </c>
      <c r="AL37">
        <f t="shared" si="17"/>
        <v>7040.216078853663</v>
      </c>
      <c r="AM37">
        <f t="shared" si="34"/>
        <v>580.386221562694</v>
      </c>
      <c r="AN37">
        <f t="shared" si="35"/>
        <v>336848.16617982055</v>
      </c>
      <c r="AO37">
        <f t="shared" si="18"/>
        <v>0.99939283410513957</v>
      </c>
      <c r="AP37">
        <f t="shared" si="19"/>
        <v>0.11648601965844825</v>
      </c>
      <c r="AQ37">
        <f t="shared" si="20"/>
        <v>902.74415517024511</v>
      </c>
      <c r="AR37">
        <f t="shared" si="21"/>
        <v>117.59710149815014</v>
      </c>
      <c r="AS37">
        <f t="shared" si="22"/>
        <v>13829.078280766225</v>
      </c>
      <c r="AT37">
        <f t="shared" si="23"/>
        <v>0.99861226423921967</v>
      </c>
      <c r="AU37">
        <f t="shared" si="24"/>
        <v>0.18385029081192447</v>
      </c>
      <c r="AV37">
        <f t="shared" si="36"/>
        <v>1411.4491295389423</v>
      </c>
      <c r="AW37">
        <f t="shared" si="37"/>
        <v>827.58295593733783</v>
      </c>
      <c r="AX37">
        <f t="shared" si="25"/>
        <v>684893.54895798163</v>
      </c>
      <c r="AY37">
        <f t="shared" si="38"/>
        <v>413.9831582811442</v>
      </c>
      <c r="AZ37">
        <f t="shared" si="39"/>
        <v>185.78452282034362</v>
      </c>
      <c r="BA37">
        <f t="shared" si="26"/>
        <v>34515.88891958278</v>
      </c>
      <c r="BB37">
        <f t="shared" si="27"/>
        <v>5628.7669493147205</v>
      </c>
      <c r="BC37">
        <f t="shared" si="28"/>
        <v>1010.8124035338121</v>
      </c>
      <c r="BD37">
        <f t="shared" si="29"/>
        <v>488.76099688910091</v>
      </c>
      <c r="BE37">
        <f t="shared" si="30"/>
        <v>219.87488988138006</v>
      </c>
    </row>
    <row r="38" spans="1:57" x14ac:dyDescent="0.25">
      <c r="A38">
        <v>32</v>
      </c>
      <c r="B38" t="s">
        <v>52</v>
      </c>
      <c r="C38" t="s">
        <v>52</v>
      </c>
      <c r="D38" t="s">
        <v>704</v>
      </c>
      <c r="E38">
        <v>6.8790957391125893</v>
      </c>
      <c r="F38">
        <v>0.98272796273037</v>
      </c>
      <c r="G38">
        <v>6.8790957391125893</v>
      </c>
      <c r="H38">
        <v>0.98272796273037</v>
      </c>
      <c r="I38">
        <v>0</v>
      </c>
      <c r="J38">
        <v>0</v>
      </c>
      <c r="K38">
        <v>0</v>
      </c>
      <c r="L38">
        <f>SUMIF(OceanSink_All!$C$4:$C$240,OceanSink_Sovereign!C38,OceanSink_All!$K$4:$K$240)</f>
        <v>0.29909045502575454</v>
      </c>
      <c r="M38">
        <f t="shared" si="40"/>
        <v>0.13684750649125343</v>
      </c>
      <c r="N38">
        <f>SUMIFS(OceanSink_All!$M$4:$M$240,OceanSink_All!$C$4:$C$240,OceanSink_Sovereign!C38)</f>
        <v>1.8727240032873651E-2</v>
      </c>
      <c r="O38">
        <f>SUMIFS(OceanSink_All!$N$4:$N$240,OceanSink_All!$C$4:$C$240,OceanSink_Sovereign!C38)</f>
        <v>0.34177518787103794</v>
      </c>
      <c r="P38">
        <f t="shared" si="41"/>
        <v>0.14621398887015932</v>
      </c>
      <c r="Q38">
        <f>SUMIFS(OceanSink_All!$P$4:$P$240,OceanSink_All!$C$4:$C$240,OceanSink_Sovereign!C38)</f>
        <v>2.1378530541323073E-2</v>
      </c>
      <c r="R38">
        <f t="shared" si="0"/>
        <v>1563.4708567399182</v>
      </c>
      <c r="S38">
        <f t="shared" si="1"/>
        <v>252.55793109838186</v>
      </c>
      <c r="T38">
        <f t="shared" si="2"/>
        <v>63785.508560694994</v>
      </c>
      <c r="U38">
        <f t="shared" si="3"/>
        <v>6.70529450552927E-4</v>
      </c>
      <c r="V38">
        <f t="shared" si="4"/>
        <v>1.5318070927896696E-4</v>
      </c>
      <c r="W38">
        <f t="shared" si="5"/>
        <v>200.63552031058813</v>
      </c>
      <c r="X38">
        <f t="shared" si="6"/>
        <v>38.189537254057498</v>
      </c>
      <c r="Y38">
        <f t="shared" si="7"/>
        <v>1458.4407556790454</v>
      </c>
      <c r="Z38">
        <f t="shared" si="8"/>
        <v>6.7052945055292711E-4</v>
      </c>
      <c r="AA38">
        <f t="shared" si="9"/>
        <v>1.8049676755624986E-4</v>
      </c>
      <c r="AB38">
        <f t="shared" si="10"/>
        <v>2.0574718747769136</v>
      </c>
      <c r="AC38">
        <f t="shared" si="11"/>
        <v>0.98620551254969779</v>
      </c>
      <c r="AD38">
        <f t="shared" si="12"/>
        <v>0.97260131298341213</v>
      </c>
      <c r="AE38">
        <f t="shared" si="31"/>
        <v>1.3159643276415558E-3</v>
      </c>
      <c r="AF38">
        <f t="shared" si="13"/>
        <v>6.5819828347025392E-4</v>
      </c>
      <c r="AG38">
        <f t="shared" si="14"/>
        <v>2.3511042386180621</v>
      </c>
      <c r="AH38">
        <f t="shared" si="15"/>
        <v>1.0604168763638904</v>
      </c>
      <c r="AI38">
        <f t="shared" si="16"/>
        <v>1.1244839516773504</v>
      </c>
      <c r="AJ38">
        <f t="shared" si="32"/>
        <v>5.6046105392336554E-3</v>
      </c>
      <c r="AK38">
        <f t="shared" si="33"/>
        <v>2.743729188822379E-3</v>
      </c>
      <c r="AL38">
        <f t="shared" si="17"/>
        <v>1561.4133848651413</v>
      </c>
      <c r="AM38">
        <f t="shared" si="34"/>
        <v>252.29627601905992</v>
      </c>
      <c r="AN38">
        <f t="shared" si="35"/>
        <v>63653.410893085667</v>
      </c>
      <c r="AO38">
        <f t="shared" si="18"/>
        <v>0.99868403567235853</v>
      </c>
      <c r="AP38">
        <f t="shared" si="19"/>
        <v>0.22817874940150543</v>
      </c>
      <c r="AQ38">
        <f t="shared" si="20"/>
        <v>198.28441607197007</v>
      </c>
      <c r="AR38">
        <f t="shared" si="21"/>
        <v>37.924770498944675</v>
      </c>
      <c r="AS38">
        <f t="shared" si="22"/>
        <v>1438.2882173976243</v>
      </c>
      <c r="AT38">
        <f t="shared" si="23"/>
        <v>0.98828171484800642</v>
      </c>
      <c r="AU38">
        <f t="shared" si="24"/>
        <v>0.26667589868699437</v>
      </c>
      <c r="AV38">
        <f t="shared" si="36"/>
        <v>3066.3713243254447</v>
      </c>
      <c r="AW38">
        <f t="shared" si="37"/>
        <v>1469.8876664603572</v>
      </c>
      <c r="AX38">
        <f t="shared" si="25"/>
        <v>2160569.7520122742</v>
      </c>
      <c r="AY38">
        <f t="shared" si="38"/>
        <v>3503.988903167935</v>
      </c>
      <c r="AZ38">
        <f t="shared" si="39"/>
        <v>1580.5080076428399</v>
      </c>
      <c r="BA38">
        <f t="shared" si="26"/>
        <v>2498005.5622231392</v>
      </c>
      <c r="BB38">
        <f t="shared" si="27"/>
        <v>-1504.9579394603034</v>
      </c>
      <c r="BC38">
        <f t="shared" si="28"/>
        <v>1491.3829698992006</v>
      </c>
      <c r="BD38">
        <f t="shared" si="29"/>
        <v>-3305.7044870959649</v>
      </c>
      <c r="BE38">
        <f t="shared" si="30"/>
        <v>1580.9629503693427</v>
      </c>
    </row>
    <row r="39" spans="1:57" x14ac:dyDescent="0.25">
      <c r="A39">
        <v>33</v>
      </c>
      <c r="B39" t="s">
        <v>142</v>
      </c>
      <c r="C39" t="s">
        <v>142</v>
      </c>
      <c r="D39" t="s">
        <v>704</v>
      </c>
      <c r="E39">
        <v>2.68851836876701</v>
      </c>
      <c r="F39">
        <v>0.38407405268100148</v>
      </c>
      <c r="G39">
        <v>2.68851836876701</v>
      </c>
      <c r="H39">
        <v>0.38407405268100148</v>
      </c>
      <c r="I39">
        <v>0</v>
      </c>
      <c r="J39">
        <v>0</v>
      </c>
      <c r="K39">
        <v>0</v>
      </c>
      <c r="L39">
        <f>SUMIF(OceanSink_All!$C$4:$C$240,OceanSink_Sovereign!C39,OceanSink_All!$K$4:$K$240)</f>
        <v>4.2749907394564857E-2</v>
      </c>
      <c r="M39">
        <f t="shared" si="40"/>
        <v>2.7026346303598257E-2</v>
      </c>
      <c r="N39">
        <f>SUMIFS(OceanSink_All!$M$4:$M$240,OceanSink_All!$C$4:$C$240,OceanSink_Sovereign!C39)</f>
        <v>7.3042339452201923E-4</v>
      </c>
      <c r="O39">
        <f>SUMIFS(OceanSink_All!$N$4:$N$240,OceanSink_All!$C$4:$C$240,OceanSink_Sovereign!C39)</f>
        <v>1.7210466805130036E-2</v>
      </c>
      <c r="P39">
        <f t="shared" si="41"/>
        <v>7.3610223031447264E-3</v>
      </c>
      <c r="Q39">
        <f>SUMIFS(OceanSink_All!$P$4:$P$240,OceanSink_All!$C$4:$C$240,OceanSink_Sovereign!C39)</f>
        <v>5.4184649347394094E-5</v>
      </c>
      <c r="R39">
        <f t="shared" si="0"/>
        <v>611.04253768089154</v>
      </c>
      <c r="S39">
        <f t="shared" si="1"/>
        <v>98.705798361716816</v>
      </c>
      <c r="T39">
        <f t="shared" si="2"/>
        <v>9742.8346302238988</v>
      </c>
      <c r="U39">
        <f t="shared" si="3"/>
        <v>2.6205926083583614E-4</v>
      </c>
      <c r="V39">
        <f t="shared" si="4"/>
        <v>5.9866756657523759E-5</v>
      </c>
      <c r="W39">
        <f t="shared" si="5"/>
        <v>78.413254043725146</v>
      </c>
      <c r="X39">
        <f t="shared" si="6"/>
        <v>14.92540245056839</v>
      </c>
      <c r="Y39">
        <f t="shared" si="7"/>
        <v>222.7676383114329</v>
      </c>
      <c r="Z39">
        <f t="shared" si="8"/>
        <v>2.6205926083583614E-4</v>
      </c>
      <c r="AA39">
        <f t="shared" si="9"/>
        <v>7.0542538362846981E-5</v>
      </c>
      <c r="AB39">
        <f t="shared" si="10"/>
        <v>0.11493391129337625</v>
      </c>
      <c r="AC39">
        <f t="shared" si="11"/>
        <v>7.4492844160473512E-2</v>
      </c>
      <c r="AD39">
        <f t="shared" si="12"/>
        <v>5.5491838311165923E-3</v>
      </c>
      <c r="AE39">
        <f t="shared" si="31"/>
        <v>1.8809477934153071E-4</v>
      </c>
      <c r="AF39">
        <f t="shared" si="13"/>
        <v>1.248372557231668E-4</v>
      </c>
      <c r="AG39">
        <f t="shared" si="14"/>
        <v>4.627065614064698E-2</v>
      </c>
      <c r="AH39">
        <f t="shared" si="15"/>
        <v>2.086497265489487E-2</v>
      </c>
      <c r="AI39">
        <f t="shared" si="16"/>
        <v>4.3534708388951067E-4</v>
      </c>
      <c r="AJ39">
        <f t="shared" si="32"/>
        <v>5.5519578826144689E-6</v>
      </c>
      <c r="AK39">
        <f t="shared" si="33"/>
        <v>2.7174613862680895E-6</v>
      </c>
      <c r="AL39">
        <f t="shared" si="17"/>
        <v>610.92760376959814</v>
      </c>
      <c r="AM39">
        <f t="shared" si="34"/>
        <v>98.691251434215587</v>
      </c>
      <c r="AN39">
        <f t="shared" si="35"/>
        <v>9739.9631096515604</v>
      </c>
      <c r="AO39">
        <f t="shared" si="18"/>
        <v>0.99981190522065844</v>
      </c>
      <c r="AP39">
        <f t="shared" si="19"/>
        <v>0.22840908078018055</v>
      </c>
      <c r="AQ39">
        <f t="shared" si="20"/>
        <v>78.366983387584511</v>
      </c>
      <c r="AR39">
        <f t="shared" si="21"/>
        <v>14.920428922112597</v>
      </c>
      <c r="AS39">
        <f t="shared" si="22"/>
        <v>222.61919921981408</v>
      </c>
      <c r="AT39">
        <f t="shared" si="23"/>
        <v>0.99940991281761071</v>
      </c>
      <c r="AU39">
        <f t="shared" si="24"/>
        <v>0.26906117456393847</v>
      </c>
      <c r="AV39">
        <f t="shared" si="36"/>
        <v>438.46491603102646</v>
      </c>
      <c r="AW39">
        <f t="shared" si="37"/>
        <v>284.18866314233804</v>
      </c>
      <c r="AX39">
        <f t="shared" si="25"/>
        <v>80763.196258629279</v>
      </c>
      <c r="AY39">
        <f t="shared" si="38"/>
        <v>176.51935039104944</v>
      </c>
      <c r="AZ39">
        <f t="shared" si="39"/>
        <v>79.600520508717864</v>
      </c>
      <c r="BA39">
        <f t="shared" si="26"/>
        <v>6336.2428652588133</v>
      </c>
      <c r="BB39">
        <f t="shared" si="27"/>
        <v>172.46268773857167</v>
      </c>
      <c r="BC39">
        <f t="shared" si="28"/>
        <v>300.83743013175877</v>
      </c>
      <c r="BD39">
        <f t="shared" si="29"/>
        <v>-98.152367003464931</v>
      </c>
      <c r="BE39">
        <f t="shared" si="30"/>
        <v>80.986801791888453</v>
      </c>
    </row>
    <row r="40" spans="1:57" x14ac:dyDescent="0.25">
      <c r="A40">
        <v>34</v>
      </c>
      <c r="B40" t="s">
        <v>67</v>
      </c>
      <c r="C40" t="s">
        <v>67</v>
      </c>
      <c r="D40" t="s">
        <v>704</v>
      </c>
      <c r="E40">
        <v>8.5980541845187926</v>
      </c>
      <c r="F40">
        <v>1.2282934549312563</v>
      </c>
      <c r="G40">
        <v>8.5980541845187926</v>
      </c>
      <c r="H40">
        <v>1.2282934549312563</v>
      </c>
      <c r="I40">
        <v>0</v>
      </c>
      <c r="J40">
        <v>0</v>
      </c>
      <c r="K40">
        <v>0</v>
      </c>
      <c r="L40">
        <f>SUMIF(OceanSink_All!$C$4:$C$240,OceanSink_Sovereign!C40,OceanSink_All!$K$4:$K$240)</f>
        <v>6.0556276746338088E-2</v>
      </c>
      <c r="M40">
        <f t="shared" si="40"/>
        <v>2.2873469487135967E-2</v>
      </c>
      <c r="N40">
        <f>SUMIFS(OceanSink_All!$M$4:$M$240,OceanSink_All!$C$4:$C$240,OceanSink_Sovereign!C40)</f>
        <v>5.2319560637894018E-4</v>
      </c>
      <c r="O40">
        <f>SUMIFS(OceanSink_All!$N$4:$N$240,OceanSink_All!$C$4:$C$240,OceanSink_Sovereign!C40)</f>
        <v>8.1348714122186623E-4</v>
      </c>
      <c r="P40">
        <f t="shared" si="41"/>
        <v>3.4271102564548063E-4</v>
      </c>
      <c r="Q40">
        <f>SUMIFS(OceanSink_All!$P$4:$P$240,OceanSink_All!$C$4:$C$240,OceanSink_Sovereign!C40)</f>
        <v>1.1745084709897728E-7</v>
      </c>
      <c r="R40">
        <f t="shared" si="0"/>
        <v>1954.1532276886107</v>
      </c>
      <c r="S40">
        <f t="shared" si="1"/>
        <v>315.66747413722982</v>
      </c>
      <c r="T40">
        <f t="shared" si="2"/>
        <v>99645.954228178656</v>
      </c>
      <c r="U40">
        <f t="shared" si="3"/>
        <v>8.3808232459829147E-4</v>
      </c>
      <c r="V40">
        <f t="shared" si="4"/>
        <v>1.9145772763637684E-4</v>
      </c>
      <c r="W40">
        <f t="shared" si="5"/>
        <v>250.77061584726454</v>
      </c>
      <c r="X40">
        <f t="shared" si="6"/>
        <v>47.732394350197488</v>
      </c>
      <c r="Y40">
        <f t="shared" si="7"/>
        <v>2278.381470402765</v>
      </c>
      <c r="Z40">
        <f t="shared" si="8"/>
        <v>8.3808232459829158E-4</v>
      </c>
      <c r="AA40">
        <f t="shared" si="9"/>
        <v>2.2559956227318466E-4</v>
      </c>
      <c r="AB40">
        <f t="shared" si="10"/>
        <v>0.5206661486777302</v>
      </c>
      <c r="AC40">
        <f t="shared" si="11"/>
        <v>0.21026305850853466</v>
      </c>
      <c r="AD40">
        <f t="shared" si="12"/>
        <v>4.421055377336347E-2</v>
      </c>
      <c r="AE40">
        <f t="shared" si="31"/>
        <v>2.6644079967750461E-4</v>
      </c>
      <c r="AF40">
        <f t="shared" si="13"/>
        <v>1.1413206451705051E-4</v>
      </c>
      <c r="AG40">
        <f t="shared" si="14"/>
        <v>6.9944065186348971E-3</v>
      </c>
      <c r="AH40">
        <f t="shared" si="15"/>
        <v>3.1114525143529953E-3</v>
      </c>
      <c r="AI40">
        <f t="shared" si="16"/>
        <v>9.6811367490735764E-6</v>
      </c>
      <c r="AJ40">
        <f t="shared" si="32"/>
        <v>3.8605546811632875E-8</v>
      </c>
      <c r="AK40">
        <f t="shared" si="33"/>
        <v>1.867968989013308E-8</v>
      </c>
      <c r="AL40">
        <f t="shared" si="17"/>
        <v>1953.632561539933</v>
      </c>
      <c r="AM40">
        <f t="shared" si="34"/>
        <v>315.60163504724159</v>
      </c>
      <c r="AN40">
        <f t="shared" si="35"/>
        <v>99604.39204449227</v>
      </c>
      <c r="AO40">
        <f t="shared" si="18"/>
        <v>0.99973355920032247</v>
      </c>
      <c r="AP40">
        <f t="shared" si="19"/>
        <v>0.22839314200499902</v>
      </c>
      <c r="AQ40">
        <f t="shared" si="20"/>
        <v>250.76362144074588</v>
      </c>
      <c r="AR40">
        <f t="shared" si="21"/>
        <v>47.731644338146616</v>
      </c>
      <c r="AS40">
        <f t="shared" si="22"/>
        <v>2278.3098712233241</v>
      </c>
      <c r="AT40">
        <f t="shared" si="23"/>
        <v>0.9999721083489187</v>
      </c>
      <c r="AU40">
        <f t="shared" si="24"/>
        <v>0.26917957470000131</v>
      </c>
      <c r="AV40">
        <f t="shared" si="36"/>
        <v>620.73828824735403</v>
      </c>
      <c r="AW40">
        <f t="shared" si="37"/>
        <v>250.70197204570178</v>
      </c>
      <c r="AX40">
        <f t="shared" si="25"/>
        <v>62851.478787603839</v>
      </c>
      <c r="AY40">
        <f t="shared" si="38"/>
        <v>8.3387328727047354</v>
      </c>
      <c r="AZ40">
        <f t="shared" si="39"/>
        <v>3.7097951858253237</v>
      </c>
      <c r="BA40">
        <f t="shared" si="26"/>
        <v>13.762580320772749</v>
      </c>
      <c r="BB40">
        <f t="shared" si="27"/>
        <v>1332.8942732925789</v>
      </c>
      <c r="BC40">
        <f t="shared" si="28"/>
        <v>403.05814820208775</v>
      </c>
      <c r="BD40">
        <f t="shared" si="29"/>
        <v>242.42488856804115</v>
      </c>
      <c r="BE40">
        <f t="shared" si="30"/>
        <v>47.87559348503261</v>
      </c>
    </row>
    <row r="41" spans="1:57" x14ac:dyDescent="0.25">
      <c r="A41">
        <v>35</v>
      </c>
      <c r="B41" t="s">
        <v>53</v>
      </c>
      <c r="C41" t="s">
        <v>53</v>
      </c>
      <c r="D41" t="s">
        <v>704</v>
      </c>
      <c r="E41">
        <v>2.2081982972596816</v>
      </c>
      <c r="F41">
        <v>0.31545689960852596</v>
      </c>
      <c r="G41">
        <v>2.2081982972596816</v>
      </c>
      <c r="H41">
        <v>0.31545689960852596</v>
      </c>
      <c r="I41">
        <v>0</v>
      </c>
      <c r="J41">
        <v>0</v>
      </c>
      <c r="K41">
        <v>0</v>
      </c>
      <c r="L41">
        <f>SUMIF(OceanSink_All!$C$4:$C$240,OceanSink_Sovereign!C41,OceanSink_All!$K$4:$K$240)</f>
        <v>1.935027814555916E-2</v>
      </c>
      <c r="M41">
        <f t="shared" si="40"/>
        <v>1.6475332371189109E-2</v>
      </c>
      <c r="N41">
        <f>SUMIFS(OceanSink_All!$M$4:$M$240,OceanSink_All!$C$4:$C$240,OceanSink_Sovereign!C41)</f>
        <v>2.7143657674115175E-4</v>
      </c>
      <c r="O41">
        <f>SUMIFS(OceanSink_All!$N$4:$N$240,OceanSink_All!$C$4:$C$240,OceanSink_Sovereign!C41)</f>
        <v>0.11090023596796421</v>
      </c>
      <c r="P41">
        <f t="shared" si="41"/>
        <v>4.7265824645120733E-2</v>
      </c>
      <c r="Q41">
        <f>SUMIFS(OceanSink_All!$P$4:$P$240,OceanSink_All!$C$4:$C$240,OceanSink_Sovereign!C41)</f>
        <v>2.2340581793833026E-3</v>
      </c>
      <c r="R41">
        <f t="shared" si="0"/>
        <v>501.87609165526646</v>
      </c>
      <c r="S41">
        <f t="shared" si="1"/>
        <v>81.071410336675797</v>
      </c>
      <c r="T41">
        <f t="shared" si="2"/>
        <v>6572.5735739776628</v>
      </c>
      <c r="U41">
        <f t="shared" si="3"/>
        <v>2.1524078848835011E-4</v>
      </c>
      <c r="V41">
        <f t="shared" si="4"/>
        <v>4.9171198400340943E-5</v>
      </c>
      <c r="W41">
        <f t="shared" si="5"/>
        <v>64.404251826389611</v>
      </c>
      <c r="X41">
        <f t="shared" si="6"/>
        <v>12.258889007470568</v>
      </c>
      <c r="Y41">
        <f t="shared" si="7"/>
        <v>150.28035969748274</v>
      </c>
      <c r="Z41">
        <f t="shared" si="8"/>
        <v>2.1524078848835014E-4</v>
      </c>
      <c r="AA41">
        <f t="shared" si="9"/>
        <v>5.7939687117947245E-5</v>
      </c>
      <c r="AB41">
        <f t="shared" si="10"/>
        <v>4.2729251252524969E-2</v>
      </c>
      <c r="AC41">
        <f t="shared" si="11"/>
        <v>3.6889343603950096E-2</v>
      </c>
      <c r="AD41">
        <f t="shared" si="12"/>
        <v>1.360823671530294E-3</v>
      </c>
      <c r="AE41">
        <f t="shared" si="31"/>
        <v>8.5139045200573643E-5</v>
      </c>
      <c r="AF41">
        <f t="shared" si="13"/>
        <v>7.4502394221132964E-5</v>
      </c>
      <c r="AG41">
        <f t="shared" si="14"/>
        <v>0.24488971223015546</v>
      </c>
      <c r="AH41">
        <f t="shared" si="15"/>
        <v>0.11007941313370898</v>
      </c>
      <c r="AI41">
        <f t="shared" si="16"/>
        <v>1.211747719586178E-2</v>
      </c>
      <c r="AJ41">
        <f t="shared" si="32"/>
        <v>1.8814716190673376E-4</v>
      </c>
      <c r="AK41">
        <f t="shared" si="33"/>
        <v>9.1843206417326125E-5</v>
      </c>
      <c r="AL41">
        <f t="shared" si="17"/>
        <v>501.83336240401394</v>
      </c>
      <c r="AM41">
        <f t="shared" si="34"/>
        <v>81.066003911260864</v>
      </c>
      <c r="AN41">
        <f t="shared" si="35"/>
        <v>6571.6969901405619</v>
      </c>
      <c r="AO41">
        <f t="shared" si="18"/>
        <v>0.99991486095479942</v>
      </c>
      <c r="AP41">
        <f t="shared" si="19"/>
        <v>0.22843005737206884</v>
      </c>
      <c r="AQ41">
        <f t="shared" si="20"/>
        <v>64.15936211415945</v>
      </c>
      <c r="AR41">
        <f t="shared" si="21"/>
        <v>12.232209016166479</v>
      </c>
      <c r="AS41">
        <f t="shared" si="22"/>
        <v>149.6269374151845</v>
      </c>
      <c r="AT41">
        <f t="shared" si="23"/>
        <v>0.99619761575850152</v>
      </c>
      <c r="AU41">
        <f t="shared" si="24"/>
        <v>0.26838083472545965</v>
      </c>
      <c r="AV41">
        <f t="shared" si="36"/>
        <v>198.47564429966803</v>
      </c>
      <c r="AW41">
        <f t="shared" si="37"/>
        <v>171.35051948208499</v>
      </c>
      <c r="AX41">
        <f t="shared" si="25"/>
        <v>29361.000526780386</v>
      </c>
      <c r="AY41">
        <f t="shared" si="38"/>
        <v>1137.5028111303084</v>
      </c>
      <c r="AZ41">
        <f t="shared" si="39"/>
        <v>511.32554110870228</v>
      </c>
      <c r="BA41">
        <f t="shared" si="26"/>
        <v>261453.80899010718</v>
      </c>
      <c r="BB41">
        <f t="shared" si="27"/>
        <v>303.35771810434591</v>
      </c>
      <c r="BC41">
        <f t="shared" si="28"/>
        <v>189.55921902382102</v>
      </c>
      <c r="BD41">
        <f t="shared" si="29"/>
        <v>-1073.343449016149</v>
      </c>
      <c r="BE41">
        <f t="shared" si="30"/>
        <v>511.47183297570001</v>
      </c>
    </row>
    <row r="42" spans="1:57" x14ac:dyDescent="0.25">
      <c r="A42">
        <v>36</v>
      </c>
      <c r="B42" t="s">
        <v>58</v>
      </c>
      <c r="C42" t="s">
        <v>58</v>
      </c>
      <c r="D42" t="s">
        <v>704</v>
      </c>
      <c r="E42">
        <v>36.285761578472844</v>
      </c>
      <c r="F42">
        <v>5.1836802254961212</v>
      </c>
      <c r="G42">
        <v>36.285761578472844</v>
      </c>
      <c r="H42">
        <v>5.1836802254961212</v>
      </c>
      <c r="I42">
        <v>0</v>
      </c>
      <c r="J42">
        <v>0</v>
      </c>
      <c r="K42">
        <v>0</v>
      </c>
      <c r="L42">
        <f>SUMIF(OceanSink_All!$C$4:$C$240,OceanSink_Sovereign!C42,OceanSink_All!$K$4:$K$240)</f>
        <v>2.7249803573987088E-3</v>
      </c>
      <c r="M42">
        <f t="shared" si="40"/>
        <v>1.3889571719091509E-3</v>
      </c>
      <c r="N42">
        <f>SUMIFS(OceanSink_All!$M$4:$M$240,OceanSink_All!$C$4:$C$240,OceanSink_Sovereign!C42)</f>
        <v>1.9292020253978663E-6</v>
      </c>
      <c r="O42">
        <f>SUMIFS(OceanSink_All!$N$4:$N$240,OceanSink_All!$C$4:$C$240,OceanSink_Sovereign!C42)</f>
        <v>2.1071996910700477E-3</v>
      </c>
      <c r="P42">
        <f t="shared" si="41"/>
        <v>8.9975725898249999E-4</v>
      </c>
      <c r="Q42">
        <f>SUMIFS(OceanSink_All!$P$4:$P$240,OceanSink_All!$C$4:$C$240,OceanSink_Sovereign!C42)</f>
        <v>8.095631250917016E-7</v>
      </c>
      <c r="R42">
        <f t="shared" si="0"/>
        <v>8246.9750231843409</v>
      </c>
      <c r="S42">
        <f t="shared" si="1"/>
        <v>1332.189174295524</v>
      </c>
      <c r="T42">
        <f t="shared" si="2"/>
        <v>1774727.9961101902</v>
      </c>
      <c r="U42">
        <f t="shared" si="3"/>
        <v>3.5368997171780297E-3</v>
      </c>
      <c r="V42">
        <f t="shared" si="4"/>
        <v>8.0799554274483501E-4</v>
      </c>
      <c r="W42">
        <f t="shared" si="5"/>
        <v>1058.3095410010969</v>
      </c>
      <c r="X42">
        <f t="shared" si="6"/>
        <v>201.44165689016828</v>
      </c>
      <c r="Y42">
        <f t="shared" si="7"/>
        <v>40578.741130656279</v>
      </c>
      <c r="Z42">
        <f t="shared" si="8"/>
        <v>3.5368997171780297E-3</v>
      </c>
      <c r="AA42">
        <f t="shared" si="9"/>
        <v>9.5208191913840137E-4</v>
      </c>
      <c r="AB42">
        <f t="shared" si="10"/>
        <v>9.8877987554591262E-2</v>
      </c>
      <c r="AC42">
        <f t="shared" si="11"/>
        <v>5.2341418167489051E-2</v>
      </c>
      <c r="AD42">
        <f t="shared" si="12"/>
        <v>2.7396240557839529E-3</v>
      </c>
      <c r="AE42">
        <f t="shared" si="31"/>
        <v>1.1989606768132573E-5</v>
      </c>
      <c r="AF42">
        <f t="shared" si="13"/>
        <v>6.5737975409534292E-6</v>
      </c>
      <c r="AG42">
        <f t="shared" si="14"/>
        <v>7.6461345588399385E-2</v>
      </c>
      <c r="AH42">
        <f t="shared" si="15"/>
        <v>3.4427163010431118E-2</v>
      </c>
      <c r="AI42">
        <f t="shared" si="16"/>
        <v>1.1852295529467965E-3</v>
      </c>
      <c r="AJ42">
        <f t="shared" si="32"/>
        <v>1.1199271168108727E-6</v>
      </c>
      <c r="AK42">
        <f t="shared" si="33"/>
        <v>5.4746073393019095E-7</v>
      </c>
      <c r="AL42">
        <f t="shared" si="17"/>
        <v>8246.8761451967857</v>
      </c>
      <c r="AM42">
        <f t="shared" si="34"/>
        <v>1332.1766813486345</v>
      </c>
      <c r="AN42">
        <f t="shared" si="35"/>
        <v>1774694.7103290611</v>
      </c>
      <c r="AO42">
        <f t="shared" si="18"/>
        <v>0.99998801039323182</v>
      </c>
      <c r="AP42">
        <f t="shared" si="19"/>
        <v>0.2284449588586821</v>
      </c>
      <c r="AQ42">
        <f t="shared" si="20"/>
        <v>1058.2330796555086</v>
      </c>
      <c r="AR42">
        <f t="shared" si="21"/>
        <v>201.43345634783267</v>
      </c>
      <c r="AS42">
        <f t="shared" si="22"/>
        <v>40575.437336234208</v>
      </c>
      <c r="AT42">
        <f t="shared" si="23"/>
        <v>0.99992775143507073</v>
      </c>
      <c r="AU42">
        <f t="shared" si="24"/>
        <v>0.26917024027510378</v>
      </c>
      <c r="AV42">
        <f t="shared" si="36"/>
        <v>27.857240495070247</v>
      </c>
      <c r="AW42">
        <f t="shared" si="37"/>
        <v>14.750141949136497</v>
      </c>
      <c r="AX42">
        <f t="shared" si="25"/>
        <v>217.56668751967621</v>
      </c>
      <c r="AY42">
        <f t="shared" si="38"/>
        <v>21.541721725037437</v>
      </c>
      <c r="AZ42">
        <f t="shared" si="39"/>
        <v>9.7027498236435097</v>
      </c>
      <c r="BA42">
        <f t="shared" si="26"/>
        <v>94.143354140214157</v>
      </c>
      <c r="BB42">
        <f t="shared" si="27"/>
        <v>8219.0189047017157</v>
      </c>
      <c r="BC42">
        <f t="shared" si="28"/>
        <v>1332.2583371916203</v>
      </c>
      <c r="BD42">
        <f t="shared" si="29"/>
        <v>1036.6913579304712</v>
      </c>
      <c r="BE42">
        <f t="shared" si="30"/>
        <v>201.66700446621016</v>
      </c>
    </row>
    <row r="43" spans="1:57" x14ac:dyDescent="0.25">
      <c r="A43">
        <v>37</v>
      </c>
      <c r="B43" t="s">
        <v>60</v>
      </c>
      <c r="C43" t="s">
        <v>60</v>
      </c>
      <c r="D43" t="s">
        <v>704</v>
      </c>
      <c r="E43">
        <v>5.7037615431223951</v>
      </c>
      <c r="F43">
        <v>0.81482307758891359</v>
      </c>
      <c r="G43">
        <v>5.7037615431223951</v>
      </c>
      <c r="H43">
        <v>0.81482307758891359</v>
      </c>
      <c r="I43">
        <v>0</v>
      </c>
      <c r="J43">
        <v>0</v>
      </c>
      <c r="K43">
        <v>0</v>
      </c>
      <c r="L43">
        <f>SUMIF(OceanSink_All!$C$4:$C$240,OceanSink_Sovereign!C43,OceanSink_All!$K$4:$K$240)</f>
        <v>4.4802893106891464E-2</v>
      </c>
      <c r="M43">
        <f t="shared" si="40"/>
        <v>1.8627955968300535E-2</v>
      </c>
      <c r="N43">
        <f>SUMIFS(OceanSink_All!$M$4:$M$240,OceanSink_All!$C$4:$C$240,OceanSink_Sovereign!C43)</f>
        <v>3.4700074355694353E-4</v>
      </c>
      <c r="O43">
        <f>SUMIFS(OceanSink_All!$N$4:$N$240,OceanSink_All!$C$4:$C$240,OceanSink_Sovereign!C43)</f>
        <v>2.7070166431704657E-3</v>
      </c>
      <c r="P43">
        <f t="shared" si="41"/>
        <v>1.1341414813207649E-3</v>
      </c>
      <c r="Q43">
        <f>SUMIFS(OceanSink_All!$P$4:$P$240,OceanSink_All!$C$4:$C$240,OceanSink_Sovereign!C43)</f>
        <v>1.2862768996524589E-6</v>
      </c>
      <c r="R43">
        <f t="shared" si="0"/>
        <v>1296.34261313772</v>
      </c>
      <c r="S43">
        <f t="shared" si="1"/>
        <v>209.40691472268068</v>
      </c>
      <c r="T43">
        <f t="shared" si="2"/>
        <v>43851.255933672059</v>
      </c>
      <c r="U43">
        <f t="shared" si="3"/>
        <v>5.559655278308635E-4</v>
      </c>
      <c r="V43">
        <f t="shared" si="4"/>
        <v>1.2700887905454456E-4</v>
      </c>
      <c r="W43">
        <f t="shared" si="5"/>
        <v>166.35575493233515</v>
      </c>
      <c r="X43">
        <f t="shared" si="6"/>
        <v>31.664628928021386</v>
      </c>
      <c r="Y43">
        <f t="shared" si="7"/>
        <v>1002.6487251492888</v>
      </c>
      <c r="Z43">
        <f t="shared" si="8"/>
        <v>5.559655278308635E-4</v>
      </c>
      <c r="AA43">
        <f t="shared" si="9"/>
        <v>1.4965782720419702E-4</v>
      </c>
      <c r="AB43">
        <f t="shared" si="10"/>
        <v>0.25554501872371099</v>
      </c>
      <c r="AC43">
        <f t="shared" si="11"/>
        <v>0.11234615496070871</v>
      </c>
      <c r="AD43">
        <f t="shared" si="12"/>
        <v>1.2621658534455574E-2</v>
      </c>
      <c r="AE43">
        <f t="shared" si="31"/>
        <v>1.9712768533094774E-4</v>
      </c>
      <c r="AF43">
        <f t="shared" si="13"/>
        <v>9.112456016747949E-5</v>
      </c>
      <c r="AG43">
        <f t="shared" si="14"/>
        <v>1.5440177425907982E-2</v>
      </c>
      <c r="AH43">
        <f t="shared" si="15"/>
        <v>6.8345884730225985E-3</v>
      </c>
      <c r="AI43">
        <f t="shared" si="16"/>
        <v>4.6711599595573374E-5</v>
      </c>
      <c r="AJ43">
        <f t="shared" si="32"/>
        <v>2.8079340936881455E-7</v>
      </c>
      <c r="AK43">
        <f t="shared" si="33"/>
        <v>1.3529728969175917E-7</v>
      </c>
      <c r="AL43">
        <f t="shared" si="17"/>
        <v>1296.0870681189963</v>
      </c>
      <c r="AM43">
        <f t="shared" si="34"/>
        <v>209.37460350741537</v>
      </c>
      <c r="AN43">
        <f t="shared" si="35"/>
        <v>43837.724593887397</v>
      </c>
      <c r="AO43">
        <f t="shared" si="18"/>
        <v>0.99980287231466902</v>
      </c>
      <c r="AP43">
        <f t="shared" si="19"/>
        <v>0.22840725834803996</v>
      </c>
      <c r="AQ43">
        <f t="shared" si="20"/>
        <v>166.34031475490923</v>
      </c>
      <c r="AR43">
        <f t="shared" si="21"/>
        <v>31.662972837176472</v>
      </c>
      <c r="AS43">
        <f t="shared" si="22"/>
        <v>1002.5438488877751</v>
      </c>
      <c r="AT43">
        <f t="shared" si="23"/>
        <v>0.99990718579328863</v>
      </c>
      <c r="AU43">
        <f t="shared" si="24"/>
        <v>0.26916591215223867</v>
      </c>
      <c r="AV43">
        <f t="shared" si="36"/>
        <v>459.38629594349726</v>
      </c>
      <c r="AW43">
        <f t="shared" si="37"/>
        <v>201.97347454703419</v>
      </c>
      <c r="AX43">
        <f t="shared" si="25"/>
        <v>40793.284420601463</v>
      </c>
      <c r="AY43">
        <f t="shared" si="38"/>
        <v>27.756384968188538</v>
      </c>
      <c r="AZ43">
        <f t="shared" si="39"/>
        <v>12.287064745974597</v>
      </c>
      <c r="BA43">
        <f t="shared" si="26"/>
        <v>150.97196007177178</v>
      </c>
      <c r="BB43">
        <f t="shared" si="27"/>
        <v>836.70077217549897</v>
      </c>
      <c r="BC43">
        <f t="shared" si="28"/>
        <v>290.91409215520804</v>
      </c>
      <c r="BD43">
        <f t="shared" si="29"/>
        <v>138.58392978672069</v>
      </c>
      <c r="BE43">
        <f t="shared" si="30"/>
        <v>33.963448131182837</v>
      </c>
    </row>
    <row r="44" spans="1:57" x14ac:dyDescent="0.25">
      <c r="A44">
        <v>38</v>
      </c>
      <c r="B44" t="s">
        <v>65</v>
      </c>
      <c r="C44" t="s">
        <v>65</v>
      </c>
      <c r="D44" t="s">
        <v>704</v>
      </c>
      <c r="E44">
        <v>0.64900760873759078</v>
      </c>
      <c r="F44">
        <v>9.2715372676798691E-2</v>
      </c>
      <c r="G44">
        <v>0.64900760873759078</v>
      </c>
      <c r="H44">
        <v>9.2715372676798691E-2</v>
      </c>
      <c r="I44">
        <v>0</v>
      </c>
      <c r="J44">
        <v>0</v>
      </c>
      <c r="K44">
        <v>0</v>
      </c>
      <c r="L44">
        <f>SUMIF(OceanSink_All!$C$4:$C$240,OceanSink_Sovereign!C44,OceanSink_All!$K$4:$K$240)</f>
        <v>4.9566408288130642E-3</v>
      </c>
      <c r="M44">
        <f t="shared" si="40"/>
        <v>3.1271125091021559E-3</v>
      </c>
      <c r="N44">
        <f>SUMIFS(OceanSink_All!$M$4:$M$240,OceanSink_All!$C$4:$C$240,OceanSink_Sovereign!C44)</f>
        <v>9.7788326445831802E-6</v>
      </c>
      <c r="O44">
        <f>SUMIFS(OceanSink_All!$N$4:$N$240,OceanSink_All!$C$4:$C$240,OceanSink_Sovereign!C44)</f>
        <v>1.7433213763888615E-2</v>
      </c>
      <c r="P44">
        <f t="shared" si="41"/>
        <v>7.4204354124622557E-3</v>
      </c>
      <c r="Q44">
        <f>SUMIFS(OceanSink_All!$P$4:$P$240,OceanSink_All!$C$4:$C$240,OceanSink_Sovereign!C44)</f>
        <v>5.5062861710523889E-5</v>
      </c>
      <c r="R44">
        <f t="shared" si="0"/>
        <v>147.50550370950131</v>
      </c>
      <c r="S44">
        <f t="shared" si="1"/>
        <v>23.827553089269674</v>
      </c>
      <c r="T44">
        <f t="shared" si="2"/>
        <v>567.75228622196482</v>
      </c>
      <c r="U44">
        <f t="shared" si="3"/>
        <v>6.3261034850435786E-5</v>
      </c>
      <c r="V44">
        <f t="shared" si="4"/>
        <v>1.4451818902391834E-5</v>
      </c>
      <c r="W44">
        <f t="shared" si="5"/>
        <v>18.928938366744532</v>
      </c>
      <c r="X44">
        <f t="shared" si="6"/>
        <v>3.6029881240246153</v>
      </c>
      <c r="Y44">
        <f t="shared" si="7"/>
        <v>12.981523421862416</v>
      </c>
      <c r="Z44">
        <f t="shared" si="8"/>
        <v>6.3261034850435786E-5</v>
      </c>
      <c r="AA44">
        <f t="shared" si="9"/>
        <v>1.7028949725252428E-5</v>
      </c>
      <c r="AB44">
        <f t="shared" si="10"/>
        <v>3.216897611679077E-3</v>
      </c>
      <c r="AC44">
        <f t="shared" si="11"/>
        <v>2.0808995940195642E-3</v>
      </c>
      <c r="AD44">
        <f t="shared" si="12"/>
        <v>4.3301431203907871E-6</v>
      </c>
      <c r="AE44">
        <f t="shared" si="31"/>
        <v>2.1808661580617795E-5</v>
      </c>
      <c r="AF44">
        <f t="shared" si="13"/>
        <v>1.4447196251519995E-5</v>
      </c>
      <c r="AG44">
        <f t="shared" si="14"/>
        <v>1.1314288377512605E-2</v>
      </c>
      <c r="AH44">
        <f t="shared" si="15"/>
        <v>5.0799201677378157E-3</v>
      </c>
      <c r="AI44">
        <f t="shared" si="16"/>
        <v>2.5805588910589397E-5</v>
      </c>
      <c r="AJ44">
        <f t="shared" si="32"/>
        <v>1.3632877032304236E-6</v>
      </c>
      <c r="AK44">
        <f t="shared" si="33"/>
        <v>6.648259474875966E-7</v>
      </c>
      <c r="AL44">
        <f t="shared" si="17"/>
        <v>147.50228681188963</v>
      </c>
      <c r="AM44">
        <f t="shared" si="34"/>
        <v>23.82714658860597</v>
      </c>
      <c r="AN44">
        <f t="shared" si="35"/>
        <v>567.7329145549171</v>
      </c>
      <c r="AO44">
        <f t="shared" si="18"/>
        <v>0.99997819133841936</v>
      </c>
      <c r="AP44">
        <f t="shared" si="19"/>
        <v>0.2284429597836882</v>
      </c>
      <c r="AQ44">
        <f t="shared" si="20"/>
        <v>18.91762407836702</v>
      </c>
      <c r="AR44">
        <f t="shared" si="21"/>
        <v>3.601771968353745</v>
      </c>
      <c r="AS44">
        <f t="shared" si="22"/>
        <v>12.972761312018811</v>
      </c>
      <c r="AT44">
        <f t="shared" si="23"/>
        <v>0.99940227559737893</v>
      </c>
      <c r="AU44">
        <f t="shared" si="24"/>
        <v>0.26905956592685021</v>
      </c>
      <c r="AV44">
        <f t="shared" si="36"/>
        <v>50.84795269334731</v>
      </c>
      <c r="AW44">
        <f t="shared" si="37"/>
        <v>32.89188012003288</v>
      </c>
      <c r="AX44">
        <f t="shared" si="25"/>
        <v>1081.8757778306142</v>
      </c>
      <c r="AY44">
        <f t="shared" si="38"/>
        <v>178.83951235810858</v>
      </c>
      <c r="AZ44">
        <f t="shared" si="39"/>
        <v>80.29636809866517</v>
      </c>
      <c r="BA44">
        <f t="shared" si="26"/>
        <v>6447.5067298363338</v>
      </c>
      <c r="BB44">
        <f t="shared" si="27"/>
        <v>96.654334118542323</v>
      </c>
      <c r="BC44">
        <f t="shared" si="28"/>
        <v>40.615375073800948</v>
      </c>
      <c r="BD44">
        <f t="shared" si="29"/>
        <v>-159.92188827974155</v>
      </c>
      <c r="BE44">
        <f t="shared" si="30"/>
        <v>80.377108004383643</v>
      </c>
    </row>
    <row r="45" spans="1:57" x14ac:dyDescent="0.25">
      <c r="A45">
        <v>39</v>
      </c>
      <c r="B45" t="s">
        <v>62</v>
      </c>
      <c r="C45" t="s">
        <v>62</v>
      </c>
      <c r="D45" t="s">
        <v>704</v>
      </c>
      <c r="E45">
        <v>0.64885141583745953</v>
      </c>
      <c r="F45">
        <v>9.2693059405351372E-2</v>
      </c>
      <c r="G45">
        <v>0.64885141583745953</v>
      </c>
      <c r="H45">
        <v>9.2693059405351372E-2</v>
      </c>
      <c r="I45">
        <v>0</v>
      </c>
      <c r="J45">
        <v>0</v>
      </c>
      <c r="K45">
        <v>0</v>
      </c>
      <c r="L45">
        <f>SUMIF(OceanSink_All!$C$4:$C$240,OceanSink_Sovereign!C45,OceanSink_All!$K$4:$K$240)</f>
        <v>1.4796933865343748E-2</v>
      </c>
      <c r="M45">
        <f t="shared" si="40"/>
        <v>6.4726131620024161E-3</v>
      </c>
      <c r="N45">
        <f>SUMIFS(OceanSink_All!$M$4:$M$240,OceanSink_All!$C$4:$C$240,OceanSink_Sovereign!C45)</f>
        <v>4.1894721144926919E-5</v>
      </c>
      <c r="O45">
        <f>SUMIFS(OceanSink_All!$N$4:$N$240,OceanSink_All!$C$4:$C$240,OceanSink_Sovereign!C45)</f>
        <v>1.5918487328588395E-2</v>
      </c>
      <c r="P45">
        <f t="shared" si="41"/>
        <v>6.8734362001724334E-3</v>
      </c>
      <c r="Q45">
        <f>SUMIFS(OceanSink_All!$P$4:$P$240,OceanSink_All!$C$4:$C$240,OceanSink_Sovereign!C45)</f>
        <v>4.7244125197840861E-5</v>
      </c>
      <c r="R45">
        <f t="shared" si="0"/>
        <v>147.47000441473261</v>
      </c>
      <c r="S45">
        <f t="shared" si="1"/>
        <v>23.821818650150721</v>
      </c>
      <c r="T45">
        <f t="shared" si="2"/>
        <v>567.47904380066871</v>
      </c>
      <c r="U45">
        <f t="shared" si="3"/>
        <v>6.3245810183782322E-5</v>
      </c>
      <c r="V45">
        <f t="shared" si="4"/>
        <v>1.4448340866886323E-5</v>
      </c>
      <c r="W45">
        <f t="shared" si="5"/>
        <v>18.924382848842889</v>
      </c>
      <c r="X45">
        <f t="shared" si="6"/>
        <v>3.6021210137524813</v>
      </c>
      <c r="Y45">
        <f t="shared" si="7"/>
        <v>12.975275797717204</v>
      </c>
      <c r="Z45">
        <f t="shared" si="8"/>
        <v>6.3245810183782322E-5</v>
      </c>
      <c r="AA45">
        <f t="shared" si="9"/>
        <v>1.702485146660651E-5</v>
      </c>
      <c r="AB45">
        <f t="shared" si="10"/>
        <v>9.6010114885815429E-3</v>
      </c>
      <c r="AC45">
        <f t="shared" si="11"/>
        <v>4.4180575077503422E-3</v>
      </c>
      <c r="AD45">
        <f t="shared" si="12"/>
        <v>1.9519232141789163E-5</v>
      </c>
      <c r="AE45">
        <f t="shared" si="31"/>
        <v>6.5104843026792355E-5</v>
      </c>
      <c r="AF45">
        <f t="shared" si="13"/>
        <v>3.1369507985922082E-5</v>
      </c>
      <c r="AG45">
        <f t="shared" si="14"/>
        <v>1.0328733041145238E-2</v>
      </c>
      <c r="AH45">
        <f t="shared" si="15"/>
        <v>4.6975909471898428E-3</v>
      </c>
      <c r="AI45">
        <f t="shared" si="16"/>
        <v>2.2067360707119966E-5</v>
      </c>
      <c r="AJ45">
        <f t="shared" si="32"/>
        <v>1.1660808642153026E-6</v>
      </c>
      <c r="AK45">
        <f t="shared" si="33"/>
        <v>5.7491543139827591E-7</v>
      </c>
      <c r="AL45">
        <f t="shared" si="17"/>
        <v>147.46040340324402</v>
      </c>
      <c r="AM45">
        <f t="shared" si="34"/>
        <v>23.820605319565889</v>
      </c>
      <c r="AN45">
        <f t="shared" si="35"/>
        <v>567.42123779053077</v>
      </c>
      <c r="AO45">
        <f t="shared" si="18"/>
        <v>0.99993489515697309</v>
      </c>
      <c r="AP45">
        <f t="shared" si="19"/>
        <v>0.22843414518524144</v>
      </c>
      <c r="AQ45">
        <f t="shared" si="20"/>
        <v>18.914054115801743</v>
      </c>
      <c r="AR45">
        <f t="shared" si="21"/>
        <v>3.6010109588328856</v>
      </c>
      <c r="AS45">
        <f t="shared" si="22"/>
        <v>12.967279925634537</v>
      </c>
      <c r="AT45">
        <f t="shared" si="23"/>
        <v>0.99945421031038928</v>
      </c>
      <c r="AU45">
        <f t="shared" si="24"/>
        <v>0.26907050908589941</v>
      </c>
      <c r="AV45">
        <f t="shared" si="36"/>
        <v>151.795102899846</v>
      </c>
      <c r="AW45">
        <f t="shared" si="37"/>
        <v>69.851346695135433</v>
      </c>
      <c r="AX45">
        <f t="shared" si="25"/>
        <v>4879.2106351240081</v>
      </c>
      <c r="AY45">
        <f t="shared" si="38"/>
        <v>163.30061646841293</v>
      </c>
      <c r="AZ45">
        <f t="shared" si="39"/>
        <v>74.27089862743496</v>
      </c>
      <c r="BA45">
        <f t="shared" si="26"/>
        <v>5516.16638292672</v>
      </c>
      <c r="BB45">
        <f t="shared" si="27"/>
        <v>-4.3346994966019849</v>
      </c>
      <c r="BC45">
        <f t="shared" si="28"/>
        <v>73.801299940546699</v>
      </c>
      <c r="BD45">
        <f t="shared" si="29"/>
        <v>-144.38656235261118</v>
      </c>
      <c r="BE45">
        <f t="shared" si="30"/>
        <v>74.358144563002341</v>
      </c>
    </row>
    <row r="46" spans="1:57" x14ac:dyDescent="0.25">
      <c r="A46">
        <v>40</v>
      </c>
      <c r="B46" t="s">
        <v>63</v>
      </c>
      <c r="C46" t="s">
        <v>63</v>
      </c>
      <c r="D46" t="s">
        <v>704</v>
      </c>
      <c r="E46">
        <v>6.4310476295912284</v>
      </c>
      <c r="F46">
        <v>0.91872108994160406</v>
      </c>
      <c r="G46">
        <v>6.4310476295912284</v>
      </c>
      <c r="H46">
        <v>0.91872108994160406</v>
      </c>
      <c r="I46">
        <v>0</v>
      </c>
      <c r="J46">
        <v>0</v>
      </c>
      <c r="K46">
        <v>0</v>
      </c>
      <c r="L46">
        <f>SUMIF(OceanSink_All!$C$4:$C$240,OceanSink_Sovereign!C46,OceanSink_All!$K$4:$K$240)</f>
        <v>9.0901981249938688E-2</v>
      </c>
      <c r="M46">
        <f t="shared" si="40"/>
        <v>5.9355529192894135E-2</v>
      </c>
      <c r="N46">
        <f>SUMIFS(OceanSink_All!$M$4:$M$240,OceanSink_All!$C$4:$C$240,OceanSink_Sovereign!C46)</f>
        <v>3.523078845768508E-3</v>
      </c>
      <c r="O46">
        <f>SUMIFS(OceanSink_All!$N$4:$N$240,OceanSink_All!$C$4:$C$240,OceanSink_Sovereign!C46)</f>
        <v>0.20515540264930571</v>
      </c>
      <c r="P46">
        <f t="shared" si="41"/>
        <v>8.7552280450762354E-2</v>
      </c>
      <c r="Q46">
        <f>SUMIFS(OceanSink_All!$P$4:$P$240,OceanSink_All!$C$4:$C$240,OceanSink_Sovereign!C46)</f>
        <v>7.6654018121289436E-3</v>
      </c>
      <c r="R46">
        <f t="shared" si="0"/>
        <v>1461.6391352142007</v>
      </c>
      <c r="S46">
        <f t="shared" si="1"/>
        <v>236.10837030365829</v>
      </c>
      <c r="T46">
        <f t="shared" si="2"/>
        <v>55747.162527449429</v>
      </c>
      <c r="U46">
        <f t="shared" si="3"/>
        <v>6.2685663887936951E-4</v>
      </c>
      <c r="V46">
        <f t="shared" si="4"/>
        <v>1.4320376902250879E-4</v>
      </c>
      <c r="W46">
        <f t="shared" si="5"/>
        <v>187.5677612638751</v>
      </c>
      <c r="X46">
        <f t="shared" si="6"/>
        <v>35.702182720977049</v>
      </c>
      <c r="Y46">
        <f t="shared" si="7"/>
        <v>1274.6458510420323</v>
      </c>
      <c r="Z46">
        <f t="shared" si="8"/>
        <v>6.2685663887936962E-4</v>
      </c>
      <c r="AA46">
        <f t="shared" si="9"/>
        <v>1.6874068237509977E-4</v>
      </c>
      <c r="AB46">
        <f t="shared" si="10"/>
        <v>0.58459497104256453</v>
      </c>
      <c r="AC46">
        <f t="shared" si="11"/>
        <v>0.39074713958892265</v>
      </c>
      <c r="AD46">
        <f t="shared" si="12"/>
        <v>0.152683327096925</v>
      </c>
      <c r="AE46">
        <f t="shared" si="31"/>
        <v>3.9995848288291292E-4</v>
      </c>
      <c r="AF46">
        <f t="shared" si="13"/>
        <v>2.733725892027096E-4</v>
      </c>
      <c r="AG46">
        <f t="shared" si="14"/>
        <v>1.3193641659056514</v>
      </c>
      <c r="AH46">
        <f t="shared" si="15"/>
        <v>0.59376214664487514</v>
      </c>
      <c r="AI46">
        <f t="shared" si="16"/>
        <v>0.35255348678833021</v>
      </c>
      <c r="AJ46">
        <f t="shared" si="32"/>
        <v>1.8796059856594919E-3</v>
      </c>
      <c r="AK46">
        <f t="shared" si="33"/>
        <v>9.1843967098432437E-4</v>
      </c>
      <c r="AL46">
        <f t="shared" si="17"/>
        <v>1461.054540243158</v>
      </c>
      <c r="AM46">
        <f t="shared" si="34"/>
        <v>236.03420852420317</v>
      </c>
      <c r="AN46">
        <f t="shared" si="35"/>
        <v>55712.147593647023</v>
      </c>
      <c r="AO46">
        <f t="shared" si="18"/>
        <v>0.99960004151711701</v>
      </c>
      <c r="AP46">
        <f t="shared" si="19"/>
        <v>0.2283658372588005</v>
      </c>
      <c r="AQ46">
        <f t="shared" si="20"/>
        <v>186.24839709796942</v>
      </c>
      <c r="AR46">
        <f t="shared" si="21"/>
        <v>35.556483566759901</v>
      </c>
      <c r="AS46">
        <f t="shared" si="22"/>
        <v>1264.2635236332669</v>
      </c>
      <c r="AT46">
        <f t="shared" si="23"/>
        <v>0.99296593318054505</v>
      </c>
      <c r="AU46">
        <f t="shared" si="24"/>
        <v>0.26768973700753673</v>
      </c>
      <c r="AV46">
        <f t="shared" si="36"/>
        <v>931.99701106832856</v>
      </c>
      <c r="AW46">
        <f t="shared" si="37"/>
        <v>622.97080647496625</v>
      </c>
      <c r="AX46">
        <f t="shared" si="25"/>
        <v>388092.62572006986</v>
      </c>
      <c r="AY46">
        <f t="shared" si="38"/>
        <v>2103.4109426938517</v>
      </c>
      <c r="AZ46">
        <f t="shared" si="39"/>
        <v>946.67171071739176</v>
      </c>
      <c r="BA46">
        <f t="shared" si="26"/>
        <v>896187.32787259307</v>
      </c>
      <c r="BB46">
        <f t="shared" si="27"/>
        <v>529.05752917482948</v>
      </c>
      <c r="BC46">
        <f t="shared" si="28"/>
        <v>666.18674057182864</v>
      </c>
      <c r="BD46">
        <f t="shared" si="29"/>
        <v>-1917.1625455958822</v>
      </c>
      <c r="BE46">
        <f t="shared" si="30"/>
        <v>947.33921664640604</v>
      </c>
    </row>
    <row r="47" spans="1:57" x14ac:dyDescent="0.25">
      <c r="A47">
        <v>41</v>
      </c>
      <c r="B47" t="s">
        <v>69</v>
      </c>
      <c r="C47" t="s">
        <v>69</v>
      </c>
      <c r="D47" t="s">
        <v>704</v>
      </c>
      <c r="E47">
        <v>3.1283624552503873</v>
      </c>
      <c r="F47">
        <v>0.44690892217862682</v>
      </c>
      <c r="G47">
        <v>3.1283624552503873</v>
      </c>
      <c r="H47">
        <v>0.44690892217862682</v>
      </c>
      <c r="I47">
        <v>0</v>
      </c>
      <c r="J47">
        <v>0</v>
      </c>
      <c r="K47">
        <v>0</v>
      </c>
      <c r="L47">
        <f>SUMIF(OceanSink_All!$C$4:$C$240,OceanSink_Sovereign!C47,OceanSink_All!$K$4:$K$240)</f>
        <v>0.13156025698224691</v>
      </c>
      <c r="M47">
        <f t="shared" si="40"/>
        <v>9.3507196229472664E-2</v>
      </c>
      <c r="N47">
        <f>SUMIFS(OceanSink_All!$M$4:$M$240,OceanSink_All!$C$4:$C$240,OceanSink_Sovereign!C47)</f>
        <v>8.7435957466971068E-3</v>
      </c>
      <c r="O47">
        <f>SUMIFS(OceanSink_All!$N$4:$N$240,OceanSink_All!$C$4:$C$240,OceanSink_Sovereign!C47)</f>
        <v>4.9446675686546024E-2</v>
      </c>
      <c r="P47">
        <f t="shared" si="41"/>
        <v>2.1079283939755649E-2</v>
      </c>
      <c r="Q47">
        <f>SUMIFS(OceanSink_All!$P$4:$P$240,OceanSink_All!$C$4:$C$240,OceanSink_Sovereign!C47)</f>
        <v>4.4433621141284045E-4</v>
      </c>
      <c r="R47">
        <f t="shared" si="0"/>
        <v>711.00966080380135</v>
      </c>
      <c r="S47">
        <f t="shared" si="1"/>
        <v>114.85415807366201</v>
      </c>
      <c r="T47">
        <f t="shared" si="2"/>
        <v>13191.477626809739</v>
      </c>
      <c r="U47">
        <f t="shared" si="3"/>
        <v>3.0493239777471806E-4</v>
      </c>
      <c r="V47">
        <f t="shared" si="4"/>
        <v>6.9661013300385163E-5</v>
      </c>
      <c r="W47">
        <f t="shared" si="5"/>
        <v>91.241734776355841</v>
      </c>
      <c r="X47">
        <f t="shared" si="6"/>
        <v>17.367212066798665</v>
      </c>
      <c r="Y47">
        <f t="shared" si="7"/>
        <v>301.62005497315715</v>
      </c>
      <c r="Z47">
        <f t="shared" si="8"/>
        <v>3.0493239777471806E-4</v>
      </c>
      <c r="AA47">
        <f t="shared" si="9"/>
        <v>8.2083362745852677E-5</v>
      </c>
      <c r="AB47">
        <f t="shared" si="10"/>
        <v>0.41156816854635386</v>
      </c>
      <c r="AC47">
        <f t="shared" si="11"/>
        <v>0.29837464873212888</v>
      </c>
      <c r="AD47">
        <f t="shared" si="12"/>
        <v>8.9027431006021299E-2</v>
      </c>
      <c r="AE47">
        <f t="shared" si="31"/>
        <v>5.7885031840646613E-4</v>
      </c>
      <c r="AF47">
        <f t="shared" si="13"/>
        <v>4.2771904681027502E-4</v>
      </c>
      <c r="AG47">
        <f t="shared" si="14"/>
        <v>0.15468712375473276</v>
      </c>
      <c r="AH47">
        <f t="shared" si="15"/>
        <v>6.9547770750048962E-2</v>
      </c>
      <c r="AI47">
        <f t="shared" si="16"/>
        <v>4.8368924163013664E-3</v>
      </c>
      <c r="AJ47">
        <f t="shared" si="32"/>
        <v>5.3011841874304066E-5</v>
      </c>
      <c r="AK47">
        <f t="shared" si="33"/>
        <v>2.5882220520621932E-5</v>
      </c>
      <c r="AL47">
        <f t="shared" si="17"/>
        <v>710.59809263525494</v>
      </c>
      <c r="AM47">
        <f t="shared" si="34"/>
        <v>114.80179212304161</v>
      </c>
      <c r="AN47">
        <f t="shared" si="35"/>
        <v>13179.451474662059</v>
      </c>
      <c r="AO47">
        <f t="shared" si="18"/>
        <v>0.99942114968159346</v>
      </c>
      <c r="AP47">
        <f t="shared" si="19"/>
        <v>0.2283292030215105</v>
      </c>
      <c r="AQ47">
        <f t="shared" si="20"/>
        <v>91.0870476526011</v>
      </c>
      <c r="AR47">
        <f t="shared" si="21"/>
        <v>17.350507667177759</v>
      </c>
      <c r="AS47">
        <f t="shared" si="22"/>
        <v>301.04011630879421</v>
      </c>
      <c r="AT47">
        <f t="shared" si="23"/>
        <v>0.99830464508227623</v>
      </c>
      <c r="AU47">
        <f t="shared" si="24"/>
        <v>0.26882782319317661</v>
      </c>
      <c r="AV47">
        <f t="shared" si="36"/>
        <v>1349.2914202637212</v>
      </c>
      <c r="AW47">
        <f t="shared" si="37"/>
        <v>978.20762789674257</v>
      </c>
      <c r="AX47">
        <f t="shared" si="25"/>
        <v>956890.163275372</v>
      </c>
      <c r="AY47">
        <f t="shared" si="38"/>
        <v>507.12864807965826</v>
      </c>
      <c r="AZ47">
        <f t="shared" si="39"/>
        <v>228.01350376196848</v>
      </c>
      <c r="BA47">
        <f t="shared" si="26"/>
        <v>51990.157897809215</v>
      </c>
      <c r="BB47">
        <f t="shared" si="27"/>
        <v>-638.69332762846625</v>
      </c>
      <c r="BC47">
        <f t="shared" si="28"/>
        <v>984.92112108027925</v>
      </c>
      <c r="BD47">
        <f t="shared" si="29"/>
        <v>-416.04160042705718</v>
      </c>
      <c r="BE47">
        <f t="shared" si="30"/>
        <v>228.67268751234374</v>
      </c>
    </row>
    <row r="48" spans="1:57" x14ac:dyDescent="0.25">
      <c r="A48">
        <v>42</v>
      </c>
      <c r="B48" t="s">
        <v>66</v>
      </c>
      <c r="C48" t="s">
        <v>66</v>
      </c>
      <c r="D48" t="s">
        <v>704</v>
      </c>
      <c r="E48">
        <v>3.0183640249148036</v>
      </c>
      <c r="F48">
        <v>0.43119486070211482</v>
      </c>
      <c r="G48">
        <v>3.0183640249148036</v>
      </c>
      <c r="H48">
        <v>0.43119486070211482</v>
      </c>
      <c r="I48">
        <v>0</v>
      </c>
      <c r="J48">
        <v>0</v>
      </c>
      <c r="K48">
        <v>0</v>
      </c>
      <c r="L48">
        <f>SUMIF(OceanSink_All!$C$4:$C$240,OceanSink_Sovereign!C48,OceanSink_All!$K$4:$K$240)</f>
        <v>5.0377461727640132E-3</v>
      </c>
      <c r="M48">
        <f t="shared" si="40"/>
        <v>3.224551600475121E-3</v>
      </c>
      <c r="N48">
        <f>SUMIFS(OceanSink_All!$M$4:$M$240,OceanSink_All!$C$4:$C$240,OceanSink_Sovereign!C48)</f>
        <v>1.0397733024126664E-5</v>
      </c>
      <c r="O48">
        <f>SUMIFS(OceanSink_All!$N$4:$N$240,OceanSink_All!$C$4:$C$240,OceanSink_Sovereign!C48)</f>
        <v>1.6997371639634752E-2</v>
      </c>
      <c r="P48">
        <f t="shared" si="41"/>
        <v>7.2789171863253859E-3</v>
      </c>
      <c r="Q48">
        <f>SUMIFS(OceanSink_All!$P$4:$P$240,OceanSink_All!$C$4:$C$240,OceanSink_Sovereign!C48)</f>
        <v>5.2982635405383069E-5</v>
      </c>
      <c r="R48">
        <f t="shared" si="0"/>
        <v>686.00937782489245</v>
      </c>
      <c r="S48">
        <f t="shared" si="1"/>
        <v>110.8156947285933</v>
      </c>
      <c r="T48">
        <f t="shared" si="2"/>
        <v>12280.11819818078</v>
      </c>
      <c r="U48">
        <f t="shared" si="3"/>
        <v>2.942104671821198E-4</v>
      </c>
      <c r="V48">
        <f t="shared" si="4"/>
        <v>6.7211616138694919E-5</v>
      </c>
      <c r="W48">
        <f t="shared" si="5"/>
        <v>88.033523531635637</v>
      </c>
      <c r="X48">
        <f t="shared" si="6"/>
        <v>16.756551986971001</v>
      </c>
      <c r="Y48">
        <f t="shared" si="7"/>
        <v>280.78203449206183</v>
      </c>
      <c r="Z48">
        <f t="shared" si="8"/>
        <v>2.942104671821198E-4</v>
      </c>
      <c r="AA48">
        <f t="shared" si="9"/>
        <v>7.9197175103638614E-5</v>
      </c>
      <c r="AB48">
        <f t="shared" si="10"/>
        <v>1.5205751814523135E-2</v>
      </c>
      <c r="AC48">
        <f t="shared" si="11"/>
        <v>9.9723337429235785E-3</v>
      </c>
      <c r="AD48">
        <f t="shared" si="12"/>
        <v>9.9447440280252183E-5</v>
      </c>
      <c r="AE48">
        <f t="shared" si="31"/>
        <v>2.2165515962384531E-5</v>
      </c>
      <c r="AF48">
        <f t="shared" si="13"/>
        <v>1.4877610120866239E-5</v>
      </c>
      <c r="AG48">
        <f t="shared" si="14"/>
        <v>5.1304255075180688E-2</v>
      </c>
      <c r="AH48">
        <f t="shared" si="15"/>
        <v>2.3160662817688048E-2</v>
      </c>
      <c r="AI48">
        <f t="shared" si="16"/>
        <v>5.3641630215463764E-4</v>
      </c>
      <c r="AJ48">
        <f t="shared" si="32"/>
        <v>6.0933185522430173E-6</v>
      </c>
      <c r="AK48">
        <f t="shared" si="33"/>
        <v>2.9852671019619775E-6</v>
      </c>
      <c r="AL48">
        <f t="shared" si="17"/>
        <v>685.99417207307783</v>
      </c>
      <c r="AM48">
        <f t="shared" si="34"/>
        <v>110.81377324728001</v>
      </c>
      <c r="AN48">
        <f t="shared" si="35"/>
        <v>12279.692341299591</v>
      </c>
      <c r="AO48">
        <f t="shared" si="18"/>
        <v>0.99997783448403743</v>
      </c>
      <c r="AP48">
        <f t="shared" si="19"/>
        <v>0.2284428871171135</v>
      </c>
      <c r="AQ48">
        <f t="shared" si="20"/>
        <v>87.982219276560457</v>
      </c>
      <c r="AR48">
        <f t="shared" si="21"/>
        <v>16.751037544029334</v>
      </c>
      <c r="AS48">
        <f t="shared" si="22"/>
        <v>280.59725880148028</v>
      </c>
      <c r="AT48">
        <f t="shared" si="23"/>
        <v>0.99941721911134518</v>
      </c>
      <c r="AU48">
        <f t="shared" si="24"/>
        <v>0.26906271429055528</v>
      </c>
      <c r="AV48">
        <f t="shared" si="36"/>
        <v>51.668039783806044</v>
      </c>
      <c r="AW48">
        <f t="shared" si="37"/>
        <v>33.885738620603817</v>
      </c>
      <c r="AX48">
        <f t="shared" si="25"/>
        <v>1148.2432818638811</v>
      </c>
      <c r="AY48">
        <f t="shared" si="38"/>
        <v>174.32813087026568</v>
      </c>
      <c r="AZ48">
        <f t="shared" si="39"/>
        <v>78.700568632649961</v>
      </c>
      <c r="BA48">
        <f t="shared" si="26"/>
        <v>6193.7795031024471</v>
      </c>
      <c r="BB48">
        <f t="shared" si="27"/>
        <v>634.32613228927175</v>
      </c>
      <c r="BC48">
        <f t="shared" si="28"/>
        <v>115.87896971911458</v>
      </c>
      <c r="BD48">
        <f t="shared" si="29"/>
        <v>-86.345911593705225</v>
      </c>
      <c r="BE48">
        <f t="shared" si="30"/>
        <v>80.463511990864077</v>
      </c>
    </row>
    <row r="49" spans="1:57" x14ac:dyDescent="0.25">
      <c r="A49">
        <v>43</v>
      </c>
      <c r="B49" t="s">
        <v>64</v>
      </c>
      <c r="C49" t="s">
        <v>64</v>
      </c>
      <c r="D49" t="s">
        <v>704</v>
      </c>
      <c r="E49">
        <v>2.8882944875969696</v>
      </c>
      <c r="F49">
        <v>0.41261349822813859</v>
      </c>
      <c r="G49">
        <v>2.8882944875969696</v>
      </c>
      <c r="H49">
        <v>0.41261349822813859</v>
      </c>
      <c r="I49">
        <v>0</v>
      </c>
      <c r="J49">
        <v>0</v>
      </c>
      <c r="K49">
        <v>0</v>
      </c>
      <c r="L49">
        <f>SUMIF(OceanSink_All!$C$4:$C$240,OceanSink_Sovereign!C49,OceanSink_All!$K$4:$K$240)</f>
        <v>2.0813596991340597E-2</v>
      </c>
      <c r="M49">
        <f t="shared" si="40"/>
        <v>1.354469183537787E-2</v>
      </c>
      <c r="N49">
        <f>SUMIFS(OceanSink_All!$M$4:$M$240,OceanSink_All!$C$4:$C$240,OceanSink_Sovereign!C49)</f>
        <v>1.8345867691535196E-4</v>
      </c>
      <c r="O49">
        <f>SUMIFS(OceanSink_All!$N$4:$N$240,OceanSink_All!$C$4:$C$240,OceanSink_Sovereign!C49)</f>
        <v>0.14659395041767223</v>
      </c>
      <c r="P49">
        <f t="shared" si="41"/>
        <v>6.2676117975137155E-2</v>
      </c>
      <c r="Q49">
        <f>SUMIFS(OceanSink_All!$P$4:$P$240,OceanSink_All!$C$4:$C$240,OceanSink_Sovereign!C49)</f>
        <v>3.928295764433311E-3</v>
      </c>
      <c r="R49">
        <f t="shared" si="0"/>
        <v>656.4473628946696</v>
      </c>
      <c r="S49">
        <f t="shared" si="1"/>
        <v>106.04034423344906</v>
      </c>
      <c r="T49">
        <f t="shared" si="2"/>
        <v>11244.554605148374</v>
      </c>
      <c r="U49">
        <f t="shared" si="3"/>
        <v>2.8153213579976702E-4</v>
      </c>
      <c r="V49">
        <f t="shared" si="4"/>
        <v>6.4315284304170534E-5</v>
      </c>
      <c r="W49">
        <f t="shared" si="5"/>
        <v>84.239918923410258</v>
      </c>
      <c r="X49">
        <f t="shared" si="6"/>
        <v>16.034466464483678</v>
      </c>
      <c r="Y49">
        <f t="shared" si="7"/>
        <v>257.1041148006517</v>
      </c>
      <c r="Z49">
        <f t="shared" si="8"/>
        <v>2.8153213579976697E-4</v>
      </c>
      <c r="AA49">
        <f t="shared" si="9"/>
        <v>7.5784352847085065E-5</v>
      </c>
      <c r="AB49">
        <f t="shared" si="10"/>
        <v>6.0115797457153917E-2</v>
      </c>
      <c r="AC49">
        <f t="shared" si="11"/>
        <v>4.0052596493361889E-2</v>
      </c>
      <c r="AD49">
        <f t="shared" si="12"/>
        <v>1.6042104858600651E-3</v>
      </c>
      <c r="AE49">
        <f t="shared" si="31"/>
        <v>9.1577483367542763E-5</v>
      </c>
      <c r="AF49">
        <f t="shared" si="13"/>
        <v>6.2400975207439689E-5</v>
      </c>
      <c r="AG49">
        <f t="shared" si="14"/>
        <v>0.42340649890642618</v>
      </c>
      <c r="AH49">
        <f t="shared" si="15"/>
        <v>0.19086497800683497</v>
      </c>
      <c r="AI49">
        <f t="shared" si="16"/>
        <v>3.6429439829549597E-2</v>
      </c>
      <c r="AJ49">
        <f t="shared" si="32"/>
        <v>4.324486573007119E-4</v>
      </c>
      <c r="AK49">
        <f t="shared" si="33"/>
        <v>2.1160700219301383E-4</v>
      </c>
      <c r="AL49">
        <f t="shared" si="17"/>
        <v>656.38724709721248</v>
      </c>
      <c r="AM49">
        <f t="shared" si="34"/>
        <v>106.03274220541084</v>
      </c>
      <c r="AN49">
        <f t="shared" si="35"/>
        <v>11242.942419599114</v>
      </c>
      <c r="AO49">
        <f t="shared" si="18"/>
        <v>0.99990842251663248</v>
      </c>
      <c r="AP49">
        <f t="shared" si="19"/>
        <v>0.22842875051773853</v>
      </c>
      <c r="AQ49">
        <f t="shared" si="20"/>
        <v>83.816512424503841</v>
      </c>
      <c r="AR49">
        <f t="shared" si="21"/>
        <v>15.988094850530143</v>
      </c>
      <c r="AS49">
        <f t="shared" si="22"/>
        <v>255.61917694954846</v>
      </c>
      <c r="AT49">
        <f t="shared" si="23"/>
        <v>0.99497380215558651</v>
      </c>
      <c r="AU49">
        <f t="shared" si="24"/>
        <v>0.26811986614415584</v>
      </c>
      <c r="AV49">
        <f t="shared" si="36"/>
        <v>213.4707384561043</v>
      </c>
      <c r="AW49">
        <f t="shared" si="37"/>
        <v>142.22830619061858</v>
      </c>
      <c r="AX49">
        <f t="shared" si="25"/>
        <v>20228.891081852351</v>
      </c>
      <c r="AY49">
        <f t="shared" si="38"/>
        <v>1503.5132496260767</v>
      </c>
      <c r="AZ49">
        <f t="shared" si="39"/>
        <v>677.77925020620444</v>
      </c>
      <c r="BA49">
        <f t="shared" si="26"/>
        <v>459384.71201008465</v>
      </c>
      <c r="BB49">
        <f t="shared" si="27"/>
        <v>442.91650864110818</v>
      </c>
      <c r="BC49">
        <f t="shared" si="28"/>
        <v>177.40302562654185</v>
      </c>
      <c r="BD49">
        <f t="shared" si="29"/>
        <v>-1419.6967372015729</v>
      </c>
      <c r="BE49">
        <f t="shared" si="30"/>
        <v>677.9677950957805</v>
      </c>
    </row>
    <row r="50" spans="1:57" x14ac:dyDescent="0.25">
      <c r="A50">
        <v>44</v>
      </c>
      <c r="B50" t="s">
        <v>70</v>
      </c>
      <c r="C50" t="s">
        <v>70</v>
      </c>
      <c r="D50" t="s">
        <v>704</v>
      </c>
      <c r="E50">
        <v>3.9196888591091952</v>
      </c>
      <c r="F50">
        <v>0.55995555130131369</v>
      </c>
      <c r="G50">
        <v>3.9196888591091952</v>
      </c>
      <c r="H50">
        <v>0.55995555130131369</v>
      </c>
      <c r="I50">
        <v>0</v>
      </c>
      <c r="J50">
        <v>0</v>
      </c>
      <c r="K50">
        <v>0</v>
      </c>
      <c r="L50">
        <f>SUMIF(OceanSink_All!$C$4:$C$240,OceanSink_Sovereign!C50,OceanSink_All!$K$4:$K$240)</f>
        <v>2.1957349070179204E-3</v>
      </c>
      <c r="M50">
        <f t="shared" si="40"/>
        <v>1.3776318225785058E-3</v>
      </c>
      <c r="N50">
        <f>SUMIFS(OceanSink_All!$M$4:$M$240,OceanSink_All!$C$4:$C$240,OceanSink_Sovereign!C50)</f>
        <v>1.8978694385809756E-6</v>
      </c>
      <c r="O50">
        <f>SUMIFS(OceanSink_All!$N$4:$N$240,OceanSink_All!$C$4:$C$240,OceanSink_Sovereign!C50)</f>
        <v>3.8939065089282758E-3</v>
      </c>
      <c r="P50">
        <f t="shared" si="41"/>
        <v>1.6797942141590354E-3</v>
      </c>
      <c r="Q50">
        <f>SUMIFS(OceanSink_All!$P$4:$P$240,OceanSink_All!$C$4:$C$240,OceanSink_Sovereign!C50)</f>
        <v>2.8217086019221713E-6</v>
      </c>
      <c r="R50">
        <f t="shared" si="0"/>
        <v>890.86117290990421</v>
      </c>
      <c r="S50">
        <f t="shared" si="1"/>
        <v>143.90677879033262</v>
      </c>
      <c r="T50">
        <f t="shared" si="2"/>
        <v>20709.160981809728</v>
      </c>
      <c r="U50">
        <f t="shared" si="3"/>
        <v>3.8206574188135475E-4</v>
      </c>
      <c r="V50">
        <f t="shared" si="4"/>
        <v>8.7281925177663857E-5</v>
      </c>
      <c r="W50">
        <f t="shared" si="5"/>
        <v>114.32153927318927</v>
      </c>
      <c r="X50">
        <f t="shared" si="6"/>
        <v>21.760287890480068</v>
      </c>
      <c r="Y50">
        <f t="shared" si="7"/>
        <v>473.51012907657349</v>
      </c>
      <c r="Z50">
        <f t="shared" si="8"/>
        <v>3.8206574188135475E-4</v>
      </c>
      <c r="AA50">
        <f t="shared" si="9"/>
        <v>1.028465361912119E-4</v>
      </c>
      <c r="AB50">
        <f t="shared" si="10"/>
        <v>8.6065976525953065E-3</v>
      </c>
      <c r="AC50">
        <f t="shared" si="11"/>
        <v>5.5380949902797101E-3</v>
      </c>
      <c r="AD50">
        <f t="shared" si="12"/>
        <v>3.067049612136122E-5</v>
      </c>
      <c r="AE50">
        <f t="shared" si="31"/>
        <v>9.6609863739854796E-6</v>
      </c>
      <c r="AF50">
        <f t="shared" si="13"/>
        <v>6.3679235103782184E-6</v>
      </c>
      <c r="AG50">
        <f t="shared" si="14"/>
        <v>1.5262901961458943E-2</v>
      </c>
      <c r="AH50">
        <f t="shared" si="15"/>
        <v>6.9359085845644682E-3</v>
      </c>
      <c r="AI50">
        <f t="shared" si="16"/>
        <v>4.8106827893435085E-5</v>
      </c>
      <c r="AJ50">
        <f t="shared" si="32"/>
        <v>4.2080283557481029E-7</v>
      </c>
      <c r="AK50">
        <f t="shared" si="33"/>
        <v>2.0732230782577471E-7</v>
      </c>
      <c r="AL50">
        <f t="shared" si="17"/>
        <v>890.85256631225161</v>
      </c>
      <c r="AM50">
        <f t="shared" si="34"/>
        <v>143.90569135308155</v>
      </c>
      <c r="AN50">
        <f t="shared" si="35"/>
        <v>20708.848003808369</v>
      </c>
      <c r="AO50">
        <f t="shared" si="18"/>
        <v>0.999990339013626</v>
      </c>
      <c r="AP50">
        <f t="shared" si="19"/>
        <v>0.228445432868503</v>
      </c>
      <c r="AQ50">
        <f t="shared" si="20"/>
        <v>114.30627637122782</v>
      </c>
      <c r="AR50">
        <f t="shared" si="21"/>
        <v>21.758650485490879</v>
      </c>
      <c r="AS50">
        <f t="shared" si="22"/>
        <v>473.43887094975247</v>
      </c>
      <c r="AT50">
        <f t="shared" si="23"/>
        <v>0.99986649145857831</v>
      </c>
      <c r="AU50">
        <f t="shared" si="24"/>
        <v>0.26915734662825874</v>
      </c>
      <c r="AV50">
        <f t="shared" si="36"/>
        <v>22.517876960425657</v>
      </c>
      <c r="AW50">
        <f t="shared" si="37"/>
        <v>14.489871130906367</v>
      </c>
      <c r="AX50">
        <f t="shared" si="25"/>
        <v>209.95636539027376</v>
      </c>
      <c r="AY50">
        <f t="shared" si="38"/>
        <v>39.933102754435509</v>
      </c>
      <c r="AZ50">
        <f t="shared" si="39"/>
        <v>18.147454044904343</v>
      </c>
      <c r="BA50">
        <f t="shared" si="26"/>
        <v>329.33008831191501</v>
      </c>
      <c r="BB50">
        <f t="shared" si="27"/>
        <v>868.334689351826</v>
      </c>
      <c r="BC50">
        <f t="shared" si="28"/>
        <v>144.6333445965993</v>
      </c>
      <c r="BD50">
        <f t="shared" si="29"/>
        <v>74.373173616792315</v>
      </c>
      <c r="BE50">
        <f t="shared" si="30"/>
        <v>28.333177712033422</v>
      </c>
    </row>
    <row r="51" spans="1:57" x14ac:dyDescent="0.25">
      <c r="A51">
        <v>45</v>
      </c>
      <c r="B51" t="s">
        <v>73</v>
      </c>
      <c r="C51" t="s">
        <v>73</v>
      </c>
      <c r="D51" t="s">
        <v>704</v>
      </c>
      <c r="E51">
        <v>2.92585738095659</v>
      </c>
      <c r="F51">
        <v>0.41797962585094145</v>
      </c>
      <c r="G51">
        <v>2.92585738095659</v>
      </c>
      <c r="H51">
        <v>0.41797962585094145</v>
      </c>
      <c r="I51">
        <v>0</v>
      </c>
      <c r="J51">
        <v>0</v>
      </c>
      <c r="K51">
        <v>0</v>
      </c>
      <c r="L51">
        <f>SUMIF(OceanSink_All!$C$4:$C$240,OceanSink_Sovereign!C51,OceanSink_All!$K$4:$K$240)</f>
        <v>1.7556076894214744E-2</v>
      </c>
      <c r="M51">
        <f t="shared" si="40"/>
        <v>1.0339649508656516E-2</v>
      </c>
      <c r="N51">
        <f>SUMIFS(OceanSink_All!$M$4:$M$240,OceanSink_All!$C$4:$C$240,OceanSink_Sovereign!C51)</f>
        <v>1.0690835196186093E-4</v>
      </c>
      <c r="O51">
        <f>SUMIFS(OceanSink_All!$N$4:$N$240,OceanSink_All!$C$4:$C$240,OceanSink_Sovereign!C51)</f>
        <v>0.10174630516137248</v>
      </c>
      <c r="P51">
        <f t="shared" si="41"/>
        <v>4.3593962456620498E-2</v>
      </c>
      <c r="Q51">
        <f>SUMIFS(OceanSink_All!$P$4:$P$240,OceanSink_All!$C$4:$C$240,OceanSink_Sovereign!C51)</f>
        <v>1.9004335626692376E-3</v>
      </c>
      <c r="R51">
        <f t="shared" si="0"/>
        <v>664.98460256829151</v>
      </c>
      <c r="S51">
        <f t="shared" si="1"/>
        <v>107.41942180305396</v>
      </c>
      <c r="T51">
        <f t="shared" si="2"/>
        <v>11538.932180502425</v>
      </c>
      <c r="U51">
        <f t="shared" si="3"/>
        <v>2.8519352200528204E-4</v>
      </c>
      <c r="V51">
        <f t="shared" si="4"/>
        <v>6.5151718461451072E-5</v>
      </c>
      <c r="W51">
        <f t="shared" si="5"/>
        <v>85.335477255405621</v>
      </c>
      <c r="X51">
        <f t="shared" si="6"/>
        <v>16.242998162504858</v>
      </c>
      <c r="Y51">
        <f t="shared" si="7"/>
        <v>263.8349893071362</v>
      </c>
      <c r="Z51">
        <f t="shared" si="8"/>
        <v>2.8519352200528209E-4</v>
      </c>
      <c r="AA51">
        <f t="shared" si="9"/>
        <v>7.6769944716801691E-5</v>
      </c>
      <c r="AB51">
        <f t="shared" si="10"/>
        <v>5.1366577161579656E-2</v>
      </c>
      <c r="AC51">
        <f t="shared" si="11"/>
        <v>3.1129592341407251E-2</v>
      </c>
      <c r="AD51">
        <f t="shared" si="12"/>
        <v>9.6905151934220093E-4</v>
      </c>
      <c r="AE51">
        <f t="shared" si="31"/>
        <v>7.7244761703041835E-5</v>
      </c>
      <c r="AF51">
        <f t="shared" si="13"/>
        <v>4.8095537414112621E-5</v>
      </c>
      <c r="AG51">
        <f t="shared" si="14"/>
        <v>0.29769517794146327</v>
      </c>
      <c r="AH51">
        <f t="shared" si="15"/>
        <v>0.13445278374160261</v>
      </c>
      <c r="AI51">
        <f t="shared" si="16"/>
        <v>1.8077551055866156E-2</v>
      </c>
      <c r="AJ51">
        <f t="shared" si="32"/>
        <v>2.1184097912478744E-4</v>
      </c>
      <c r="AK51">
        <f t="shared" si="33"/>
        <v>1.038267954794825E-4</v>
      </c>
      <c r="AL51">
        <f t="shared" si="17"/>
        <v>664.93323599113</v>
      </c>
      <c r="AM51">
        <f t="shared" si="34"/>
        <v>107.41292806623501</v>
      </c>
      <c r="AN51">
        <f t="shared" si="35"/>
        <v>11537.537115762178</v>
      </c>
      <c r="AO51">
        <f t="shared" si="18"/>
        <v>0.9999227552382971</v>
      </c>
      <c r="AP51">
        <f t="shared" si="19"/>
        <v>0.22843167127329544</v>
      </c>
      <c r="AQ51">
        <f t="shared" si="20"/>
        <v>85.037782077464158</v>
      </c>
      <c r="AR51">
        <f t="shared" si="21"/>
        <v>16.210602477009271</v>
      </c>
      <c r="AS51">
        <f t="shared" si="22"/>
        <v>262.78363266761909</v>
      </c>
      <c r="AT51">
        <f t="shared" si="23"/>
        <v>0.99651147227957171</v>
      </c>
      <c r="AU51">
        <f t="shared" si="24"/>
        <v>0.26844755131214249</v>
      </c>
      <c r="AV51">
        <f t="shared" si="36"/>
        <v>180.05993749596632</v>
      </c>
      <c r="AW51">
        <f t="shared" si="37"/>
        <v>109.12312272605116</v>
      </c>
      <c r="AX51">
        <f t="shared" si="25"/>
        <v>11907.855913484824</v>
      </c>
      <c r="AY51">
        <f t="shared" si="38"/>
        <v>1043.5379987336112</v>
      </c>
      <c r="AZ51">
        <f t="shared" si="39"/>
        <v>471.3230301352155</v>
      </c>
      <c r="BA51">
        <f t="shared" si="26"/>
        <v>222145.39873584127</v>
      </c>
      <c r="BB51">
        <f t="shared" si="27"/>
        <v>484.87329849516368</v>
      </c>
      <c r="BC51">
        <f t="shared" si="28"/>
        <v>153.11888527953371</v>
      </c>
      <c r="BD51">
        <f t="shared" si="29"/>
        <v>-958.50021665614702</v>
      </c>
      <c r="BE51">
        <f t="shared" si="30"/>
        <v>471.60172006525687</v>
      </c>
    </row>
    <row r="52" spans="1:57" x14ac:dyDescent="0.25">
      <c r="A52">
        <v>46</v>
      </c>
      <c r="B52" t="s">
        <v>71</v>
      </c>
      <c r="C52" t="s">
        <v>71</v>
      </c>
      <c r="D52" t="s">
        <v>704</v>
      </c>
      <c r="E52">
        <v>5.9548746087280122</v>
      </c>
      <c r="F52">
        <v>0.85069637267543041</v>
      </c>
      <c r="G52">
        <v>5.9548746087280122</v>
      </c>
      <c r="H52">
        <v>0.85069637267543041</v>
      </c>
      <c r="I52">
        <v>0</v>
      </c>
      <c r="J52">
        <v>0</v>
      </c>
      <c r="K52">
        <v>0</v>
      </c>
      <c r="L52">
        <f>SUMIF(OceanSink_All!$C$4:$C$240,OceanSink_Sovereign!C52,OceanSink_All!$K$4:$K$240)</f>
        <v>4.7828766592113735E-2</v>
      </c>
      <c r="M52">
        <f t="shared" si="40"/>
        <v>3.0438976521366189E-2</v>
      </c>
      <c r="N52">
        <f>SUMIFS(OceanSink_All!$M$4:$M$240,OceanSink_All!$C$4:$C$240,OceanSink_Sovereign!C52)</f>
        <v>9.2653129166828216E-4</v>
      </c>
      <c r="O52">
        <f>SUMIFS(OceanSink_All!$N$4:$N$240,OceanSink_All!$C$4:$C$240,OceanSink_Sovereign!C52)</f>
        <v>3.4921092614532571E-2</v>
      </c>
      <c r="P52">
        <f t="shared" si="41"/>
        <v>1.4886595895349004E-2</v>
      </c>
      <c r="Q52">
        <f>SUMIFS(OceanSink_All!$P$4:$P$240,OceanSink_All!$C$4:$C$240,OceanSink_Sovereign!C52)</f>
        <v>2.2161073735142182E-4</v>
      </c>
      <c r="R52">
        <f t="shared" si="0"/>
        <v>1353.415224816715</v>
      </c>
      <c r="S52">
        <f t="shared" si="1"/>
        <v>218.62623637865585</v>
      </c>
      <c r="T52">
        <f t="shared" si="2"/>
        <v>47797.4312330959</v>
      </c>
      <c r="U52">
        <f t="shared" si="3"/>
        <v>5.804423940198078E-4</v>
      </c>
      <c r="V52">
        <f t="shared" si="4"/>
        <v>1.3260055548375591E-4</v>
      </c>
      <c r="W52">
        <f t="shared" si="5"/>
        <v>173.67971181348608</v>
      </c>
      <c r="X52">
        <f t="shared" si="6"/>
        <v>33.058691772560806</v>
      </c>
      <c r="Y52">
        <f t="shared" si="7"/>
        <v>1092.8771017131796</v>
      </c>
      <c r="Z52">
        <f t="shared" si="8"/>
        <v>5.804423940198078E-4</v>
      </c>
      <c r="AA52">
        <f t="shared" si="9"/>
        <v>1.5624664328582947E-4</v>
      </c>
      <c r="AB52">
        <f t="shared" si="10"/>
        <v>0.28481430774615668</v>
      </c>
      <c r="AC52">
        <f t="shared" si="11"/>
        <v>0.18577078840122971</v>
      </c>
      <c r="AD52">
        <f t="shared" si="12"/>
        <v>3.4510785823214464E-2</v>
      </c>
      <c r="AE52">
        <f t="shared" si="31"/>
        <v>2.1044118798407E-4</v>
      </c>
      <c r="AF52">
        <f t="shared" si="13"/>
        <v>1.4051440847594852E-4</v>
      </c>
      <c r="AG52">
        <f t="shared" si="14"/>
        <v>0.20795072771931933</v>
      </c>
      <c r="AH52">
        <f t="shared" si="15"/>
        <v>9.3493074981281857E-2</v>
      </c>
      <c r="AI52">
        <f t="shared" si="16"/>
        <v>8.7409550694555922E-3</v>
      </c>
      <c r="AJ52">
        <f t="shared" si="32"/>
        <v>5.0328014586081695E-5</v>
      </c>
      <c r="AK52">
        <f t="shared" si="33"/>
        <v>2.4571400723990854E-5</v>
      </c>
      <c r="AL52">
        <f t="shared" si="17"/>
        <v>1353.1304105089687</v>
      </c>
      <c r="AM52">
        <f t="shared" si="34"/>
        <v>218.59017928865518</v>
      </c>
      <c r="AN52">
        <f t="shared" si="35"/>
        <v>47781.666481446417</v>
      </c>
      <c r="AO52">
        <f t="shared" si="18"/>
        <v>0.99978955881201581</v>
      </c>
      <c r="AP52">
        <f t="shared" si="19"/>
        <v>0.22840452377975903</v>
      </c>
      <c r="AQ52">
        <f t="shared" si="20"/>
        <v>173.47176108576679</v>
      </c>
      <c r="AR52">
        <f t="shared" si="21"/>
        <v>33.036282626534913</v>
      </c>
      <c r="AS52">
        <f t="shared" si="22"/>
        <v>1091.3959697802925</v>
      </c>
      <c r="AT52">
        <f t="shared" si="23"/>
        <v>0.99880267691863389</v>
      </c>
      <c r="AU52">
        <f t="shared" si="24"/>
        <v>0.26893306671371314</v>
      </c>
      <c r="AV52">
        <f t="shared" si="36"/>
        <v>490.40006791406711</v>
      </c>
      <c r="AW52">
        <f t="shared" si="37"/>
        <v>319.87348547392781</v>
      </c>
      <c r="AX52">
        <f t="shared" si="25"/>
        <v>102319.0467092391</v>
      </c>
      <c r="AY52">
        <f t="shared" si="38"/>
        <v>358.05452262329328</v>
      </c>
      <c r="AZ52">
        <f t="shared" si="39"/>
        <v>160.98804546215257</v>
      </c>
      <c r="BA52">
        <f t="shared" si="26"/>
        <v>25917.150781724104</v>
      </c>
      <c r="BB52">
        <f t="shared" si="27"/>
        <v>862.73034259490157</v>
      </c>
      <c r="BC52">
        <f t="shared" si="28"/>
        <v>387.42833297357788</v>
      </c>
      <c r="BD52">
        <f t="shared" si="29"/>
        <v>-184.58276153752649</v>
      </c>
      <c r="BE52">
        <f t="shared" si="30"/>
        <v>164.34277213039945</v>
      </c>
    </row>
    <row r="53" spans="1:57" x14ac:dyDescent="0.25">
      <c r="A53">
        <v>47</v>
      </c>
      <c r="B53" t="s">
        <v>76</v>
      </c>
      <c r="C53" t="s">
        <v>76</v>
      </c>
      <c r="D53" t="s">
        <v>704</v>
      </c>
      <c r="E53">
        <v>65.697035505458246</v>
      </c>
      <c r="F53">
        <v>2.6831388007373067</v>
      </c>
      <c r="G53">
        <v>65.697035505458246</v>
      </c>
      <c r="H53">
        <v>7.219284941336289</v>
      </c>
      <c r="I53">
        <v>0</v>
      </c>
      <c r="J53">
        <v>0</v>
      </c>
      <c r="K53">
        <v>0</v>
      </c>
      <c r="L53">
        <f>SUMIF(OceanSink_All!$C$4:$C$240,OceanSink_Sovereign!C53,OceanSink_All!$K$4:$K$240)</f>
        <v>3.9835789472359271</v>
      </c>
      <c r="M53">
        <f t="shared" si="40"/>
        <v>2.4185269842374986</v>
      </c>
      <c r="N53">
        <f>SUMIFS(OceanSink_All!$M$4:$M$240,OceanSink_All!$C$4:$C$240,OceanSink_Sovereign!C53)</f>
        <v>5.8492727734849295</v>
      </c>
      <c r="O53">
        <f>SUMIFS(OceanSink_All!$N$4:$N$240,OceanSink_All!$C$4:$C$240,OceanSink_Sovereign!C53)</f>
        <v>6.9675380736729497</v>
      </c>
      <c r="P53">
        <f t="shared" si="41"/>
        <v>2.9821996521753849</v>
      </c>
      <c r="Q53">
        <f>SUMIFS(OceanSink_All!$P$4:$P$240,OceanSink_All!$C$4:$C$240,OceanSink_Sovereign!C53)</f>
        <v>8.8935147654349862</v>
      </c>
      <c r="R53">
        <f t="shared" si="0"/>
        <v>14931.52650907022</v>
      </c>
      <c r="S53">
        <f t="shared" si="1"/>
        <v>1989.9424750504113</v>
      </c>
      <c r="T53">
        <f t="shared" si="2"/>
        <v>3959871.054009757</v>
      </c>
      <c r="U53">
        <f t="shared" si="3"/>
        <v>6.4037191501733308E-3</v>
      </c>
      <c r="V53">
        <f t="shared" si="4"/>
        <v>1.3410452127636395E-3</v>
      </c>
      <c r="W53">
        <f t="shared" si="5"/>
        <v>1916.1179610506745</v>
      </c>
      <c r="X53">
        <f t="shared" si="6"/>
        <v>320.04050187794519</v>
      </c>
      <c r="Y53">
        <f t="shared" si="7"/>
        <v>102425.92284228704</v>
      </c>
      <c r="Z53">
        <f t="shared" si="8"/>
        <v>6.4037191501733317E-3</v>
      </c>
      <c r="AA53">
        <f t="shared" si="9"/>
        <v>1.72378797976914E-3</v>
      </c>
      <c r="AB53">
        <f t="shared" si="10"/>
        <v>261.7093275353547</v>
      </c>
      <c r="AC53">
        <f t="shared" si="11"/>
        <v>161.47168661046285</v>
      </c>
      <c r="AD53">
        <f t="shared" si="12"/>
        <v>26073.105576827529</v>
      </c>
      <c r="AE53">
        <f t="shared" si="31"/>
        <v>1.752729885831688E-2</v>
      </c>
      <c r="AF53">
        <f t="shared" si="13"/>
        <v>1.0984321591537604E-2</v>
      </c>
      <c r="AG53">
        <f t="shared" si="14"/>
        <v>457.74659621172395</v>
      </c>
      <c r="AH53">
        <f t="shared" si="15"/>
        <v>202.2756978774801</v>
      </c>
      <c r="AI53">
        <f t="shared" si="16"/>
        <v>40915.457951821605</v>
      </c>
      <c r="AJ53">
        <f t="shared" si="32"/>
        <v>21.353308503713535</v>
      </c>
      <c r="AK53">
        <f t="shared" si="33"/>
        <v>10.087449529179484</v>
      </c>
      <c r="AL53">
        <f t="shared" si="17"/>
        <v>14669.817181534865</v>
      </c>
      <c r="AM53">
        <f t="shared" si="34"/>
        <v>1959.8669662868408</v>
      </c>
      <c r="AN53">
        <f t="shared" si="35"/>
        <v>3841078.5255423849</v>
      </c>
      <c r="AO53">
        <f t="shared" si="18"/>
        <v>0.98247270114168317</v>
      </c>
      <c r="AP53">
        <f t="shared" si="19"/>
        <v>0.18539808557030654</v>
      </c>
      <c r="AQ53">
        <f t="shared" si="20"/>
        <v>1458.3713648389503</v>
      </c>
      <c r="AR53">
        <f t="shared" si="21"/>
        <v>213.04558698411148</v>
      </c>
      <c r="AS53">
        <f t="shared" si="22"/>
        <v>45388.422133404609</v>
      </c>
      <c r="AT53">
        <f t="shared" si="23"/>
        <v>0.76110729844590275</v>
      </c>
      <c r="AU53">
        <f t="shared" si="24"/>
        <v>0.16888731828548639</v>
      </c>
      <c r="AV53">
        <f t="shared" si="36"/>
        <v>40606.623807947472</v>
      </c>
      <c r="AW53">
        <f t="shared" si="37"/>
        <v>25335.12650754489</v>
      </c>
      <c r="AX53">
        <f t="shared" si="25"/>
        <v>641868635.15330374</v>
      </c>
      <c r="AY53">
        <f t="shared" si="38"/>
        <v>71023.620009213802</v>
      </c>
      <c r="AZ53">
        <f t="shared" si="39"/>
        <v>32068.327675162996</v>
      </c>
      <c r="BA53">
        <f t="shared" si="26"/>
        <v>1028377639.8816249</v>
      </c>
      <c r="BB53">
        <f t="shared" si="27"/>
        <v>-25936.806626412606</v>
      </c>
      <c r="BC53">
        <f t="shared" si="28"/>
        <v>25410.818831333359</v>
      </c>
      <c r="BD53">
        <f t="shared" si="29"/>
        <v>-69565.248644374849</v>
      </c>
      <c r="BE53">
        <f t="shared" si="30"/>
        <v>32069.035350377446</v>
      </c>
    </row>
    <row r="54" spans="1:57" x14ac:dyDescent="0.25">
      <c r="A54">
        <v>48</v>
      </c>
      <c r="B54" t="s">
        <v>75</v>
      </c>
      <c r="C54" t="s">
        <v>75</v>
      </c>
      <c r="D54" t="s">
        <v>704</v>
      </c>
      <c r="E54">
        <v>170.21114065149453</v>
      </c>
      <c r="F54">
        <v>24.315877235927793</v>
      </c>
      <c r="G54">
        <v>170.21114065149453</v>
      </c>
      <c r="H54">
        <v>24.315877235927793</v>
      </c>
      <c r="I54">
        <v>0</v>
      </c>
      <c r="J54">
        <v>0</v>
      </c>
      <c r="K54">
        <v>0</v>
      </c>
      <c r="L54">
        <f>SUMIF(OceanSink_All!$C$4:$C$240,OceanSink_Sovereign!C54,OceanSink_All!$K$4:$K$240)</f>
        <v>0.46167177790026404</v>
      </c>
      <c r="M54">
        <f t="shared" si="40"/>
        <v>0.20003508189739899</v>
      </c>
      <c r="N54">
        <f>SUMIFS(OceanSink_All!$M$4:$M$240,OceanSink_All!$C$4:$C$240,OceanSink_Sovereign!C54)</f>
        <v>4.0014033989699119E-2</v>
      </c>
      <c r="O54">
        <f>SUMIFS(OceanSink_All!$N$4:$N$240,OceanSink_All!$C$4:$C$240,OceanSink_Sovereign!C54)</f>
        <v>1.0372429006934616</v>
      </c>
      <c r="P54">
        <f t="shared" si="41"/>
        <v>0.44407441547458659</v>
      </c>
      <c r="Q54">
        <f>SUMIFS(OceanSink_All!$P$4:$P$240,OceanSink_All!$C$4:$C$240,OceanSink_Sovereign!C54)</f>
        <v>0.19720208647909576</v>
      </c>
      <c r="R54">
        <f t="shared" si="0"/>
        <v>38685.340049563063</v>
      </c>
      <c r="S54">
        <f t="shared" si="1"/>
        <v>6249.1023767002644</v>
      </c>
      <c r="T54">
        <f t="shared" si="2"/>
        <v>39051280.514480896</v>
      </c>
      <c r="U54">
        <f t="shared" si="3"/>
        <v>1.6591073441544615E-2</v>
      </c>
      <c r="V54">
        <f t="shared" si="4"/>
        <v>3.7901875829309786E-3</v>
      </c>
      <c r="W54">
        <f t="shared" si="5"/>
        <v>4964.3735255931679</v>
      </c>
      <c r="X54">
        <f t="shared" si="6"/>
        <v>944.93301786848144</v>
      </c>
      <c r="Y54">
        <f t="shared" si="7"/>
        <v>892898.4082580359</v>
      </c>
      <c r="Z54">
        <f t="shared" si="8"/>
        <v>1.6591073441544618E-2</v>
      </c>
      <c r="AA54">
        <f t="shared" si="9"/>
        <v>4.4660754632294452E-3</v>
      </c>
      <c r="AB54">
        <f t="shared" si="10"/>
        <v>78.581679923007385</v>
      </c>
      <c r="AC54">
        <f t="shared" si="11"/>
        <v>35.851107874803624</v>
      </c>
      <c r="AD54">
        <f t="shared" si="12"/>
        <v>1285.3019358508063</v>
      </c>
      <c r="AE54">
        <f t="shared" si="31"/>
        <v>2.0313038433248808E-3</v>
      </c>
      <c r="AF54">
        <f t="shared" si="13"/>
        <v>9.7110668206982717E-4</v>
      </c>
      <c r="AG54">
        <f t="shared" si="14"/>
        <v>176.55029725969897</v>
      </c>
      <c r="AH54">
        <f t="shared" si="15"/>
        <v>79.683300634758083</v>
      </c>
      <c r="AI54">
        <f t="shared" si="16"/>
        <v>6349.428400049238</v>
      </c>
      <c r="AJ54">
        <f t="shared" si="32"/>
        <v>1.2789989244998596</v>
      </c>
      <c r="AK54">
        <f t="shared" si="33"/>
        <v>0.62649219045967708</v>
      </c>
      <c r="AL54">
        <f t="shared" si="17"/>
        <v>38606.758369640062</v>
      </c>
      <c r="AM54">
        <f t="shared" si="34"/>
        <v>6239.0838507807275</v>
      </c>
      <c r="AN54">
        <f t="shared" si="35"/>
        <v>38926167.297072873</v>
      </c>
      <c r="AO54">
        <f t="shared" si="18"/>
        <v>0.99796869615667527</v>
      </c>
      <c r="AP54">
        <f t="shared" si="19"/>
        <v>0.22803225892523835</v>
      </c>
      <c r="AQ54">
        <f t="shared" si="20"/>
        <v>4787.8232283334692</v>
      </c>
      <c r="AR54">
        <f t="shared" si="21"/>
        <v>923.06407216381956</v>
      </c>
      <c r="AS54">
        <f t="shared" si="22"/>
        <v>852047.28131965303</v>
      </c>
      <c r="AT54">
        <f t="shared" si="23"/>
        <v>0.96443654041149052</v>
      </c>
      <c r="AU54">
        <f t="shared" si="24"/>
        <v>0.26128927738507746</v>
      </c>
      <c r="AV54">
        <f t="shared" si="36"/>
        <v>4657.8014239113818</v>
      </c>
      <c r="AW54">
        <f t="shared" si="37"/>
        <v>2128.5284284839045</v>
      </c>
      <c r="AX54">
        <f t="shared" si="25"/>
        <v>4530633.2708641598</v>
      </c>
      <c r="AY54">
        <f t="shared" si="38"/>
        <v>10464.732069534663</v>
      </c>
      <c r="AZ54">
        <f t="shared" si="39"/>
        <v>4731.0746024427808</v>
      </c>
      <c r="BA54">
        <f t="shared" si="26"/>
        <v>22383066.893879116</v>
      </c>
      <c r="BB54">
        <f t="shared" si="27"/>
        <v>33948.956945728678</v>
      </c>
      <c r="BC54">
        <f t="shared" si="28"/>
        <v>6592.1772251614284</v>
      </c>
      <c r="BD54">
        <f t="shared" si="29"/>
        <v>-5676.9088412011934</v>
      </c>
      <c r="BE54">
        <f t="shared" si="30"/>
        <v>4820.2815452210643</v>
      </c>
    </row>
    <row r="55" spans="1:57" x14ac:dyDescent="0.25">
      <c r="A55">
        <v>49</v>
      </c>
      <c r="B55" t="s">
        <v>78</v>
      </c>
      <c r="C55" t="s">
        <v>78</v>
      </c>
      <c r="D55" t="s">
        <v>704</v>
      </c>
      <c r="E55">
        <v>4.4473126009141692</v>
      </c>
      <c r="F55">
        <v>0.63533037155916716</v>
      </c>
      <c r="G55">
        <v>4.4473126009141692</v>
      </c>
      <c r="H55">
        <v>0.63533037155916716</v>
      </c>
      <c r="I55">
        <v>0</v>
      </c>
      <c r="J55">
        <v>0</v>
      </c>
      <c r="K55">
        <v>0</v>
      </c>
      <c r="L55">
        <f>SUMIF(OceanSink_All!$C$4:$C$240,OceanSink_Sovereign!C55,OceanSink_All!$K$4:$K$240)</f>
        <v>0.69353661395120092</v>
      </c>
      <c r="M55">
        <f t="shared" si="40"/>
        <v>0.26253433961089895</v>
      </c>
      <c r="N55">
        <f>SUMIFS(OceanSink_All!$M$4:$M$240,OceanSink_All!$C$4:$C$240,OceanSink_Sovereign!C55)</f>
        <v>6.8924279474930822E-2</v>
      </c>
      <c r="O55">
        <f>SUMIFS(OceanSink_All!$N$4:$N$240,OceanSink_All!$C$4:$C$240,OceanSink_Sovereign!C55)</f>
        <v>0.20041387911947481</v>
      </c>
      <c r="P55">
        <f t="shared" si="41"/>
        <v>8.5227312207884126E-2</v>
      </c>
      <c r="Q55">
        <f>SUMIFS(OceanSink_All!$P$4:$P$240,OceanSink_All!$C$4:$C$240,OceanSink_Sovereign!C55)</f>
        <v>7.2636947461801544E-3</v>
      </c>
      <c r="R55">
        <f t="shared" si="0"/>
        <v>1010.7787281993092</v>
      </c>
      <c r="S55">
        <f t="shared" si="1"/>
        <v>163.27786558463288</v>
      </c>
      <c r="T55">
        <f t="shared" si="2"/>
        <v>26659.661389873443</v>
      </c>
      <c r="U55">
        <f t="shared" si="3"/>
        <v>4.3349506793065432E-4</v>
      </c>
      <c r="V55">
        <f t="shared" si="4"/>
        <v>9.9030820972583351E-5</v>
      </c>
      <c r="W55">
        <f t="shared" si="5"/>
        <v>129.71019905929606</v>
      </c>
      <c r="X55">
        <f t="shared" si="6"/>
        <v>24.6894092907276</v>
      </c>
      <c r="Y55">
        <f t="shared" si="7"/>
        <v>609.56693112506628</v>
      </c>
      <c r="Z55">
        <f t="shared" si="8"/>
        <v>4.3349506793065437E-4</v>
      </c>
      <c r="AA55">
        <f t="shared" si="9"/>
        <v>1.1669056213494976E-4</v>
      </c>
      <c r="AB55">
        <f t="shared" si="10"/>
        <v>3.0843741224205217</v>
      </c>
      <c r="AC55">
        <f t="shared" si="11"/>
        <v>1.2479484370433869</v>
      </c>
      <c r="AD55">
        <f t="shared" si="12"/>
        <v>1.5573753015190321</v>
      </c>
      <c r="AE55">
        <f t="shared" si="31"/>
        <v>3.0514830163821307E-3</v>
      </c>
      <c r="AF55">
        <f t="shared" si="13"/>
        <v>1.3093391349324414E-3</v>
      </c>
      <c r="AG55">
        <f t="shared" si="14"/>
        <v>0.89130317000612946</v>
      </c>
      <c r="AH55">
        <f t="shared" si="15"/>
        <v>0.39984786622078433</v>
      </c>
      <c r="AI55">
        <f t="shared" si="16"/>
        <v>0.15987831612131426</v>
      </c>
      <c r="AJ55">
        <f t="shared" si="32"/>
        <v>1.2325809171584655E-3</v>
      </c>
      <c r="AK55">
        <f t="shared" si="33"/>
        <v>6.0066247663331091E-4</v>
      </c>
      <c r="AL55">
        <f t="shared" si="17"/>
        <v>1007.6943540768887</v>
      </c>
      <c r="AM55">
        <f t="shared" si="34"/>
        <v>162.88413836007985</v>
      </c>
      <c r="AN55">
        <f t="shared" si="35"/>
        <v>26531.242529305633</v>
      </c>
      <c r="AO55">
        <f t="shared" si="18"/>
        <v>0.99694851698361786</v>
      </c>
      <c r="AP55">
        <f t="shared" si="19"/>
        <v>0.22782342125412963</v>
      </c>
      <c r="AQ55">
        <f t="shared" si="20"/>
        <v>128.81889588928993</v>
      </c>
      <c r="AR55">
        <f t="shared" si="21"/>
        <v>24.59106864875973</v>
      </c>
      <c r="AS55">
        <f t="shared" si="22"/>
        <v>604.72065728801374</v>
      </c>
      <c r="AT55">
        <f t="shared" si="23"/>
        <v>0.99312850356818372</v>
      </c>
      <c r="AU55">
        <f t="shared" si="24"/>
        <v>0.26772477472256034</v>
      </c>
      <c r="AV55">
        <f t="shared" si="36"/>
        <v>7112.0464557257401</v>
      </c>
      <c r="AW55">
        <f t="shared" si="37"/>
        <v>2877.71416390487</v>
      </c>
      <c r="AX55">
        <f t="shared" si="25"/>
        <v>8281238.809138705</v>
      </c>
      <c r="AY55">
        <f t="shared" si="38"/>
        <v>2055.1947654925098</v>
      </c>
      <c r="AZ55">
        <f t="shared" si="39"/>
        <v>922.0222796120587</v>
      </c>
      <c r="BA55">
        <f t="shared" si="26"/>
        <v>850125.08410101733</v>
      </c>
      <c r="BB55">
        <f t="shared" si="27"/>
        <v>-6104.3521016488512</v>
      </c>
      <c r="BC55">
        <f t="shared" si="28"/>
        <v>2882.3202548759236</v>
      </c>
      <c r="BD55">
        <f t="shared" si="29"/>
        <v>-1926.3758696032198</v>
      </c>
      <c r="BE55">
        <f t="shared" si="30"/>
        <v>922.35015301039834</v>
      </c>
    </row>
    <row r="56" spans="1:57" x14ac:dyDescent="0.25">
      <c r="A56">
        <v>50</v>
      </c>
      <c r="B56" t="s">
        <v>79</v>
      </c>
      <c r="C56" t="s">
        <v>79</v>
      </c>
      <c r="D56" t="s">
        <v>704</v>
      </c>
      <c r="E56">
        <v>3.3571497517952013E-2</v>
      </c>
      <c r="F56">
        <v>4.7959282168502891E-3</v>
      </c>
      <c r="G56">
        <v>3.3571497517952013E-2</v>
      </c>
      <c r="H56">
        <v>4.7959282168502891E-3</v>
      </c>
      <c r="I56">
        <v>0</v>
      </c>
      <c r="J56">
        <v>0</v>
      </c>
      <c r="K56">
        <v>0</v>
      </c>
      <c r="L56">
        <f>SUMIF(OceanSink_All!$C$4:$C$240,OceanSink_Sovereign!C56,OceanSink_All!$K$4:$K$240)</f>
        <v>0.36268673733667833</v>
      </c>
      <c r="M56">
        <f t="shared" si="40"/>
        <v>0.23611622810704114</v>
      </c>
      <c r="N56">
        <f>SUMIFS(OceanSink_All!$M$4:$M$240,OceanSink_All!$C$4:$C$240,OceanSink_Sovereign!C56)</f>
        <v>5.5750873175496284E-2</v>
      </c>
      <c r="O56">
        <f>SUMIFS(OceanSink_All!$N$4:$N$240,OceanSink_All!$C$4:$C$240,OceanSink_Sovereign!C56)</f>
        <v>0.11210337427148298</v>
      </c>
      <c r="P56">
        <f t="shared" si="41"/>
        <v>4.7690935605820897E-2</v>
      </c>
      <c r="Q56">
        <f>SUMIFS(OceanSink_All!$P$4:$P$240,OceanSink_All!$C$4:$C$240,OceanSink_Sovereign!C56)</f>
        <v>2.2744253389585553E-3</v>
      </c>
      <c r="R56">
        <f t="shared" si="0"/>
        <v>7.6300810421931251</v>
      </c>
      <c r="S56">
        <f t="shared" si="1"/>
        <v>1.2325381530599528</v>
      </c>
      <c r="T56">
        <f t="shared" si="2"/>
        <v>1.5191502987484398</v>
      </c>
      <c r="U56">
        <f t="shared" si="3"/>
        <v>3.272330933986277E-6</v>
      </c>
      <c r="V56">
        <f t="shared" si="4"/>
        <v>7.4755549223107012E-7</v>
      </c>
      <c r="W56">
        <f t="shared" si="5"/>
        <v>0.9791453888078645</v>
      </c>
      <c r="X56">
        <f t="shared" si="6"/>
        <v>0.1863733263438658</v>
      </c>
      <c r="Y56">
        <f t="shared" si="7"/>
        <v>3.4735016772477104E-2</v>
      </c>
      <c r="Z56">
        <f t="shared" si="8"/>
        <v>3.272330933986277E-6</v>
      </c>
      <c r="AA56">
        <f t="shared" si="9"/>
        <v>8.8086385388709397E-7</v>
      </c>
      <c r="AB56">
        <f t="shared" si="10"/>
        <v>1.2175936902292411E-2</v>
      </c>
      <c r="AC56">
        <f t="shared" si="11"/>
        <v>8.115377261560747E-3</v>
      </c>
      <c r="AD56">
        <f t="shared" si="12"/>
        <v>6.5859348097457212E-5</v>
      </c>
      <c r="AE56">
        <f t="shared" si="31"/>
        <v>1.5957808095302568E-3</v>
      </c>
      <c r="AF56">
        <f t="shared" si="13"/>
        <v>1.0877596759580343E-3</v>
      </c>
      <c r="AG56">
        <f t="shared" si="14"/>
        <v>3.7634781511091363E-3</v>
      </c>
      <c r="AH56">
        <f t="shared" si="15"/>
        <v>1.6889159852446502E-3</v>
      </c>
      <c r="AI56">
        <f t="shared" si="16"/>
        <v>2.8524372052149077E-6</v>
      </c>
      <c r="AJ56">
        <f t="shared" si="32"/>
        <v>2.9131906638378041E-6</v>
      </c>
      <c r="AK56">
        <f t="shared" si="33"/>
        <v>1.4200724913738804E-6</v>
      </c>
      <c r="AL56">
        <f t="shared" si="17"/>
        <v>7.6179051052908324</v>
      </c>
      <c r="AM56">
        <f t="shared" si="34"/>
        <v>1.2309746202297365</v>
      </c>
      <c r="AN56">
        <f t="shared" si="35"/>
        <v>1.5152985156497438</v>
      </c>
      <c r="AO56">
        <f t="shared" si="18"/>
        <v>0.99840421919046973</v>
      </c>
      <c r="AP56">
        <f t="shared" si="19"/>
        <v>0.22812022843683874</v>
      </c>
      <c r="AQ56">
        <f t="shared" si="20"/>
        <v>0.97538191065675528</v>
      </c>
      <c r="AR56">
        <f t="shared" si="21"/>
        <v>0.18596326142596095</v>
      </c>
      <c r="AS56">
        <f t="shared" si="22"/>
        <v>3.4582334600180294E-2</v>
      </c>
      <c r="AT56">
        <f t="shared" si="23"/>
        <v>0.9961563643212461</v>
      </c>
      <c r="AU56">
        <f t="shared" si="24"/>
        <v>0.26837207383332184</v>
      </c>
      <c r="AV56">
        <f t="shared" si="36"/>
        <v>3720.8635997475485</v>
      </c>
      <c r="AW56">
        <f t="shared" si="37"/>
        <v>2479.9912017050442</v>
      </c>
      <c r="AX56">
        <f t="shared" si="25"/>
        <v>6150356.3605344296</v>
      </c>
      <c r="AY56">
        <f t="shared" si="38"/>
        <v>1150.0871738478472</v>
      </c>
      <c r="AZ56">
        <f t="shared" si="39"/>
        <v>516.11864835189635</v>
      </c>
      <c r="BA56">
        <f t="shared" si="26"/>
        <v>266378.45917658845</v>
      </c>
      <c r="BB56">
        <f t="shared" si="27"/>
        <v>-3713.2456946422576</v>
      </c>
      <c r="BC56">
        <f t="shared" si="28"/>
        <v>2479.9915072098424</v>
      </c>
      <c r="BD56">
        <f t="shared" si="29"/>
        <v>-1149.1117919371904</v>
      </c>
      <c r="BE56">
        <f t="shared" si="30"/>
        <v>516.11868185420599</v>
      </c>
    </row>
    <row r="57" spans="1:57" x14ac:dyDescent="0.25">
      <c r="A57">
        <v>51</v>
      </c>
      <c r="B57" t="s">
        <v>81</v>
      </c>
      <c r="C57" t="s">
        <v>81</v>
      </c>
      <c r="D57" t="s">
        <v>704</v>
      </c>
      <c r="E57">
        <v>0.69617513749513282</v>
      </c>
      <c r="F57">
        <v>9.945359107073326E-2</v>
      </c>
      <c r="G57">
        <v>0.69617513749513282</v>
      </c>
      <c r="H57">
        <v>9.945359107073326E-2</v>
      </c>
      <c r="I57">
        <v>0</v>
      </c>
      <c r="J57">
        <v>0</v>
      </c>
      <c r="K57">
        <v>0</v>
      </c>
      <c r="L57">
        <f>SUMIF(OceanSink_All!$C$4:$C$240,OceanSink_Sovereign!C57,OceanSink_All!$K$4:$K$240)</f>
        <v>1.3895736296752681</v>
      </c>
      <c r="M57">
        <f t="shared" si="40"/>
        <v>0.17434596125651861</v>
      </c>
      <c r="N57">
        <f>SUMIFS(OceanSink_All!$M$4:$M$240,OceanSink_All!$C$4:$C$240,OceanSink_Sovereign!C57)</f>
        <v>3.0396514206459488E-2</v>
      </c>
      <c r="O57">
        <f>SUMIFS(OceanSink_All!$N$4:$N$240,OceanSink_All!$C$4:$C$240,OceanSink_Sovereign!C57)</f>
        <v>6.6089167981145964E-3</v>
      </c>
      <c r="P57">
        <f t="shared" si="41"/>
        <v>3.0071036380699104E-3</v>
      </c>
      <c r="Q57">
        <f>SUMIFS(OceanSink_All!$P$4:$P$240,OceanSink_All!$C$4:$C$240,OceanSink_Sovereign!C57)</f>
        <v>9.0426722900932913E-6</v>
      </c>
      <c r="R57">
        <f t="shared" si="0"/>
        <v>158.22567092240482</v>
      </c>
      <c r="S57">
        <f t="shared" si="1"/>
        <v>25.559253581573763</v>
      </c>
      <c r="T57">
        <f t="shared" si="2"/>
        <v>653.2754436471912</v>
      </c>
      <c r="U57">
        <f t="shared" si="3"/>
        <v>6.7858618361581096E-5</v>
      </c>
      <c r="V57">
        <f t="shared" si="4"/>
        <v>1.550212489957925E-5</v>
      </c>
      <c r="W57">
        <f t="shared" si="5"/>
        <v>20.304625235038486</v>
      </c>
      <c r="X57">
        <f t="shared" si="6"/>
        <v>3.8648402867189446</v>
      </c>
      <c r="Y57">
        <f t="shared" si="7"/>
        <v>14.936990441845774</v>
      </c>
      <c r="Z57">
        <f t="shared" si="8"/>
        <v>6.7858618361581096E-5</v>
      </c>
      <c r="AA57">
        <f t="shared" si="9"/>
        <v>1.8266552281929598E-5</v>
      </c>
      <c r="AB57">
        <f t="shared" si="10"/>
        <v>0.96738661269879056</v>
      </c>
      <c r="AC57">
        <f t="shared" si="11"/>
        <v>0.183931184314263</v>
      </c>
      <c r="AD57">
        <f t="shared" si="12"/>
        <v>3.3830680563247388E-2</v>
      </c>
      <c r="AE57">
        <f t="shared" si="31"/>
        <v>6.1139675190456612E-3</v>
      </c>
      <c r="AF57">
        <f t="shared" si="13"/>
        <v>1.4540237709256547E-3</v>
      </c>
      <c r="AG57">
        <f t="shared" si="14"/>
        <v>4.6009635606213224E-3</v>
      </c>
      <c r="AH57">
        <f t="shared" si="15"/>
        <v>2.194228249336354E-3</v>
      </c>
      <c r="AI57">
        <f t="shared" si="16"/>
        <v>4.8146376101856809E-6</v>
      </c>
      <c r="AJ57">
        <f t="shared" si="32"/>
        <v>2.3712024006615729E-7</v>
      </c>
      <c r="AK57">
        <f t="shared" si="33"/>
        <v>1.2175840722692769E-7</v>
      </c>
      <c r="AL57">
        <f t="shared" si="17"/>
        <v>157.25828430970603</v>
      </c>
      <c r="AM57">
        <f t="shared" si="34"/>
        <v>25.436828481798923</v>
      </c>
      <c r="AN57">
        <f t="shared" si="35"/>
        <v>647.03224321245693</v>
      </c>
      <c r="AO57">
        <f t="shared" si="18"/>
        <v>0.99388603248095431</v>
      </c>
      <c r="AP57">
        <f t="shared" si="19"/>
        <v>0.22720197499306838</v>
      </c>
      <c r="AQ57">
        <f t="shared" si="20"/>
        <v>20.300024271477863</v>
      </c>
      <c r="AR57">
        <f t="shared" si="21"/>
        <v>3.8643464383644335</v>
      </c>
      <c r="AS57">
        <f t="shared" si="22"/>
        <v>14.933173395699882</v>
      </c>
      <c r="AT57">
        <f t="shared" si="23"/>
        <v>0.99977340317748475</v>
      </c>
      <c r="AU57">
        <f t="shared" si="24"/>
        <v>0.26913774736396318</v>
      </c>
      <c r="AV57">
        <f t="shared" si="36"/>
        <v>14254.946394951814</v>
      </c>
      <c r="AW57">
        <f t="shared" si="37"/>
        <v>2710.425786491312</v>
      </c>
      <c r="AX57">
        <f t="shared" si="25"/>
        <v>7346407.9440770475</v>
      </c>
      <c r="AY57">
        <f t="shared" si="38"/>
        <v>67.797598251656652</v>
      </c>
      <c r="AZ57">
        <f t="shared" si="39"/>
        <v>32.333294805221882</v>
      </c>
      <c r="BA57">
        <f t="shared" si="26"/>
        <v>1045.4419529613883</v>
      </c>
      <c r="BB57">
        <f t="shared" si="27"/>
        <v>-14097.688110642108</v>
      </c>
      <c r="BC57">
        <f t="shared" si="28"/>
        <v>2710.5451437524998</v>
      </c>
      <c r="BD57">
        <f t="shared" si="29"/>
        <v>-47.497573980178785</v>
      </c>
      <c r="BE57">
        <f t="shared" si="30"/>
        <v>32.563401639833153</v>
      </c>
    </row>
    <row r="58" spans="1:57" x14ac:dyDescent="0.25">
      <c r="A58">
        <v>52</v>
      </c>
      <c r="B58" t="s">
        <v>35</v>
      </c>
      <c r="C58" t="s">
        <v>35</v>
      </c>
      <c r="D58" t="s">
        <v>704</v>
      </c>
      <c r="E58">
        <v>4.8558164834679882</v>
      </c>
      <c r="F58">
        <v>0.69368806906685554</v>
      </c>
      <c r="G58">
        <v>4.8558164834679882</v>
      </c>
      <c r="H58">
        <v>0.69368806906685554</v>
      </c>
      <c r="I58">
        <v>0</v>
      </c>
      <c r="J58">
        <v>0</v>
      </c>
      <c r="K58">
        <v>0</v>
      </c>
      <c r="L58">
        <f>SUMIF(OceanSink_All!$C$4:$C$240,OceanSink_Sovereign!C58,OceanSink_All!$K$4:$K$240)</f>
        <v>5.3777426789039844E-2</v>
      </c>
      <c r="M58">
        <f t="shared" si="40"/>
        <v>3.3190220587684366E-2</v>
      </c>
      <c r="N58">
        <f>SUMIFS(OceanSink_All!$M$4:$M$240,OceanSink_All!$C$4:$C$240,OceanSink_Sovereign!C58)</f>
        <v>1.1015907426591472E-3</v>
      </c>
      <c r="O58">
        <f>SUMIFS(OceanSink_All!$N$4:$N$240,OceanSink_All!$C$4:$C$240,OceanSink_Sovereign!C58)</f>
        <v>0.12245045381637316</v>
      </c>
      <c r="P58">
        <f t="shared" si="41"/>
        <v>5.2029452941289307E-2</v>
      </c>
      <c r="Q58">
        <f>SUMIFS(OceanSink_All!$P$4:$P$240,OceanSink_All!$C$4:$C$240,OceanSink_Sovereign!C58)</f>
        <v>2.7070639733698387E-3</v>
      </c>
      <c r="R58">
        <f t="shared" ref="R58:R112" si="43">G58*$R$1</f>
        <v>1103.6228954358003</v>
      </c>
      <c r="S58">
        <f t="shared" ref="S58:S112" si="44">R58*((H58/G58)^2+($S$1/$R$1)^2)^0.5</f>
        <v>178.27560647037873</v>
      </c>
      <c r="T58">
        <f t="shared" ref="T58:T112" si="45">S58^2</f>
        <v>31782.191862381344</v>
      </c>
      <c r="U58">
        <f t="shared" ref="U58:U112" si="46">R58/$R$2</f>
        <v>4.733133659026033E-4</v>
      </c>
      <c r="V58">
        <f t="shared" ref="V58:V112" si="47">U58*((S58/R58)^2+($S$2/$R$2)^2)^0.5</f>
        <v>1.0812720759750305E-4</v>
      </c>
      <c r="W58">
        <f t="shared" ref="W58:W112" si="48">G58*$W$1</f>
        <v>141.62461225158196</v>
      </c>
      <c r="X58">
        <f t="shared" ref="X58:X112" si="49">W58*((H58/G58)^2+($X$1/$W$1)^2)^0.5</f>
        <v>26.957232683926758</v>
      </c>
      <c r="Y58">
        <f t="shared" ref="Y58:Y112" si="50">X58^2</f>
        <v>726.6923939753691</v>
      </c>
      <c r="Z58">
        <f t="shared" ref="Z58:Z112" si="51">W58/$W$2</f>
        <v>4.733133659026033E-4</v>
      </c>
      <c r="AA58">
        <f t="shared" ref="AA58:AA112" si="52">Z58*(($X$2/$W$2)^2+($X$6/$W$6)^2)^0.5</f>
        <v>1.2740906833568681E-4</v>
      </c>
      <c r="AB58">
        <f t="shared" ref="AB58:AB112" si="53">G58*L58</f>
        <v>0.26113331544071267</v>
      </c>
      <c r="AC58">
        <f t="shared" ref="AC58:AC112" si="54">IF(AB58=0,0,AB58*((H58/G58)^2+(M58/L58)^2)^0.5)</f>
        <v>0.16542672761931801</v>
      </c>
      <c r="AD58">
        <f t="shared" ref="AD58:AD112" si="55">AC58^2</f>
        <v>2.7366002210836033E-2</v>
      </c>
      <c r="AE58">
        <f t="shared" ref="AE58:AE113" si="56">AB58/R58</f>
        <v>2.3661462309333112E-4</v>
      </c>
      <c r="AF58">
        <f t="shared" ref="AF58:AF112" si="57">IF(AE58=0,0,AE58*((AC58/AB58)^2+(H58/G58)^2)^0.5)</f>
        <v>1.5365828253580539E-4</v>
      </c>
      <c r="AG58">
        <f t="shared" ref="AG58:AG112" si="58">O58*G58</f>
        <v>0.59459693204968045</v>
      </c>
      <c r="AH58">
        <f t="shared" ref="AH58:AH112" si="59">IF(AG58=0,0,AG58*((H58/G58)^2+(P58/O58)^2)^0.5)</f>
        <v>0.26654258697383632</v>
      </c>
      <c r="AI58">
        <f t="shared" ref="AI58:AI112" si="60">AH58^2</f>
        <v>7.1044950670705098E-2</v>
      </c>
      <c r="AJ58">
        <f t="shared" ref="AJ58:AJ113" si="61">AI58/W58</f>
        <v>5.0164268442621292E-4</v>
      </c>
      <c r="AK58">
        <f t="shared" ref="AK58:AK113" si="62">IF(AJ58=0,0,AJ58*((AH58/AG58)^2+(X58/W58)^2)^0.5)</f>
        <v>2.4430583043574648E-4</v>
      </c>
      <c r="AL58">
        <f t="shared" ref="AL58:AL112" si="63">($L$2-L58)*G58</f>
        <v>1103.3617621203596</v>
      </c>
      <c r="AM58">
        <f t="shared" ref="AM58:AM113" si="64">AL58*((($S$1^2-N58)^0.5/($L$2-L58))^2+(H58/G58)^2)^0.5</f>
        <v>178.24254349646841</v>
      </c>
      <c r="AN58">
        <f t="shared" ref="AN58:AN113" si="65">AM58^2</f>
        <v>31770.404312090435</v>
      </c>
      <c r="AO58">
        <f t="shared" ref="AO58:AO112" si="66">AL58/R58</f>
        <v>0.99976338537690668</v>
      </c>
      <c r="AP58">
        <f t="shared" ref="AP58:AP112" si="67">AO58*((AM58/AL58)^2+(S58/R58)^2)^0.5</f>
        <v>0.22839918868045025</v>
      </c>
      <c r="AQ58">
        <f t="shared" ref="AQ58:AQ112" si="68">($O$2-O58)*G58</f>
        <v>141.03001531953228</v>
      </c>
      <c r="AR58">
        <f t="shared" ref="AR58:AR112" si="69">AQ58*((($X$1^2-Q58)^0.5/($O$2-O58))^2+(H58/G58)^2)^0.5</f>
        <v>26.892353087038074</v>
      </c>
      <c r="AS58">
        <f t="shared" ref="AS58:AS112" si="70">AR58^2</f>
        <v>723.19865455792626</v>
      </c>
      <c r="AT58">
        <f t="shared" ref="AT58:AT112" si="71">AQ58/W58</f>
        <v>0.99580159887044606</v>
      </c>
      <c r="AU58">
        <f t="shared" ref="AU58:AU112" si="72">AT58*((AR58/AQ58)^2+(X58/W58)^2)^0.5</f>
        <v>0.26829654525963831</v>
      </c>
      <c r="AV58">
        <f t="shared" ref="AV58:AV112" si="73">(2.8*3.664*1000-G58)*L58</f>
        <v>551.45224359867689</v>
      </c>
      <c r="AW58">
        <f t="shared" ref="AW58:AW112" si="74">IF(AV58=0,0,AV58*((((0.4*3.664*1000)^2-H58^2)^0.5/(2.8*3.664*1000-G58))^2+(M58/L58)^2)^0.5)</f>
        <v>349.35081603424663</v>
      </c>
      <c r="AX58">
        <f t="shared" ref="AX58:AX112" si="75">AW58^2</f>
        <v>122045.99266379404</v>
      </c>
      <c r="AY58">
        <f t="shared" ref="AY58:AY113" si="76">(2.8*3.664*1000-G58)*O58</f>
        <v>1255.6490988608859</v>
      </c>
      <c r="AZ58">
        <f t="shared" ref="AZ58:AZ113" si="77">IF(AY58=0,0,AY58*((((0.4*3.664*1000)^2-H58^2)^0.5/(2.8*3.664*1000-G58))^2+(P58/O58)^2)^0.5)</f>
        <v>562.90242388531715</v>
      </c>
      <c r="BA58">
        <f t="shared" ref="BA58:BA112" si="78">AZ58^2</f>
        <v>316859.13881596527</v>
      </c>
      <c r="BB58">
        <f t="shared" ref="BB58:BB112" si="79">-AV58+AL58</f>
        <v>551.90951852168268</v>
      </c>
      <c r="BC58">
        <f t="shared" ref="BC58:BC112" si="80">(AX58+AN58)^0.5</f>
        <v>392.19433572641572</v>
      </c>
      <c r="BD58">
        <f t="shared" ref="BD58:BD112" si="81">-AY58+AQ58</f>
        <v>-1114.6190835413536</v>
      </c>
      <c r="BE58">
        <f t="shared" ref="BE58:BE112" si="82">(BA58+AS58)^0.5</f>
        <v>563.54444143343585</v>
      </c>
    </row>
    <row r="59" spans="1:57" x14ac:dyDescent="0.25">
      <c r="A59">
        <v>53</v>
      </c>
      <c r="B59" t="s">
        <v>83</v>
      </c>
      <c r="C59" t="s">
        <v>83</v>
      </c>
      <c r="D59" t="s">
        <v>704</v>
      </c>
      <c r="E59">
        <v>7.6980419359355583</v>
      </c>
      <c r="F59">
        <v>1.0997202765622227</v>
      </c>
      <c r="G59">
        <v>7.6980419359355583</v>
      </c>
      <c r="H59">
        <v>1.0997202765622227</v>
      </c>
      <c r="I59">
        <v>0</v>
      </c>
      <c r="J59">
        <v>0</v>
      </c>
      <c r="K59">
        <v>0</v>
      </c>
      <c r="L59">
        <f>SUMIF(OceanSink_All!$C$4:$C$240,OceanSink_Sovereign!C59,OceanSink_All!$K$4:$K$240)</f>
        <v>1.7420032299171793E-2</v>
      </c>
      <c r="M59">
        <f t="shared" ref="M59:M114" si="83">N59^0.5</f>
        <v>1.1015428991735568E-2</v>
      </c>
      <c r="N59">
        <f>SUMIFS(OceanSink_All!$M$4:$M$240,OceanSink_All!$C$4:$C$240,OceanSink_Sovereign!C59)</f>
        <v>1.2133967587196847E-4</v>
      </c>
      <c r="O59">
        <f>SUMIFS(OceanSink_All!$N$4:$N$240,OceanSink_All!$C$4:$C$240,OceanSink_Sovereign!C59)</f>
        <v>5.5305668697315609E-3</v>
      </c>
      <c r="P59">
        <f t="shared" ref="P59:P114" si="84">Q59^0.5</f>
        <v>2.3550668771215619E-3</v>
      </c>
      <c r="Q59">
        <f>SUMIFS(OceanSink_All!$P$4:$P$240,OceanSink_All!$C$4:$C$240,OceanSink_Sovereign!C59)</f>
        <v>5.546339995715106E-6</v>
      </c>
      <c r="R59">
        <f t="shared" si="43"/>
        <v>1749.5997551488649</v>
      </c>
      <c r="S59">
        <f t="shared" si="44"/>
        <v>282.62458011658248</v>
      </c>
      <c r="T59">
        <f t="shared" si="45"/>
        <v>79876.65328607455</v>
      </c>
      <c r="U59">
        <f t="shared" si="46"/>
        <v>7.5035499219583965E-4</v>
      </c>
      <c r="V59">
        <f t="shared" si="47"/>
        <v>1.7141664668239635E-4</v>
      </c>
      <c r="W59">
        <f t="shared" si="48"/>
        <v>224.52088294215253</v>
      </c>
      <c r="X59">
        <f t="shared" si="49"/>
        <v>42.735945310979524</v>
      </c>
      <c r="Y59">
        <f t="shared" si="50"/>
        <v>1826.3610216230327</v>
      </c>
      <c r="Z59">
        <f t="shared" si="51"/>
        <v>7.5035499219583965E-4</v>
      </c>
      <c r="AA59">
        <f t="shared" si="52"/>
        <v>2.0198464138951891E-4</v>
      </c>
      <c r="AB59">
        <f t="shared" si="53"/>
        <v>0.13410013916437638</v>
      </c>
      <c r="AC59">
        <f t="shared" si="54"/>
        <v>8.6934273060750661E-2</v>
      </c>
      <c r="AD59">
        <f t="shared" si="55"/>
        <v>7.5575678326011584E-3</v>
      </c>
      <c r="AE59">
        <f t="shared" si="56"/>
        <v>7.6646180802058042E-5</v>
      </c>
      <c r="AF59">
        <f t="shared" si="57"/>
        <v>5.0880222167411388E-5</v>
      </c>
      <c r="AG59">
        <f t="shared" si="58"/>
        <v>4.2574535692689403E-2</v>
      </c>
      <c r="AH59">
        <f t="shared" si="59"/>
        <v>1.9122419541633809E-2</v>
      </c>
      <c r="AI59">
        <f t="shared" si="60"/>
        <v>3.6566692912625858E-4</v>
      </c>
      <c r="AJ59">
        <f t="shared" si="61"/>
        <v>1.6286544232968837E-6</v>
      </c>
      <c r="AK59">
        <f t="shared" si="62"/>
        <v>7.9448883493265424E-7</v>
      </c>
      <c r="AL59">
        <f t="shared" si="63"/>
        <v>1749.4656550097004</v>
      </c>
      <c r="AM59">
        <f t="shared" si="64"/>
        <v>282.60762564350904</v>
      </c>
      <c r="AN59">
        <f t="shared" si="65"/>
        <v>79867.070071861745</v>
      </c>
      <c r="AO59">
        <f t="shared" si="66"/>
        <v>0.99992335381919784</v>
      </c>
      <c r="AP59">
        <f t="shared" si="67"/>
        <v>0.22843179250663206</v>
      </c>
      <c r="AQ59">
        <f t="shared" si="68"/>
        <v>224.47830840645983</v>
      </c>
      <c r="AR59">
        <f t="shared" si="69"/>
        <v>42.731376901341861</v>
      </c>
      <c r="AS59">
        <f t="shared" si="70"/>
        <v>1825.9705718845328</v>
      </c>
      <c r="AT59">
        <f t="shared" si="71"/>
        <v>0.99981037605440171</v>
      </c>
      <c r="AU59">
        <f t="shared" si="72"/>
        <v>0.26914553400731445</v>
      </c>
      <c r="AV59">
        <f t="shared" si="73"/>
        <v>178.58149522449889</v>
      </c>
      <c r="AW59">
        <f t="shared" si="74"/>
        <v>115.77481325182589</v>
      </c>
      <c r="AX59">
        <f t="shared" si="75"/>
        <v>13403.807383495159</v>
      </c>
      <c r="AY59">
        <f t="shared" si="76"/>
        <v>56.696617094257348</v>
      </c>
      <c r="AZ59">
        <f t="shared" si="77"/>
        <v>25.467308964290787</v>
      </c>
      <c r="BA59">
        <f t="shared" si="78"/>
        <v>648.5838258826459</v>
      </c>
      <c r="BB59">
        <f t="shared" si="79"/>
        <v>1570.8841597852015</v>
      </c>
      <c r="BC59">
        <f t="shared" si="80"/>
        <v>305.4028118000175</v>
      </c>
      <c r="BD59">
        <f t="shared" si="81"/>
        <v>167.7816913122025</v>
      </c>
      <c r="BE59">
        <f t="shared" si="82"/>
        <v>49.744893182789916</v>
      </c>
    </row>
    <row r="60" spans="1:57" x14ac:dyDescent="0.25">
      <c r="A60">
        <v>54</v>
      </c>
      <c r="B60" t="s">
        <v>85</v>
      </c>
      <c r="C60" t="s">
        <v>85</v>
      </c>
      <c r="D60" t="s">
        <v>704</v>
      </c>
      <c r="E60">
        <v>114.96120207940686</v>
      </c>
      <c r="F60">
        <v>16.423028868486696</v>
      </c>
      <c r="G60">
        <v>117.04709558017495</v>
      </c>
      <c r="H60">
        <v>16.423028868486696</v>
      </c>
      <c r="I60">
        <v>2.0858935007680941</v>
      </c>
      <c r="J60">
        <v>2.0858935007680972</v>
      </c>
      <c r="K60">
        <v>0.29798478582401394</v>
      </c>
      <c r="L60">
        <f>SUMIF(OceanSink_All!$C$4:$C$240,OceanSink_Sovereign!C60,OceanSink_All!$K$4:$K$240)</f>
        <v>10.920151067469597</v>
      </c>
      <c r="M60">
        <f t="shared" si="83"/>
        <v>1.0248012951547107</v>
      </c>
      <c r="N60">
        <f>SUMIFS(OceanSink_All!$M$4:$M$240,OceanSink_All!$C$4:$C$240,OceanSink_Sovereign!C60)</f>
        <v>1.0502176945507726</v>
      </c>
      <c r="O60">
        <f>SUMIFS(OceanSink_All!$N$4:$N$240,OceanSink_All!$C$4:$C$240,OceanSink_Sovereign!C60)</f>
        <v>8.2842286199300341E-2</v>
      </c>
      <c r="P60">
        <f t="shared" si="84"/>
        <v>4.0992816502653066E-2</v>
      </c>
      <c r="Q60">
        <f>SUMIFS(OceanSink_All!$P$4:$P$240,OceanSink_All!$C$4:$C$240,OceanSink_Sovereign!C60)</f>
        <v>1.6804110048201856E-3</v>
      </c>
      <c r="R60">
        <f t="shared" si="43"/>
        <v>26602.293345791171</v>
      </c>
      <c r="S60">
        <f t="shared" si="44"/>
        <v>4237.4707615558027</v>
      </c>
      <c r="T60">
        <f t="shared" si="45"/>
        <v>17956158.455040313</v>
      </c>
      <c r="U60">
        <f t="shared" si="46"/>
        <v>1.1408988574174881E-2</v>
      </c>
      <c r="V60">
        <f t="shared" si="47"/>
        <v>2.5882896498701288E-3</v>
      </c>
      <c r="W60">
        <f t="shared" si="48"/>
        <v>3413.7924246422799</v>
      </c>
      <c r="X60">
        <f t="shared" si="49"/>
        <v>643.29379898998388</v>
      </c>
      <c r="Y60">
        <f t="shared" si="50"/>
        <v>413826.9118189658</v>
      </c>
      <c r="Z60">
        <f t="shared" si="51"/>
        <v>1.1408988574174883E-2</v>
      </c>
      <c r="AA60">
        <f t="shared" si="52"/>
        <v>3.071133649725066E-3</v>
      </c>
      <c r="AB60">
        <f t="shared" si="53"/>
        <v>1278.1719657440635</v>
      </c>
      <c r="AC60">
        <f t="shared" si="54"/>
        <v>215.75806681872294</v>
      </c>
      <c r="AD60">
        <f t="shared" si="55"/>
        <v>46551.543397352514</v>
      </c>
      <c r="AE60">
        <f t="shared" si="56"/>
        <v>4.8047435201532616E-2</v>
      </c>
      <c r="AF60">
        <f t="shared" si="57"/>
        <v>1.0546537331350648E-2</v>
      </c>
      <c r="AG60">
        <f t="shared" si="58"/>
        <v>9.6964489908497153</v>
      </c>
      <c r="AH60">
        <f t="shared" si="59"/>
        <v>4.9872524308384998</v>
      </c>
      <c r="AI60">
        <f t="shared" si="60"/>
        <v>24.872686808904525</v>
      </c>
      <c r="AJ60">
        <f t="shared" si="61"/>
        <v>7.2859400089362062E-3</v>
      </c>
      <c r="AK60">
        <f t="shared" si="62"/>
        <v>3.9910268601042733E-3</v>
      </c>
      <c r="AL60">
        <f t="shared" si="63"/>
        <v>25324.121380047109</v>
      </c>
      <c r="AM60">
        <f t="shared" si="64"/>
        <v>4078.6161465653445</v>
      </c>
      <c r="AN60">
        <f t="shared" si="65"/>
        <v>16635109.67102354</v>
      </c>
      <c r="AO60">
        <f t="shared" si="66"/>
        <v>0.95195256479846746</v>
      </c>
      <c r="AP60">
        <f t="shared" si="67"/>
        <v>0.21563862807690187</v>
      </c>
      <c r="AQ60">
        <f t="shared" si="68"/>
        <v>3404.0959756514299</v>
      </c>
      <c r="AR60">
        <f t="shared" si="69"/>
        <v>642.26348111568052</v>
      </c>
      <c r="AS60">
        <f t="shared" si="70"/>
        <v>412502.37917483208</v>
      </c>
      <c r="AT60">
        <f t="shared" si="71"/>
        <v>0.99715962548839909</v>
      </c>
      <c r="AU60">
        <f t="shared" si="72"/>
        <v>0.26590205558762325</v>
      </c>
      <c r="AV60">
        <f t="shared" si="73"/>
        <v>110753.84186564002</v>
      </c>
      <c r="AW60">
        <f t="shared" si="74"/>
        <v>19082.5320098796</v>
      </c>
      <c r="AX60">
        <f t="shared" si="75"/>
        <v>364143027.90807956</v>
      </c>
      <c r="AY60">
        <f t="shared" si="76"/>
        <v>840.19913358501231</v>
      </c>
      <c r="AZ60">
        <f t="shared" si="77"/>
        <v>433.11890736582978</v>
      </c>
      <c r="BA60">
        <f t="shared" si="78"/>
        <v>187591.98791777025</v>
      </c>
      <c r="BB60">
        <f t="shared" si="79"/>
        <v>-85429.720485592901</v>
      </c>
      <c r="BC60">
        <f t="shared" si="80"/>
        <v>19513.537290278848</v>
      </c>
      <c r="BD60">
        <f t="shared" si="81"/>
        <v>2563.8968420664178</v>
      </c>
      <c r="BE60">
        <f t="shared" si="82"/>
        <v>774.65758054291462</v>
      </c>
    </row>
    <row r="61" spans="1:57" x14ac:dyDescent="0.25">
      <c r="A61">
        <v>55</v>
      </c>
      <c r="B61" t="s">
        <v>163</v>
      </c>
      <c r="C61" t="s">
        <v>163</v>
      </c>
      <c r="D61" t="s">
        <v>704</v>
      </c>
      <c r="E61">
        <v>5.2161744600187765</v>
      </c>
      <c r="F61">
        <v>0.74516778000268236</v>
      </c>
      <c r="G61">
        <v>5.2161744600187765</v>
      </c>
      <c r="H61">
        <v>0.74516778000268236</v>
      </c>
      <c r="I61">
        <v>0</v>
      </c>
      <c r="J61">
        <v>0</v>
      </c>
      <c r="K61">
        <v>0</v>
      </c>
      <c r="L61">
        <f>SUMIF(OceanSink_All!$C$4:$C$240,OceanSink_Sovereign!C61,OceanSink_All!$K$4:$K$240)</f>
        <v>4.1727373050520634E-2</v>
      </c>
      <c r="M61">
        <f t="shared" si="83"/>
        <v>2.0467073973522588E-2</v>
      </c>
      <c r="N61">
        <f>SUMIFS(OceanSink_All!$M$4:$M$240,OceanSink_All!$C$4:$C$240,OceanSink_Sovereign!C61)</f>
        <v>4.1890111703764569E-4</v>
      </c>
      <c r="O61">
        <f>SUMIFS(OceanSink_All!$N$4:$N$240,OceanSink_All!$C$4:$C$240,OceanSink_Sovereign!C61)</f>
        <v>5.0822786109175535E-3</v>
      </c>
      <c r="P61">
        <f t="shared" si="84"/>
        <v>2.1423591417029167E-3</v>
      </c>
      <c r="Q61">
        <f>SUMIFS(OceanSink_All!$P$4:$P$240,OceanSink_All!$C$4:$C$240,OceanSink_Sovereign!C61)</f>
        <v>4.5897026920380575E-6</v>
      </c>
      <c r="R61">
        <f t="shared" si="43"/>
        <v>1185.5245313045293</v>
      </c>
      <c r="S61">
        <f t="shared" si="44"/>
        <v>191.50572689085811</v>
      </c>
      <c r="T61">
        <f t="shared" si="45"/>
        <v>36674.44343199594</v>
      </c>
      <c r="U61">
        <f t="shared" si="46"/>
        <v>5.0843871452148088E-4</v>
      </c>
      <c r="V61">
        <f t="shared" si="47"/>
        <v>1.1615150214664448E-4</v>
      </c>
      <c r="W61">
        <f t="shared" si="48"/>
        <v>152.13480325128813</v>
      </c>
      <c r="X61">
        <f t="shared" si="49"/>
        <v>28.957772419409256</v>
      </c>
      <c r="Y61">
        <f t="shared" si="50"/>
        <v>838.55258349429937</v>
      </c>
      <c r="Z61">
        <f t="shared" si="51"/>
        <v>5.0843871452148088E-4</v>
      </c>
      <c r="AA61">
        <f t="shared" si="52"/>
        <v>1.368643008832889E-4</v>
      </c>
      <c r="AB61">
        <f t="shared" si="53"/>
        <v>0.21765725758980151</v>
      </c>
      <c r="AC61">
        <f t="shared" si="54"/>
        <v>0.11119573385981064</v>
      </c>
      <c r="AD61">
        <f t="shared" si="55"/>
        <v>1.236449122862184E-2</v>
      </c>
      <c r="AE61">
        <f t="shared" si="56"/>
        <v>1.8359574335445887E-4</v>
      </c>
      <c r="AF61">
        <f t="shared" si="57"/>
        <v>9.739262143684223E-5</v>
      </c>
      <c r="AG61">
        <f t="shared" si="58"/>
        <v>2.6510051888967847E-2</v>
      </c>
      <c r="AH61">
        <f t="shared" si="59"/>
        <v>1.1799208562346222E-2</v>
      </c>
      <c r="AI61">
        <f t="shared" si="60"/>
        <v>1.3922132269774439E-4</v>
      </c>
      <c r="AJ61">
        <f t="shared" si="61"/>
        <v>9.1511816969182293E-7</v>
      </c>
      <c r="AK61">
        <f t="shared" si="62"/>
        <v>4.4298757914351812E-7</v>
      </c>
      <c r="AL61">
        <f t="shared" si="63"/>
        <v>1185.3068740469394</v>
      </c>
      <c r="AM61">
        <f t="shared" si="64"/>
        <v>191.47819937829314</v>
      </c>
      <c r="AN61">
        <f t="shared" si="65"/>
        <v>36663.900837153378</v>
      </c>
      <c r="AO61">
        <f t="shared" si="66"/>
        <v>0.99981640425664542</v>
      </c>
      <c r="AP61">
        <f t="shared" si="67"/>
        <v>0.22841000977764228</v>
      </c>
      <c r="AQ61">
        <f t="shared" si="68"/>
        <v>152.10829319939916</v>
      </c>
      <c r="AR61">
        <f t="shared" si="69"/>
        <v>28.954928018716959</v>
      </c>
      <c r="AS61">
        <f t="shared" si="70"/>
        <v>838.38785656908044</v>
      </c>
      <c r="AT61">
        <f t="shared" si="71"/>
        <v>0.99982574630313104</v>
      </c>
      <c r="AU61">
        <f t="shared" si="72"/>
        <v>0.26914876997964537</v>
      </c>
      <c r="AV61">
        <f t="shared" si="73"/>
        <v>427.87180834231157</v>
      </c>
      <c r="AW61">
        <f t="shared" si="74"/>
        <v>218.59786672407625</v>
      </c>
      <c r="AX61">
        <f t="shared" si="75"/>
        <v>47785.027336317005</v>
      </c>
      <c r="AY61">
        <f t="shared" si="76"/>
        <v>52.113602673236407</v>
      </c>
      <c r="AZ61">
        <f t="shared" si="77"/>
        <v>23.196163208385787</v>
      </c>
      <c r="BA61">
        <f t="shared" si="78"/>
        <v>538.06198759007043</v>
      </c>
      <c r="BB61">
        <f t="shared" si="79"/>
        <v>757.43506570462773</v>
      </c>
      <c r="BC61">
        <f t="shared" si="80"/>
        <v>290.6009775851939</v>
      </c>
      <c r="BD61">
        <f t="shared" si="81"/>
        <v>99.994690526162742</v>
      </c>
      <c r="BE61">
        <f t="shared" si="82"/>
        <v>37.100536979390888</v>
      </c>
    </row>
    <row r="62" spans="1:57" x14ac:dyDescent="0.25">
      <c r="A62">
        <v>56</v>
      </c>
      <c r="B62" t="s">
        <v>90</v>
      </c>
      <c r="C62" t="s">
        <v>90</v>
      </c>
      <c r="D62" t="s">
        <v>704</v>
      </c>
      <c r="E62">
        <v>12.16799594663056</v>
      </c>
      <c r="F62">
        <v>1.7382851352329372</v>
      </c>
      <c r="G62">
        <v>12.16799594663056</v>
      </c>
      <c r="H62">
        <v>1.7382851352329372</v>
      </c>
      <c r="I62">
        <v>0</v>
      </c>
      <c r="J62">
        <v>0</v>
      </c>
      <c r="K62">
        <v>0</v>
      </c>
      <c r="L62">
        <f>SUMIF(OceanSink_All!$C$4:$C$240,OceanSink_Sovereign!C62,OceanSink_All!$K$4:$K$240)</f>
        <v>3.1729919194032399</v>
      </c>
      <c r="M62">
        <f t="shared" si="83"/>
        <v>0.33362015955343627</v>
      </c>
      <c r="N62">
        <f>SUMIFS(OceanSink_All!$M$4:$M$240,OceanSink_All!$C$4:$C$240,OceanSink_Sovereign!C62)</f>
        <v>0.11130241086046028</v>
      </c>
      <c r="O62">
        <f>SUMIFS(OceanSink_All!$N$4:$N$240,OceanSink_All!$C$4:$C$240,OceanSink_Sovereign!C62)</f>
        <v>4.0460517223407065E-2</v>
      </c>
      <c r="P62">
        <f t="shared" si="84"/>
        <v>1.8583170627380897E-2</v>
      </c>
      <c r="Q62">
        <f>SUMIFS(OceanSink_All!$P$4:$P$240,OceanSink_All!$C$4:$C$240,OceanSink_Sovereign!C62)</f>
        <v>3.4533423056635213E-4</v>
      </c>
      <c r="R62">
        <f t="shared" si="43"/>
        <v>2765.5243899746174</v>
      </c>
      <c r="S62">
        <f t="shared" si="44"/>
        <v>446.73369850365634</v>
      </c>
      <c r="T62">
        <f t="shared" si="45"/>
        <v>199570.99737875571</v>
      </c>
      <c r="U62">
        <f t="shared" si="46"/>
        <v>1.1860569972932157E-3</v>
      </c>
      <c r="V62">
        <f t="shared" si="47"/>
        <v>2.7095163671161661E-4</v>
      </c>
      <c r="W62">
        <f t="shared" si="48"/>
        <v>354.89144074687414</v>
      </c>
      <c r="X62">
        <f t="shared" si="49"/>
        <v>67.551049169002241</v>
      </c>
      <c r="Y62">
        <f t="shared" si="50"/>
        <v>4563.1442438329586</v>
      </c>
      <c r="Z62">
        <f t="shared" si="51"/>
        <v>1.1860569972932159E-3</v>
      </c>
      <c r="AA62">
        <f t="shared" si="52"/>
        <v>3.1926927888456595E-4</v>
      </c>
      <c r="AB62">
        <f t="shared" si="53"/>
        <v>38.608952813990143</v>
      </c>
      <c r="AC62">
        <f t="shared" si="54"/>
        <v>6.8484233754131729</v>
      </c>
      <c r="AD62">
        <f t="shared" si="55"/>
        <v>46.900902728905557</v>
      </c>
      <c r="AE62">
        <f t="shared" si="56"/>
        <v>1.3960807199514341E-2</v>
      </c>
      <c r="AF62">
        <f t="shared" si="57"/>
        <v>3.1796187387032127E-3</v>
      </c>
      <c r="AG62">
        <f t="shared" si="58"/>
        <v>0.49232340957299314</v>
      </c>
      <c r="AH62">
        <f t="shared" si="59"/>
        <v>0.23680542187047404</v>
      </c>
      <c r="AI62">
        <f t="shared" si="60"/>
        <v>5.6076807827253189E-2</v>
      </c>
      <c r="AJ62">
        <f t="shared" si="61"/>
        <v>1.5801115887505976E-4</v>
      </c>
      <c r="AK62">
        <f t="shared" si="62"/>
        <v>8.173732960439851E-5</v>
      </c>
      <c r="AL62">
        <f t="shared" si="63"/>
        <v>2726.9154371606273</v>
      </c>
      <c r="AM62">
        <f t="shared" si="64"/>
        <v>441.84478825375237</v>
      </c>
      <c r="AN62">
        <f t="shared" si="65"/>
        <v>195226.81690700326</v>
      </c>
      <c r="AO62">
        <f t="shared" si="66"/>
        <v>0.98603919280048569</v>
      </c>
      <c r="AP62">
        <f t="shared" si="67"/>
        <v>0.22560298017343788</v>
      </c>
      <c r="AQ62">
        <f t="shared" si="68"/>
        <v>354.39911733730111</v>
      </c>
      <c r="AR62">
        <f t="shared" si="69"/>
        <v>67.497900529804397</v>
      </c>
      <c r="AS62">
        <f t="shared" si="70"/>
        <v>4555.9665759313684</v>
      </c>
      <c r="AT62">
        <f t="shared" si="71"/>
        <v>0.99861274927189869</v>
      </c>
      <c r="AU62">
        <f t="shared" si="72"/>
        <v>0.26889284533268015</v>
      </c>
      <c r="AV62">
        <f t="shared" si="73"/>
        <v>32513.749746727728</v>
      </c>
      <c r="AW62">
        <f t="shared" si="74"/>
        <v>5771.7018148686593</v>
      </c>
      <c r="AX62">
        <f t="shared" si="75"/>
        <v>33312541.839758176</v>
      </c>
      <c r="AY62">
        <f t="shared" si="76"/>
        <v>414.60021488880477</v>
      </c>
      <c r="AZ62">
        <f t="shared" si="77"/>
        <v>199.44179046957663</v>
      </c>
      <c r="BA62">
        <f t="shared" si="78"/>
        <v>39777.02778571051</v>
      </c>
      <c r="BB62">
        <f t="shared" si="79"/>
        <v>-29786.834309567101</v>
      </c>
      <c r="BC62">
        <f t="shared" si="80"/>
        <v>5788.5895222122272</v>
      </c>
      <c r="BD62">
        <f t="shared" si="81"/>
        <v>-60.201097551503665</v>
      </c>
      <c r="BE62">
        <f t="shared" si="82"/>
        <v>210.55401768107365</v>
      </c>
    </row>
    <row r="63" spans="1:57" x14ac:dyDescent="0.25">
      <c r="A63">
        <v>57</v>
      </c>
      <c r="B63" t="s">
        <v>145</v>
      </c>
      <c r="C63" t="s">
        <v>145</v>
      </c>
      <c r="D63" t="s">
        <v>704</v>
      </c>
      <c r="E63">
        <v>4.6753205888614202</v>
      </c>
      <c r="F63">
        <v>0.66790294126591732</v>
      </c>
      <c r="G63">
        <v>4.6753205888614202</v>
      </c>
      <c r="H63">
        <v>0.66790294126591732</v>
      </c>
      <c r="I63">
        <v>0</v>
      </c>
      <c r="J63">
        <v>0</v>
      </c>
      <c r="K63">
        <v>0</v>
      </c>
      <c r="L63">
        <f>SUMIF(OceanSink_All!$C$4:$C$240,OceanSink_Sovereign!C63,OceanSink_All!$K$4:$K$240)</f>
        <v>6.3198111806000773E-4</v>
      </c>
      <c r="M63">
        <f t="shared" si="83"/>
        <v>3.7342493650142851E-4</v>
      </c>
      <c r="N63">
        <f>SUMIFS(OceanSink_All!$M$4:$M$240,OceanSink_All!$C$4:$C$240,OceanSink_Sovereign!C63)</f>
        <v>1.3944618320109591E-7</v>
      </c>
      <c r="O63">
        <f>SUMIFS(OceanSink_All!$N$4:$N$240,OceanSink_All!$C$4:$C$240,OceanSink_Sovereign!C63)</f>
        <v>1.0933187319110708E-3</v>
      </c>
      <c r="P63">
        <f t="shared" si="84"/>
        <v>4.6796709859918021E-4</v>
      </c>
      <c r="Q63">
        <f>SUMIFS(OceanSink_All!$P$4:$P$240,OceanSink_All!$C$4:$C$240,OceanSink_Sovereign!C63)</f>
        <v>2.1899320537133486E-7</v>
      </c>
      <c r="R63">
        <f t="shared" si="43"/>
        <v>1062.6000514922193</v>
      </c>
      <c r="S63">
        <f t="shared" si="44"/>
        <v>171.64891141591116</v>
      </c>
      <c r="T63">
        <f t="shared" si="45"/>
        <v>29463.348790267315</v>
      </c>
      <c r="U63">
        <f t="shared" si="46"/>
        <v>4.5571980162794566E-4</v>
      </c>
      <c r="V63">
        <f t="shared" si="47"/>
        <v>1.0410800359070689E-4</v>
      </c>
      <c r="W63">
        <f t="shared" si="48"/>
        <v>136.36027387024328</v>
      </c>
      <c r="X63">
        <f t="shared" si="49"/>
        <v>25.955203499757971</v>
      </c>
      <c r="Y63">
        <f t="shared" si="50"/>
        <v>673.67258871384843</v>
      </c>
      <c r="Z63">
        <f t="shared" si="51"/>
        <v>4.5571980162794566E-4</v>
      </c>
      <c r="AA63">
        <f t="shared" si="52"/>
        <v>1.2267313693289727E-4</v>
      </c>
      <c r="AB63">
        <f t="shared" si="53"/>
        <v>2.9547143330376142E-3</v>
      </c>
      <c r="AC63">
        <f t="shared" si="54"/>
        <v>1.7961825161645945E-3</v>
      </c>
      <c r="AD63">
        <f t="shared" si="55"/>
        <v>3.2262716313753737E-6</v>
      </c>
      <c r="AE63">
        <f t="shared" si="56"/>
        <v>2.7806457649689372E-6</v>
      </c>
      <c r="AF63">
        <f t="shared" si="57"/>
        <v>1.7364133756028371E-6</v>
      </c>
      <c r="AG63">
        <f t="shared" si="58"/>
        <v>5.1116155774916889E-3</v>
      </c>
      <c r="AH63">
        <f t="shared" si="59"/>
        <v>2.3065400162665954E-3</v>
      </c>
      <c r="AI63">
        <f t="shared" si="60"/>
        <v>5.3201268466391061E-6</v>
      </c>
      <c r="AJ63">
        <f t="shared" si="61"/>
        <v>3.9015225590567482E-8</v>
      </c>
      <c r="AK63">
        <f t="shared" si="62"/>
        <v>1.9107244387430622E-8</v>
      </c>
      <c r="AL63">
        <f t="shared" si="63"/>
        <v>1062.5970967778862</v>
      </c>
      <c r="AM63">
        <f t="shared" si="64"/>
        <v>171.64853811556196</v>
      </c>
      <c r="AN63">
        <f t="shared" si="65"/>
        <v>29463.220637209528</v>
      </c>
      <c r="AO63">
        <f t="shared" si="66"/>
        <v>0.99999721935423502</v>
      </c>
      <c r="AP63">
        <f t="shared" si="67"/>
        <v>0.22844683348967162</v>
      </c>
      <c r="AQ63">
        <f t="shared" si="68"/>
        <v>136.3551622546658</v>
      </c>
      <c r="AR63">
        <f t="shared" si="69"/>
        <v>25.954655355277083</v>
      </c>
      <c r="AS63">
        <f t="shared" si="70"/>
        <v>673.64413461121342</v>
      </c>
      <c r="AT63">
        <f t="shared" si="71"/>
        <v>0.99996251389475543</v>
      </c>
      <c r="AU63">
        <f t="shared" si="72"/>
        <v>0.26917755575011082</v>
      </c>
      <c r="AV63">
        <f t="shared" si="73"/>
        <v>6.4806659720681941</v>
      </c>
      <c r="AW63">
        <f t="shared" si="74"/>
        <v>3.9397216399484489</v>
      </c>
      <c r="AX63">
        <f t="shared" si="75"/>
        <v>15.521406600278096</v>
      </c>
      <c r="AY63">
        <f t="shared" si="76"/>
        <v>11.211463918844567</v>
      </c>
      <c r="AZ63">
        <f t="shared" si="77"/>
        <v>5.0592364544191701</v>
      </c>
      <c r="BA63">
        <f t="shared" si="78"/>
        <v>25.595873501723855</v>
      </c>
      <c r="BB63">
        <f t="shared" si="79"/>
        <v>1056.116430805818</v>
      </c>
      <c r="BC63">
        <f t="shared" si="80"/>
        <v>171.69374491754149</v>
      </c>
      <c r="BD63">
        <f t="shared" si="81"/>
        <v>125.14369833582123</v>
      </c>
      <c r="BE63">
        <f t="shared" si="82"/>
        <v>26.443146713523664</v>
      </c>
    </row>
    <row r="64" spans="1:57" x14ac:dyDescent="0.25">
      <c r="A64">
        <v>58</v>
      </c>
      <c r="B64" t="s">
        <v>127</v>
      </c>
      <c r="C64" t="s">
        <v>127</v>
      </c>
      <c r="D64" t="s">
        <v>704</v>
      </c>
      <c r="E64">
        <v>24.617842093791385</v>
      </c>
      <c r="F64">
        <v>3.5168345848273415</v>
      </c>
      <c r="G64">
        <v>24.617842093791385</v>
      </c>
      <c r="H64">
        <v>3.5168345848273415</v>
      </c>
      <c r="I64">
        <v>0</v>
      </c>
      <c r="J64">
        <v>0</v>
      </c>
      <c r="K64">
        <v>0</v>
      </c>
      <c r="L64">
        <f>SUMIF(OceanSink_All!$C$4:$C$240,OceanSink_Sovereign!C64,OceanSink_All!$K$4:$K$240)</f>
        <v>0.38673518139795937</v>
      </c>
      <c r="M64">
        <f t="shared" si="83"/>
        <v>0.21243736493323143</v>
      </c>
      <c r="N64">
        <f>SUMIFS(OceanSink_All!$M$4:$M$240,OceanSink_All!$C$4:$C$240,OceanSink_Sovereign!C64)</f>
        <v>4.5129634019774947E-2</v>
      </c>
      <c r="O64">
        <f>SUMIFS(OceanSink_All!$N$4:$N$240,OceanSink_All!$C$4:$C$240,OceanSink_Sovereign!C64)</f>
        <v>7.3832580552268046E-2</v>
      </c>
      <c r="P64">
        <f t="shared" si="84"/>
        <v>3.1418742400186009E-2</v>
      </c>
      <c r="Q64">
        <f>SUMIFS(OceanSink_All!$P$4:$P$240,OceanSink_All!$C$4:$C$240,OceanSink_Sovereign!C64)</f>
        <v>9.8713737400924601E-4</v>
      </c>
      <c r="R64">
        <f t="shared" si="43"/>
        <v>5595.1072828698843</v>
      </c>
      <c r="S64">
        <f t="shared" si="44"/>
        <v>903.81519651835299</v>
      </c>
      <c r="T64">
        <f t="shared" si="45"/>
        <v>816881.90945750906</v>
      </c>
      <c r="U64">
        <f t="shared" si="46"/>
        <v>2.399586916503371E-3</v>
      </c>
      <c r="V64">
        <f t="shared" si="47"/>
        <v>5.4817939099231577E-4</v>
      </c>
      <c r="W64">
        <f t="shared" si="48"/>
        <v>718.00331682095418</v>
      </c>
      <c r="X64">
        <f t="shared" si="49"/>
        <v>136.66679944719456</v>
      </c>
      <c r="Y64">
        <f t="shared" si="50"/>
        <v>18677.814071139699</v>
      </c>
      <c r="Z64">
        <f t="shared" si="51"/>
        <v>2.399586916503371E-3</v>
      </c>
      <c r="AA64">
        <f t="shared" si="52"/>
        <v>6.4593386844078652E-4</v>
      </c>
      <c r="AB64">
        <f t="shared" si="53"/>
        <v>9.5205856277687317</v>
      </c>
      <c r="AC64">
        <f t="shared" si="54"/>
        <v>5.4037123764708133</v>
      </c>
      <c r="AD64">
        <f t="shared" si="55"/>
        <v>29.200107447623843</v>
      </c>
      <c r="AE64">
        <f t="shared" si="56"/>
        <v>1.7015912557954316E-3</v>
      </c>
      <c r="AF64">
        <f t="shared" si="57"/>
        <v>9.9591421098229422E-4</v>
      </c>
      <c r="AG64">
        <f t="shared" si="58"/>
        <v>1.8175988094128674</v>
      </c>
      <c r="AH64">
        <f t="shared" si="59"/>
        <v>0.81588274329914834</v>
      </c>
      <c r="AI64">
        <f t="shared" si="60"/>
        <v>0.66566465081334403</v>
      </c>
      <c r="AJ64">
        <f t="shared" si="61"/>
        <v>9.2710525873425506E-4</v>
      </c>
      <c r="AK64">
        <f t="shared" si="62"/>
        <v>4.5202742940954988E-4</v>
      </c>
      <c r="AL64">
        <f t="shared" si="63"/>
        <v>5585.5866972421154</v>
      </c>
      <c r="AM64">
        <f t="shared" si="64"/>
        <v>902.59746090627368</v>
      </c>
      <c r="AN64">
        <f t="shared" si="65"/>
        <v>814682.1764344523</v>
      </c>
      <c r="AO64">
        <f t="shared" si="66"/>
        <v>0.9982984087442045</v>
      </c>
      <c r="AP64">
        <f t="shared" si="67"/>
        <v>0.22809914425802341</v>
      </c>
      <c r="AQ64">
        <f t="shared" si="68"/>
        <v>716.18571801154133</v>
      </c>
      <c r="AR64">
        <f t="shared" si="69"/>
        <v>136.46983633989157</v>
      </c>
      <c r="AS64">
        <f t="shared" si="70"/>
        <v>18624.016230636789</v>
      </c>
      <c r="AT64">
        <f t="shared" si="71"/>
        <v>0.9974685370292431</v>
      </c>
      <c r="AU64">
        <f t="shared" si="72"/>
        <v>0.26865079316634166</v>
      </c>
      <c r="AV64">
        <f t="shared" si="73"/>
        <v>3958.0729873701762</v>
      </c>
      <c r="AW64">
        <f t="shared" si="74"/>
        <v>2246.8730091219386</v>
      </c>
      <c r="AX64">
        <f t="shared" si="75"/>
        <v>5048438.3191206753</v>
      </c>
      <c r="AY64">
        <f t="shared" si="76"/>
        <v>755.64561159241543</v>
      </c>
      <c r="AZ64">
        <f t="shared" si="77"/>
        <v>339.27640862005597</v>
      </c>
      <c r="BA64">
        <f t="shared" si="78"/>
        <v>115108.48144612319</v>
      </c>
      <c r="BB64">
        <f t="shared" si="79"/>
        <v>1627.5137098719392</v>
      </c>
      <c r="BC64">
        <f t="shared" si="80"/>
        <v>2421.3881340163389</v>
      </c>
      <c r="BD64">
        <f t="shared" si="81"/>
        <v>-39.459893580874109</v>
      </c>
      <c r="BE64">
        <f t="shared" si="82"/>
        <v>365.69454149161152</v>
      </c>
    </row>
    <row r="65" spans="1:57" x14ac:dyDescent="0.25">
      <c r="A65">
        <v>59</v>
      </c>
      <c r="B65" t="s">
        <v>139</v>
      </c>
      <c r="C65" t="s">
        <v>139</v>
      </c>
      <c r="D65" t="s">
        <v>704</v>
      </c>
      <c r="E65">
        <v>6.2781485565729058</v>
      </c>
      <c r="F65">
        <v>0.89687836522470088</v>
      </c>
      <c r="G65">
        <v>6.2781485565729058</v>
      </c>
      <c r="H65">
        <v>0.89687836522470088</v>
      </c>
      <c r="I65">
        <v>0</v>
      </c>
      <c r="J65">
        <v>0</v>
      </c>
      <c r="K65">
        <v>0</v>
      </c>
      <c r="L65">
        <f>SUMIF(OceanSink_All!$C$4:$C$240,OceanSink_Sovereign!C65,OceanSink_All!$K$4:$K$240)</f>
        <v>7.4818998581569249E-2</v>
      </c>
      <c r="M65">
        <f t="shared" si="83"/>
        <v>5.9191801062227073E-2</v>
      </c>
      <c r="N65">
        <f>SUMIFS(OceanSink_All!$M$4:$M$240,OceanSink_All!$C$4:$C$240,OceanSink_Sovereign!C65)</f>
        <v>3.5036693129902661E-3</v>
      </c>
      <c r="O65">
        <f>SUMIFS(OceanSink_All!$N$4:$N$240,OceanSink_All!$C$4:$C$240,OceanSink_Sovereign!C65)</f>
        <v>9.2539601323981258E-2</v>
      </c>
      <c r="P65">
        <f t="shared" si="84"/>
        <v>3.9415231170742221E-2</v>
      </c>
      <c r="Q65">
        <f>SUMIFS(OceanSink_All!$P$4:$P$240,OceanSink_All!$C$4:$C$240,OceanSink_Sovereign!C65)</f>
        <v>1.5535604482430493E-3</v>
      </c>
      <c r="R65">
        <f t="shared" si="43"/>
        <v>1426.8884566726147</v>
      </c>
      <c r="S65">
        <f t="shared" si="44"/>
        <v>230.49486018359866</v>
      </c>
      <c r="T65">
        <f t="shared" si="45"/>
        <v>53127.880571056696</v>
      </c>
      <c r="U65">
        <f t="shared" si="46"/>
        <v>6.1195303304087119E-4</v>
      </c>
      <c r="V65">
        <f t="shared" si="47"/>
        <v>1.3979907902526438E-4</v>
      </c>
      <c r="W65">
        <f t="shared" si="48"/>
        <v>183.10831103473856</v>
      </c>
      <c r="X65">
        <f t="shared" si="49"/>
        <v>34.853358243663216</v>
      </c>
      <c r="Y65">
        <f t="shared" si="50"/>
        <v>1214.7565808611266</v>
      </c>
      <c r="Z65">
        <f t="shared" si="51"/>
        <v>6.1195303304087119E-4</v>
      </c>
      <c r="AA65">
        <f t="shared" si="52"/>
        <v>1.6472884862706204E-4</v>
      </c>
      <c r="AB65">
        <f t="shared" si="53"/>
        <v>0.46972478794910927</v>
      </c>
      <c r="AC65">
        <f t="shared" si="54"/>
        <v>0.37762485921435834</v>
      </c>
      <c r="AD65">
        <f t="shared" si="55"/>
        <v>0.14260053429666397</v>
      </c>
      <c r="AE65">
        <f t="shared" si="56"/>
        <v>3.2919516991851519E-4</v>
      </c>
      <c r="AF65">
        <f t="shared" si="57"/>
        <v>2.687951074892258E-4</v>
      </c>
      <c r="AG65">
        <f t="shared" si="58"/>
        <v>0.58097736447798509</v>
      </c>
      <c r="AH65">
        <f t="shared" si="59"/>
        <v>0.26100245254940946</v>
      </c>
      <c r="AI65">
        <f t="shared" si="60"/>
        <v>6.8122280236806734E-2</v>
      </c>
      <c r="AJ65">
        <f t="shared" si="61"/>
        <v>3.7203270486112916E-4</v>
      </c>
      <c r="AK65">
        <f t="shared" si="62"/>
        <v>1.8151743906054879E-4</v>
      </c>
      <c r="AL65">
        <f t="shared" si="63"/>
        <v>1426.4187318846655</v>
      </c>
      <c r="AM65">
        <f t="shared" si="64"/>
        <v>230.43521875465919</v>
      </c>
      <c r="AN65">
        <f t="shared" si="65"/>
        <v>53100.390042507635</v>
      </c>
      <c r="AO65">
        <f t="shared" si="66"/>
        <v>0.99967080483008142</v>
      </c>
      <c r="AP65">
        <f t="shared" si="67"/>
        <v>0.22838024194904116</v>
      </c>
      <c r="AQ65">
        <f t="shared" si="68"/>
        <v>182.52733367026059</v>
      </c>
      <c r="AR65">
        <f t="shared" si="69"/>
        <v>34.790230264779247</v>
      </c>
      <c r="AS65">
        <f t="shared" si="70"/>
        <v>1210.3601218763617</v>
      </c>
      <c r="AT65">
        <f t="shared" si="71"/>
        <v>0.99682713820473312</v>
      </c>
      <c r="AU65">
        <f t="shared" si="72"/>
        <v>0.26851468155313629</v>
      </c>
      <c r="AV65">
        <f t="shared" si="73"/>
        <v>767.11334546008607</v>
      </c>
      <c r="AW65">
        <f t="shared" si="74"/>
        <v>616.71573986407338</v>
      </c>
      <c r="AX65">
        <f t="shared" si="75"/>
        <v>380338.30379609141</v>
      </c>
      <c r="AY65">
        <f t="shared" si="76"/>
        <v>948.80130053851053</v>
      </c>
      <c r="AZ65">
        <f t="shared" si="77"/>
        <v>426.27271635205187</v>
      </c>
      <c r="BA65">
        <f t="shared" si="78"/>
        <v>181708.42870615688</v>
      </c>
      <c r="BB65">
        <f t="shared" si="79"/>
        <v>659.30538642457941</v>
      </c>
      <c r="BC65">
        <f t="shared" si="80"/>
        <v>658.36061078910166</v>
      </c>
      <c r="BD65">
        <f t="shared" si="81"/>
        <v>-766.27396686825</v>
      </c>
      <c r="BE65">
        <f t="shared" si="82"/>
        <v>427.69006164281308</v>
      </c>
    </row>
    <row r="66" spans="1:57" x14ac:dyDescent="0.25">
      <c r="A66">
        <v>60</v>
      </c>
      <c r="B66" t="s">
        <v>87</v>
      </c>
      <c r="C66" t="s">
        <v>87</v>
      </c>
      <c r="D66" t="s">
        <v>704</v>
      </c>
      <c r="E66">
        <v>4.6377677775607724</v>
      </c>
      <c r="F66">
        <v>0.6625382539372533</v>
      </c>
      <c r="G66">
        <v>4.6377677775607724</v>
      </c>
      <c r="H66">
        <v>0.6625382539372533</v>
      </c>
      <c r="I66">
        <v>0</v>
      </c>
      <c r="J66">
        <v>0</v>
      </c>
      <c r="K66">
        <v>0</v>
      </c>
      <c r="L66">
        <f>SUMIF(OceanSink_All!$C$4:$C$240,OceanSink_Sovereign!C66,OceanSink_All!$K$4:$K$240)</f>
        <v>0.18473517272862033</v>
      </c>
      <c r="M66">
        <f t="shared" si="83"/>
        <v>0.12096211381410854</v>
      </c>
      <c r="N66">
        <f>SUMIFS(OceanSink_All!$M$4:$M$240,OceanSink_All!$C$4:$C$240,OceanSink_Sovereign!C66)</f>
        <v>1.4631832978377349E-2</v>
      </c>
      <c r="O66">
        <f>SUMIFS(OceanSink_All!$N$4:$N$240,OceanSink_All!$C$4:$C$240,OceanSink_Sovereign!C66)</f>
        <v>0.37220907574188766</v>
      </c>
      <c r="P66">
        <f t="shared" si="84"/>
        <v>0.15822388630816239</v>
      </c>
      <c r="Q66">
        <f>SUMIFS(OceanSink_All!$P$4:$P$240,OceanSink_All!$C$4:$C$240,OceanSink_Sovereign!C66)</f>
        <v>2.5034798198458299E-2</v>
      </c>
      <c r="R66">
        <f t="shared" si="43"/>
        <v>1054.065103254271</v>
      </c>
      <c r="S66">
        <f t="shared" si="44"/>
        <v>170.27020399727547</v>
      </c>
      <c r="T66">
        <f t="shared" si="45"/>
        <v>28991.942369273806</v>
      </c>
      <c r="U66">
        <f t="shared" si="46"/>
        <v>4.5205939815587686E-4</v>
      </c>
      <c r="V66">
        <f t="shared" si="47"/>
        <v>1.0327179393632656E-4</v>
      </c>
      <c r="W66">
        <f t="shared" si="48"/>
        <v>135.26500959130729</v>
      </c>
      <c r="X66">
        <f t="shared" si="49"/>
        <v>25.746727772634905</v>
      </c>
      <c r="Y66">
        <f t="shared" si="50"/>
        <v>662.89399099816956</v>
      </c>
      <c r="Z66">
        <f t="shared" si="51"/>
        <v>4.5205939815587691E-4</v>
      </c>
      <c r="AA66">
        <f t="shared" si="52"/>
        <v>1.216878096007193E-4</v>
      </c>
      <c r="AB66">
        <f t="shared" si="53"/>
        <v>0.85675883146291898</v>
      </c>
      <c r="AC66">
        <f t="shared" si="54"/>
        <v>0.57419056569773907</v>
      </c>
      <c r="AD66">
        <f t="shared" si="55"/>
        <v>0.32969480573628962</v>
      </c>
      <c r="AE66">
        <f t="shared" si="56"/>
        <v>8.128139607485364E-4</v>
      </c>
      <c r="AF66">
        <f t="shared" si="57"/>
        <v>5.5697735197071901E-4</v>
      </c>
      <c r="AG66">
        <f t="shared" si="58"/>
        <v>1.7262192579914035</v>
      </c>
      <c r="AH66">
        <f t="shared" si="59"/>
        <v>0.77413412045752206</v>
      </c>
      <c r="AI66">
        <f t="shared" si="60"/>
        <v>0.59928363645654126</v>
      </c>
      <c r="AJ66">
        <f t="shared" si="61"/>
        <v>4.4304409415800152E-3</v>
      </c>
      <c r="AK66">
        <f t="shared" si="62"/>
        <v>2.1584186526909144E-3</v>
      </c>
      <c r="AL66">
        <f t="shared" si="63"/>
        <v>1053.2083444228081</v>
      </c>
      <c r="AM66">
        <f t="shared" si="64"/>
        <v>170.16104796291444</v>
      </c>
      <c r="AN66">
        <f t="shared" si="65"/>
        <v>28954.782243837268</v>
      </c>
      <c r="AO66">
        <f t="shared" si="66"/>
        <v>0.9991871860392515</v>
      </c>
      <c r="AP66">
        <f t="shared" si="67"/>
        <v>0.22828133174210022</v>
      </c>
      <c r="AQ66">
        <f t="shared" si="68"/>
        <v>133.53879033331589</v>
      </c>
      <c r="AR66">
        <f t="shared" si="69"/>
        <v>25.551630882731061</v>
      </c>
      <c r="AS66">
        <f t="shared" si="70"/>
        <v>652.88584076733571</v>
      </c>
      <c r="AT66">
        <f t="shared" si="71"/>
        <v>0.98723824244564773</v>
      </c>
      <c r="AU66">
        <f t="shared" si="72"/>
        <v>0.26644883558991267</v>
      </c>
      <c r="AV66">
        <f t="shared" si="73"/>
        <v>1894.3783252259991</v>
      </c>
      <c r="AW66">
        <f t="shared" si="74"/>
        <v>1269.6180936858182</v>
      </c>
      <c r="AX66">
        <f t="shared" si="75"/>
        <v>1611930.103814411</v>
      </c>
      <c r="AY66">
        <f t="shared" si="76"/>
        <v>3816.8411305931832</v>
      </c>
      <c r="AZ66">
        <f t="shared" si="77"/>
        <v>1711.7654896556051</v>
      </c>
      <c r="BA66">
        <f t="shared" si="78"/>
        <v>2930141.0915758931</v>
      </c>
      <c r="BB66">
        <f t="shared" si="79"/>
        <v>-841.16998080319104</v>
      </c>
      <c r="BC66">
        <f t="shared" si="80"/>
        <v>1280.9702908569927</v>
      </c>
      <c r="BD66">
        <f t="shared" si="81"/>
        <v>-3683.3023402598674</v>
      </c>
      <c r="BE66">
        <f t="shared" si="82"/>
        <v>1711.9561844324933</v>
      </c>
    </row>
    <row r="67" spans="1:57" x14ac:dyDescent="0.25">
      <c r="A67">
        <v>61</v>
      </c>
      <c r="B67" t="s">
        <v>296</v>
      </c>
      <c r="C67" t="s">
        <v>296</v>
      </c>
      <c r="D67" t="s">
        <v>704</v>
      </c>
      <c r="E67">
        <v>97.249507326518994</v>
      </c>
      <c r="F67">
        <v>4.2537013008168447</v>
      </c>
      <c r="G67">
        <v>97.249507326518994</v>
      </c>
      <c r="H67">
        <v>8.4312922710151668</v>
      </c>
      <c r="I67">
        <v>0</v>
      </c>
      <c r="J67">
        <v>0</v>
      </c>
      <c r="K67">
        <v>0</v>
      </c>
      <c r="L67">
        <f>SUMIF(OceanSink_All!$C$4:$C$240,OceanSink_Sovereign!C67,OceanSink_All!$K$4:$K$240)</f>
        <v>0</v>
      </c>
      <c r="M67">
        <f t="shared" si="83"/>
        <v>0</v>
      </c>
      <c r="N67">
        <f>SUMIFS(OceanSink_All!$M$4:$M$240,OceanSink_All!$C$4:$C$240,OceanSink_Sovereign!C67)</f>
        <v>0</v>
      </c>
      <c r="O67">
        <f>SUMIFS(OceanSink_All!$N$4:$N$240,OceanSink_All!$C$4:$C$240,OceanSink_Sovereign!C67)</f>
        <v>5.2169598414193491E-4</v>
      </c>
      <c r="P67">
        <f t="shared" si="84"/>
        <v>2.2365507094924139E-4</v>
      </c>
      <c r="Q67">
        <f>SUMIFS(OceanSink_All!$P$4:$P$240,OceanSink_All!$C$4:$C$240,OceanSink_Sovereign!C67)</f>
        <v>5.00215907613102E-8</v>
      </c>
      <c r="R67">
        <f t="shared" si="43"/>
        <v>22102.726332595248</v>
      </c>
      <c r="S67">
        <f t="shared" si="44"/>
        <v>2539.641339589813</v>
      </c>
      <c r="T67">
        <f t="shared" si="45"/>
        <v>6449778.13375354</v>
      </c>
      <c r="U67">
        <f t="shared" si="46"/>
        <v>9.4792486087140315E-3</v>
      </c>
      <c r="V67">
        <f t="shared" si="47"/>
        <v>1.8791044523742602E-3</v>
      </c>
      <c r="W67">
        <f t="shared" si="48"/>
        <v>2836.3765009791127</v>
      </c>
      <c r="X67">
        <f t="shared" si="49"/>
        <v>433.31349235009293</v>
      </c>
      <c r="Y67">
        <f t="shared" si="50"/>
        <v>187760.58265263404</v>
      </c>
      <c r="Z67">
        <f t="shared" si="51"/>
        <v>9.4792486087140315E-3</v>
      </c>
      <c r="AA67">
        <f t="shared" si="52"/>
        <v>2.5516757411983481E-3</v>
      </c>
      <c r="AB67">
        <f t="shared" si="53"/>
        <v>0</v>
      </c>
      <c r="AC67">
        <f t="shared" si="54"/>
        <v>0</v>
      </c>
      <c r="AD67">
        <f t="shared" si="55"/>
        <v>0</v>
      </c>
      <c r="AE67">
        <f t="shared" si="56"/>
        <v>0</v>
      </c>
      <c r="AF67">
        <f t="shared" si="57"/>
        <v>0</v>
      </c>
      <c r="AG67">
        <f t="shared" si="58"/>
        <v>5.0734677432026636E-2</v>
      </c>
      <c r="AH67">
        <f t="shared" si="59"/>
        <v>2.2190650222913808E-2</v>
      </c>
      <c r="AI67">
        <f t="shared" si="60"/>
        <v>4.9242495731570467E-4</v>
      </c>
      <c r="AJ67">
        <f t="shared" si="61"/>
        <v>1.736105757277711E-7</v>
      </c>
      <c r="AK67">
        <f t="shared" si="62"/>
        <v>8.0433506284112028E-8</v>
      </c>
      <c r="AL67">
        <f t="shared" si="63"/>
        <v>22102.726332595248</v>
      </c>
      <c r="AM67">
        <f t="shared" si="64"/>
        <v>2539.641339589813</v>
      </c>
      <c r="AN67">
        <f t="shared" si="65"/>
        <v>6449778.13375354</v>
      </c>
      <c r="AO67">
        <f t="shared" si="66"/>
        <v>1</v>
      </c>
      <c r="AP67">
        <f t="shared" si="67"/>
        <v>0.1624955750691581</v>
      </c>
      <c r="AQ67">
        <f t="shared" si="68"/>
        <v>2836.3257663016811</v>
      </c>
      <c r="AR67">
        <f t="shared" si="69"/>
        <v>433.31099561554618</v>
      </c>
      <c r="AS67">
        <f t="shared" si="70"/>
        <v>187758.41892133589</v>
      </c>
      <c r="AT67">
        <f t="shared" si="71"/>
        <v>0.9999821128551114</v>
      </c>
      <c r="AU67">
        <f t="shared" si="72"/>
        <v>0.21604697803019968</v>
      </c>
      <c r="AV67">
        <f t="shared" si="73"/>
        <v>0</v>
      </c>
      <c r="AW67">
        <f t="shared" si="74"/>
        <v>0</v>
      </c>
      <c r="AX67">
        <f t="shared" si="75"/>
        <v>0</v>
      </c>
      <c r="AY67">
        <f t="shared" si="76"/>
        <v>5.3014487630769125</v>
      </c>
      <c r="AZ67">
        <f t="shared" si="77"/>
        <v>2.397932789073852</v>
      </c>
      <c r="BA67">
        <f t="shared" si="78"/>
        <v>5.7500816609155025</v>
      </c>
      <c r="BB67">
        <f t="shared" si="79"/>
        <v>22102.726332595248</v>
      </c>
      <c r="BC67">
        <f t="shared" si="80"/>
        <v>2539.641339589813</v>
      </c>
      <c r="BD67">
        <f t="shared" si="81"/>
        <v>2831.024317538604</v>
      </c>
      <c r="BE67">
        <f t="shared" si="82"/>
        <v>433.31763061638378</v>
      </c>
    </row>
    <row r="68" spans="1:57" x14ac:dyDescent="0.25">
      <c r="A68">
        <v>62</v>
      </c>
      <c r="B68" t="s">
        <v>91</v>
      </c>
      <c r="C68" t="s">
        <v>91</v>
      </c>
      <c r="D68" t="s">
        <v>704</v>
      </c>
      <c r="E68">
        <v>0.31612896677358487</v>
      </c>
      <c r="F68">
        <v>4.5161280967654989E-2</v>
      </c>
      <c r="G68">
        <v>0.31612896677358487</v>
      </c>
      <c r="H68">
        <v>4.5161280967654989E-2</v>
      </c>
      <c r="I68">
        <v>0</v>
      </c>
      <c r="J68">
        <v>0</v>
      </c>
      <c r="K68">
        <v>0</v>
      </c>
      <c r="L68">
        <f>SUMIF(OceanSink_All!$C$4:$C$240,OceanSink_Sovereign!C68,OceanSink_All!$K$4:$K$240)</f>
        <v>0.60671443666964886</v>
      </c>
      <c r="M68">
        <f t="shared" si="83"/>
        <v>0.19582866693277259</v>
      </c>
      <c r="N68">
        <f>SUMIFS(OceanSink_All!$M$4:$M$240,OceanSink_All!$C$4:$C$240,OceanSink_Sovereign!C68)</f>
        <v>3.8348866792666782E-2</v>
      </c>
      <c r="O68">
        <f>SUMIFS(OceanSink_All!$N$4:$N$240,OceanSink_All!$C$4:$C$240,OceanSink_Sovereign!C68)</f>
        <v>2.5866825494523481E-3</v>
      </c>
      <c r="P68">
        <f t="shared" si="84"/>
        <v>1.2001520758821325E-3</v>
      </c>
      <c r="Q68">
        <f>SUMIFS(OceanSink_All!$P$4:$P$240,OceanSink_All!$C$4:$C$240,OceanSink_Sovereign!C68)</f>
        <v>1.440365005244192E-6</v>
      </c>
      <c r="R68">
        <f t="shared" si="43"/>
        <v>71.849330968253355</v>
      </c>
      <c r="S68">
        <f t="shared" si="44"/>
        <v>11.606304205748016</v>
      </c>
      <c r="T68">
        <f t="shared" si="45"/>
        <v>134.70629731636407</v>
      </c>
      <c r="U68">
        <f t="shared" si="46"/>
        <v>3.0814192799982929E-5</v>
      </c>
      <c r="V68">
        <f t="shared" si="47"/>
        <v>7.039422213398584E-6</v>
      </c>
      <c r="W68">
        <f t="shared" si="48"/>
        <v>9.2202088965328084</v>
      </c>
      <c r="X68">
        <f t="shared" si="49"/>
        <v>1.7550008622563422</v>
      </c>
      <c r="Y68">
        <f t="shared" si="50"/>
        <v>3.0800280265205049</v>
      </c>
      <c r="Z68">
        <f t="shared" si="51"/>
        <v>3.0814192799982935E-5</v>
      </c>
      <c r="AA68">
        <f t="shared" si="52"/>
        <v>8.29473215630664E-6</v>
      </c>
      <c r="AB68">
        <f t="shared" si="53"/>
        <v>0.1918000079909937</v>
      </c>
      <c r="AC68">
        <f t="shared" si="54"/>
        <v>6.7699710811507843E-2</v>
      </c>
      <c r="AD68">
        <f t="shared" si="55"/>
        <v>4.5832508439617916E-3</v>
      </c>
      <c r="AE68">
        <f t="shared" si="56"/>
        <v>2.6694752116166618E-3</v>
      </c>
      <c r="AF68">
        <f t="shared" si="57"/>
        <v>1.0164925995684393E-3</v>
      </c>
      <c r="AG68">
        <f t="shared" si="58"/>
        <v>8.1772528172963316E-4</v>
      </c>
      <c r="AH68">
        <f t="shared" si="59"/>
        <v>3.9697976384549819E-4</v>
      </c>
      <c r="AI68">
        <f t="shared" si="60"/>
        <v>1.575929329028275E-7</v>
      </c>
      <c r="AJ68">
        <f t="shared" si="61"/>
        <v>1.709212173729482E-8</v>
      </c>
      <c r="AK68">
        <f t="shared" si="62"/>
        <v>8.9126842951126534E-9</v>
      </c>
      <c r="AL68">
        <f t="shared" si="63"/>
        <v>71.657530960262363</v>
      </c>
      <c r="AM68">
        <f t="shared" si="64"/>
        <v>11.581914260718328</v>
      </c>
      <c r="AN68">
        <f t="shared" si="65"/>
        <v>134.14073794263058</v>
      </c>
      <c r="AO68">
        <f t="shared" si="66"/>
        <v>0.99733052478838335</v>
      </c>
      <c r="AP68">
        <f t="shared" si="67"/>
        <v>0.22790245723490399</v>
      </c>
      <c r="AQ68">
        <f t="shared" si="68"/>
        <v>9.2193911712510772</v>
      </c>
      <c r="AR68">
        <f t="shared" si="69"/>
        <v>1.7549131481443467</v>
      </c>
      <c r="AS68">
        <f t="shared" si="70"/>
        <v>3.079720157529902</v>
      </c>
      <c r="AT68">
        <f t="shared" si="71"/>
        <v>0.9999113116317746</v>
      </c>
      <c r="AU68">
        <f t="shared" si="72"/>
        <v>0.26916677990482551</v>
      </c>
      <c r="AV68">
        <f t="shared" si="73"/>
        <v>6224.2129486732711</v>
      </c>
      <c r="AW68">
        <f t="shared" si="74"/>
        <v>2196.9735457294719</v>
      </c>
      <c r="AX68">
        <f t="shared" si="75"/>
        <v>4826692.7606351282</v>
      </c>
      <c r="AY68">
        <f t="shared" si="76"/>
        <v>26.536475886059801</v>
      </c>
      <c r="AZ68">
        <f t="shared" si="77"/>
        <v>12.882654206342472</v>
      </c>
      <c r="BA68">
        <f t="shared" si="78"/>
        <v>165.9627794001934</v>
      </c>
      <c r="BB68">
        <f t="shared" si="79"/>
        <v>-6152.5554177130089</v>
      </c>
      <c r="BC68">
        <f t="shared" si="80"/>
        <v>2197.0040740456243</v>
      </c>
      <c r="BD68">
        <f t="shared" si="81"/>
        <v>-17.317084714808722</v>
      </c>
      <c r="BE68">
        <f t="shared" si="82"/>
        <v>13.001634495621053</v>
      </c>
    </row>
    <row r="69" spans="1:57" x14ac:dyDescent="0.25">
      <c r="A69">
        <v>63</v>
      </c>
      <c r="B69" t="s">
        <v>93</v>
      </c>
      <c r="C69" t="s">
        <v>93</v>
      </c>
      <c r="D69" t="s">
        <v>704</v>
      </c>
      <c r="E69">
        <v>0.57066025342138149</v>
      </c>
      <c r="F69">
        <v>8.1522893345911659E-2</v>
      </c>
      <c r="G69">
        <v>0.57066025342138149</v>
      </c>
      <c r="H69">
        <v>8.1522893345911659E-2</v>
      </c>
      <c r="I69">
        <v>0</v>
      </c>
      <c r="J69">
        <v>0</v>
      </c>
      <c r="K69">
        <v>0</v>
      </c>
      <c r="L69">
        <f>SUMIF(OceanSink_All!$C$4:$C$240,OceanSink_Sovereign!C69,OceanSink_All!$K$4:$K$240)</f>
        <v>8.1485446500320996E-2</v>
      </c>
      <c r="M69">
        <f t="shared" si="83"/>
        <v>2.9689779975231232E-2</v>
      </c>
      <c r="N69">
        <f>SUMIFS(OceanSink_All!$M$4:$M$240,OceanSink_All!$C$4:$C$240,OceanSink_Sovereign!C69)</f>
        <v>8.8148303497764141E-4</v>
      </c>
      <c r="O69">
        <f>SUMIFS(OceanSink_All!$N$4:$N$240,OceanSink_All!$C$4:$C$240,OceanSink_Sovereign!C69)</f>
        <v>6.7129456911208963E-3</v>
      </c>
      <c r="P69">
        <f t="shared" si="84"/>
        <v>2.808974130621989E-3</v>
      </c>
      <c r="Q69">
        <f>SUMIFS(OceanSink_All!$P$4:$P$240,OceanSink_All!$C$4:$C$240,OceanSink_Sovereign!C69)</f>
        <v>7.8903356665035586E-6</v>
      </c>
      <c r="R69">
        <f t="shared" si="43"/>
        <v>129.69883094536524</v>
      </c>
      <c r="S69">
        <f t="shared" si="44"/>
        <v>20.951121837820889</v>
      </c>
      <c r="T69">
        <f t="shared" si="45"/>
        <v>438.94950626321531</v>
      </c>
      <c r="U69">
        <f t="shared" si="46"/>
        <v>5.5624244913968088E-5</v>
      </c>
      <c r="V69">
        <f t="shared" si="47"/>
        <v>1.2707214100741497E-5</v>
      </c>
      <c r="W69">
        <f t="shared" si="48"/>
        <v>16.643861520168478</v>
      </c>
      <c r="X69">
        <f t="shared" si="49"/>
        <v>3.1680400788050513</v>
      </c>
      <c r="Y69">
        <f t="shared" si="50"/>
        <v>10.036477940915116</v>
      </c>
      <c r="Z69">
        <f t="shared" si="51"/>
        <v>5.5624244913968102E-5</v>
      </c>
      <c r="AA69">
        <f t="shared" si="52"/>
        <v>1.4973237038953777E-5</v>
      </c>
      <c r="AB69">
        <f t="shared" si="53"/>
        <v>4.6500505550027604E-2</v>
      </c>
      <c r="AC69">
        <f t="shared" si="54"/>
        <v>1.8198522340245403E-2</v>
      </c>
      <c r="AD69">
        <f t="shared" si="55"/>
        <v>3.3118621536841101E-4</v>
      </c>
      <c r="AE69">
        <f t="shared" si="56"/>
        <v>3.5852679018838365E-4</v>
      </c>
      <c r="AF69">
        <f t="shared" si="57"/>
        <v>1.4936943589633186E-4</v>
      </c>
      <c r="AG69">
        <f t="shared" si="58"/>
        <v>3.8308112892990217E-3</v>
      </c>
      <c r="AH69">
        <f t="shared" si="59"/>
        <v>1.6938136294734221E-3</v>
      </c>
      <c r="AI69">
        <f t="shared" si="60"/>
        <v>2.8690046113899272E-6</v>
      </c>
      <c r="AJ69">
        <f t="shared" si="61"/>
        <v>1.7237614047157041E-7</v>
      </c>
      <c r="AK69">
        <f t="shared" si="62"/>
        <v>8.2979327601412146E-8</v>
      </c>
      <c r="AL69">
        <f t="shared" si="63"/>
        <v>129.65233043981522</v>
      </c>
      <c r="AM69">
        <f t="shared" si="64"/>
        <v>20.945240451482544</v>
      </c>
      <c r="AN69">
        <f t="shared" si="65"/>
        <v>438.70309757042065</v>
      </c>
      <c r="AO69">
        <f t="shared" si="66"/>
        <v>0.99964147320981156</v>
      </c>
      <c r="AP69">
        <f t="shared" si="67"/>
        <v>0.22837438262598178</v>
      </c>
      <c r="AQ69">
        <f t="shared" si="68"/>
        <v>16.640030708879177</v>
      </c>
      <c r="AR69">
        <f t="shared" si="69"/>
        <v>3.167628962272103</v>
      </c>
      <c r="AS69">
        <f t="shared" si="70"/>
        <v>10.03387324262504</v>
      </c>
      <c r="AT69">
        <f t="shared" si="71"/>
        <v>0.99976983638774819</v>
      </c>
      <c r="AU69">
        <f t="shared" si="72"/>
        <v>0.26913699943962938</v>
      </c>
      <c r="AV69">
        <f t="shared" si="73"/>
        <v>835.92899223054326</v>
      </c>
      <c r="AW69">
        <f t="shared" si="74"/>
        <v>327.15311405554644</v>
      </c>
      <c r="AX69">
        <f t="shared" si="75"/>
        <v>107029.16003624137</v>
      </c>
      <c r="AY69">
        <f t="shared" si="76"/>
        <v>68.865621623058203</v>
      </c>
      <c r="AZ69">
        <f t="shared" si="77"/>
        <v>30.44947846352327</v>
      </c>
      <c r="BA69">
        <f t="shared" si="78"/>
        <v>927.17073870056743</v>
      </c>
      <c r="BB69">
        <f t="shared" si="79"/>
        <v>-706.27666179072799</v>
      </c>
      <c r="BC69">
        <f t="shared" si="80"/>
        <v>327.82291429034029</v>
      </c>
      <c r="BD69">
        <f t="shared" si="81"/>
        <v>-52.225590914179023</v>
      </c>
      <c r="BE69">
        <f t="shared" si="82"/>
        <v>30.613797738000304</v>
      </c>
    </row>
    <row r="70" spans="1:57" x14ac:dyDescent="0.25">
      <c r="A70">
        <v>64</v>
      </c>
      <c r="B70" t="s">
        <v>94</v>
      </c>
      <c r="C70" t="s">
        <v>94</v>
      </c>
      <c r="D70" t="s">
        <v>704</v>
      </c>
      <c r="E70">
        <v>7.1179458501595958</v>
      </c>
      <c r="F70">
        <v>1.0168494071656566</v>
      </c>
      <c r="G70">
        <v>7.1179458501595958</v>
      </c>
      <c r="H70">
        <v>1.0168494071656566</v>
      </c>
      <c r="I70">
        <v>0</v>
      </c>
      <c r="J70">
        <v>0</v>
      </c>
      <c r="K70">
        <v>0</v>
      </c>
      <c r="L70">
        <f>SUMIF(OceanSink_All!$C$4:$C$240,OceanSink_Sovereign!C70,OceanSink_All!$K$4:$K$240)</f>
        <v>1.7322498992349861E-2</v>
      </c>
      <c r="M70">
        <f t="shared" si="83"/>
        <v>1.3420644678766058E-2</v>
      </c>
      <c r="N70">
        <f>SUMIFS(OceanSink_All!$M$4:$M$240,OceanSink_All!$C$4:$C$240,OceanSink_Sovereign!C70)</f>
        <v>1.8011370359369169E-4</v>
      </c>
      <c r="O70">
        <f>SUMIFS(OceanSink_All!$N$4:$N$240,OceanSink_All!$C$4:$C$240,OceanSink_Sovereign!C70)</f>
        <v>6.2571643704412011E-2</v>
      </c>
      <c r="P70">
        <f t="shared" si="84"/>
        <v>2.6707786476762481E-2</v>
      </c>
      <c r="Q70">
        <f>SUMIFS(OceanSink_All!$P$4:$P$240,OceanSink_All!$C$4:$C$240,OceanSink_Sovereign!C70)</f>
        <v>7.1330585848833686E-4</v>
      </c>
      <c r="R70">
        <f t="shared" si="43"/>
        <v>1617.7563619739624</v>
      </c>
      <c r="S70">
        <f t="shared" si="44"/>
        <v>261.32703276179797</v>
      </c>
      <c r="T70">
        <f t="shared" si="45"/>
        <v>68291.81805208583</v>
      </c>
      <c r="U70">
        <f t="shared" si="46"/>
        <v>6.9381100379752763E-4</v>
      </c>
      <c r="V70">
        <f t="shared" si="47"/>
        <v>1.5849931957443296E-4</v>
      </c>
      <c r="W70">
        <f t="shared" si="48"/>
        <v>207.60181619068294</v>
      </c>
      <c r="X70">
        <f t="shared" si="49"/>
        <v>39.515521883418401</v>
      </c>
      <c r="Y70">
        <f t="shared" si="50"/>
        <v>1561.4764697189185</v>
      </c>
      <c r="Z70">
        <f t="shared" si="51"/>
        <v>6.9381100379752763E-4</v>
      </c>
      <c r="AA70">
        <f t="shared" si="52"/>
        <v>1.8676382279278554E-4</v>
      </c>
      <c r="AB70">
        <f t="shared" si="53"/>
        <v>0.12330060981699047</v>
      </c>
      <c r="AC70">
        <f t="shared" si="54"/>
        <v>9.7137811911013963E-2</v>
      </c>
      <c r="AD70">
        <f t="shared" si="55"/>
        <v>9.4357545028595259E-3</v>
      </c>
      <c r="AE70">
        <f t="shared" si="56"/>
        <v>7.6217045233276589E-5</v>
      </c>
      <c r="AF70">
        <f t="shared" si="57"/>
        <v>6.1023982502598032E-5</v>
      </c>
      <c r="AG70">
        <f t="shared" si="58"/>
        <v>0.4453815716434843</v>
      </c>
      <c r="AH70">
        <f t="shared" si="59"/>
        <v>0.20046947556876746</v>
      </c>
      <c r="AI70">
        <f t="shared" si="60"/>
        <v>4.0188010634816654E-2</v>
      </c>
      <c r="AJ70">
        <f t="shared" si="61"/>
        <v>1.9358217270076209E-4</v>
      </c>
      <c r="AK70">
        <f t="shared" si="62"/>
        <v>9.4603459323615102E-5</v>
      </c>
      <c r="AL70">
        <f t="shared" si="63"/>
        <v>1617.6330613641455</v>
      </c>
      <c r="AM70">
        <f t="shared" si="64"/>
        <v>261.31143792434619</v>
      </c>
      <c r="AN70">
        <f t="shared" si="65"/>
        <v>68283.667590089433</v>
      </c>
      <c r="AO70">
        <f t="shared" si="66"/>
        <v>0.9999237829547668</v>
      </c>
      <c r="AP70">
        <f t="shared" si="67"/>
        <v>0.22843187736936393</v>
      </c>
      <c r="AQ70">
        <f t="shared" si="68"/>
        <v>207.15643461903946</v>
      </c>
      <c r="AR70">
        <f t="shared" si="69"/>
        <v>39.467333556994085</v>
      </c>
      <c r="AS70">
        <f t="shared" si="70"/>
        <v>1557.6704180990314</v>
      </c>
      <c r="AT70">
        <f t="shared" si="71"/>
        <v>0.99785463547566267</v>
      </c>
      <c r="AU70">
        <f t="shared" si="72"/>
        <v>0.26873258906678466</v>
      </c>
      <c r="AV70">
        <f t="shared" si="73"/>
        <v>177.59168105249873</v>
      </c>
      <c r="AW70">
        <f t="shared" si="74"/>
        <v>139.91221263543326</v>
      </c>
      <c r="AX70">
        <f t="shared" si="75"/>
        <v>19575.42724454269</v>
      </c>
      <c r="AY70">
        <f t="shared" si="76"/>
        <v>641.4896255206603</v>
      </c>
      <c r="AZ70">
        <f t="shared" si="77"/>
        <v>288.75932610274418</v>
      </c>
      <c r="BA70">
        <f t="shared" si="78"/>
        <v>83381.948411310965</v>
      </c>
      <c r="BB70">
        <f t="shared" si="79"/>
        <v>1440.0413803116469</v>
      </c>
      <c r="BC70">
        <f t="shared" si="80"/>
        <v>296.4103487306611</v>
      </c>
      <c r="BD70">
        <f t="shared" si="81"/>
        <v>-434.33319090162081</v>
      </c>
      <c r="BE70">
        <f t="shared" si="82"/>
        <v>291.44402349235094</v>
      </c>
    </row>
    <row r="71" spans="1:57" x14ac:dyDescent="0.25">
      <c r="A71">
        <v>65</v>
      </c>
      <c r="B71" t="s">
        <v>95</v>
      </c>
      <c r="C71" t="s">
        <v>95</v>
      </c>
      <c r="D71" t="s">
        <v>704</v>
      </c>
      <c r="E71">
        <v>10.303630311478967</v>
      </c>
      <c r="F71">
        <v>1.4719471873541383</v>
      </c>
      <c r="G71">
        <v>10.303630311478967</v>
      </c>
      <c r="H71">
        <v>1.4719471873541383</v>
      </c>
      <c r="I71">
        <v>0</v>
      </c>
      <c r="J71">
        <v>0</v>
      </c>
      <c r="K71">
        <v>0</v>
      </c>
      <c r="L71">
        <f>SUMIF(OceanSink_All!$C$4:$C$240,OceanSink_Sovereign!C71,OceanSink_All!$K$4:$K$240)</f>
        <v>0.1767207096764451</v>
      </c>
      <c r="M71">
        <f t="shared" si="83"/>
        <v>8.3243734626783555E-2</v>
      </c>
      <c r="N71">
        <f>SUMIFS(OceanSink_All!$M$4:$M$240,OceanSink_All!$C$4:$C$240,OceanSink_Sovereign!C71)</f>
        <v>6.9295193546143634E-3</v>
      </c>
      <c r="O71">
        <f>SUMIFS(OceanSink_All!$N$4:$N$240,OceanSink_All!$C$4:$C$240,OceanSink_Sovereign!C71)</f>
        <v>8.5218737091820266E-3</v>
      </c>
      <c r="P71">
        <f t="shared" si="84"/>
        <v>3.5263162134490569E-3</v>
      </c>
      <c r="Q71">
        <f>SUMIFS(OceanSink_All!$P$4:$P$240,OceanSink_All!$C$4:$C$240,OceanSink_Sovereign!C71)</f>
        <v>1.2434906037233695E-5</v>
      </c>
      <c r="R71">
        <f t="shared" si="43"/>
        <v>2341.7940847989339</v>
      </c>
      <c r="S71">
        <f t="shared" si="44"/>
        <v>378.28570105137089</v>
      </c>
      <c r="T71">
        <f t="shared" si="45"/>
        <v>143100.07161992716</v>
      </c>
      <c r="U71">
        <f t="shared" si="46"/>
        <v>1.0043307773977472E-3</v>
      </c>
      <c r="V71">
        <f t="shared" si="47"/>
        <v>2.2943675435228299E-4</v>
      </c>
      <c r="W71">
        <f t="shared" si="48"/>
        <v>300.51540304601292</v>
      </c>
      <c r="X71">
        <f t="shared" si="49"/>
        <v>57.200959043931377</v>
      </c>
      <c r="Y71">
        <f t="shared" si="50"/>
        <v>3271.9497155455147</v>
      </c>
      <c r="Z71">
        <f t="shared" si="51"/>
        <v>1.0043307773977472E-3</v>
      </c>
      <c r="AA71">
        <f t="shared" si="52"/>
        <v>2.703512257784716E-4</v>
      </c>
      <c r="AB71">
        <f t="shared" si="53"/>
        <v>1.820864860888294</v>
      </c>
      <c r="AC71">
        <f t="shared" si="54"/>
        <v>0.89628973094164877</v>
      </c>
      <c r="AD71">
        <f t="shared" si="55"/>
        <v>0.80333528179145308</v>
      </c>
      <c r="AE71">
        <f t="shared" si="56"/>
        <v>7.7755122566407588E-4</v>
      </c>
      <c r="AF71">
        <f t="shared" si="57"/>
        <v>3.9852930251646691E-4</v>
      </c>
      <c r="AG71">
        <f t="shared" si="58"/>
        <v>8.7806236260523626E-2</v>
      </c>
      <c r="AH71">
        <f t="shared" si="59"/>
        <v>3.843819581334134E-2</v>
      </c>
      <c r="AI71">
        <f t="shared" si="60"/>
        <v>1.4774948973847717E-3</v>
      </c>
      <c r="AJ71">
        <f t="shared" si="61"/>
        <v>4.9165363319448475E-6</v>
      </c>
      <c r="AK71">
        <f t="shared" si="62"/>
        <v>2.3469218576923515E-6</v>
      </c>
      <c r="AL71">
        <f t="shared" si="63"/>
        <v>2339.9732199380455</v>
      </c>
      <c r="AM71">
        <f t="shared" si="64"/>
        <v>378.0547038465441</v>
      </c>
      <c r="AN71">
        <f t="shared" si="65"/>
        <v>142925.35910049817</v>
      </c>
      <c r="AO71">
        <f t="shared" si="66"/>
        <v>0.99922244877433586</v>
      </c>
      <c r="AP71">
        <f t="shared" si="67"/>
        <v>0.2282888357272809</v>
      </c>
      <c r="AQ71">
        <f t="shared" si="68"/>
        <v>300.4275968097524</v>
      </c>
      <c r="AR71">
        <f t="shared" si="69"/>
        <v>57.191533701862234</v>
      </c>
      <c r="AS71">
        <f t="shared" si="70"/>
        <v>3270.8715271712435</v>
      </c>
      <c r="AT71">
        <f t="shared" si="71"/>
        <v>0.99970781452341373</v>
      </c>
      <c r="AU71">
        <f t="shared" si="72"/>
        <v>0.2691239404086645</v>
      </c>
      <c r="AV71">
        <f t="shared" si="73"/>
        <v>1811.1922398516974</v>
      </c>
      <c r="AW71">
        <f t="shared" si="74"/>
        <v>891.60403843658253</v>
      </c>
      <c r="AX71">
        <f t="shared" si="75"/>
        <v>794957.76135642291</v>
      </c>
      <c r="AY71">
        <f t="shared" si="76"/>
        <v>87.339800520979736</v>
      </c>
      <c r="AZ71">
        <f t="shared" si="77"/>
        <v>38.238101423083847</v>
      </c>
      <c r="BA71">
        <f t="shared" si="78"/>
        <v>1462.1524004420469</v>
      </c>
      <c r="BB71">
        <f t="shared" si="79"/>
        <v>528.78098008634811</v>
      </c>
      <c r="BC71">
        <f t="shared" si="80"/>
        <v>968.44365889654159</v>
      </c>
      <c r="BD71">
        <f t="shared" si="81"/>
        <v>213.08779628877267</v>
      </c>
      <c r="BE71">
        <f t="shared" si="82"/>
        <v>68.796976151668844</v>
      </c>
    </row>
    <row r="72" spans="1:57" x14ac:dyDescent="0.25">
      <c r="A72">
        <v>66</v>
      </c>
      <c r="B72" t="s">
        <v>103</v>
      </c>
      <c r="C72" t="s">
        <v>103</v>
      </c>
      <c r="D72" t="s">
        <v>704</v>
      </c>
      <c r="E72">
        <v>33.819280667606812</v>
      </c>
      <c r="F72">
        <v>4.8313258096581162</v>
      </c>
      <c r="G72">
        <v>33.819280667606812</v>
      </c>
      <c r="H72">
        <v>4.8313258096581162</v>
      </c>
      <c r="I72">
        <v>0</v>
      </c>
      <c r="J72">
        <v>0</v>
      </c>
      <c r="K72">
        <v>0</v>
      </c>
      <c r="L72">
        <f>SUMIF(OceanSink_All!$C$4:$C$240,OceanSink_Sovereign!C72,OceanSink_All!$K$4:$K$240)</f>
        <v>6.0492809001657398E-2</v>
      </c>
      <c r="M72">
        <f t="shared" si="83"/>
        <v>4.5981026746347929E-2</v>
      </c>
      <c r="N72">
        <f>SUMIFS(OceanSink_All!$M$4:$M$240,OceanSink_All!$C$4:$C$240,OceanSink_Sovereign!C72)</f>
        <v>2.1142548206483638E-3</v>
      </c>
      <c r="O72">
        <f>SUMIFS(OceanSink_All!$N$4:$N$240,OceanSink_All!$C$4:$C$240,OceanSink_Sovereign!C72)</f>
        <v>0.31197594690161051</v>
      </c>
      <c r="P72">
        <f t="shared" si="84"/>
        <v>0.13292779378378036</v>
      </c>
      <c r="Q72">
        <f>SUMIFS(OceanSink_All!$P$4:$P$240,OceanSink_All!$C$4:$C$240,OceanSink_Sovereign!C72)</f>
        <v>1.7669798360223237E-2</v>
      </c>
      <c r="R72">
        <f t="shared" si="43"/>
        <v>7686.3968354265071</v>
      </c>
      <c r="S72">
        <f t="shared" si="44"/>
        <v>1241.6352207576806</v>
      </c>
      <c r="T72">
        <f t="shared" si="45"/>
        <v>1541658.0214259743</v>
      </c>
      <c r="U72">
        <f t="shared" si="46"/>
        <v>3.296483221655374E-3</v>
      </c>
      <c r="V72">
        <f t="shared" si="47"/>
        <v>7.5307301954148295E-4</v>
      </c>
      <c r="W72">
        <f t="shared" si="48"/>
        <v>986.37222545043744</v>
      </c>
      <c r="X72">
        <f t="shared" si="49"/>
        <v>187.7489030451562</v>
      </c>
      <c r="Y72">
        <f t="shared" si="50"/>
        <v>35249.650594659463</v>
      </c>
      <c r="Z72">
        <f t="shared" si="51"/>
        <v>3.296483221655374E-3</v>
      </c>
      <c r="AA72">
        <f t="shared" si="52"/>
        <v>8.8736529815589666E-4</v>
      </c>
      <c r="AB72">
        <f t="shared" si="53"/>
        <v>2.0458232859989836</v>
      </c>
      <c r="AC72">
        <f t="shared" si="54"/>
        <v>1.582271123473332</v>
      </c>
      <c r="AD72">
        <f t="shared" si="55"/>
        <v>2.5035819081775603</v>
      </c>
      <c r="AE72">
        <f t="shared" si="56"/>
        <v>2.6616154874671701E-4</v>
      </c>
      <c r="AF72">
        <f t="shared" si="57"/>
        <v>2.0933558597687859E-4</v>
      </c>
      <c r="AG72">
        <f t="shared" si="58"/>
        <v>10.550802109807966</v>
      </c>
      <c r="AH72">
        <f t="shared" si="59"/>
        <v>4.7414709058443698</v>
      </c>
      <c r="AI72">
        <f t="shared" si="60"/>
        <v>22.481546350968628</v>
      </c>
      <c r="AJ72">
        <f t="shared" si="61"/>
        <v>2.2792152669041537E-2</v>
      </c>
      <c r="AK72">
        <f t="shared" si="62"/>
        <v>1.1123543973357635E-2</v>
      </c>
      <c r="AL72">
        <f t="shared" si="63"/>
        <v>7684.3510121405079</v>
      </c>
      <c r="AM72">
        <f t="shared" si="64"/>
        <v>1241.3757898189492</v>
      </c>
      <c r="AN72">
        <f t="shared" si="65"/>
        <v>1541013.85154862</v>
      </c>
      <c r="AO72">
        <f t="shared" si="66"/>
        <v>0.9997338384512533</v>
      </c>
      <c r="AP72">
        <f t="shared" si="67"/>
        <v>0.22839313141658615</v>
      </c>
      <c r="AQ72">
        <f t="shared" si="68"/>
        <v>975.82142334062951</v>
      </c>
      <c r="AR72">
        <f t="shared" si="69"/>
        <v>186.5661717648596</v>
      </c>
      <c r="AS72">
        <f t="shared" si="70"/>
        <v>34806.936446995096</v>
      </c>
      <c r="AT72">
        <f t="shared" si="71"/>
        <v>0.98930342741048916</v>
      </c>
      <c r="AU72">
        <f t="shared" si="72"/>
        <v>0.26689854693548459</v>
      </c>
      <c r="AV72">
        <f t="shared" si="73"/>
        <v>618.56200282380462</v>
      </c>
      <c r="AW72">
        <f t="shared" si="74"/>
        <v>478.45932532969988</v>
      </c>
      <c r="AX72">
        <f t="shared" si="75"/>
        <v>228923.32599495159</v>
      </c>
      <c r="AY72">
        <f t="shared" si="76"/>
        <v>3190.0728323431949</v>
      </c>
      <c r="AZ72">
        <f t="shared" si="77"/>
        <v>1434.0797812266962</v>
      </c>
      <c r="BA72">
        <f t="shared" si="78"/>
        <v>2056584.8189232089</v>
      </c>
      <c r="BB72">
        <f t="shared" si="79"/>
        <v>7065.7890093167034</v>
      </c>
      <c r="BC72">
        <f t="shared" si="80"/>
        <v>1330.3898592305834</v>
      </c>
      <c r="BD72">
        <f t="shared" si="81"/>
        <v>-2214.2514090025652</v>
      </c>
      <c r="BE72">
        <f t="shared" si="82"/>
        <v>1446.1644980327112</v>
      </c>
    </row>
    <row r="73" spans="1:57" x14ac:dyDescent="0.25">
      <c r="A73">
        <v>67</v>
      </c>
      <c r="B73" t="s">
        <v>114</v>
      </c>
      <c r="C73" t="s">
        <v>114</v>
      </c>
      <c r="D73" t="s">
        <v>704</v>
      </c>
      <c r="E73">
        <v>14.44124517298218</v>
      </c>
      <c r="F73">
        <v>2.0630350247117404</v>
      </c>
      <c r="G73">
        <v>14.44124517298218</v>
      </c>
      <c r="H73">
        <v>2.0630350247117404</v>
      </c>
      <c r="I73">
        <v>0</v>
      </c>
      <c r="J73">
        <v>0</v>
      </c>
      <c r="K73">
        <v>0</v>
      </c>
      <c r="L73">
        <f>SUMIF(OceanSink_All!$C$4:$C$240,OceanSink_Sovereign!C73,OceanSink_All!$K$4:$K$240)</f>
        <v>0.52781582075685762</v>
      </c>
      <c r="M73">
        <f t="shared" si="83"/>
        <v>0.20966004552078879</v>
      </c>
      <c r="N73">
        <f>SUMIFS(OceanSink_All!$M$4:$M$240,OceanSink_All!$C$4:$C$240,OceanSink_Sovereign!C73)</f>
        <v>4.395733468777923E-2</v>
      </c>
      <c r="O73">
        <f>SUMIFS(OceanSink_All!$N$4:$N$240,OceanSink_All!$C$4:$C$240,OceanSink_Sovereign!C73)</f>
        <v>4.9010180418193001E-2</v>
      </c>
      <c r="P73">
        <f t="shared" si="84"/>
        <v>2.0502044812213915E-2</v>
      </c>
      <c r="Q73">
        <f>SUMIFS(OceanSink_All!$P$4:$P$240,OceanSink_All!$C$4:$C$240,OceanSink_Sovereign!C73)</f>
        <v>4.2033384148202751E-4</v>
      </c>
      <c r="R73">
        <f t="shared" si="43"/>
        <v>3282.1851620146667</v>
      </c>
      <c r="S73">
        <f t="shared" si="44"/>
        <v>530.19337739924708</v>
      </c>
      <c r="T73">
        <f t="shared" si="45"/>
        <v>281105.01743802044</v>
      </c>
      <c r="U73">
        <f t="shared" si="46"/>
        <v>1.4076385266865038E-3</v>
      </c>
      <c r="V73">
        <f t="shared" si="47"/>
        <v>3.2157136088270733E-4</v>
      </c>
      <c r="W73">
        <f t="shared" si="48"/>
        <v>421.19296621212891</v>
      </c>
      <c r="X73">
        <f t="shared" si="49"/>
        <v>80.171070652917763</v>
      </c>
      <c r="Y73">
        <f t="shared" si="50"/>
        <v>6427.4005696351314</v>
      </c>
      <c r="Z73">
        <f t="shared" si="51"/>
        <v>1.4076385266865038E-3</v>
      </c>
      <c r="AA73">
        <f t="shared" si="52"/>
        <v>3.78915801155405E-4</v>
      </c>
      <c r="AB73">
        <f t="shared" si="53"/>
        <v>7.622317673728598</v>
      </c>
      <c r="AC73">
        <f t="shared" si="54"/>
        <v>3.2176065034129513</v>
      </c>
      <c r="AD73">
        <f t="shared" si="55"/>
        <v>10.352991610805319</v>
      </c>
      <c r="AE73">
        <f t="shared" si="56"/>
        <v>2.3223301847632135E-3</v>
      </c>
      <c r="AF73">
        <f t="shared" si="57"/>
        <v>1.0349404686735089E-3</v>
      </c>
      <c r="AG73">
        <f t="shared" si="58"/>
        <v>0.70776803139121547</v>
      </c>
      <c r="AH73">
        <f t="shared" si="59"/>
        <v>0.31286357062796993</v>
      </c>
      <c r="AI73">
        <f t="shared" si="60"/>
        <v>9.7883613826082724E-2</v>
      </c>
      <c r="AJ73">
        <f t="shared" si="61"/>
        <v>2.323961264272034E-4</v>
      </c>
      <c r="AK73">
        <f t="shared" si="62"/>
        <v>1.1184798452508186E-4</v>
      </c>
      <c r="AL73">
        <f t="shared" si="63"/>
        <v>3274.5628443409378</v>
      </c>
      <c r="AM73">
        <f t="shared" si="64"/>
        <v>529.22197498202263</v>
      </c>
      <c r="AN73">
        <f t="shared" si="65"/>
        <v>280075.89880387258</v>
      </c>
      <c r="AO73">
        <f t="shared" si="66"/>
        <v>0.99767766981523665</v>
      </c>
      <c r="AP73">
        <f t="shared" si="67"/>
        <v>0.22797286443849399</v>
      </c>
      <c r="AQ73">
        <f t="shared" si="68"/>
        <v>420.48519818073771</v>
      </c>
      <c r="AR73">
        <f t="shared" si="69"/>
        <v>80.094665884349439</v>
      </c>
      <c r="AS73">
        <f t="shared" si="70"/>
        <v>6415.1555031255702</v>
      </c>
      <c r="AT73">
        <f t="shared" si="71"/>
        <v>0.99831961099028721</v>
      </c>
      <c r="AU73">
        <f t="shared" si="72"/>
        <v>0.26883102345676974</v>
      </c>
      <c r="AV73">
        <f t="shared" si="73"/>
        <v>5407.3457506350251</v>
      </c>
      <c r="AW73">
        <f t="shared" si="74"/>
        <v>2282.9695959607079</v>
      </c>
      <c r="AX73">
        <f t="shared" si="75"/>
        <v>5211950.176080998</v>
      </c>
      <c r="AY73">
        <f t="shared" si="76"/>
        <v>502.09747491493448</v>
      </c>
      <c r="AZ73">
        <f t="shared" si="77"/>
        <v>221.98111141669321</v>
      </c>
      <c r="BA73">
        <f t="shared" si="78"/>
        <v>49275.613825790366</v>
      </c>
      <c r="BB73">
        <f t="shared" si="79"/>
        <v>-2132.7829062940873</v>
      </c>
      <c r="BC73">
        <f t="shared" si="80"/>
        <v>2343.5072167341136</v>
      </c>
      <c r="BD73">
        <f t="shared" si="81"/>
        <v>-81.612276734196769</v>
      </c>
      <c r="BE73">
        <f t="shared" si="82"/>
        <v>235.98891780953599</v>
      </c>
    </row>
    <row r="74" spans="1:57" x14ac:dyDescent="0.25">
      <c r="A74">
        <v>68</v>
      </c>
      <c r="B74" t="s">
        <v>318</v>
      </c>
      <c r="C74" t="s">
        <v>318</v>
      </c>
      <c r="D74" t="s">
        <v>704</v>
      </c>
      <c r="E74">
        <v>26.029653565738844</v>
      </c>
      <c r="F74">
        <v>3.7185219379626924</v>
      </c>
      <c r="G74">
        <v>26.029653565738844</v>
      </c>
      <c r="H74">
        <v>3.7185219379626924</v>
      </c>
      <c r="I74">
        <v>0</v>
      </c>
      <c r="J74">
        <v>0</v>
      </c>
      <c r="K74">
        <v>0</v>
      </c>
      <c r="L74">
        <f>SUMIF(OceanSink_All!$C$4:$C$240,OceanSink_Sovereign!C74,OceanSink_All!$K$4:$K$240)</f>
        <v>0</v>
      </c>
      <c r="M74">
        <f t="shared" si="83"/>
        <v>0</v>
      </c>
      <c r="N74">
        <f>SUMIFS(OceanSink_All!$M$4:$M$240,OceanSink_All!$C$4:$C$240,OceanSink_Sovereign!C74)</f>
        <v>0</v>
      </c>
      <c r="O74">
        <f>SUMIFS(OceanSink_All!$N$4:$N$240,OceanSink_All!$C$4:$C$240,OceanSink_Sovereign!C74)</f>
        <v>6.9406165978396319E-4</v>
      </c>
      <c r="P74">
        <f t="shared" si="84"/>
        <v>2.9313993856660946E-4</v>
      </c>
      <c r="Q74">
        <f>SUMIFS(OceanSink_All!$P$4:$P$240,OceanSink_All!$C$4:$C$240,OceanSink_Sovereign!C74)</f>
        <v>8.593102358283557E-8</v>
      </c>
      <c r="R74">
        <f t="shared" si="43"/>
        <v>5915.9817372041525</v>
      </c>
      <c r="S74">
        <f t="shared" si="44"/>
        <v>955.6481987004114</v>
      </c>
      <c r="T74">
        <f t="shared" si="45"/>
        <v>913263.47967934096</v>
      </c>
      <c r="U74">
        <f t="shared" si="46"/>
        <v>2.5372011039592603E-3</v>
      </c>
      <c r="V74">
        <f t="shared" si="47"/>
        <v>5.7961699425337931E-4</v>
      </c>
      <c r="W74">
        <f t="shared" si="48"/>
        <v>759.180172035238</v>
      </c>
      <c r="X74">
        <f t="shared" si="49"/>
        <v>144.50451952675235</v>
      </c>
      <c r="Y74">
        <f t="shared" si="50"/>
        <v>20881.556163657551</v>
      </c>
      <c r="Z74">
        <f t="shared" si="51"/>
        <v>2.5372011039592603E-3</v>
      </c>
      <c r="AA74">
        <f t="shared" si="52"/>
        <v>6.8297760452901547E-4</v>
      </c>
      <c r="AB74">
        <f t="shared" si="53"/>
        <v>0</v>
      </c>
      <c r="AC74">
        <f t="shared" si="54"/>
        <v>0</v>
      </c>
      <c r="AD74">
        <f t="shared" si="55"/>
        <v>0</v>
      </c>
      <c r="AE74">
        <f t="shared" si="56"/>
        <v>0</v>
      </c>
      <c r="AF74">
        <f t="shared" si="57"/>
        <v>0</v>
      </c>
      <c r="AG74">
        <f t="shared" si="58"/>
        <v>1.8066184557438258E-2</v>
      </c>
      <c r="AH74">
        <f t="shared" si="59"/>
        <v>8.0549929591741884E-3</v>
      </c>
      <c r="AI74">
        <f t="shared" si="60"/>
        <v>6.4882911572345745E-5</v>
      </c>
      <c r="AJ74">
        <f t="shared" si="61"/>
        <v>8.5464444360296263E-8</v>
      </c>
      <c r="AK74">
        <f t="shared" si="62"/>
        <v>4.1432342368689513E-8</v>
      </c>
      <c r="AL74">
        <f t="shared" si="63"/>
        <v>5915.9817372041525</v>
      </c>
      <c r="AM74">
        <f t="shared" si="64"/>
        <v>955.6481987004114</v>
      </c>
      <c r="AN74">
        <f t="shared" si="65"/>
        <v>913263.47967934096</v>
      </c>
      <c r="AO74">
        <f t="shared" si="66"/>
        <v>1</v>
      </c>
      <c r="AP74">
        <f t="shared" si="67"/>
        <v>0.22844739951787685</v>
      </c>
      <c r="AQ74">
        <f t="shared" si="68"/>
        <v>759.16210585068063</v>
      </c>
      <c r="AR74">
        <f t="shared" si="69"/>
        <v>144.50258231677009</v>
      </c>
      <c r="AS74">
        <f t="shared" si="70"/>
        <v>20880.996296214915</v>
      </c>
      <c r="AT74">
        <f t="shared" si="71"/>
        <v>0.99997620303424295</v>
      </c>
      <c r="AU74">
        <f t="shared" si="72"/>
        <v>0.26918043631538252</v>
      </c>
      <c r="AV74">
        <f t="shared" si="73"/>
        <v>0</v>
      </c>
      <c r="AW74">
        <f t="shared" si="74"/>
        <v>0</v>
      </c>
      <c r="AX74">
        <f t="shared" si="75"/>
        <v>0</v>
      </c>
      <c r="AY74">
        <f t="shared" si="76"/>
        <v>7.1024511954981984</v>
      </c>
      <c r="AZ74">
        <f t="shared" si="77"/>
        <v>3.1675272556884546</v>
      </c>
      <c r="BA74">
        <f t="shared" si="78"/>
        <v>10.033228915529232</v>
      </c>
      <c r="BB74">
        <f t="shared" si="79"/>
        <v>5915.9817372041525</v>
      </c>
      <c r="BC74">
        <f t="shared" si="80"/>
        <v>955.6481987004114</v>
      </c>
      <c r="BD74">
        <f t="shared" si="81"/>
        <v>752.05965465518238</v>
      </c>
      <c r="BE74">
        <f t="shared" si="82"/>
        <v>144.53729458216119</v>
      </c>
    </row>
    <row r="75" spans="1:57" x14ac:dyDescent="0.25">
      <c r="A75">
        <v>69</v>
      </c>
      <c r="B75" t="s">
        <v>324</v>
      </c>
      <c r="C75" t="s">
        <v>324</v>
      </c>
      <c r="D75" t="s">
        <v>704</v>
      </c>
      <c r="E75">
        <v>56.581386956086995</v>
      </c>
      <c r="F75">
        <v>8.083055279441</v>
      </c>
      <c r="G75">
        <v>56.581386956086995</v>
      </c>
      <c r="H75">
        <v>8.083055279441</v>
      </c>
      <c r="I75">
        <v>0</v>
      </c>
      <c r="J75">
        <v>0</v>
      </c>
      <c r="K75">
        <v>0</v>
      </c>
      <c r="L75">
        <f>SUMIF(OceanSink_All!$C$4:$C$240,OceanSink_Sovereign!C75,OceanSink_All!$K$4:$K$240)</f>
        <v>0</v>
      </c>
      <c r="M75">
        <f t="shared" si="83"/>
        <v>0</v>
      </c>
      <c r="N75">
        <f>SUMIFS(OceanSink_All!$M$4:$M$240,OceanSink_All!$C$4:$C$240,OceanSink_Sovereign!C75)</f>
        <v>0</v>
      </c>
      <c r="O75">
        <f>SUMIFS(OceanSink_All!$N$4:$N$240,OceanSink_All!$C$4:$C$240,OceanSink_Sovereign!C75)</f>
        <v>1.5697661690445105E-4</v>
      </c>
      <c r="P75">
        <f t="shared" si="84"/>
        <v>6.6806092003227448E-5</v>
      </c>
      <c r="Q75">
        <f>SUMIFS(OceanSink_All!$P$4:$P$240,OceanSink_All!$C$4:$C$240,OceanSink_Sovereign!C75)</f>
        <v>4.4630539287436906E-9</v>
      </c>
      <c r="R75">
        <f t="shared" si="43"/>
        <v>12859.735188273165</v>
      </c>
      <c r="S75">
        <f t="shared" si="44"/>
        <v>2077.3192539038187</v>
      </c>
      <c r="T75">
        <f t="shared" si="45"/>
        <v>4315255.2826395174</v>
      </c>
      <c r="U75">
        <f t="shared" si="46"/>
        <v>5.5151850978718605E-3</v>
      </c>
      <c r="V75">
        <f t="shared" si="47"/>
        <v>1.2599296934685737E-3</v>
      </c>
      <c r="W75">
        <f t="shared" si="48"/>
        <v>1650.2512019542976</v>
      </c>
      <c r="X75">
        <f t="shared" si="49"/>
        <v>314.11352116527956</v>
      </c>
      <c r="Y75">
        <f t="shared" si="50"/>
        <v>98667.304178850536</v>
      </c>
      <c r="Z75">
        <f t="shared" si="51"/>
        <v>5.5151850978718605E-3</v>
      </c>
      <c r="AA75">
        <f t="shared" si="52"/>
        <v>1.4846075467966255E-3</v>
      </c>
      <c r="AB75">
        <f t="shared" si="53"/>
        <v>0</v>
      </c>
      <c r="AC75">
        <f t="shared" si="54"/>
        <v>0</v>
      </c>
      <c r="AD75">
        <f t="shared" si="55"/>
        <v>0</v>
      </c>
      <c r="AE75">
        <f t="shared" si="56"/>
        <v>0</v>
      </c>
      <c r="AF75">
        <f t="shared" si="57"/>
        <v>0</v>
      </c>
      <c r="AG75">
        <f t="shared" si="58"/>
        <v>8.8819547041281716E-3</v>
      </c>
      <c r="AH75">
        <f t="shared" si="59"/>
        <v>3.9872598333602662E-3</v>
      </c>
      <c r="AI75">
        <f t="shared" si="60"/>
        <v>1.5898240978728138E-5</v>
      </c>
      <c r="AJ75">
        <f t="shared" si="61"/>
        <v>9.6338308736880575E-9</v>
      </c>
      <c r="AK75">
        <f t="shared" si="62"/>
        <v>4.6974860748207463E-9</v>
      </c>
      <c r="AL75">
        <f t="shared" si="63"/>
        <v>12859.735188273165</v>
      </c>
      <c r="AM75">
        <f t="shared" si="64"/>
        <v>2077.3192539038187</v>
      </c>
      <c r="AN75">
        <f t="shared" si="65"/>
        <v>4315255.2826395174</v>
      </c>
      <c r="AO75">
        <f t="shared" si="66"/>
        <v>1</v>
      </c>
      <c r="AP75">
        <f t="shared" si="67"/>
        <v>0.22844739951787685</v>
      </c>
      <c r="AQ75">
        <f t="shared" si="68"/>
        <v>1650.2423199995935</v>
      </c>
      <c r="AR75">
        <f t="shared" si="69"/>
        <v>314.11256883901461</v>
      </c>
      <c r="AS75">
        <f t="shared" si="70"/>
        <v>98666.705902644695</v>
      </c>
      <c r="AT75">
        <f t="shared" si="71"/>
        <v>0.99999461781655208</v>
      </c>
      <c r="AU75">
        <f t="shared" si="72"/>
        <v>0.26918431108435426</v>
      </c>
      <c r="AV75">
        <f t="shared" si="73"/>
        <v>0</v>
      </c>
      <c r="AW75">
        <f t="shared" si="74"/>
        <v>0</v>
      </c>
      <c r="AX75">
        <f t="shared" si="75"/>
        <v>0</v>
      </c>
      <c r="AY75">
        <f t="shared" si="76"/>
        <v>1.6015725534420162</v>
      </c>
      <c r="AZ75">
        <f t="shared" si="77"/>
        <v>0.71937670124312125</v>
      </c>
      <c r="BA75">
        <f t="shared" si="78"/>
        <v>0.51750283829143495</v>
      </c>
      <c r="BB75">
        <f t="shared" si="79"/>
        <v>12859.735188273165</v>
      </c>
      <c r="BC75">
        <f t="shared" si="80"/>
        <v>2077.3192539038187</v>
      </c>
      <c r="BD75">
        <f t="shared" si="81"/>
        <v>1648.6407474461514</v>
      </c>
      <c r="BE75">
        <f t="shared" si="82"/>
        <v>314.11339259172473</v>
      </c>
    </row>
    <row r="76" spans="1:57" x14ac:dyDescent="0.25">
      <c r="A76">
        <v>70</v>
      </c>
      <c r="B76" t="s">
        <v>111</v>
      </c>
      <c r="C76" t="s">
        <v>111</v>
      </c>
      <c r="D76" t="s">
        <v>704</v>
      </c>
      <c r="E76">
        <v>4.8962592597742596</v>
      </c>
      <c r="F76">
        <v>0.69946560853917994</v>
      </c>
      <c r="G76">
        <v>4.8962592597742596</v>
      </c>
      <c r="H76">
        <v>0.69946560853917994</v>
      </c>
      <c r="I76">
        <v>0</v>
      </c>
      <c r="J76">
        <v>0</v>
      </c>
      <c r="K76">
        <v>0</v>
      </c>
      <c r="L76">
        <f>SUMIF(OceanSink_All!$C$4:$C$240,OceanSink_Sovereign!C76,OceanSink_All!$K$4:$K$240)</f>
        <v>1.1667960888491142E-2</v>
      </c>
      <c r="M76">
        <f t="shared" si="83"/>
        <v>5.6580146421249707E-3</v>
      </c>
      <c r="N76">
        <f>SUMIFS(OceanSink_All!$M$4:$M$240,OceanSink_All!$C$4:$C$240,OceanSink_Sovereign!C76)</f>
        <v>3.201312969050056E-5</v>
      </c>
      <c r="O76">
        <f>SUMIFS(OceanSink_All!$N$4:$N$240,OceanSink_All!$C$4:$C$240,OceanSink_Sovereign!C76)</f>
        <v>2.6243089877373189E-2</v>
      </c>
      <c r="P76">
        <f t="shared" si="84"/>
        <v>1.117843630903549E-2</v>
      </c>
      <c r="Q76">
        <f>SUMIFS(OceanSink_All!$P$4:$P$240,OceanSink_All!$C$4:$C$240,OceanSink_Sovereign!C76)</f>
        <v>1.2495743831516298E-4</v>
      </c>
      <c r="R76">
        <f t="shared" si="43"/>
        <v>1112.8146707095464</v>
      </c>
      <c r="S76">
        <f t="shared" si="44"/>
        <v>179.76041556435771</v>
      </c>
      <c r="T76">
        <f t="shared" si="45"/>
        <v>32313.807003870581</v>
      </c>
      <c r="U76">
        <f t="shared" si="46"/>
        <v>4.7725546434168934E-4</v>
      </c>
      <c r="V76">
        <f t="shared" si="47"/>
        <v>1.0902776973455573E-4</v>
      </c>
      <c r="W76">
        <f t="shared" si="48"/>
        <v>142.80416517172497</v>
      </c>
      <c r="X76">
        <f t="shared" si="49"/>
        <v>27.181752151452745</v>
      </c>
      <c r="Y76">
        <f t="shared" si="50"/>
        <v>738.84765002300594</v>
      </c>
      <c r="Z76">
        <f t="shared" si="51"/>
        <v>4.7725546434168939E-4</v>
      </c>
      <c r="AA76">
        <f t="shared" si="52"/>
        <v>1.284702238525054E-4</v>
      </c>
      <c r="AB76">
        <f t="shared" si="53"/>
        <v>5.7129361542958647E-2</v>
      </c>
      <c r="AC76">
        <f t="shared" si="54"/>
        <v>2.8880262151352691E-2</v>
      </c>
      <c r="AD76">
        <f t="shared" si="55"/>
        <v>8.3406954193085479E-4</v>
      </c>
      <c r="AE76">
        <f t="shared" si="56"/>
        <v>5.1337714218426107E-5</v>
      </c>
      <c r="AF76">
        <f t="shared" si="57"/>
        <v>2.6968803965139806E-5</v>
      </c>
      <c r="AG76">
        <f t="shared" si="58"/>
        <v>0.12849297181717662</v>
      </c>
      <c r="AH76">
        <f t="shared" si="59"/>
        <v>5.7728648250072824E-2</v>
      </c>
      <c r="AI76">
        <f t="shared" si="60"/>
        <v>3.3325968287806363E-3</v>
      </c>
      <c r="AJ76">
        <f t="shared" si="61"/>
        <v>2.3336832120919717E-5</v>
      </c>
      <c r="AK76">
        <f t="shared" si="62"/>
        <v>1.1386800779630833E-5</v>
      </c>
      <c r="AL76">
        <f t="shared" si="63"/>
        <v>1112.7575413480033</v>
      </c>
      <c r="AM76">
        <f t="shared" si="64"/>
        <v>179.7531958822629</v>
      </c>
      <c r="AN76">
        <f t="shared" si="65"/>
        <v>32311.211429887175</v>
      </c>
      <c r="AO76">
        <f t="shared" si="66"/>
        <v>0.9999486622857815</v>
      </c>
      <c r="AP76">
        <f t="shared" si="67"/>
        <v>0.22843694799387629</v>
      </c>
      <c r="AQ76">
        <f t="shared" si="68"/>
        <v>142.67567219990778</v>
      </c>
      <c r="AR76">
        <f t="shared" si="69"/>
        <v>27.167922979367248</v>
      </c>
      <c r="AS76">
        <f t="shared" si="70"/>
        <v>738.09603901283094</v>
      </c>
      <c r="AT76">
        <f t="shared" si="71"/>
        <v>0.99910021551778494</v>
      </c>
      <c r="AU76">
        <f t="shared" si="72"/>
        <v>0.26899586794602826</v>
      </c>
      <c r="AV76">
        <f t="shared" si="73"/>
        <v>119.64681498566537</v>
      </c>
      <c r="AW76">
        <f t="shared" si="74"/>
        <v>60.486640244268386</v>
      </c>
      <c r="AX76">
        <f t="shared" si="75"/>
        <v>3658.633648039548</v>
      </c>
      <c r="AY76">
        <f t="shared" si="76"/>
        <v>269.10461469812986</v>
      </c>
      <c r="AZ76">
        <f t="shared" si="77"/>
        <v>120.90774606768572</v>
      </c>
      <c r="BA76">
        <f t="shared" si="78"/>
        <v>14618.683059167972</v>
      </c>
      <c r="BB76">
        <f t="shared" si="79"/>
        <v>993.11072636233791</v>
      </c>
      <c r="BC76">
        <f t="shared" si="80"/>
        <v>189.65717776537412</v>
      </c>
      <c r="BD76">
        <f t="shared" si="81"/>
        <v>-126.42894249822209</v>
      </c>
      <c r="BE76">
        <f t="shared" si="82"/>
        <v>123.9224721274588</v>
      </c>
    </row>
    <row r="77" spans="1:57" x14ac:dyDescent="0.25">
      <c r="A77">
        <v>71</v>
      </c>
      <c r="B77" t="s">
        <v>112</v>
      </c>
      <c r="C77" t="s">
        <v>112</v>
      </c>
      <c r="D77" t="s">
        <v>704</v>
      </c>
      <c r="E77">
        <v>36.133977938377889</v>
      </c>
      <c r="F77">
        <v>5.1619968483396992</v>
      </c>
      <c r="G77">
        <v>36.133977938377889</v>
      </c>
      <c r="H77">
        <v>5.1619968483396992</v>
      </c>
      <c r="I77">
        <v>0</v>
      </c>
      <c r="J77">
        <v>0</v>
      </c>
      <c r="K77">
        <v>0</v>
      </c>
      <c r="L77">
        <f>SUMIF(OceanSink_All!$C$4:$C$240,OceanSink_Sovereign!C77,OceanSink_All!$K$4:$K$240)</f>
        <v>1.7440402802983476E-2</v>
      </c>
      <c r="M77">
        <f t="shared" si="83"/>
        <v>6.9612058141707202E-3</v>
      </c>
      <c r="N77">
        <f>SUMIFS(OceanSink_All!$M$4:$M$240,OceanSink_All!$C$4:$C$240,OceanSink_Sovereign!C77)</f>
        <v>4.8458386387244238E-5</v>
      </c>
      <c r="O77">
        <f>SUMIFS(OceanSink_All!$N$4:$N$240,OceanSink_All!$C$4:$C$240,OceanSink_Sovereign!C77)</f>
        <v>2.1473685810000339E-3</v>
      </c>
      <c r="P77">
        <f t="shared" si="84"/>
        <v>9.0526260788109604E-4</v>
      </c>
      <c r="Q77">
        <f>SUMIFS(OceanSink_All!$P$4:$P$240,OceanSink_All!$C$4:$C$240,OceanSink_Sovereign!C77)</f>
        <v>8.1950038922768307E-7</v>
      </c>
      <c r="R77">
        <f t="shared" si="43"/>
        <v>8212.4778586123903</v>
      </c>
      <c r="S77">
        <f t="shared" si="44"/>
        <v>1326.6166159868776</v>
      </c>
      <c r="T77">
        <f t="shared" si="45"/>
        <v>1759911.6458124747</v>
      </c>
      <c r="U77">
        <f t="shared" si="46"/>
        <v>3.5221048364763221E-3</v>
      </c>
      <c r="V77">
        <f t="shared" si="47"/>
        <v>8.0461569072235264E-4</v>
      </c>
      <c r="W77">
        <f t="shared" si="48"/>
        <v>1053.8826234584412</v>
      </c>
      <c r="X77">
        <f t="shared" si="49"/>
        <v>200.59902477719953</v>
      </c>
      <c r="Y77">
        <f t="shared" si="50"/>
        <v>40239.968741563513</v>
      </c>
      <c r="Z77">
        <f t="shared" si="51"/>
        <v>3.522104836476323E-3</v>
      </c>
      <c r="AA77">
        <f t="shared" si="52"/>
        <v>9.4809935261453533E-4</v>
      </c>
      <c r="AB77">
        <f t="shared" si="53"/>
        <v>0.63019113011942884</v>
      </c>
      <c r="AC77">
        <f t="shared" si="54"/>
        <v>0.26716156843560418</v>
      </c>
      <c r="AD77">
        <f t="shared" si="55"/>
        <v>7.1375303648972016E-2</v>
      </c>
      <c r="AE77">
        <f t="shared" si="56"/>
        <v>7.6735808725322783E-5</v>
      </c>
      <c r="AF77">
        <f t="shared" si="57"/>
        <v>3.4328538667608119E-5</v>
      </c>
      <c r="AG77">
        <f t="shared" si="58"/>
        <v>7.7592968931421064E-2</v>
      </c>
      <c r="AH77">
        <f t="shared" si="59"/>
        <v>3.453785235033735E-2</v>
      </c>
      <c r="AI77">
        <f t="shared" si="60"/>
        <v>1.1928632449737032E-3</v>
      </c>
      <c r="AJ77">
        <f t="shared" si="61"/>
        <v>1.1318748581878886E-6</v>
      </c>
      <c r="AK77">
        <f t="shared" si="62"/>
        <v>5.4794718886619532E-7</v>
      </c>
      <c r="AL77">
        <f t="shared" si="63"/>
        <v>8211.8476674822723</v>
      </c>
      <c r="AM77">
        <f t="shared" si="64"/>
        <v>1326.5369759556274</v>
      </c>
      <c r="AN77">
        <f t="shared" si="65"/>
        <v>1759700.3485775008</v>
      </c>
      <c r="AO77">
        <f t="shared" si="66"/>
        <v>0.99992326419127486</v>
      </c>
      <c r="AP77">
        <f t="shared" si="67"/>
        <v>0.22843177735056483</v>
      </c>
      <c r="AQ77">
        <f t="shared" si="68"/>
        <v>1053.8050304895098</v>
      </c>
      <c r="AR77">
        <f t="shared" si="69"/>
        <v>200.59070288771204</v>
      </c>
      <c r="AS77">
        <f t="shared" si="70"/>
        <v>40236.630084986369</v>
      </c>
      <c r="AT77">
        <f t="shared" si="71"/>
        <v>0.99992637418323038</v>
      </c>
      <c r="AU77">
        <f t="shared" si="72"/>
        <v>0.26916995047426645</v>
      </c>
      <c r="AV77">
        <f t="shared" si="73"/>
        <v>178.29438930624866</v>
      </c>
      <c r="AW77">
        <f t="shared" si="74"/>
        <v>75.615985006173275</v>
      </c>
      <c r="AX77">
        <f t="shared" si="75"/>
        <v>5717.7771884538215</v>
      </c>
      <c r="AY77">
        <f t="shared" si="76"/>
        <v>21.952690777264127</v>
      </c>
      <c r="AZ77">
        <f t="shared" si="77"/>
        <v>9.7750452819511331</v>
      </c>
      <c r="BA77">
        <f t="shared" si="78"/>
        <v>95.551510264195102</v>
      </c>
      <c r="BB77">
        <f t="shared" si="79"/>
        <v>8033.5532781760239</v>
      </c>
      <c r="BC77">
        <f t="shared" si="80"/>
        <v>1328.6903799478473</v>
      </c>
      <c r="BD77">
        <f t="shared" si="81"/>
        <v>1031.8523397122458</v>
      </c>
      <c r="BE77">
        <f t="shared" si="82"/>
        <v>200.82873697568922</v>
      </c>
    </row>
    <row r="78" spans="1:57" x14ac:dyDescent="0.25">
      <c r="A78">
        <v>72</v>
      </c>
      <c r="B78" t="s">
        <v>104</v>
      </c>
      <c r="C78" t="s">
        <v>104</v>
      </c>
      <c r="D78" t="s">
        <v>704</v>
      </c>
      <c r="E78">
        <v>90.096688699502991</v>
      </c>
      <c r="F78">
        <v>12.87095552850043</v>
      </c>
      <c r="G78">
        <v>90.096688699502991</v>
      </c>
      <c r="H78">
        <v>12.87095552850043</v>
      </c>
      <c r="I78">
        <v>0</v>
      </c>
      <c r="J78">
        <v>0</v>
      </c>
      <c r="K78">
        <v>0</v>
      </c>
      <c r="L78">
        <f>SUMIF(OceanSink_All!$C$4:$C$240,OceanSink_Sovereign!C78,OceanSink_All!$K$4:$K$240)</f>
        <v>3.9231494949489361</v>
      </c>
      <c r="M78">
        <f t="shared" si="83"/>
        <v>2.419959129994167</v>
      </c>
      <c r="N78">
        <f>SUMIFS(OceanSink_All!$M$4:$M$240,OceanSink_All!$C$4:$C$240,OceanSink_Sovereign!C78)</f>
        <v>5.8562021908421258</v>
      </c>
      <c r="O78">
        <f>SUMIFS(OceanSink_All!$N$4:$N$240,OceanSink_All!$C$4:$C$240,OceanSink_Sovereign!C78)</f>
        <v>0.17254352106520851</v>
      </c>
      <c r="P78">
        <f t="shared" si="84"/>
        <v>7.171204141067189E-2</v>
      </c>
      <c r="Q78">
        <f>SUMIFS(OceanSink_All!$P$4:$P$240,OceanSink_All!$C$4:$C$240,OceanSink_Sovereign!C78)</f>
        <v>5.1426168832859201E-3</v>
      </c>
      <c r="R78">
        <f t="shared" si="43"/>
        <v>20477.044136707013</v>
      </c>
      <c r="S78">
        <f t="shared" si="44"/>
        <v>3307.7942450175592</v>
      </c>
      <c r="T78">
        <f t="shared" si="45"/>
        <v>10941502.767371284</v>
      </c>
      <c r="U78">
        <f t="shared" si="46"/>
        <v>8.7820384337475611E-3</v>
      </c>
      <c r="V78">
        <f t="shared" si="47"/>
        <v>2.0062338426556784E-3</v>
      </c>
      <c r="W78">
        <f t="shared" si="48"/>
        <v>2627.7575863216243</v>
      </c>
      <c r="X78">
        <f t="shared" si="49"/>
        <v>500.17487472862979</v>
      </c>
      <c r="Y78">
        <f t="shared" si="50"/>
        <v>250174.9053098005</v>
      </c>
      <c r="Z78">
        <f t="shared" si="51"/>
        <v>8.7820384337475629E-3</v>
      </c>
      <c r="AA78">
        <f t="shared" si="52"/>
        <v>2.3639969110067697E-3</v>
      </c>
      <c r="AB78">
        <f t="shared" si="53"/>
        <v>353.46277876802668</v>
      </c>
      <c r="AC78">
        <f t="shared" si="54"/>
        <v>223.80108716467393</v>
      </c>
      <c r="AD78">
        <f t="shared" si="55"/>
        <v>50086.926616089979</v>
      </c>
      <c r="AE78">
        <f t="shared" si="56"/>
        <v>1.7261416071981388E-2</v>
      </c>
      <c r="AF78">
        <f t="shared" si="57"/>
        <v>1.1204095742526378E-2</v>
      </c>
      <c r="AG78">
        <f t="shared" si="58"/>
        <v>15.545599904528228</v>
      </c>
      <c r="AH78">
        <f t="shared" si="59"/>
        <v>6.8320347876581824</v>
      </c>
      <c r="AI78">
        <f t="shared" si="60"/>
        <v>46.676699339771588</v>
      </c>
      <c r="AJ78">
        <f t="shared" si="61"/>
        <v>1.7762939619217447E-2</v>
      </c>
      <c r="AK78">
        <f t="shared" si="62"/>
        <v>8.5072456705201152E-3</v>
      </c>
      <c r="AL78">
        <f t="shared" si="63"/>
        <v>20123.581357938987</v>
      </c>
      <c r="AM78">
        <f t="shared" si="64"/>
        <v>3255.9317993719801</v>
      </c>
      <c r="AN78">
        <f t="shared" si="65"/>
        <v>10601091.88216166</v>
      </c>
      <c r="AO78">
        <f t="shared" si="66"/>
        <v>0.98273858392801872</v>
      </c>
      <c r="AP78">
        <f t="shared" si="67"/>
        <v>0.22468491193362569</v>
      </c>
      <c r="AQ78">
        <f t="shared" si="68"/>
        <v>2612.2119864170963</v>
      </c>
      <c r="AR78">
        <f t="shared" si="69"/>
        <v>498.46839699016459</v>
      </c>
      <c r="AS78">
        <f t="shared" si="70"/>
        <v>248470.74279794432</v>
      </c>
      <c r="AT78">
        <f t="shared" si="71"/>
        <v>0.99408408142918203</v>
      </c>
      <c r="AU78">
        <f t="shared" si="72"/>
        <v>0.26793021758857444</v>
      </c>
      <c r="AV78">
        <f t="shared" si="73"/>
        <v>39894.912519812104</v>
      </c>
      <c r="AW78">
        <f t="shared" si="74"/>
        <v>25271.545806744616</v>
      </c>
      <c r="AX78">
        <f t="shared" si="75"/>
        <v>638651027.46239138</v>
      </c>
      <c r="AY78">
        <f t="shared" si="76"/>
        <v>1754.6128914076592</v>
      </c>
      <c r="AZ78">
        <f t="shared" si="77"/>
        <v>771.84497831970077</v>
      </c>
      <c r="BA78">
        <f t="shared" si="78"/>
        <v>595744.67055733933</v>
      </c>
      <c r="BB78">
        <f t="shared" si="79"/>
        <v>-19771.331161873117</v>
      </c>
      <c r="BC78">
        <f t="shared" si="80"/>
        <v>25480.426200214017</v>
      </c>
      <c r="BD78">
        <f t="shared" si="81"/>
        <v>857.59909500943718</v>
      </c>
      <c r="BE78">
        <f t="shared" si="82"/>
        <v>918.81195756002421</v>
      </c>
    </row>
    <row r="79" spans="1:57" x14ac:dyDescent="0.25">
      <c r="A79">
        <v>73</v>
      </c>
      <c r="B79" t="s">
        <v>332</v>
      </c>
      <c r="C79" t="s">
        <v>332</v>
      </c>
      <c r="D79" t="s">
        <v>704</v>
      </c>
      <c r="E79">
        <v>8.1318462386848461E-3</v>
      </c>
      <c r="F79">
        <v>1.161692319812121E-3</v>
      </c>
      <c r="G79">
        <v>8.1318462386848461E-3</v>
      </c>
      <c r="H79">
        <v>1.161692319812121E-3</v>
      </c>
      <c r="I79">
        <v>0</v>
      </c>
      <c r="J79">
        <v>0</v>
      </c>
      <c r="K79">
        <v>0</v>
      </c>
      <c r="L79">
        <f>SUMIF(OceanSink_All!$C$4:$C$240,OceanSink_Sovereign!C79,OceanSink_All!$K$4:$K$240)</f>
        <v>0</v>
      </c>
      <c r="M79">
        <f t="shared" si="83"/>
        <v>0</v>
      </c>
      <c r="N79">
        <f>SUMIFS(OceanSink_All!$M$4:$M$240,OceanSink_All!$C$4:$C$240,OceanSink_Sovereign!C79)</f>
        <v>0</v>
      </c>
      <c r="O79">
        <f>SUMIFS(OceanSink_All!$N$4:$N$240,OceanSink_All!$C$4:$C$240,OceanSink_Sovereign!C79)</f>
        <v>1.4026000114737683E-5</v>
      </c>
      <c r="P79">
        <f t="shared" si="84"/>
        <v>8.3963802026812116E-6</v>
      </c>
      <c r="Q79">
        <f>SUMIFS(OceanSink_All!$P$4:$P$240,OceanSink_All!$C$4:$C$240,OceanSink_Sovereign!C79)</f>
        <v>7.0499200507976984E-11</v>
      </c>
      <c r="R79">
        <f t="shared" si="43"/>
        <v>1.8481941650246585</v>
      </c>
      <c r="S79">
        <f t="shared" si="44"/>
        <v>0.29855119625320709</v>
      </c>
      <c r="T79">
        <f t="shared" si="45"/>
        <v>8.913281678422097E-2</v>
      </c>
      <c r="U79">
        <f t="shared" si="46"/>
        <v>7.9263941035215666E-7</v>
      </c>
      <c r="V79">
        <f t="shared" si="47"/>
        <v>1.8107641205033346E-7</v>
      </c>
      <c r="W79">
        <f t="shared" si="48"/>
        <v>0.23717320750571544</v>
      </c>
      <c r="X79">
        <f t="shared" si="49"/>
        <v>4.5144224859499295E-2</v>
      </c>
      <c r="Y79">
        <f t="shared" si="50"/>
        <v>2.0380010381650343E-3</v>
      </c>
      <c r="Z79">
        <f t="shared" si="51"/>
        <v>7.9263941035215666E-7</v>
      </c>
      <c r="AA79">
        <f t="shared" si="52"/>
        <v>2.1336699124591736E-7</v>
      </c>
      <c r="AB79">
        <f t="shared" si="53"/>
        <v>0</v>
      </c>
      <c r="AC79">
        <f t="shared" si="54"/>
        <v>0</v>
      </c>
      <c r="AD79">
        <f t="shared" si="55"/>
        <v>0</v>
      </c>
      <c r="AE79">
        <f t="shared" si="56"/>
        <v>0</v>
      </c>
      <c r="AF79">
        <f t="shared" si="57"/>
        <v>0</v>
      </c>
      <c r="AG79">
        <f t="shared" si="58"/>
        <v>1.1405727627682284E-7</v>
      </c>
      <c r="AH79">
        <f t="shared" si="59"/>
        <v>7.0195343776629476E-8</v>
      </c>
      <c r="AI79">
        <f t="shared" si="60"/>
        <v>4.9273862879191944E-15</v>
      </c>
      <c r="AJ79">
        <f t="shared" si="61"/>
        <v>2.0775476031796103E-14</v>
      </c>
      <c r="AK79">
        <f t="shared" si="62"/>
        <v>1.3383600992326265E-14</v>
      </c>
      <c r="AL79">
        <f t="shared" si="63"/>
        <v>1.8481941650246585</v>
      </c>
      <c r="AM79">
        <f t="shared" si="64"/>
        <v>0.29855119625320709</v>
      </c>
      <c r="AN79">
        <f t="shared" si="65"/>
        <v>8.913281678422097E-2</v>
      </c>
      <c r="AO79">
        <f t="shared" si="66"/>
        <v>1</v>
      </c>
      <c r="AP79">
        <f t="shared" si="67"/>
        <v>0.22844739951787685</v>
      </c>
      <c r="AQ79">
        <f t="shared" si="68"/>
        <v>0.23717309344843915</v>
      </c>
      <c r="AR79">
        <f t="shared" si="69"/>
        <v>4.5144212630465905E-2</v>
      </c>
      <c r="AS79">
        <f t="shared" si="70"/>
        <v>2.0379999340247174E-3</v>
      </c>
      <c r="AT79">
        <f t="shared" si="71"/>
        <v>0.99999951909712947</v>
      </c>
      <c r="AU79">
        <f t="shared" si="72"/>
        <v>0.26918534235817793</v>
      </c>
      <c r="AV79">
        <f t="shared" si="73"/>
        <v>0</v>
      </c>
      <c r="AW79">
        <f t="shared" si="74"/>
        <v>0</v>
      </c>
      <c r="AX79">
        <f t="shared" si="75"/>
        <v>0</v>
      </c>
      <c r="AY79">
        <f t="shared" si="76"/>
        <v>0.14389542631984059</v>
      </c>
      <c r="AZ79">
        <f t="shared" si="77"/>
        <v>8.8558921267550633E-2</v>
      </c>
      <c r="BA79">
        <f t="shared" si="78"/>
        <v>7.8426825360722319E-3</v>
      </c>
      <c r="BB79">
        <f t="shared" si="79"/>
        <v>1.8481941650246585</v>
      </c>
      <c r="BC79">
        <f t="shared" si="80"/>
        <v>0.29855119625320709</v>
      </c>
      <c r="BD79">
        <f t="shared" si="81"/>
        <v>9.3277667128598557E-2</v>
      </c>
      <c r="BE79">
        <f t="shared" si="82"/>
        <v>9.9401622069747675E-2</v>
      </c>
    </row>
    <row r="80" spans="1:57" x14ac:dyDescent="0.25">
      <c r="A80">
        <v>74</v>
      </c>
      <c r="B80" t="s">
        <v>108</v>
      </c>
      <c r="C80" t="s">
        <v>108</v>
      </c>
      <c r="D80" t="s">
        <v>704</v>
      </c>
      <c r="E80">
        <v>0.18044236702049171</v>
      </c>
      <c r="F80">
        <v>2.5777481002927389E-2</v>
      </c>
      <c r="G80">
        <v>0.18044236702049171</v>
      </c>
      <c r="H80">
        <v>2.5777481002927389E-2</v>
      </c>
      <c r="I80">
        <v>0</v>
      </c>
      <c r="J80">
        <v>0</v>
      </c>
      <c r="K80">
        <v>0</v>
      </c>
      <c r="L80">
        <f>SUMIF(OceanSink_All!$C$4:$C$240,OceanSink_Sovereign!C80,OceanSink_All!$K$4:$K$240)</f>
        <v>9.6099707805024949E-3</v>
      </c>
      <c r="M80">
        <f t="shared" si="83"/>
        <v>2.8376555296747716E-3</v>
      </c>
      <c r="N80">
        <f>SUMIFS(OceanSink_All!$M$4:$M$240,OceanSink_All!$C$4:$C$240,OceanSink_Sovereign!C80)</f>
        <v>8.0522889050938079E-6</v>
      </c>
      <c r="O80">
        <f>SUMIFS(OceanSink_All!$N$4:$N$240,OceanSink_All!$C$4:$C$240,OceanSink_Sovereign!C80)</f>
        <v>1.2223564341255347E-3</v>
      </c>
      <c r="P80">
        <f t="shared" si="84"/>
        <v>5.2252965770727144E-4</v>
      </c>
      <c r="Q80">
        <f>SUMIFS(OceanSink_All!$P$4:$P$240,OceanSink_All!$C$4:$C$240,OceanSink_Sovereign!C80)</f>
        <v>2.7303724318367827E-7</v>
      </c>
      <c r="R80">
        <f t="shared" si="43"/>
        <v>41.010678271807315</v>
      </c>
      <c r="S80">
        <f t="shared" si="44"/>
        <v>6.6247298519309661</v>
      </c>
      <c r="T80">
        <f t="shared" si="45"/>
        <v>43.887045611065282</v>
      </c>
      <c r="U80">
        <f t="shared" si="46"/>
        <v>1.7588346754180804E-5</v>
      </c>
      <c r="V80">
        <f t="shared" si="47"/>
        <v>4.0180120778112949E-6</v>
      </c>
      <c r="W80">
        <f t="shared" si="48"/>
        <v>5.2627771972106183</v>
      </c>
      <c r="X80">
        <f t="shared" si="49"/>
        <v>1.0017320239285303</v>
      </c>
      <c r="Y80">
        <f t="shared" si="50"/>
        <v>1.0034670477639496</v>
      </c>
      <c r="Z80">
        <f t="shared" si="51"/>
        <v>1.7588346754180804E-5</v>
      </c>
      <c r="AA80">
        <f t="shared" si="52"/>
        <v>4.7345269222257811E-6</v>
      </c>
      <c r="AB80">
        <f t="shared" si="53"/>
        <v>1.7340458746316323E-3</v>
      </c>
      <c r="AC80">
        <f t="shared" si="54"/>
        <v>5.6880901416447751E-4</v>
      </c>
      <c r="AD80">
        <f t="shared" si="55"/>
        <v>3.2354369459476478E-7</v>
      </c>
      <c r="AE80">
        <f t="shared" si="56"/>
        <v>4.2282789451538957E-5</v>
      </c>
      <c r="AF80">
        <f t="shared" si="57"/>
        <v>1.5128025750263436E-5</v>
      </c>
      <c r="AG80">
        <f t="shared" si="58"/>
        <v>2.2056488831633924E-4</v>
      </c>
      <c r="AH80">
        <f t="shared" si="59"/>
        <v>9.9412151933390188E-5</v>
      </c>
      <c r="AI80">
        <f t="shared" si="60"/>
        <v>9.8827759520274549E-9</v>
      </c>
      <c r="AJ80">
        <f t="shared" si="61"/>
        <v>1.8778632614858811E-9</v>
      </c>
      <c r="AK80">
        <f t="shared" si="62"/>
        <v>9.1876353264651034E-10</v>
      </c>
      <c r="AL80">
        <f t="shared" si="63"/>
        <v>41.00894422593268</v>
      </c>
      <c r="AM80">
        <f t="shared" si="64"/>
        <v>6.6245107579189959</v>
      </c>
      <c r="AN80">
        <f t="shared" si="65"/>
        <v>43.884142781784512</v>
      </c>
      <c r="AO80">
        <f t="shared" si="66"/>
        <v>0.99995771721054838</v>
      </c>
      <c r="AP80">
        <f t="shared" si="67"/>
        <v>0.22843879220113755</v>
      </c>
      <c r="AQ80">
        <f t="shared" si="68"/>
        <v>5.2625566323223021</v>
      </c>
      <c r="AR80">
        <f t="shared" si="69"/>
        <v>1.0017083712007138</v>
      </c>
      <c r="AS80">
        <f t="shared" si="70"/>
        <v>1.003419660933587</v>
      </c>
      <c r="AT80">
        <f t="shared" si="71"/>
        <v>0.99995808963973754</v>
      </c>
      <c r="AU80">
        <f t="shared" si="72"/>
        <v>0.26917662474490295</v>
      </c>
      <c r="AV80">
        <f t="shared" si="73"/>
        <v>98.588878185456579</v>
      </c>
      <c r="AW80">
        <f t="shared" si="74"/>
        <v>32.339645971785842</v>
      </c>
      <c r="AX80">
        <f t="shared" si="75"/>
        <v>1045.8527015804443</v>
      </c>
      <c r="AY80">
        <f t="shared" si="76"/>
        <v>12.540178564092372</v>
      </c>
      <c r="AZ80">
        <f t="shared" si="77"/>
        <v>5.6520706853754987</v>
      </c>
      <c r="BA80">
        <f t="shared" si="78"/>
        <v>31.945903032481059</v>
      </c>
      <c r="BB80">
        <f t="shared" si="79"/>
        <v>-57.579933959523899</v>
      </c>
      <c r="BC80">
        <f t="shared" si="80"/>
        <v>33.011162420645363</v>
      </c>
      <c r="BD80">
        <f t="shared" si="81"/>
        <v>-7.2776219317700699</v>
      </c>
      <c r="BE80">
        <f t="shared" si="82"/>
        <v>5.7401500584405145</v>
      </c>
    </row>
    <row r="81" spans="1:57" x14ac:dyDescent="0.25">
      <c r="A81">
        <v>75</v>
      </c>
      <c r="B81" t="s">
        <v>101</v>
      </c>
      <c r="C81" t="s">
        <v>101</v>
      </c>
      <c r="D81" t="s">
        <v>704</v>
      </c>
      <c r="E81">
        <v>7.9286396755774344</v>
      </c>
      <c r="F81">
        <v>1.1326628107967764</v>
      </c>
      <c r="G81">
        <v>7.9286396755774344</v>
      </c>
      <c r="H81">
        <v>1.1326628107967764</v>
      </c>
      <c r="I81">
        <v>0</v>
      </c>
      <c r="J81">
        <v>0</v>
      </c>
      <c r="K81">
        <v>0</v>
      </c>
      <c r="L81">
        <f>SUMIF(OceanSink_All!$C$4:$C$240,OceanSink_Sovereign!C81,OceanSink_All!$K$4:$K$240)</f>
        <v>0.17939750678043975</v>
      </c>
      <c r="M81">
        <f t="shared" si="83"/>
        <v>9.9121412751907778E-2</v>
      </c>
      <c r="N81">
        <f>SUMIFS(OceanSink_All!$M$4:$M$240,OceanSink_All!$C$4:$C$240,OceanSink_Sovereign!C81)</f>
        <v>9.8250544659340654E-3</v>
      </c>
      <c r="O81">
        <f>SUMIFS(OceanSink_All!$N$4:$N$240,OceanSink_All!$C$4:$C$240,OceanSink_Sovereign!C81)</f>
        <v>0.10303201719601426</v>
      </c>
      <c r="P81">
        <f t="shared" si="84"/>
        <v>4.4032538208128628E-2</v>
      </c>
      <c r="Q81">
        <f>SUMIFS(OceanSink_All!$P$4:$P$240,OceanSink_All!$C$4:$C$240,OceanSink_Sovereign!C81)</f>
        <v>1.9388644210503075E-3</v>
      </c>
      <c r="R81">
        <f t="shared" si="43"/>
        <v>1802.0096734336598</v>
      </c>
      <c r="S81">
        <f t="shared" si="44"/>
        <v>291.09070564363151</v>
      </c>
      <c r="T81">
        <f t="shared" si="45"/>
        <v>84733.798912107319</v>
      </c>
      <c r="U81">
        <f t="shared" si="46"/>
        <v>7.7283215802181784E-4</v>
      </c>
      <c r="V81">
        <f t="shared" si="47"/>
        <v>1.7655149676387314E-4</v>
      </c>
      <c r="W81">
        <f t="shared" si="48"/>
        <v>231.24649038099616</v>
      </c>
      <c r="X81">
        <f t="shared" si="49"/>
        <v>44.016116615862522</v>
      </c>
      <c r="Y81">
        <f t="shared" si="50"/>
        <v>1937.4185219412088</v>
      </c>
      <c r="Z81">
        <f t="shared" si="51"/>
        <v>7.7283215802181784E-4</v>
      </c>
      <c r="AA81">
        <f t="shared" si="52"/>
        <v>2.0803516724199174E-4</v>
      </c>
      <c r="AB81">
        <f t="shared" si="53"/>
        <v>1.4223781899590664</v>
      </c>
      <c r="AC81">
        <f t="shared" si="54"/>
        <v>0.81174169937171603</v>
      </c>
      <c r="AD81">
        <f t="shared" si="55"/>
        <v>0.65892458649888141</v>
      </c>
      <c r="AE81">
        <f t="shared" si="56"/>
        <v>7.8932883154216352E-4</v>
      </c>
      <c r="AF81">
        <f t="shared" si="57"/>
        <v>4.6436356908395772E-4</v>
      </c>
      <c r="AG81">
        <f t="shared" si="58"/>
        <v>0.8169037393950952</v>
      </c>
      <c r="AH81">
        <f t="shared" si="59"/>
        <v>0.36810661905948727</v>
      </c>
      <c r="AI81">
        <f t="shared" si="60"/>
        <v>0.13550248299540649</v>
      </c>
      <c r="AJ81">
        <f t="shared" si="61"/>
        <v>5.8596557626520453E-4</v>
      </c>
      <c r="AK81">
        <f t="shared" si="62"/>
        <v>2.8663335348985301E-4</v>
      </c>
      <c r="AL81">
        <f t="shared" si="63"/>
        <v>1800.5872952437007</v>
      </c>
      <c r="AM81">
        <f t="shared" si="64"/>
        <v>290.90995967238257</v>
      </c>
      <c r="AN81">
        <f t="shared" si="65"/>
        <v>84628.604636587246</v>
      </c>
      <c r="AO81">
        <f t="shared" si="66"/>
        <v>0.99921067116845785</v>
      </c>
      <c r="AP81">
        <f t="shared" si="67"/>
        <v>0.22828631573170688</v>
      </c>
      <c r="AQ81">
        <f t="shared" si="68"/>
        <v>230.42958664160108</v>
      </c>
      <c r="AR81">
        <f t="shared" si="69"/>
        <v>43.927210285872263</v>
      </c>
      <c r="AS81">
        <f t="shared" si="70"/>
        <v>1929.5998034992419</v>
      </c>
      <c r="AT81">
        <f t="shared" si="71"/>
        <v>0.99646738967562631</v>
      </c>
      <c r="AU81">
        <f t="shared" si="72"/>
        <v>0.26843819885932246</v>
      </c>
      <c r="AV81">
        <f t="shared" si="73"/>
        <v>1839.0525233719286</v>
      </c>
      <c r="AW81">
        <f t="shared" si="74"/>
        <v>1049.5858120849821</v>
      </c>
      <c r="AX81">
        <f t="shared" si="75"/>
        <v>1101630.3769300913</v>
      </c>
      <c r="AY81">
        <f t="shared" si="76"/>
        <v>1056.2091670779544</v>
      </c>
      <c r="AZ81">
        <f t="shared" si="77"/>
        <v>475.97750990833271</v>
      </c>
      <c r="BA81">
        <f t="shared" si="78"/>
        <v>226554.58993853696</v>
      </c>
      <c r="BB81">
        <f t="shared" si="79"/>
        <v>-38.465228128227864</v>
      </c>
      <c r="BC81">
        <f t="shared" si="80"/>
        <v>1089.15516872789</v>
      </c>
      <c r="BD81">
        <f t="shared" si="81"/>
        <v>-825.77958043635329</v>
      </c>
      <c r="BE81">
        <f t="shared" si="82"/>
        <v>478.00019847489204</v>
      </c>
    </row>
    <row r="82" spans="1:57" x14ac:dyDescent="0.25">
      <c r="A82">
        <v>76</v>
      </c>
      <c r="B82" t="s">
        <v>110</v>
      </c>
      <c r="C82" t="s">
        <v>110</v>
      </c>
      <c r="D82" t="s">
        <v>704</v>
      </c>
      <c r="E82">
        <v>16.009201021612963</v>
      </c>
      <c r="F82">
        <v>2.2870287173732806</v>
      </c>
      <c r="G82">
        <v>16.009201021612963</v>
      </c>
      <c r="H82">
        <v>2.2870287173732806</v>
      </c>
      <c r="I82">
        <v>0</v>
      </c>
      <c r="J82">
        <v>0</v>
      </c>
      <c r="K82">
        <v>0</v>
      </c>
      <c r="L82">
        <f>SUMIF(OceanSink_All!$C$4:$C$240,OceanSink_Sovereign!C82,OceanSink_All!$K$4:$K$240)</f>
        <v>0.18833005731577696</v>
      </c>
      <c r="M82">
        <f t="shared" si="83"/>
        <v>0.14343938333306833</v>
      </c>
      <c r="N82">
        <f>SUMIFS(OceanSink_All!$M$4:$M$240,OceanSink_All!$C$4:$C$240,OceanSink_Sovereign!C82)</f>
        <v>2.0574856690970918E-2</v>
      </c>
      <c r="O82">
        <f>SUMIFS(OceanSink_All!$N$4:$N$240,OceanSink_All!$C$4:$C$240,OceanSink_Sovereign!C82)</f>
        <v>0.27547882987857375</v>
      </c>
      <c r="P82">
        <f t="shared" si="84"/>
        <v>0.11775323399833698</v>
      </c>
      <c r="Q82">
        <f>SUMIFS(OceanSink_All!$P$4:$P$240,OceanSink_All!$C$4:$C$240,OceanSink_Sovereign!C82)</f>
        <v>1.3865824117067105E-2</v>
      </c>
      <c r="R82">
        <f t="shared" si="43"/>
        <v>3638.547882779093</v>
      </c>
      <c r="S82">
        <f t="shared" si="44"/>
        <v>587.75903721878637</v>
      </c>
      <c r="T82">
        <f t="shared" si="45"/>
        <v>345460.68583235471</v>
      </c>
      <c r="U82">
        <f t="shared" si="46"/>
        <v>1.5604726510461792E-3</v>
      </c>
      <c r="V82">
        <f t="shared" si="47"/>
        <v>3.5648591915026694E-4</v>
      </c>
      <c r="W82">
        <f t="shared" si="48"/>
        <v>466.92392409448701</v>
      </c>
      <c r="X82">
        <f t="shared" si="49"/>
        <v>88.875631625015401</v>
      </c>
      <c r="Y82">
        <f t="shared" si="50"/>
        <v>7898.8778967454382</v>
      </c>
      <c r="Z82">
        <f t="shared" si="51"/>
        <v>1.5604726510461792E-3</v>
      </c>
      <c r="AA82">
        <f t="shared" si="52"/>
        <v>4.2005652270978787E-4</v>
      </c>
      <c r="AB82">
        <f t="shared" si="53"/>
        <v>3.0150137459801645</v>
      </c>
      <c r="AC82">
        <f t="shared" si="54"/>
        <v>2.3363945413148213</v>
      </c>
      <c r="AD82">
        <f t="shared" si="55"/>
        <v>5.4587394526856938</v>
      </c>
      <c r="AE82">
        <f t="shared" si="56"/>
        <v>8.2863104818544308E-4</v>
      </c>
      <c r="AF82">
        <f t="shared" si="57"/>
        <v>6.5294297671147125E-4</v>
      </c>
      <c r="AG82">
        <f t="shared" si="58"/>
        <v>4.4101959647248066</v>
      </c>
      <c r="AH82">
        <f t="shared" si="59"/>
        <v>1.9876292345866775</v>
      </c>
      <c r="AI82">
        <f t="shared" si="60"/>
        <v>3.9506699741836213</v>
      </c>
      <c r="AJ82">
        <f t="shared" si="61"/>
        <v>8.4610570808621947E-3</v>
      </c>
      <c r="AK82">
        <f t="shared" si="62"/>
        <v>4.1394503345256869E-3</v>
      </c>
      <c r="AL82">
        <f t="shared" si="63"/>
        <v>3635.532869033113</v>
      </c>
      <c r="AM82">
        <f t="shared" si="64"/>
        <v>587.3736731643769</v>
      </c>
      <c r="AN82">
        <f t="shared" si="65"/>
        <v>345007.83192661224</v>
      </c>
      <c r="AO82">
        <f t="shared" si="66"/>
        <v>0.99917136895181458</v>
      </c>
      <c r="AP82">
        <f t="shared" si="67"/>
        <v>0.22827786033094336</v>
      </c>
      <c r="AQ82">
        <f t="shared" si="68"/>
        <v>462.51372812976223</v>
      </c>
      <c r="AR82">
        <f t="shared" si="69"/>
        <v>88.383658310029233</v>
      </c>
      <c r="AS82">
        <f t="shared" si="70"/>
        <v>7811.6710562639992</v>
      </c>
      <c r="AT82">
        <f t="shared" si="71"/>
        <v>0.99055478689964849</v>
      </c>
      <c r="AU82">
        <f t="shared" si="72"/>
        <v>0.26716966339255388</v>
      </c>
      <c r="AV82">
        <f t="shared" si="73"/>
        <v>1929.1007102680392</v>
      </c>
      <c r="AW82">
        <f t="shared" si="74"/>
        <v>1494.9781803100643</v>
      </c>
      <c r="AX82">
        <f t="shared" si="75"/>
        <v>2234959.7596031912</v>
      </c>
      <c r="AY82">
        <f t="shared" si="76"/>
        <v>2821.7822155255394</v>
      </c>
      <c r="AZ82">
        <f t="shared" si="77"/>
        <v>1271.9474440050783</v>
      </c>
      <c r="BA82">
        <f t="shared" si="78"/>
        <v>1617850.3003110518</v>
      </c>
      <c r="BB82">
        <f t="shared" si="79"/>
        <v>1706.4321587650738</v>
      </c>
      <c r="BC82">
        <f t="shared" si="80"/>
        <v>1606.2277520730997</v>
      </c>
      <c r="BD82">
        <f t="shared" si="81"/>
        <v>-2359.2684873957774</v>
      </c>
      <c r="BE82">
        <f t="shared" si="82"/>
        <v>1275.0144984929841</v>
      </c>
    </row>
    <row r="83" spans="1:57" x14ac:dyDescent="0.25">
      <c r="A83">
        <v>77</v>
      </c>
      <c r="B83" t="s">
        <v>107</v>
      </c>
      <c r="C83" t="s">
        <v>107</v>
      </c>
      <c r="D83" t="s">
        <v>704</v>
      </c>
      <c r="E83">
        <v>14.063945411849987</v>
      </c>
      <c r="F83">
        <v>2.0091350588357129</v>
      </c>
      <c r="G83">
        <v>14.063945411849987</v>
      </c>
      <c r="H83">
        <v>2.0091350588357129</v>
      </c>
      <c r="I83">
        <v>0</v>
      </c>
      <c r="J83">
        <v>0</v>
      </c>
      <c r="K83">
        <v>0</v>
      </c>
      <c r="L83">
        <f>SUMIF(OceanSink_All!$C$4:$C$240,OceanSink_Sovereign!C83,OceanSink_All!$K$4:$K$240)</f>
        <v>4.2731441533932511E-2</v>
      </c>
      <c r="M83">
        <f t="shared" si="83"/>
        <v>3.102317549762907E-2</v>
      </c>
      <c r="N83">
        <f>SUMIFS(OceanSink_All!$M$4:$M$240,OceanSink_All!$C$4:$C$240,OceanSink_Sovereign!C83)</f>
        <v>9.6243741795669271E-4</v>
      </c>
      <c r="O83">
        <f>SUMIFS(OceanSink_All!$N$4:$N$240,OceanSink_All!$C$4:$C$240,OceanSink_Sovereign!C83)</f>
        <v>0</v>
      </c>
      <c r="P83">
        <f t="shared" si="84"/>
        <v>0</v>
      </c>
      <c r="Q83">
        <f>SUMIFS(OceanSink_All!$P$4:$P$240,OceanSink_All!$C$4:$C$240,OceanSink_Sovereign!C83)</f>
        <v>0</v>
      </c>
      <c r="R83">
        <f t="shared" si="43"/>
        <v>3196.4330220304637</v>
      </c>
      <c r="S83">
        <f t="shared" si="44"/>
        <v>516.34125923004228</v>
      </c>
      <c r="T83">
        <f t="shared" si="45"/>
        <v>266608.29598326574</v>
      </c>
      <c r="U83">
        <f t="shared" si="46"/>
        <v>1.3708618032448911E-3</v>
      </c>
      <c r="V83">
        <f t="shared" si="47"/>
        <v>3.1316981404968272E-4</v>
      </c>
      <c r="W83">
        <f t="shared" si="48"/>
        <v>410.18865158144121</v>
      </c>
      <c r="X83">
        <f t="shared" si="49"/>
        <v>78.076478016013468</v>
      </c>
      <c r="Y83">
        <f t="shared" si="50"/>
        <v>6095.9364193850342</v>
      </c>
      <c r="Z83">
        <f t="shared" si="51"/>
        <v>1.3708618032448911E-3</v>
      </c>
      <c r="AA83">
        <f t="shared" si="52"/>
        <v>3.6901604254368792E-4</v>
      </c>
      <c r="AB83">
        <f t="shared" si="53"/>
        <v>0.60097266110288616</v>
      </c>
      <c r="AC83">
        <f t="shared" si="54"/>
        <v>0.44467478508925146</v>
      </c>
      <c r="AD83">
        <f t="shared" si="55"/>
        <v>0.19773566449417196</v>
      </c>
      <c r="AE83">
        <f t="shared" si="56"/>
        <v>1.8801353163381209E-4</v>
      </c>
      <c r="AF83">
        <f t="shared" si="57"/>
        <v>1.416850548701086E-4</v>
      </c>
      <c r="AG83">
        <f t="shared" si="58"/>
        <v>0</v>
      </c>
      <c r="AH83">
        <f t="shared" si="59"/>
        <v>0</v>
      </c>
      <c r="AI83">
        <f t="shared" si="60"/>
        <v>0</v>
      </c>
      <c r="AJ83">
        <f t="shared" si="61"/>
        <v>0</v>
      </c>
      <c r="AK83">
        <f t="shared" si="62"/>
        <v>0</v>
      </c>
      <c r="AL83">
        <f t="shared" si="63"/>
        <v>3195.8320493693609</v>
      </c>
      <c r="AM83">
        <f t="shared" si="64"/>
        <v>516.26515096115304</v>
      </c>
      <c r="AN83">
        <f t="shared" si="65"/>
        <v>266529.70609694213</v>
      </c>
      <c r="AO83">
        <f t="shared" si="66"/>
        <v>0.99981198646836622</v>
      </c>
      <c r="AP83">
        <f t="shared" si="67"/>
        <v>0.22840908748618161</v>
      </c>
      <c r="AQ83">
        <f t="shared" si="68"/>
        <v>410.18865158144121</v>
      </c>
      <c r="AR83">
        <f t="shared" si="69"/>
        <v>78.076478016013468</v>
      </c>
      <c r="AS83">
        <f t="shared" si="70"/>
        <v>6095.9364193850342</v>
      </c>
      <c r="AT83">
        <f t="shared" si="71"/>
        <v>1</v>
      </c>
      <c r="AU83">
        <f t="shared" si="72"/>
        <v>0.26918544354376966</v>
      </c>
      <c r="AV83">
        <f t="shared" si="73"/>
        <v>437.78943232381755</v>
      </c>
      <c r="AW83">
        <f t="shared" si="74"/>
        <v>323.94798565332695</v>
      </c>
      <c r="AX83">
        <f t="shared" si="75"/>
        <v>104942.29740884813</v>
      </c>
      <c r="AY83">
        <f t="shared" si="76"/>
        <v>0</v>
      </c>
      <c r="AZ83">
        <f t="shared" si="77"/>
        <v>0</v>
      </c>
      <c r="BA83">
        <f t="shared" si="78"/>
        <v>0</v>
      </c>
      <c r="BB83">
        <f t="shared" si="79"/>
        <v>2758.0426170455435</v>
      </c>
      <c r="BC83">
        <f t="shared" si="80"/>
        <v>609.48503140420951</v>
      </c>
      <c r="BD83">
        <f t="shared" si="81"/>
        <v>410.18865158144121</v>
      </c>
      <c r="BE83">
        <f t="shared" si="82"/>
        <v>78.076478016013468</v>
      </c>
    </row>
    <row r="84" spans="1:57" x14ac:dyDescent="0.25">
      <c r="A84">
        <v>78</v>
      </c>
      <c r="B84" t="s">
        <v>115</v>
      </c>
      <c r="C84" t="s">
        <v>115</v>
      </c>
      <c r="D84" t="s">
        <v>704</v>
      </c>
      <c r="E84">
        <v>15.894254827388426</v>
      </c>
      <c r="F84">
        <v>2.2706078324840613</v>
      </c>
      <c r="G84">
        <v>15.894254827388426</v>
      </c>
      <c r="H84">
        <v>2.2706078324840613</v>
      </c>
      <c r="I84">
        <v>0</v>
      </c>
      <c r="J84">
        <v>0</v>
      </c>
      <c r="K84">
        <v>0</v>
      </c>
      <c r="L84">
        <f>SUMIF(OceanSink_All!$C$4:$C$240,OceanSink_Sovereign!C84,OceanSink_All!$K$4:$K$240)</f>
        <v>3.7381760811168889E-2</v>
      </c>
      <c r="M84">
        <f t="shared" si="83"/>
        <v>1.3014622237013725E-2</v>
      </c>
      <c r="N84">
        <f>SUMIFS(OceanSink_All!$M$4:$M$240,OceanSink_All!$C$4:$C$240,OceanSink_Sovereign!C84)</f>
        <v>1.6938039197217212E-4</v>
      </c>
      <c r="O84">
        <f>SUMIFS(OceanSink_All!$N$4:$N$240,OceanSink_All!$C$4:$C$240,OceanSink_Sovereign!C84)</f>
        <v>5.0604082745683496E-3</v>
      </c>
      <c r="P84">
        <f t="shared" si="84"/>
        <v>2.1431822872375285E-3</v>
      </c>
      <c r="Q84">
        <f>SUMIFS(OceanSink_All!$P$4:$P$240,OceanSink_All!$C$4:$C$240,OceanSink_Sovereign!C84)</f>
        <v>4.5932303163286841E-6</v>
      </c>
      <c r="R84">
        <f t="shared" si="43"/>
        <v>3612.4230792323974</v>
      </c>
      <c r="S84">
        <f t="shared" si="44"/>
        <v>583.53892252610638</v>
      </c>
      <c r="T84">
        <f t="shared" si="45"/>
        <v>340517.67410292919</v>
      </c>
      <c r="U84">
        <f t="shared" si="46"/>
        <v>1.5492684446534258E-3</v>
      </c>
      <c r="V84">
        <f t="shared" si="47"/>
        <v>3.5392634733618083E-4</v>
      </c>
      <c r="W84">
        <f t="shared" si="48"/>
        <v>463.57140650197323</v>
      </c>
      <c r="X84">
        <f t="shared" si="49"/>
        <v>88.237503863311019</v>
      </c>
      <c r="Y84">
        <f t="shared" si="50"/>
        <v>7785.8570880278266</v>
      </c>
      <c r="Z84">
        <f t="shared" si="51"/>
        <v>1.549268444653426E-3</v>
      </c>
      <c r="AA84">
        <f t="shared" si="52"/>
        <v>4.1704051344239866E-4</v>
      </c>
      <c r="AB84">
        <f t="shared" si="53"/>
        <v>0.59415523222920064</v>
      </c>
      <c r="AC84">
        <f t="shared" si="54"/>
        <v>0.22359475856448174</v>
      </c>
      <c r="AD84">
        <f t="shared" si="55"/>
        <v>4.9994616057508885E-2</v>
      </c>
      <c r="AE84">
        <f t="shared" si="56"/>
        <v>1.6447553877201241E-4</v>
      </c>
      <c r="AF84">
        <f t="shared" si="57"/>
        <v>6.6205801223738296E-5</v>
      </c>
      <c r="AG84">
        <f t="shared" si="58"/>
        <v>8.0431418646614322E-2</v>
      </c>
      <c r="AH84">
        <f t="shared" si="59"/>
        <v>3.5949969375270778E-2</v>
      </c>
      <c r="AI84">
        <f t="shared" si="60"/>
        <v>1.2924002980829069E-3</v>
      </c>
      <c r="AJ84">
        <f t="shared" si="61"/>
        <v>2.7879206524732144E-6</v>
      </c>
      <c r="AK84">
        <f t="shared" si="62"/>
        <v>1.354388523175863E-6</v>
      </c>
      <c r="AL84">
        <f t="shared" si="63"/>
        <v>3611.8289240001682</v>
      </c>
      <c r="AM84">
        <f t="shared" si="64"/>
        <v>583.46382304305973</v>
      </c>
      <c r="AN84">
        <f t="shared" si="65"/>
        <v>340430.03280002292</v>
      </c>
      <c r="AO84">
        <f t="shared" si="66"/>
        <v>0.99983552446122803</v>
      </c>
      <c r="AP84">
        <f t="shared" si="67"/>
        <v>0.2284139123465638</v>
      </c>
      <c r="AQ84">
        <f t="shared" si="68"/>
        <v>463.49097508332659</v>
      </c>
      <c r="AR84">
        <f t="shared" si="69"/>
        <v>88.228873925327704</v>
      </c>
      <c r="AS84">
        <f t="shared" si="70"/>
        <v>7784.3341941313711</v>
      </c>
      <c r="AT84">
        <f t="shared" si="71"/>
        <v>0.99982649616106922</v>
      </c>
      <c r="AU84">
        <f t="shared" si="72"/>
        <v>0.26914892774149107</v>
      </c>
      <c r="AV84">
        <f t="shared" si="73"/>
        <v>382.91280528171472</v>
      </c>
      <c r="AW84">
        <f t="shared" si="74"/>
        <v>144.13142202094215</v>
      </c>
      <c r="AX84">
        <f t="shared" si="75"/>
        <v>20773.866813778928</v>
      </c>
      <c r="AY84">
        <f t="shared" si="76"/>
        <v>51.835309151805006</v>
      </c>
      <c r="AZ84">
        <f t="shared" si="77"/>
        <v>23.17220267323902</v>
      </c>
      <c r="BA84">
        <f t="shared" si="78"/>
        <v>536.95097672966563</v>
      </c>
      <c r="BB84">
        <f t="shared" si="79"/>
        <v>3228.9161187184536</v>
      </c>
      <c r="BC84">
        <f t="shared" si="80"/>
        <v>601.00241231945301</v>
      </c>
      <c r="BD84">
        <f t="shared" si="81"/>
        <v>411.65566593152158</v>
      </c>
      <c r="BE84">
        <f t="shared" si="82"/>
        <v>91.221078544714857</v>
      </c>
    </row>
    <row r="85" spans="1:57" x14ac:dyDescent="0.25">
      <c r="A85">
        <v>79</v>
      </c>
      <c r="B85" t="s">
        <v>474</v>
      </c>
      <c r="C85" t="s">
        <v>474</v>
      </c>
      <c r="D85" t="s">
        <v>704</v>
      </c>
      <c r="E85">
        <v>8.7430303302473664</v>
      </c>
      <c r="F85">
        <v>1.2490043328924809</v>
      </c>
      <c r="G85">
        <v>8.7430303302473664</v>
      </c>
      <c r="H85">
        <v>1.2490043328924809</v>
      </c>
      <c r="I85">
        <v>0</v>
      </c>
      <c r="J85">
        <v>0</v>
      </c>
      <c r="K85">
        <v>0</v>
      </c>
      <c r="L85">
        <f>SUMIF(OceanSink_All!$C$4:$C$240,OceanSink_Sovereign!C85,OceanSink_All!$K$4:$K$240)</f>
        <v>0</v>
      </c>
      <c r="M85">
        <f t="shared" si="83"/>
        <v>0</v>
      </c>
      <c r="N85">
        <f>SUMIFS(OceanSink_All!$M$4:$M$240,OceanSink_All!$C$4:$C$240,OceanSink_Sovereign!C85)</f>
        <v>0</v>
      </c>
      <c r="O85">
        <f>SUMIFS(OceanSink_All!$N$4:$N$240,OceanSink_All!$C$4:$C$240,OceanSink_Sovereign!C85)</f>
        <v>0</v>
      </c>
      <c r="P85">
        <f t="shared" si="84"/>
        <v>0</v>
      </c>
      <c r="Q85">
        <f>SUMIFS(OceanSink_All!$P$4:$P$240,OceanSink_All!$C$4:$C$240,OceanSink_Sovereign!C85)</f>
        <v>0</v>
      </c>
      <c r="R85">
        <f t="shared" si="43"/>
        <v>1987.1031948594914</v>
      </c>
      <c r="S85">
        <f t="shared" si="44"/>
        <v>320.99010327519107</v>
      </c>
      <c r="T85">
        <f t="shared" si="45"/>
        <v>103034.64640061783</v>
      </c>
      <c r="U85">
        <f t="shared" si="46"/>
        <v>8.5221365508493508E-4</v>
      </c>
      <c r="V85">
        <f t="shared" si="47"/>
        <v>1.9468599333777827E-4</v>
      </c>
      <c r="W85">
        <f t="shared" si="48"/>
        <v>254.99898619331069</v>
      </c>
      <c r="X85">
        <f t="shared" si="49"/>
        <v>48.537234423402403</v>
      </c>
      <c r="Y85">
        <f t="shared" si="50"/>
        <v>2355.8631254723191</v>
      </c>
      <c r="Z85">
        <f t="shared" si="51"/>
        <v>8.5221365508493518E-4</v>
      </c>
      <c r="AA85">
        <f t="shared" si="52"/>
        <v>2.2940351073809541E-4</v>
      </c>
      <c r="AB85">
        <f t="shared" si="53"/>
        <v>0</v>
      </c>
      <c r="AC85">
        <f t="shared" si="54"/>
        <v>0</v>
      </c>
      <c r="AD85">
        <f t="shared" si="55"/>
        <v>0</v>
      </c>
      <c r="AE85">
        <f t="shared" si="56"/>
        <v>0</v>
      </c>
      <c r="AF85">
        <f t="shared" si="57"/>
        <v>0</v>
      </c>
      <c r="AG85">
        <f t="shared" si="58"/>
        <v>0</v>
      </c>
      <c r="AH85">
        <f t="shared" si="59"/>
        <v>0</v>
      </c>
      <c r="AI85">
        <f t="shared" si="60"/>
        <v>0</v>
      </c>
      <c r="AJ85">
        <f t="shared" si="61"/>
        <v>0</v>
      </c>
      <c r="AK85">
        <f t="shared" si="62"/>
        <v>0</v>
      </c>
      <c r="AL85">
        <f t="shared" si="63"/>
        <v>1987.1031948594914</v>
      </c>
      <c r="AM85">
        <f t="shared" si="64"/>
        <v>320.99010327519107</v>
      </c>
      <c r="AN85">
        <f t="shared" si="65"/>
        <v>103034.64640061783</v>
      </c>
      <c r="AO85">
        <f t="shared" si="66"/>
        <v>1</v>
      </c>
      <c r="AP85">
        <f t="shared" si="67"/>
        <v>0.22844739951787682</v>
      </c>
      <c r="AQ85">
        <f t="shared" si="68"/>
        <v>254.99898619331069</v>
      </c>
      <c r="AR85">
        <f t="shared" si="69"/>
        <v>48.537234423402403</v>
      </c>
      <c r="AS85">
        <f t="shared" si="70"/>
        <v>2355.8631254723191</v>
      </c>
      <c r="AT85">
        <f t="shared" si="71"/>
        <v>1</v>
      </c>
      <c r="AU85">
        <f t="shared" si="72"/>
        <v>0.26918544354376966</v>
      </c>
      <c r="AV85">
        <f t="shared" si="73"/>
        <v>0</v>
      </c>
      <c r="AW85">
        <f t="shared" si="74"/>
        <v>0</v>
      </c>
      <c r="AX85">
        <f t="shared" si="75"/>
        <v>0</v>
      </c>
      <c r="AY85">
        <f t="shared" si="76"/>
        <v>0</v>
      </c>
      <c r="AZ85">
        <f t="shared" si="77"/>
        <v>0</v>
      </c>
      <c r="BA85">
        <f t="shared" si="78"/>
        <v>0</v>
      </c>
      <c r="BB85">
        <f t="shared" si="79"/>
        <v>1987.1031948594914</v>
      </c>
      <c r="BC85">
        <f t="shared" si="80"/>
        <v>320.99010327519107</v>
      </c>
      <c r="BD85">
        <f t="shared" si="81"/>
        <v>254.99898619331069</v>
      </c>
      <c r="BE85">
        <f t="shared" si="82"/>
        <v>48.537234423402403</v>
      </c>
    </row>
    <row r="86" spans="1:57" x14ac:dyDescent="0.25">
      <c r="A86">
        <v>80</v>
      </c>
      <c r="B86" t="s">
        <v>116</v>
      </c>
      <c r="C86" t="s">
        <v>116</v>
      </c>
      <c r="D86" t="s">
        <v>704</v>
      </c>
      <c r="E86">
        <v>33.243908692532607</v>
      </c>
      <c r="F86">
        <v>4.7491298132189446</v>
      </c>
      <c r="G86">
        <v>33.243908692532607</v>
      </c>
      <c r="H86">
        <v>4.7491298132189446</v>
      </c>
      <c r="I86">
        <v>0</v>
      </c>
      <c r="J86">
        <v>0</v>
      </c>
      <c r="K86">
        <v>0</v>
      </c>
      <c r="L86">
        <f>SUMIF(OceanSink_All!$C$4:$C$240,OceanSink_Sovereign!C86,OceanSink_All!$K$4:$K$240)</f>
        <v>2.0783950887464434E-2</v>
      </c>
      <c r="M86">
        <f t="shared" si="83"/>
        <v>7.7536415024831405E-3</v>
      </c>
      <c r="N86">
        <f>SUMIFS(OceanSink_All!$M$4:$M$240,OceanSink_All!$C$4:$C$240,OceanSink_Sovereign!C86)</f>
        <v>6.0118956549029014E-5</v>
      </c>
      <c r="O86">
        <f>SUMIFS(OceanSink_All!$N$4:$N$240,OceanSink_All!$C$4:$C$240,OceanSink_Sovereign!C86)</f>
        <v>0</v>
      </c>
      <c r="P86">
        <f t="shared" si="84"/>
        <v>0</v>
      </c>
      <c r="Q86">
        <f>SUMIFS(OceanSink_All!$P$4:$P$240,OceanSink_All!$C$4:$C$240,OceanSink_Sovereign!C86)</f>
        <v>0</v>
      </c>
      <c r="R86">
        <f t="shared" si="43"/>
        <v>7555.6271312488689</v>
      </c>
      <c r="S86">
        <f t="shared" si="44"/>
        <v>1220.5111135860777</v>
      </c>
      <c r="T86">
        <f t="shared" si="45"/>
        <v>1489647.3783871275</v>
      </c>
      <c r="U86">
        <f t="shared" si="46"/>
        <v>3.2403997088011351E-3</v>
      </c>
      <c r="V86">
        <f t="shared" si="47"/>
        <v>7.4026088687410472E-4</v>
      </c>
      <c r="W86">
        <f t="shared" si="48"/>
        <v>969.59094198395155</v>
      </c>
      <c r="X86">
        <f t="shared" si="49"/>
        <v>184.55470568108936</v>
      </c>
      <c r="Y86">
        <f t="shared" si="50"/>
        <v>34060.43938903352</v>
      </c>
      <c r="Z86">
        <f t="shared" si="51"/>
        <v>3.2403997088011351E-3</v>
      </c>
      <c r="AA86">
        <f t="shared" si="52"/>
        <v>8.7226843287273564E-4</v>
      </c>
      <c r="AB86">
        <f t="shared" si="53"/>
        <v>0.69093976557294967</v>
      </c>
      <c r="AC86">
        <f t="shared" si="54"/>
        <v>0.27601399429931828</v>
      </c>
      <c r="AD86">
        <f t="shared" si="55"/>
        <v>7.6183725049064108E-2</v>
      </c>
      <c r="AE86">
        <f t="shared" si="56"/>
        <v>9.1447043848330342E-5</v>
      </c>
      <c r="AF86">
        <f t="shared" si="57"/>
        <v>3.8796552535185505E-5</v>
      </c>
      <c r="AG86">
        <f t="shared" si="58"/>
        <v>0</v>
      </c>
      <c r="AH86">
        <f t="shared" si="59"/>
        <v>0</v>
      </c>
      <c r="AI86">
        <f t="shared" si="60"/>
        <v>0</v>
      </c>
      <c r="AJ86">
        <f t="shared" si="61"/>
        <v>0</v>
      </c>
      <c r="AK86">
        <f t="shared" si="62"/>
        <v>0</v>
      </c>
      <c r="AL86">
        <f t="shared" si="63"/>
        <v>7554.9361914832953</v>
      </c>
      <c r="AM86">
        <f t="shared" si="64"/>
        <v>1220.4237955482929</v>
      </c>
      <c r="AN86">
        <f t="shared" si="65"/>
        <v>1489434.2407405013</v>
      </c>
      <c r="AO86">
        <f t="shared" si="66"/>
        <v>0.99990855295615155</v>
      </c>
      <c r="AP86">
        <f t="shared" si="67"/>
        <v>0.22842878229589944</v>
      </c>
      <c r="AQ86">
        <f t="shared" si="68"/>
        <v>969.59094198395155</v>
      </c>
      <c r="AR86">
        <f t="shared" si="69"/>
        <v>184.55470568108936</v>
      </c>
      <c r="AS86">
        <f t="shared" si="70"/>
        <v>34060.43938903352</v>
      </c>
      <c r="AT86">
        <f t="shared" si="71"/>
        <v>1</v>
      </c>
      <c r="AU86">
        <f t="shared" si="72"/>
        <v>0.26918544354376966</v>
      </c>
      <c r="AV86">
        <f t="shared" si="73"/>
        <v>212.53576917910218</v>
      </c>
      <c r="AW86">
        <f t="shared" si="74"/>
        <v>84.938273066263505</v>
      </c>
      <c r="AX86">
        <f t="shared" si="75"/>
        <v>7214.5102314791447</v>
      </c>
      <c r="AY86">
        <f t="shared" si="76"/>
        <v>0</v>
      </c>
      <c r="AZ86">
        <f t="shared" si="77"/>
        <v>0</v>
      </c>
      <c r="BA86">
        <f t="shared" si="78"/>
        <v>0</v>
      </c>
      <c r="BB86">
        <f t="shared" si="79"/>
        <v>7342.4004223041929</v>
      </c>
      <c r="BC86">
        <f t="shared" si="80"/>
        <v>1223.3759646862368</v>
      </c>
      <c r="BD86">
        <f t="shared" si="81"/>
        <v>969.59094198395155</v>
      </c>
      <c r="BE86">
        <f t="shared" si="82"/>
        <v>184.55470568108936</v>
      </c>
    </row>
    <row r="87" spans="1:57" x14ac:dyDescent="0.25">
      <c r="A87">
        <v>81</v>
      </c>
      <c r="B87" t="s">
        <v>123</v>
      </c>
      <c r="C87" t="s">
        <v>123</v>
      </c>
      <c r="D87" t="s">
        <v>704</v>
      </c>
      <c r="E87">
        <v>116.03709314713221</v>
      </c>
      <c r="F87">
        <v>16.576727592447462</v>
      </c>
      <c r="G87">
        <v>125.10095258688955</v>
      </c>
      <c r="H87">
        <v>16.576727592447462</v>
      </c>
      <c r="I87">
        <v>9.0638594397573371</v>
      </c>
      <c r="J87">
        <v>9.0638594397573442</v>
      </c>
      <c r="K87">
        <v>1.2948370628224779</v>
      </c>
      <c r="L87">
        <f>SUMIF(OceanSink_All!$C$4:$C$240,OceanSink_Sovereign!C87,OceanSink_All!$K$4:$K$240)</f>
        <v>0.38308197700914026</v>
      </c>
      <c r="M87">
        <f t="shared" si="83"/>
        <v>4.3720584917454619E-2</v>
      </c>
      <c r="N87">
        <f>SUMIFS(OceanSink_All!$M$4:$M$240,OceanSink_All!$C$4:$C$240,OceanSink_Sovereign!C87)</f>
        <v>1.9114895455243602E-3</v>
      </c>
      <c r="O87">
        <f>SUMIFS(OceanSink_All!$N$4:$N$240,OceanSink_All!$C$4:$C$240,OceanSink_Sovereign!C87)</f>
        <v>3.2612447121453747E-3</v>
      </c>
      <c r="P87">
        <f t="shared" si="84"/>
        <v>1.5445750149065691E-3</v>
      </c>
      <c r="Q87">
        <f>SUMIFS(OceanSink_All!$P$4:$P$240,OceanSink_All!$C$4:$C$240,OceanSink_Sovereign!C87)</f>
        <v>2.3857119766736281E-6</v>
      </c>
      <c r="R87">
        <f t="shared" si="43"/>
        <v>28432.762231803976</v>
      </c>
      <c r="S87">
        <f t="shared" si="44"/>
        <v>4334.8538770161031</v>
      </c>
      <c r="T87">
        <f t="shared" si="45"/>
        <v>18790958.135081541</v>
      </c>
      <c r="U87">
        <f t="shared" si="46"/>
        <v>1.2194026102121953E-2</v>
      </c>
      <c r="V87">
        <f t="shared" si="47"/>
        <v>2.7085593166387948E-3</v>
      </c>
      <c r="W87">
        <f t="shared" si="48"/>
        <v>3648.6910003172434</v>
      </c>
      <c r="X87">
        <f t="shared" si="49"/>
        <v>666.62584859583296</v>
      </c>
      <c r="Y87">
        <f t="shared" si="50"/>
        <v>444390.02201611444</v>
      </c>
      <c r="Z87">
        <f t="shared" si="51"/>
        <v>1.2194026102121953E-2</v>
      </c>
      <c r="AA87">
        <f t="shared" si="52"/>
        <v>3.2824543248840027E-3</v>
      </c>
      <c r="AB87">
        <f t="shared" si="53"/>
        <v>47.92392024271237</v>
      </c>
      <c r="AC87">
        <f t="shared" si="54"/>
        <v>8.3809847267452842</v>
      </c>
      <c r="AD87">
        <f t="shared" si="55"/>
        <v>70.240904989937732</v>
      </c>
      <c r="AE87">
        <f t="shared" si="56"/>
        <v>1.6855175677974127E-3</v>
      </c>
      <c r="AF87">
        <f t="shared" si="57"/>
        <v>3.6982202707142595E-4</v>
      </c>
      <c r="AG87">
        <f t="shared" si="58"/>
        <v>0.40798482010834275</v>
      </c>
      <c r="AH87">
        <f t="shared" si="59"/>
        <v>0.20064782887647503</v>
      </c>
      <c r="AI87">
        <f t="shared" si="60"/>
        <v>4.0259551232843208E-2</v>
      </c>
      <c r="AJ87">
        <f t="shared" si="61"/>
        <v>1.1033971150021406E-5</v>
      </c>
      <c r="AK87">
        <f t="shared" si="62"/>
        <v>5.788889526644914E-6</v>
      </c>
      <c r="AL87">
        <f t="shared" si="63"/>
        <v>28384.838311561263</v>
      </c>
      <c r="AM87">
        <f t="shared" si="64"/>
        <v>4329.3323973654842</v>
      </c>
      <c r="AN87">
        <f t="shared" si="65"/>
        <v>18743119.006878372</v>
      </c>
      <c r="AO87">
        <f t="shared" si="66"/>
        <v>0.99831448243220255</v>
      </c>
      <c r="AP87">
        <f t="shared" si="67"/>
        <v>0.21529172903234173</v>
      </c>
      <c r="AQ87">
        <f t="shared" si="68"/>
        <v>3648.2830154971348</v>
      </c>
      <c r="AR87">
        <f t="shared" si="69"/>
        <v>666.58661357293295</v>
      </c>
      <c r="AS87">
        <f t="shared" si="70"/>
        <v>444337.71339463064</v>
      </c>
      <c r="AT87">
        <f t="shared" si="71"/>
        <v>0.99988818323610495</v>
      </c>
      <c r="AU87">
        <f t="shared" si="72"/>
        <v>0.2583586456923545</v>
      </c>
      <c r="AV87">
        <f t="shared" si="73"/>
        <v>3882.1906982894593</v>
      </c>
      <c r="AW87">
        <f t="shared" si="74"/>
        <v>715.18529611216707</v>
      </c>
      <c r="AX87">
        <f t="shared" si="75"/>
        <v>511490.00777504809</v>
      </c>
      <c r="AY87">
        <f t="shared" si="76"/>
        <v>33.049776930733486</v>
      </c>
      <c r="AZ87">
        <f t="shared" si="77"/>
        <v>16.366274886472493</v>
      </c>
      <c r="BA87">
        <f t="shared" si="78"/>
        <v>267.85495365958019</v>
      </c>
      <c r="BB87">
        <f t="shared" si="79"/>
        <v>24502.647613271805</v>
      </c>
      <c r="BC87">
        <f t="shared" si="80"/>
        <v>4388.0074082268166</v>
      </c>
      <c r="BD87">
        <f t="shared" si="81"/>
        <v>3615.2332385664013</v>
      </c>
      <c r="BE87">
        <f t="shared" si="82"/>
        <v>666.78749864427584</v>
      </c>
    </row>
    <row r="88" spans="1:57" x14ac:dyDescent="0.25">
      <c r="A88">
        <v>82</v>
      </c>
      <c r="B88" t="s">
        <v>119</v>
      </c>
      <c r="C88" t="s">
        <v>119</v>
      </c>
      <c r="D88" t="s">
        <v>704</v>
      </c>
      <c r="E88">
        <v>6.0445493205067855</v>
      </c>
      <c r="F88">
        <v>0.86350704578668369</v>
      </c>
      <c r="G88">
        <v>6.0445493205067855</v>
      </c>
      <c r="H88">
        <v>0.86350704578668369</v>
      </c>
      <c r="I88">
        <v>0</v>
      </c>
      <c r="J88">
        <v>0</v>
      </c>
      <c r="K88">
        <v>0</v>
      </c>
      <c r="L88">
        <f>SUMIF(OceanSink_All!$C$4:$C$240,OceanSink_Sovereign!C88,OceanSink_All!$K$4:$K$240)</f>
        <v>1.1597131293180653E-2</v>
      </c>
      <c r="M88">
        <f t="shared" si="83"/>
        <v>6.8024561108304829E-3</v>
      </c>
      <c r="N88">
        <f>SUMIFS(OceanSink_All!$M$4:$M$240,OceanSink_All!$C$4:$C$240,OceanSink_Sovereign!C88)</f>
        <v>4.6273409139774979E-5</v>
      </c>
      <c r="O88">
        <f>SUMIFS(OceanSink_All!$N$4:$N$240,OceanSink_All!$C$4:$C$240,OceanSink_Sovereign!C88)</f>
        <v>3.0287399404114446E-2</v>
      </c>
      <c r="P88">
        <f t="shared" si="84"/>
        <v>1.2936584246164961E-2</v>
      </c>
      <c r="Q88">
        <f>SUMIFS(OceanSink_All!$P$4:$P$240,OceanSink_All!$C$4:$C$240,OceanSink_Sovereign!C88)</f>
        <v>1.6735521195812344E-4</v>
      </c>
      <c r="R88">
        <f t="shared" si="43"/>
        <v>1373.7963626536989</v>
      </c>
      <c r="S88">
        <f t="shared" si="44"/>
        <v>221.91853823599445</v>
      </c>
      <c r="T88">
        <f t="shared" si="45"/>
        <v>49247.837612800533</v>
      </c>
      <c r="U88">
        <f t="shared" si="46"/>
        <v>5.89183300891569E-4</v>
      </c>
      <c r="V88">
        <f t="shared" si="47"/>
        <v>1.3459739292803771E-4</v>
      </c>
      <c r="W88">
        <f t="shared" si="48"/>
        <v>176.29516203234832</v>
      </c>
      <c r="X88">
        <f t="shared" si="49"/>
        <v>33.556524027860121</v>
      </c>
      <c r="Y88">
        <f t="shared" si="50"/>
        <v>1126.0403048323537</v>
      </c>
      <c r="Z88">
        <f t="shared" si="51"/>
        <v>5.8918330089156911E-4</v>
      </c>
      <c r="AA88">
        <f t="shared" si="52"/>
        <v>1.5859956817907932E-4</v>
      </c>
      <c r="AB88">
        <f t="shared" si="53"/>
        <v>7.0099432078023091E-2</v>
      </c>
      <c r="AC88">
        <f t="shared" si="54"/>
        <v>4.2319690993902287E-2</v>
      </c>
      <c r="AD88">
        <f t="shared" si="55"/>
        <v>1.7909562458193744E-3</v>
      </c>
      <c r="AE88">
        <f t="shared" si="56"/>
        <v>5.1026071973735073E-5</v>
      </c>
      <c r="AF88">
        <f t="shared" si="57"/>
        <v>3.1655634442711042E-5</v>
      </c>
      <c r="AG88">
        <f t="shared" si="58"/>
        <v>0.18307367948805758</v>
      </c>
      <c r="AH88">
        <f t="shared" si="59"/>
        <v>8.245353802855776E-2</v>
      </c>
      <c r="AI88">
        <f t="shared" si="60"/>
        <v>6.7985859334268204E-3</v>
      </c>
      <c r="AJ88">
        <f t="shared" si="61"/>
        <v>3.8563655718353465E-5</v>
      </c>
      <c r="AK88">
        <f t="shared" si="62"/>
        <v>1.8855874939619956E-5</v>
      </c>
      <c r="AL88">
        <f t="shared" si="63"/>
        <v>1373.7262632216209</v>
      </c>
      <c r="AM88">
        <f t="shared" si="64"/>
        <v>221.90967828028886</v>
      </c>
      <c r="AN88">
        <f t="shared" si="65"/>
        <v>49243.905314461306</v>
      </c>
      <c r="AO88">
        <f t="shared" si="66"/>
        <v>0.99994897392802629</v>
      </c>
      <c r="AP88">
        <f t="shared" si="67"/>
        <v>0.22843701082651319</v>
      </c>
      <c r="AQ88">
        <f t="shared" si="68"/>
        <v>176.11208835286027</v>
      </c>
      <c r="AR88">
        <f t="shared" si="69"/>
        <v>33.536808541417329</v>
      </c>
      <c r="AS88">
        <f t="shared" si="70"/>
        <v>1124.7175271436824</v>
      </c>
      <c r="AT88">
        <f t="shared" si="71"/>
        <v>0.99896155017881627</v>
      </c>
      <c r="AU88">
        <f t="shared" si="72"/>
        <v>0.26896660525351562</v>
      </c>
      <c r="AV88">
        <f t="shared" si="73"/>
        <v>118.90718993092095</v>
      </c>
      <c r="AW88">
        <f t="shared" si="74"/>
        <v>71.78776626874307</v>
      </c>
      <c r="AX88">
        <f t="shared" si="75"/>
        <v>5153.4833858556849</v>
      </c>
      <c r="AY88">
        <f t="shared" si="76"/>
        <v>310.54141428720294</v>
      </c>
      <c r="AZ88">
        <f t="shared" si="77"/>
        <v>139.87131869643008</v>
      </c>
      <c r="BA88">
        <f t="shared" si="78"/>
        <v>19563.98579387831</v>
      </c>
      <c r="BB88">
        <f t="shared" si="79"/>
        <v>1254.8190732906999</v>
      </c>
      <c r="BC88">
        <f t="shared" si="80"/>
        <v>233.23247779911998</v>
      </c>
      <c r="BD88">
        <f t="shared" si="81"/>
        <v>-134.42932593434267</v>
      </c>
      <c r="BE88">
        <f t="shared" si="82"/>
        <v>143.83568166843023</v>
      </c>
    </row>
    <row r="89" spans="1:57" x14ac:dyDescent="0.25">
      <c r="A89">
        <v>83</v>
      </c>
      <c r="B89" t="s">
        <v>118</v>
      </c>
      <c r="C89" t="s">
        <v>118</v>
      </c>
      <c r="D89" t="s">
        <v>704</v>
      </c>
      <c r="E89">
        <v>5.0618518384956159</v>
      </c>
      <c r="F89">
        <v>0.72312169121365955</v>
      </c>
      <c r="G89">
        <v>5.0618518384956159</v>
      </c>
      <c r="H89">
        <v>0.72312169121365955</v>
      </c>
      <c r="I89">
        <v>0</v>
      </c>
      <c r="J89">
        <v>0</v>
      </c>
      <c r="K89">
        <v>0</v>
      </c>
      <c r="L89">
        <f>SUMIF(OceanSink_All!$C$4:$C$240,OceanSink_Sovereign!C89,OceanSink_All!$K$4:$K$240)</f>
        <v>0.98932139224659454</v>
      </c>
      <c r="M89">
        <f t="shared" si="83"/>
        <v>0.60662918637427798</v>
      </c>
      <c r="N89">
        <f>SUMIFS(OceanSink_All!$M$4:$M$240,OceanSink_All!$C$4:$C$240,OceanSink_Sovereign!C89)</f>
        <v>0.36799896976111851</v>
      </c>
      <c r="O89">
        <f>SUMIFS(OceanSink_All!$N$4:$N$240,OceanSink_All!$C$4:$C$240,OceanSink_Sovereign!C89)</f>
        <v>0.96481907134386247</v>
      </c>
      <c r="P89">
        <f t="shared" si="84"/>
        <v>0.41187621992764317</v>
      </c>
      <c r="Q89">
        <f>SUMIFS(OceanSink_All!$P$4:$P$240,OceanSink_All!$C$4:$C$240,OceanSink_Sovereign!C89)</f>
        <v>0.16964202054188429</v>
      </c>
      <c r="R89">
        <f t="shared" si="43"/>
        <v>1150.4503107328744</v>
      </c>
      <c r="S89">
        <f t="shared" si="44"/>
        <v>185.83995285722099</v>
      </c>
      <c r="T89">
        <f t="shared" si="45"/>
        <v>34536.488077974122</v>
      </c>
      <c r="U89">
        <f t="shared" si="46"/>
        <v>4.9339635044600122E-4</v>
      </c>
      <c r="V89">
        <f t="shared" si="47"/>
        <v>1.1271511319100001E-4</v>
      </c>
      <c r="W89">
        <f t="shared" si="48"/>
        <v>147.63383384495341</v>
      </c>
      <c r="X89">
        <f t="shared" si="49"/>
        <v>28.101045063472966</v>
      </c>
      <c r="Y89">
        <f t="shared" si="50"/>
        <v>789.66873365933839</v>
      </c>
      <c r="Z89">
        <f t="shared" si="51"/>
        <v>4.9339635044600122E-4</v>
      </c>
      <c r="AA89">
        <f t="shared" si="52"/>
        <v>1.3281511543768406E-4</v>
      </c>
      <c r="AB89">
        <f t="shared" si="53"/>
        <v>5.0077983082064668</v>
      </c>
      <c r="AC89">
        <f t="shared" si="54"/>
        <v>3.1529023172148505</v>
      </c>
      <c r="AD89">
        <f t="shared" si="55"/>
        <v>9.9407930218987737</v>
      </c>
      <c r="AE89">
        <f t="shared" si="56"/>
        <v>4.3529027385948863E-3</v>
      </c>
      <c r="AF89">
        <f t="shared" si="57"/>
        <v>2.8102443846079383E-3</v>
      </c>
      <c r="AG89">
        <f t="shared" si="58"/>
        <v>4.8837711900975629</v>
      </c>
      <c r="AH89">
        <f t="shared" si="59"/>
        <v>2.1984962647457955</v>
      </c>
      <c r="AI89">
        <f t="shared" si="60"/>
        <v>4.8333858261012148</v>
      </c>
      <c r="AJ89">
        <f t="shared" si="61"/>
        <v>3.2739011784908914E-2</v>
      </c>
      <c r="AK89">
        <f t="shared" si="62"/>
        <v>1.6001230553034238E-2</v>
      </c>
      <c r="AL89">
        <f t="shared" si="63"/>
        <v>1145.4425124246679</v>
      </c>
      <c r="AM89">
        <f t="shared" si="64"/>
        <v>185.18212363645856</v>
      </c>
      <c r="AN89">
        <f t="shared" si="65"/>
        <v>34292.41891450862</v>
      </c>
      <c r="AO89">
        <f t="shared" si="66"/>
        <v>0.9956470972614051</v>
      </c>
      <c r="AP89">
        <f t="shared" si="67"/>
        <v>0.22754588909560436</v>
      </c>
      <c r="AQ89">
        <f t="shared" si="68"/>
        <v>142.75006265485587</v>
      </c>
      <c r="AR89">
        <f t="shared" si="69"/>
        <v>27.502361589533827</v>
      </c>
      <c r="AS89">
        <f t="shared" si="70"/>
        <v>756.37989300146558</v>
      </c>
      <c r="AT89">
        <f t="shared" si="71"/>
        <v>0.96691970219220524</v>
      </c>
      <c r="AU89">
        <f t="shared" si="72"/>
        <v>0.26187041900585228</v>
      </c>
      <c r="AV89">
        <f t="shared" si="73"/>
        <v>10144.638229028056</v>
      </c>
      <c r="AW89">
        <f t="shared" si="74"/>
        <v>6387.2113640865882</v>
      </c>
      <c r="AX89">
        <f t="shared" si="75"/>
        <v>40796469.009516858</v>
      </c>
      <c r="AY89">
        <f t="shared" si="76"/>
        <v>9893.3880455408562</v>
      </c>
      <c r="AZ89">
        <f t="shared" si="77"/>
        <v>4453.8650737422595</v>
      </c>
      <c r="BA89">
        <f t="shared" si="78"/>
        <v>19836914.095101144</v>
      </c>
      <c r="BB89">
        <f t="shared" si="79"/>
        <v>-8999.1957166033881</v>
      </c>
      <c r="BC89">
        <f t="shared" si="80"/>
        <v>6389.8952595822229</v>
      </c>
      <c r="BD89">
        <f t="shared" si="81"/>
        <v>-9750.6379828860008</v>
      </c>
      <c r="BE89">
        <f t="shared" si="82"/>
        <v>4453.9499856862049</v>
      </c>
    </row>
    <row r="90" spans="1:57" x14ac:dyDescent="0.25">
      <c r="A90">
        <v>84</v>
      </c>
      <c r="B90" t="s">
        <v>696</v>
      </c>
      <c r="C90" t="s">
        <v>696</v>
      </c>
      <c r="D90" t="s">
        <v>704</v>
      </c>
      <c r="E90">
        <v>8.9941764130164898</v>
      </c>
      <c r="F90">
        <v>1.2848823447166415</v>
      </c>
      <c r="G90">
        <v>8.9941764130164898</v>
      </c>
      <c r="H90">
        <v>1.2848823447166415</v>
      </c>
      <c r="I90">
        <v>0</v>
      </c>
      <c r="J90">
        <v>0</v>
      </c>
      <c r="K90">
        <v>0</v>
      </c>
      <c r="L90">
        <f>SUMIF(OceanSink_All!$C$4:$C$240,OceanSink_Sovereign!C90,OceanSink_All!$K$4:$K$240)</f>
        <v>0</v>
      </c>
      <c r="M90">
        <f t="shared" si="83"/>
        <v>0</v>
      </c>
      <c r="N90">
        <f>SUMIFS(OceanSink_All!$M$4:$M$240,OceanSink_All!$C$4:$C$240,OceanSink_Sovereign!C90)</f>
        <v>0</v>
      </c>
      <c r="O90">
        <f>SUMIFS(OceanSink_All!$N$4:$N$240,OceanSink_All!$C$4:$C$240,OceanSink_Sovereign!C90)</f>
        <v>0</v>
      </c>
      <c r="P90">
        <f t="shared" si="84"/>
        <v>0</v>
      </c>
      <c r="Q90">
        <f>SUMIFS(OceanSink_All!$P$4:$P$240,OceanSink_All!$C$4:$C$240,OceanSink_Sovereign!C90)</f>
        <v>0</v>
      </c>
      <c r="R90">
        <f t="shared" si="43"/>
        <v>2044.183310631302</v>
      </c>
      <c r="S90">
        <f t="shared" si="44"/>
        <v>330.21063711759632</v>
      </c>
      <c r="T90">
        <f t="shared" si="45"/>
        <v>109039.06486560887</v>
      </c>
      <c r="U90">
        <f t="shared" si="46"/>
        <v>8.7669373957194416E-4</v>
      </c>
      <c r="V90">
        <f t="shared" si="47"/>
        <v>2.0027840497881342E-4</v>
      </c>
      <c r="W90">
        <f t="shared" si="48"/>
        <v>262.32390605215966</v>
      </c>
      <c r="X90">
        <f t="shared" si="49"/>
        <v>49.931480563863786</v>
      </c>
      <c r="Y90">
        <f t="shared" si="50"/>
        <v>2493.1527512995071</v>
      </c>
      <c r="Z90">
        <f t="shared" si="51"/>
        <v>8.7669373957194427E-4</v>
      </c>
      <c r="AA90">
        <f t="shared" si="52"/>
        <v>2.359931931387199E-4</v>
      </c>
      <c r="AB90">
        <f t="shared" si="53"/>
        <v>0</v>
      </c>
      <c r="AC90">
        <f t="shared" si="54"/>
        <v>0</v>
      </c>
      <c r="AD90">
        <f t="shared" si="55"/>
        <v>0</v>
      </c>
      <c r="AE90">
        <f t="shared" si="56"/>
        <v>0</v>
      </c>
      <c r="AF90">
        <f t="shared" si="57"/>
        <v>0</v>
      </c>
      <c r="AG90">
        <f t="shared" si="58"/>
        <v>0</v>
      </c>
      <c r="AH90">
        <f t="shared" si="59"/>
        <v>0</v>
      </c>
      <c r="AI90">
        <f t="shared" si="60"/>
        <v>0</v>
      </c>
      <c r="AJ90">
        <f t="shared" si="61"/>
        <v>0</v>
      </c>
      <c r="AK90">
        <f t="shared" si="62"/>
        <v>0</v>
      </c>
      <c r="AL90">
        <f t="shared" si="63"/>
        <v>2044.183310631302</v>
      </c>
      <c r="AM90">
        <f t="shared" si="64"/>
        <v>330.21063711759632</v>
      </c>
      <c r="AN90">
        <f t="shared" si="65"/>
        <v>109039.06486560887</v>
      </c>
      <c r="AO90">
        <f t="shared" si="66"/>
        <v>1</v>
      </c>
      <c r="AP90">
        <f t="shared" si="67"/>
        <v>0.22844739951787685</v>
      </c>
      <c r="AQ90">
        <f t="shared" si="68"/>
        <v>262.32390605215966</v>
      </c>
      <c r="AR90">
        <f t="shared" si="69"/>
        <v>49.931480563863786</v>
      </c>
      <c r="AS90">
        <f t="shared" si="70"/>
        <v>2493.1527512995071</v>
      </c>
      <c r="AT90">
        <f t="shared" si="71"/>
        <v>1</v>
      </c>
      <c r="AU90">
        <f t="shared" si="72"/>
        <v>0.26918544354376966</v>
      </c>
      <c r="AV90">
        <f t="shared" si="73"/>
        <v>0</v>
      </c>
      <c r="AW90">
        <f t="shared" si="74"/>
        <v>0</v>
      </c>
      <c r="AX90">
        <f t="shared" si="75"/>
        <v>0</v>
      </c>
      <c r="AY90">
        <f t="shared" si="76"/>
        <v>0</v>
      </c>
      <c r="AZ90">
        <f t="shared" si="77"/>
        <v>0</v>
      </c>
      <c r="BA90">
        <f t="shared" si="78"/>
        <v>0</v>
      </c>
      <c r="BB90">
        <f t="shared" si="79"/>
        <v>2044.183310631302</v>
      </c>
      <c r="BC90">
        <f t="shared" si="80"/>
        <v>330.21063711759632</v>
      </c>
      <c r="BD90">
        <f t="shared" si="81"/>
        <v>262.32390605215966</v>
      </c>
      <c r="BE90">
        <f t="shared" si="82"/>
        <v>49.931480563863786</v>
      </c>
    </row>
    <row r="91" spans="1:57" x14ac:dyDescent="0.25">
      <c r="A91">
        <v>85</v>
      </c>
      <c r="B91" t="s">
        <v>478</v>
      </c>
      <c r="C91" t="s">
        <v>478</v>
      </c>
      <c r="D91" t="s">
        <v>704</v>
      </c>
      <c r="E91">
        <v>3.2339914092342066</v>
      </c>
      <c r="F91">
        <v>0.46199877274774387</v>
      </c>
      <c r="G91">
        <v>3.2339914092342066</v>
      </c>
      <c r="H91">
        <v>0.46199877274774387</v>
      </c>
      <c r="I91">
        <v>0</v>
      </c>
      <c r="J91">
        <v>0</v>
      </c>
      <c r="K91">
        <v>0</v>
      </c>
      <c r="L91">
        <f>SUMIF(OceanSink_All!$C$4:$C$240,OceanSink_Sovereign!C91,OceanSink_All!$K$4:$K$240)</f>
        <v>0</v>
      </c>
      <c r="M91">
        <f t="shared" si="83"/>
        <v>0</v>
      </c>
      <c r="N91">
        <f>SUMIFS(OceanSink_All!$M$4:$M$240,OceanSink_All!$C$4:$C$240,OceanSink_Sovereign!C91)</f>
        <v>0</v>
      </c>
      <c r="O91">
        <f>SUMIFS(OceanSink_All!$N$4:$N$240,OceanSink_All!$C$4:$C$240,OceanSink_Sovereign!C91)</f>
        <v>0</v>
      </c>
      <c r="P91">
        <f t="shared" si="84"/>
        <v>0</v>
      </c>
      <c r="Q91">
        <f>SUMIFS(OceanSink_All!$P$4:$P$240,OceanSink_All!$C$4:$C$240,OceanSink_Sovereign!C91)</f>
        <v>0</v>
      </c>
      <c r="R91">
        <f t="shared" si="43"/>
        <v>735.01685556381017</v>
      </c>
      <c r="S91">
        <f t="shared" si="44"/>
        <v>118.73220121973412</v>
      </c>
      <c r="T91">
        <f t="shared" si="45"/>
        <v>14097.335606483433</v>
      </c>
      <c r="U91">
        <f t="shared" si="46"/>
        <v>3.1522842027002166E-4</v>
      </c>
      <c r="V91">
        <f t="shared" si="47"/>
        <v>7.2013112864814828E-5</v>
      </c>
      <c r="W91">
        <f t="shared" si="48"/>
        <v>94.322505991954685</v>
      </c>
      <c r="X91">
        <f t="shared" si="49"/>
        <v>17.953614847957308</v>
      </c>
      <c r="Y91">
        <f t="shared" si="50"/>
        <v>322.33228610879308</v>
      </c>
      <c r="Z91">
        <f t="shared" si="51"/>
        <v>3.1522842027002166E-4</v>
      </c>
      <c r="AA91">
        <f t="shared" si="52"/>
        <v>8.4854902127987612E-5</v>
      </c>
      <c r="AB91">
        <f t="shared" si="53"/>
        <v>0</v>
      </c>
      <c r="AC91">
        <f t="shared" si="54"/>
        <v>0</v>
      </c>
      <c r="AD91">
        <f t="shared" si="55"/>
        <v>0</v>
      </c>
      <c r="AE91">
        <f t="shared" si="56"/>
        <v>0</v>
      </c>
      <c r="AF91">
        <f t="shared" si="57"/>
        <v>0</v>
      </c>
      <c r="AG91">
        <f t="shared" si="58"/>
        <v>0</v>
      </c>
      <c r="AH91">
        <f t="shared" si="59"/>
        <v>0</v>
      </c>
      <c r="AI91">
        <f t="shared" si="60"/>
        <v>0</v>
      </c>
      <c r="AJ91">
        <f t="shared" si="61"/>
        <v>0</v>
      </c>
      <c r="AK91">
        <f t="shared" si="62"/>
        <v>0</v>
      </c>
      <c r="AL91">
        <f t="shared" si="63"/>
        <v>735.01685556381017</v>
      </c>
      <c r="AM91">
        <f t="shared" si="64"/>
        <v>118.73220121973412</v>
      </c>
      <c r="AN91">
        <f t="shared" si="65"/>
        <v>14097.335606483433</v>
      </c>
      <c r="AO91">
        <f t="shared" si="66"/>
        <v>1</v>
      </c>
      <c r="AP91">
        <f t="shared" si="67"/>
        <v>0.22844739951787685</v>
      </c>
      <c r="AQ91">
        <f t="shared" si="68"/>
        <v>94.322505991954685</v>
      </c>
      <c r="AR91">
        <f t="shared" si="69"/>
        <v>17.953614847957308</v>
      </c>
      <c r="AS91">
        <f t="shared" si="70"/>
        <v>322.33228610879308</v>
      </c>
      <c r="AT91">
        <f t="shared" si="71"/>
        <v>1</v>
      </c>
      <c r="AU91">
        <f t="shared" si="72"/>
        <v>0.26918544354376966</v>
      </c>
      <c r="AV91">
        <f t="shared" si="73"/>
        <v>0</v>
      </c>
      <c r="AW91">
        <f t="shared" si="74"/>
        <v>0</v>
      </c>
      <c r="AX91">
        <f t="shared" si="75"/>
        <v>0</v>
      </c>
      <c r="AY91">
        <f t="shared" si="76"/>
        <v>0</v>
      </c>
      <c r="AZ91">
        <f t="shared" si="77"/>
        <v>0</v>
      </c>
      <c r="BA91">
        <f t="shared" si="78"/>
        <v>0</v>
      </c>
      <c r="BB91">
        <f t="shared" si="79"/>
        <v>735.01685556381017</v>
      </c>
      <c r="BC91">
        <f t="shared" si="80"/>
        <v>118.73220121973412</v>
      </c>
      <c r="BD91">
        <f t="shared" si="81"/>
        <v>94.322505991954685</v>
      </c>
      <c r="BE91">
        <f t="shared" si="82"/>
        <v>17.953614847957308</v>
      </c>
    </row>
    <row r="92" spans="1:57" x14ac:dyDescent="0.25">
      <c r="A92">
        <v>86</v>
      </c>
      <c r="B92" t="s">
        <v>124</v>
      </c>
      <c r="C92" t="s">
        <v>124</v>
      </c>
      <c r="D92" t="s">
        <v>704</v>
      </c>
      <c r="E92">
        <v>15.732301690062048</v>
      </c>
      <c r="F92">
        <v>2.2474716700088644</v>
      </c>
      <c r="G92">
        <v>15.732301690062048</v>
      </c>
      <c r="H92">
        <v>2.2474716700088644</v>
      </c>
      <c r="I92">
        <v>0</v>
      </c>
      <c r="J92">
        <v>0</v>
      </c>
      <c r="K92">
        <v>0</v>
      </c>
      <c r="L92">
        <f>SUMIF(OceanSink_All!$C$4:$C$240,OceanSink_Sovereign!C92,OceanSink_All!$K$4:$K$240)</f>
        <v>0.16280488992543116</v>
      </c>
      <c r="M92">
        <f t="shared" si="83"/>
        <v>8.1020975937944092E-2</v>
      </c>
      <c r="N92">
        <f>SUMIFS(OceanSink_All!$M$4:$M$240,OceanSink_All!$C$4:$C$240,OceanSink_Sovereign!C92)</f>
        <v>6.5643985419369154E-3</v>
      </c>
      <c r="O92">
        <f>SUMIFS(OceanSink_All!$N$4:$N$240,OceanSink_All!$C$4:$C$240,OceanSink_Sovereign!C92)</f>
        <v>3.0201027239029669E-3</v>
      </c>
      <c r="P92">
        <f t="shared" si="84"/>
        <v>1.2967157608647405E-3</v>
      </c>
      <c r="Q92">
        <f>SUMIFS(OceanSink_All!$P$4:$P$240,OceanSink_All!$C$4:$C$240,OceanSink_Sovereign!C92)</f>
        <v>1.6814717644750228E-6</v>
      </c>
      <c r="R92">
        <f t="shared" si="43"/>
        <v>3575.614606146652</v>
      </c>
      <c r="S92">
        <f t="shared" si="44"/>
        <v>577.59300305510931</v>
      </c>
      <c r="T92">
        <f t="shared" si="45"/>
        <v>333613.67717821948</v>
      </c>
      <c r="U92">
        <f t="shared" si="46"/>
        <v>1.5334823075933842E-3</v>
      </c>
      <c r="V92">
        <f t="shared" si="47"/>
        <v>3.5032004537638157E-4</v>
      </c>
      <c r="W92">
        <f t="shared" si="48"/>
        <v>458.8478856780572</v>
      </c>
      <c r="X92">
        <f t="shared" si="49"/>
        <v>87.338415435718488</v>
      </c>
      <c r="Y92">
        <f t="shared" si="50"/>
        <v>7627.9988108221496</v>
      </c>
      <c r="Z92">
        <f t="shared" si="51"/>
        <v>1.5334823075933842E-3</v>
      </c>
      <c r="AA92">
        <f t="shared" si="52"/>
        <v>4.1279111513604856E-4</v>
      </c>
      <c r="AB92">
        <f t="shared" si="53"/>
        <v>2.5612956449242263</v>
      </c>
      <c r="AC92">
        <f t="shared" si="54"/>
        <v>1.3261243883010296</v>
      </c>
      <c r="AD92">
        <f t="shared" si="55"/>
        <v>1.7586058932467801</v>
      </c>
      <c r="AE92">
        <f t="shared" si="56"/>
        <v>7.1632318553605781E-4</v>
      </c>
      <c r="AF92">
        <f t="shared" si="57"/>
        <v>3.8473871750465061E-4</v>
      </c>
      <c r="AG92">
        <f t="shared" si="58"/>
        <v>4.7513167187419637E-2</v>
      </c>
      <c r="AH92">
        <f t="shared" si="59"/>
        <v>2.1499875611804099E-2</v>
      </c>
      <c r="AI92">
        <f t="shared" si="60"/>
        <v>4.6224465132304866E-4</v>
      </c>
      <c r="AJ92">
        <f t="shared" si="61"/>
        <v>1.0074028142027328E-6</v>
      </c>
      <c r="AK92">
        <f t="shared" si="62"/>
        <v>4.9454125597482039E-7</v>
      </c>
      <c r="AL92">
        <f t="shared" si="63"/>
        <v>3573.0533105017275</v>
      </c>
      <c r="AM92">
        <f t="shared" si="64"/>
        <v>577.26803307100079</v>
      </c>
      <c r="AN92">
        <f t="shared" si="65"/>
        <v>333238.38200566208</v>
      </c>
      <c r="AO92">
        <f t="shared" si="66"/>
        <v>0.99928367681446384</v>
      </c>
      <c r="AP92">
        <f t="shared" si="67"/>
        <v>0.22830131365901565</v>
      </c>
      <c r="AQ92">
        <f t="shared" si="68"/>
        <v>458.80037251086981</v>
      </c>
      <c r="AR92">
        <f t="shared" si="69"/>
        <v>87.333318905645982</v>
      </c>
      <c r="AS92">
        <f t="shared" si="70"/>
        <v>7627.1085910752618</v>
      </c>
      <c r="AT92">
        <f t="shared" si="71"/>
        <v>0.99989645115806258</v>
      </c>
      <c r="AU92">
        <f t="shared" si="72"/>
        <v>0.26916365269272796</v>
      </c>
      <c r="AV92">
        <f t="shared" si="73"/>
        <v>1667.686631078059</v>
      </c>
      <c r="AW92">
        <f t="shared" si="74"/>
        <v>863.55453931383227</v>
      </c>
      <c r="AX92">
        <f t="shared" si="75"/>
        <v>745726.44236952509</v>
      </c>
      <c r="AY92">
        <f t="shared" si="76"/>
        <v>30.936324697877897</v>
      </c>
      <c r="AZ92">
        <f t="shared" si="77"/>
        <v>14.000938666993486</v>
      </c>
      <c r="BA92">
        <f t="shared" si="78"/>
        <v>196.02628355691334</v>
      </c>
      <c r="BB92">
        <f t="shared" si="79"/>
        <v>1905.3666794236685</v>
      </c>
      <c r="BC92">
        <f t="shared" si="80"/>
        <v>1038.7323160348806</v>
      </c>
      <c r="BD92">
        <f t="shared" si="81"/>
        <v>427.86404781299188</v>
      </c>
      <c r="BE92">
        <f t="shared" si="82"/>
        <v>88.448487124609287</v>
      </c>
    </row>
    <row r="93" spans="1:57" x14ac:dyDescent="0.25">
      <c r="A93">
        <v>87</v>
      </c>
      <c r="B93" t="s">
        <v>135</v>
      </c>
      <c r="C93" t="s">
        <v>135</v>
      </c>
      <c r="D93" t="s">
        <v>704</v>
      </c>
      <c r="E93">
        <v>222.92733547953165</v>
      </c>
      <c r="F93">
        <v>0.86221827282861307</v>
      </c>
      <c r="G93">
        <v>222.92733547953165</v>
      </c>
      <c r="H93">
        <v>30.996538249115577</v>
      </c>
      <c r="I93">
        <v>0</v>
      </c>
      <c r="J93">
        <v>0</v>
      </c>
      <c r="K93">
        <v>0</v>
      </c>
      <c r="L93">
        <f>SUMIF(OceanSink_All!$C$4:$C$240,OceanSink_Sovereign!C93,OceanSink_All!$K$4:$K$240)</f>
        <v>8.2592015162157502</v>
      </c>
      <c r="M93">
        <f t="shared" si="83"/>
        <v>1.617002653232755</v>
      </c>
      <c r="N93">
        <f>SUMIFS(OceanSink_All!$M$4:$M$240,OceanSink_All!$C$4:$C$240,OceanSink_Sovereign!C93)</f>
        <v>2.6146975805617694</v>
      </c>
      <c r="O93">
        <f>SUMIFS(OceanSink_All!$N$4:$N$240,OceanSink_All!$C$4:$C$240,OceanSink_Sovereign!C93)</f>
        <v>0.44189103511076294</v>
      </c>
      <c r="P93">
        <f t="shared" si="84"/>
        <v>0.13219974556939482</v>
      </c>
      <c r="Q93">
        <f>SUMIFS(OceanSink_All!$P$4:$P$240,OceanSink_All!$C$4:$C$240,OceanSink_Sovereign!C93)</f>
        <v>1.7476772728612727E-2</v>
      </c>
      <c r="R93">
        <f t="shared" si="43"/>
        <v>50666.600002559724</v>
      </c>
      <c r="S93">
        <f t="shared" si="44"/>
        <v>8014.1309846264576</v>
      </c>
      <c r="T93">
        <f t="shared" si="45"/>
        <v>64226295.438749835</v>
      </c>
      <c r="U93">
        <f t="shared" si="46"/>
        <v>2.1729504783953101E-2</v>
      </c>
      <c r="V93">
        <f t="shared" si="47"/>
        <v>4.912649996591063E-3</v>
      </c>
      <c r="W93">
        <f t="shared" si="48"/>
        <v>6501.8926384587157</v>
      </c>
      <c r="X93">
        <f t="shared" si="49"/>
        <v>1219.0877025756693</v>
      </c>
      <c r="Y93">
        <f t="shared" si="50"/>
        <v>1486174.8265712233</v>
      </c>
      <c r="Z93">
        <f t="shared" si="51"/>
        <v>2.1729504783953101E-2</v>
      </c>
      <c r="AA93">
        <f t="shared" si="52"/>
        <v>5.8492663832548798E-3</v>
      </c>
      <c r="AB93">
        <f t="shared" si="53"/>
        <v>1841.2017871984849</v>
      </c>
      <c r="AC93">
        <f t="shared" si="54"/>
        <v>442.13230989385085</v>
      </c>
      <c r="AD93">
        <f t="shared" si="55"/>
        <v>195480.97945207215</v>
      </c>
      <c r="AE93">
        <f t="shared" si="56"/>
        <v>3.6339556771235203E-2</v>
      </c>
      <c r="AF93">
        <f t="shared" si="57"/>
        <v>1.0083596364058013E-2</v>
      </c>
      <c r="AG93">
        <f t="shared" si="58"/>
        <v>98.509591029534548</v>
      </c>
      <c r="AH93">
        <f t="shared" si="59"/>
        <v>32.498407175076416</v>
      </c>
      <c r="AI93">
        <f t="shared" si="60"/>
        <v>1056.1464689170582</v>
      </c>
      <c r="AJ93">
        <f t="shared" si="61"/>
        <v>0.16243677458928626</v>
      </c>
      <c r="AK93">
        <f t="shared" si="62"/>
        <v>6.1638258874069179E-2</v>
      </c>
      <c r="AL93">
        <f t="shared" si="63"/>
        <v>48825.398215361245</v>
      </c>
      <c r="AM93">
        <f t="shared" si="64"/>
        <v>7781.6988695087466</v>
      </c>
      <c r="AN93">
        <f t="shared" si="65"/>
        <v>60554837.295713708</v>
      </c>
      <c r="AO93">
        <f t="shared" si="66"/>
        <v>0.96366044322876487</v>
      </c>
      <c r="AP93">
        <f t="shared" si="67"/>
        <v>0.21638488773678219</v>
      </c>
      <c r="AQ93">
        <f t="shared" si="68"/>
        <v>6403.3830474291808</v>
      </c>
      <c r="AR93">
        <f t="shared" si="69"/>
        <v>1208.6059519333248</v>
      </c>
      <c r="AS93">
        <f t="shared" si="70"/>
        <v>1460728.3470486582</v>
      </c>
      <c r="AT93">
        <f t="shared" si="71"/>
        <v>0.98484908987163977</v>
      </c>
      <c r="AU93">
        <f t="shared" si="72"/>
        <v>0.26201409950930116</v>
      </c>
      <c r="AV93">
        <f t="shared" si="73"/>
        <v>82891.598407962141</v>
      </c>
      <c r="AW93">
        <f t="shared" si="74"/>
        <v>20244.206991187464</v>
      </c>
      <c r="AX93">
        <f t="shared" si="75"/>
        <v>409827916.70204341</v>
      </c>
      <c r="AY93">
        <f t="shared" si="76"/>
        <v>4434.9389163788046</v>
      </c>
      <c r="AZ93">
        <f t="shared" si="77"/>
        <v>1476.354625871679</v>
      </c>
      <c r="BA93">
        <f t="shared" si="78"/>
        <v>2179622.9813327054</v>
      </c>
      <c r="BB93">
        <f t="shared" si="79"/>
        <v>-34066.200192600896</v>
      </c>
      <c r="BC93">
        <f t="shared" si="80"/>
        <v>21688.309154882434</v>
      </c>
      <c r="BD93">
        <f t="shared" si="81"/>
        <v>1968.4441310503762</v>
      </c>
      <c r="BE93">
        <f t="shared" si="82"/>
        <v>1907.9704736660269</v>
      </c>
    </row>
    <row r="94" spans="1:57" x14ac:dyDescent="0.25">
      <c r="A94">
        <v>88</v>
      </c>
      <c r="B94" t="s">
        <v>133</v>
      </c>
      <c r="C94" t="s">
        <v>133</v>
      </c>
      <c r="D94" t="s">
        <v>704</v>
      </c>
      <c r="E94">
        <v>0.89011101050806329</v>
      </c>
      <c r="F94">
        <v>0.12715871578686619</v>
      </c>
      <c r="G94">
        <v>0.89011101050806329</v>
      </c>
      <c r="H94">
        <v>0.12715871578686619</v>
      </c>
      <c r="I94">
        <v>0</v>
      </c>
      <c r="J94">
        <v>0</v>
      </c>
      <c r="K94">
        <v>0</v>
      </c>
      <c r="L94">
        <f>SUMIF(OceanSink_All!$C$4:$C$240,OceanSink_Sovereign!C94,OceanSink_All!$K$4:$K$240)</f>
        <v>0.84617401579031604</v>
      </c>
      <c r="M94">
        <f t="shared" si="83"/>
        <v>0.15564777174250413</v>
      </c>
      <c r="N94">
        <f>SUMIFS(OceanSink_All!$M$4:$M$240,OceanSink_All!$C$4:$C$240,OceanSink_Sovereign!C94)</f>
        <v>2.4226228848406667E-2</v>
      </c>
      <c r="O94">
        <f>SUMIFS(OceanSink_All!$N$4:$N$240,OceanSink_All!$C$4:$C$240,OceanSink_Sovereign!C94)</f>
        <v>1.2643457880161175E-3</v>
      </c>
      <c r="P94">
        <f t="shared" si="84"/>
        <v>6.3574116119982475E-4</v>
      </c>
      <c r="Q94">
        <f>SUMIFS(OceanSink_All!$P$4:$P$240,OceanSink_All!$C$4:$C$240,OceanSink_Sovereign!C94)</f>
        <v>4.0416682404370157E-7</v>
      </c>
      <c r="R94">
        <f t="shared" si="43"/>
        <v>202.30313357612928</v>
      </c>
      <c r="S94">
        <f t="shared" si="44"/>
        <v>32.679381678558599</v>
      </c>
      <c r="T94">
        <f t="shared" si="45"/>
        <v>1067.9419868929115</v>
      </c>
      <c r="U94">
        <f t="shared" si="46"/>
        <v>8.6762224199553881E-5</v>
      </c>
      <c r="V94">
        <f t="shared" si="47"/>
        <v>1.9820604494775088E-5</v>
      </c>
      <c r="W94">
        <f t="shared" si="48"/>
        <v>25.960953663149144</v>
      </c>
      <c r="X94">
        <f t="shared" si="49"/>
        <v>4.9414819745523069</v>
      </c>
      <c r="Y94">
        <f t="shared" si="50"/>
        <v>24.418244104825366</v>
      </c>
      <c r="Z94">
        <f t="shared" si="51"/>
        <v>8.6762224199553895E-5</v>
      </c>
      <c r="AA94">
        <f t="shared" si="52"/>
        <v>2.3355127804000902E-5</v>
      </c>
      <c r="AB94">
        <f t="shared" si="53"/>
        <v>0.75318880826078416</v>
      </c>
      <c r="AC94">
        <f t="shared" si="54"/>
        <v>0.17541892479809279</v>
      </c>
      <c r="AD94">
        <f t="shared" si="55"/>
        <v>3.0771799177318933E-2</v>
      </c>
      <c r="AE94">
        <f t="shared" si="56"/>
        <v>3.7230703990917147E-3</v>
      </c>
      <c r="AF94">
        <f t="shared" si="57"/>
        <v>1.0172321388658135E-3</v>
      </c>
      <c r="AG94">
        <f t="shared" si="58"/>
        <v>1.1254081070026399E-3</v>
      </c>
      <c r="AH94">
        <f t="shared" si="59"/>
        <v>5.8827564439248683E-4</v>
      </c>
      <c r="AI94">
        <f t="shared" si="60"/>
        <v>3.460682337853956E-7</v>
      </c>
      <c r="AJ94">
        <f t="shared" si="61"/>
        <v>1.3330335945117066E-8</v>
      </c>
      <c r="AK94">
        <f t="shared" si="62"/>
        <v>7.4156546700441157E-9</v>
      </c>
      <c r="AL94">
        <f t="shared" si="63"/>
        <v>201.54994476786851</v>
      </c>
      <c r="AM94">
        <f t="shared" si="64"/>
        <v>32.583969770482916</v>
      </c>
      <c r="AN94">
        <f t="shared" si="65"/>
        <v>1061.7150860037445</v>
      </c>
      <c r="AO94">
        <f t="shared" si="66"/>
        <v>0.9962769296009083</v>
      </c>
      <c r="AP94">
        <f t="shared" si="67"/>
        <v>0.22768866348001787</v>
      </c>
      <c r="AQ94">
        <f t="shared" si="68"/>
        <v>25.959828255042144</v>
      </c>
      <c r="AR94">
        <f t="shared" si="69"/>
        <v>4.9413612793847683</v>
      </c>
      <c r="AS94">
        <f t="shared" si="70"/>
        <v>24.417051293403073</v>
      </c>
      <c r="AT94">
        <f t="shared" si="71"/>
        <v>0.9999566499705056</v>
      </c>
      <c r="AU94">
        <f t="shared" si="72"/>
        <v>0.269176321544561</v>
      </c>
      <c r="AV94">
        <f t="shared" si="73"/>
        <v>8680.3152739877496</v>
      </c>
      <c r="AW94">
        <f t="shared" si="74"/>
        <v>2021.7258464537308</v>
      </c>
      <c r="AX94">
        <f t="shared" si="75"/>
        <v>4087375.3982190541</v>
      </c>
      <c r="AY94">
        <f t="shared" si="76"/>
        <v>12.97005090030795</v>
      </c>
      <c r="AZ94">
        <f t="shared" si="77"/>
        <v>6.779775667200977</v>
      </c>
      <c r="BA94">
        <f t="shared" si="78"/>
        <v>45.965358097570451</v>
      </c>
      <c r="BB94">
        <f t="shared" si="79"/>
        <v>-8478.7653292198811</v>
      </c>
      <c r="BC94">
        <f t="shared" si="80"/>
        <v>2021.9884058285443</v>
      </c>
      <c r="BD94">
        <f t="shared" si="81"/>
        <v>12.989777354734194</v>
      </c>
      <c r="BE94">
        <f t="shared" si="82"/>
        <v>8.3894224706456111</v>
      </c>
    </row>
    <row r="95" spans="1:57" x14ac:dyDescent="0.25">
      <c r="A95">
        <v>89</v>
      </c>
      <c r="B95" t="s">
        <v>162</v>
      </c>
      <c r="C95" t="s">
        <v>162</v>
      </c>
      <c r="D95" t="s">
        <v>704</v>
      </c>
      <c r="E95">
        <v>3.851904873136486</v>
      </c>
      <c r="F95">
        <v>0.55027212473378373</v>
      </c>
      <c r="G95">
        <v>3.851904873136486</v>
      </c>
      <c r="H95">
        <v>0.55027212473378373</v>
      </c>
      <c r="I95">
        <v>0</v>
      </c>
      <c r="J95">
        <v>0</v>
      </c>
      <c r="K95">
        <v>0</v>
      </c>
      <c r="L95">
        <f>SUMIF(OceanSink_All!$C$4:$C$240,OceanSink_Sovereign!C95,OceanSink_All!$K$4:$K$240)</f>
        <v>0.1922619791769295</v>
      </c>
      <c r="M95">
        <f t="shared" si="83"/>
        <v>5.2987927264402546E-2</v>
      </c>
      <c r="N95">
        <f>SUMIFS(OceanSink_All!$M$4:$M$240,OceanSink_All!$C$4:$C$240,OceanSink_Sovereign!C95)</f>
        <v>2.8077204357776146E-3</v>
      </c>
      <c r="O95">
        <f>SUMIFS(OceanSink_All!$N$4:$N$240,OceanSink_All!$C$4:$C$240,OceanSink_Sovereign!C95)</f>
        <v>0.15490612688377534</v>
      </c>
      <c r="P95">
        <f t="shared" si="84"/>
        <v>6.6975376678606785E-2</v>
      </c>
      <c r="Q95">
        <f>SUMIFS(OceanSink_All!$P$4:$P$240,OceanSink_All!$C$4:$C$240,OceanSink_Sovereign!C95)</f>
        <v>4.4857010812412654E-3</v>
      </c>
      <c r="R95">
        <f t="shared" si="43"/>
        <v>875.45532733932498</v>
      </c>
      <c r="S95">
        <f t="shared" si="44"/>
        <v>141.41816925383011</v>
      </c>
      <c r="T95">
        <f t="shared" si="45"/>
        <v>19999.098595104941</v>
      </c>
      <c r="U95">
        <f t="shared" si="46"/>
        <v>3.7545860039150085E-4</v>
      </c>
      <c r="V95">
        <f t="shared" si="47"/>
        <v>8.5772540886060053E-5</v>
      </c>
      <c r="W95">
        <f t="shared" si="48"/>
        <v>112.34455337124361</v>
      </c>
      <c r="X95">
        <f t="shared" si="49"/>
        <v>21.383982754499037</v>
      </c>
      <c r="Y95">
        <f t="shared" si="50"/>
        <v>457.27471844471222</v>
      </c>
      <c r="Z95">
        <f t="shared" si="51"/>
        <v>3.754586003915009E-4</v>
      </c>
      <c r="AA95">
        <f t="shared" si="52"/>
        <v>1.0106798987870914E-4</v>
      </c>
      <c r="AB95">
        <f t="shared" si="53"/>
        <v>0.74057485451048033</v>
      </c>
      <c r="AC95">
        <f t="shared" si="54"/>
        <v>0.22989455964075217</v>
      </c>
      <c r="AD95">
        <f t="shared" si="55"/>
        <v>5.2851508552415355E-2</v>
      </c>
      <c r="AE95">
        <f t="shared" si="56"/>
        <v>8.4593106168104316E-4</v>
      </c>
      <c r="AF95">
        <f t="shared" si="57"/>
        <v>2.890723490821411E-4</v>
      </c>
      <c r="AG95">
        <f t="shared" si="58"/>
        <v>0.59668366502231307</v>
      </c>
      <c r="AH95">
        <f t="shared" si="59"/>
        <v>0.27170031567332409</v>
      </c>
      <c r="AI95">
        <f t="shared" si="60"/>
        <v>7.3821061536983965E-2</v>
      </c>
      <c r="AJ95">
        <f t="shared" si="61"/>
        <v>6.5709515345209121E-4</v>
      </c>
      <c r="AK95">
        <f t="shared" si="62"/>
        <v>3.2429802644709304E-4</v>
      </c>
      <c r="AL95">
        <f t="shared" si="63"/>
        <v>874.71475248481454</v>
      </c>
      <c r="AM95">
        <f t="shared" si="64"/>
        <v>141.324468030068</v>
      </c>
      <c r="AN95">
        <f t="shared" si="65"/>
        <v>19972.605263981714</v>
      </c>
      <c r="AO95">
        <f t="shared" si="66"/>
        <v>0.99915406893831904</v>
      </c>
      <c r="AP95">
        <f t="shared" si="67"/>
        <v>0.22827509246254685</v>
      </c>
      <c r="AQ95">
        <f t="shared" si="68"/>
        <v>111.74786970622129</v>
      </c>
      <c r="AR95">
        <f t="shared" si="69"/>
        <v>21.318521081907075</v>
      </c>
      <c r="AS95">
        <f t="shared" si="70"/>
        <v>454.47934111971642</v>
      </c>
      <c r="AT95">
        <f t="shared" si="71"/>
        <v>0.99468880646976654</v>
      </c>
      <c r="AU95">
        <f t="shared" si="72"/>
        <v>0.26805874491365128</v>
      </c>
      <c r="AV95">
        <f t="shared" si="73"/>
        <v>1971.713521917445</v>
      </c>
      <c r="AW95">
        <f t="shared" si="74"/>
        <v>612.12214274245537</v>
      </c>
      <c r="AX95">
        <f t="shared" si="75"/>
        <v>374693.5176356149</v>
      </c>
      <c r="AY95">
        <f t="shared" si="76"/>
        <v>1588.6162532610058</v>
      </c>
      <c r="AZ95">
        <f t="shared" si="77"/>
        <v>723.40424133980662</v>
      </c>
      <c r="BA95">
        <f t="shared" si="78"/>
        <v>523313.69638842117</v>
      </c>
      <c r="BB95">
        <f t="shared" si="79"/>
        <v>-1096.9987694326305</v>
      </c>
      <c r="BC95">
        <f t="shared" si="80"/>
        <v>628.22457998680432</v>
      </c>
      <c r="BD95">
        <f t="shared" si="81"/>
        <v>-1476.8683835547845</v>
      </c>
      <c r="BE95">
        <f t="shared" si="82"/>
        <v>723.71829860073376</v>
      </c>
    </row>
    <row r="96" spans="1:57" x14ac:dyDescent="0.25">
      <c r="A96">
        <v>90</v>
      </c>
      <c r="B96" t="s">
        <v>698</v>
      </c>
      <c r="C96" t="s">
        <v>698</v>
      </c>
      <c r="D96" t="s">
        <v>704</v>
      </c>
      <c r="E96">
        <v>8.0306660305329256</v>
      </c>
      <c r="F96">
        <v>1.1472380043618466</v>
      </c>
      <c r="G96">
        <v>8.0306660305329256</v>
      </c>
      <c r="H96">
        <v>1.1472380043618466</v>
      </c>
      <c r="I96">
        <v>0</v>
      </c>
      <c r="J96">
        <v>0</v>
      </c>
      <c r="K96">
        <v>0</v>
      </c>
      <c r="L96">
        <f>SUMIF(OceanSink_All!$C$4:$C$240,OceanSink_Sovereign!C96,OceanSink_All!$K$4:$K$240)</f>
        <v>0</v>
      </c>
      <c r="M96">
        <f t="shared" si="83"/>
        <v>0</v>
      </c>
      <c r="N96">
        <f>SUMIFS(OceanSink_All!$M$4:$M$240,OceanSink_All!$C$4:$C$240,OceanSink_Sovereign!C96)</f>
        <v>0</v>
      </c>
      <c r="O96">
        <f>SUMIFS(OceanSink_All!$N$4:$N$240,OceanSink_All!$C$4:$C$240,OceanSink_Sovereign!C96)</f>
        <v>0</v>
      </c>
      <c r="P96">
        <f t="shared" si="84"/>
        <v>0</v>
      </c>
      <c r="Q96">
        <f>SUMIFS(OceanSink_All!$P$4:$P$240,OceanSink_All!$C$4:$C$240,OceanSink_Sovereign!C96)</f>
        <v>0</v>
      </c>
      <c r="R96">
        <f t="shared" si="43"/>
        <v>1825.1980747354987</v>
      </c>
      <c r="S96">
        <f t="shared" si="44"/>
        <v>294.83648359211401</v>
      </c>
      <c r="T96">
        <f t="shared" si="45"/>
        <v>86928.552056962915</v>
      </c>
      <c r="U96">
        <f t="shared" si="46"/>
        <v>7.8277702262680572E-4</v>
      </c>
      <c r="V96">
        <f t="shared" si="47"/>
        <v>1.7882337522144001E-4</v>
      </c>
      <c r="W96">
        <f t="shared" si="48"/>
        <v>234.22218829075203</v>
      </c>
      <c r="X96">
        <f t="shared" si="49"/>
        <v>44.582519444262623</v>
      </c>
      <c r="Y96">
        <f t="shared" si="50"/>
        <v>1987.6010399980548</v>
      </c>
      <c r="Z96">
        <f t="shared" si="51"/>
        <v>7.8277702262680572E-4</v>
      </c>
      <c r="AA96">
        <f t="shared" si="52"/>
        <v>2.1071218003166812E-4</v>
      </c>
      <c r="AB96">
        <f t="shared" si="53"/>
        <v>0</v>
      </c>
      <c r="AC96">
        <f t="shared" si="54"/>
        <v>0</v>
      </c>
      <c r="AD96">
        <f t="shared" si="55"/>
        <v>0</v>
      </c>
      <c r="AE96">
        <f t="shared" si="56"/>
        <v>0</v>
      </c>
      <c r="AF96">
        <f t="shared" si="57"/>
        <v>0</v>
      </c>
      <c r="AG96">
        <f t="shared" si="58"/>
        <v>0</v>
      </c>
      <c r="AH96">
        <f t="shared" si="59"/>
        <v>0</v>
      </c>
      <c r="AI96">
        <f t="shared" si="60"/>
        <v>0</v>
      </c>
      <c r="AJ96">
        <f t="shared" si="61"/>
        <v>0</v>
      </c>
      <c r="AK96">
        <f t="shared" si="62"/>
        <v>0</v>
      </c>
      <c r="AL96">
        <f t="shared" si="63"/>
        <v>1825.1980747354987</v>
      </c>
      <c r="AM96">
        <f t="shared" si="64"/>
        <v>294.83648359211401</v>
      </c>
      <c r="AN96">
        <f t="shared" si="65"/>
        <v>86928.552056962915</v>
      </c>
      <c r="AO96">
        <f t="shared" si="66"/>
        <v>1</v>
      </c>
      <c r="AP96">
        <f t="shared" si="67"/>
        <v>0.22844739951787685</v>
      </c>
      <c r="AQ96">
        <f t="shared" si="68"/>
        <v>234.22218829075203</v>
      </c>
      <c r="AR96">
        <f t="shared" si="69"/>
        <v>44.582519444262623</v>
      </c>
      <c r="AS96">
        <f t="shared" si="70"/>
        <v>1987.6010399980548</v>
      </c>
      <c r="AT96">
        <f t="shared" si="71"/>
        <v>1</v>
      </c>
      <c r="AU96">
        <f t="shared" si="72"/>
        <v>0.26918544354376966</v>
      </c>
      <c r="AV96">
        <f t="shared" si="73"/>
        <v>0</v>
      </c>
      <c r="AW96">
        <f t="shared" si="74"/>
        <v>0</v>
      </c>
      <c r="AX96">
        <f t="shared" si="75"/>
        <v>0</v>
      </c>
      <c r="AY96">
        <f t="shared" si="76"/>
        <v>0</v>
      </c>
      <c r="AZ96">
        <f t="shared" si="77"/>
        <v>0</v>
      </c>
      <c r="BA96">
        <f t="shared" si="78"/>
        <v>0</v>
      </c>
      <c r="BB96">
        <f t="shared" si="79"/>
        <v>1825.1980747354987</v>
      </c>
      <c r="BC96">
        <f t="shared" si="80"/>
        <v>294.83648359211401</v>
      </c>
      <c r="BD96">
        <f t="shared" si="81"/>
        <v>234.22218829075203</v>
      </c>
      <c r="BE96">
        <f t="shared" si="82"/>
        <v>44.582519444262623</v>
      </c>
    </row>
    <row r="97" spans="1:57" x14ac:dyDescent="0.25">
      <c r="A97">
        <v>91</v>
      </c>
      <c r="B97" t="s">
        <v>9</v>
      </c>
      <c r="C97" t="s">
        <v>9</v>
      </c>
      <c r="D97" t="s">
        <v>704</v>
      </c>
      <c r="E97">
        <v>1.6351282464545258</v>
      </c>
      <c r="F97">
        <v>0.23358974949350372</v>
      </c>
      <c r="G97">
        <v>1.6351282464545258</v>
      </c>
      <c r="H97">
        <v>0.23358974949350372</v>
      </c>
      <c r="I97">
        <v>0</v>
      </c>
      <c r="J97">
        <v>0</v>
      </c>
      <c r="K97">
        <v>0</v>
      </c>
      <c r="L97">
        <f>SUMIF(OceanSink_All!$C$4:$C$240,OceanSink_Sovereign!C97,OceanSink_All!$K$4:$K$240)</f>
        <v>1.2064240004410556</v>
      </c>
      <c r="M97">
        <f t="shared" si="83"/>
        <v>0.2799065622646662</v>
      </c>
      <c r="N97">
        <f>SUMIFS(OceanSink_All!$M$4:$M$240,OceanSink_All!$C$4:$C$240,OceanSink_Sovereign!C97)</f>
        <v>7.8347683598823464E-2</v>
      </c>
      <c r="O97">
        <f>SUMIFS(OceanSink_All!$N$4:$N$240,OceanSink_All!$C$4:$C$240,OceanSink_Sovereign!C97)</f>
        <v>9.4255748466102983E-3</v>
      </c>
      <c r="P97">
        <f t="shared" si="84"/>
        <v>4.1482001917792204E-3</v>
      </c>
      <c r="Q97">
        <f>SUMIFS(OceanSink_All!$P$4:$P$240,OceanSink_All!$C$4:$C$240,OceanSink_Sovereign!C97)</f>
        <v>1.720756483107716E-5</v>
      </c>
      <c r="R97">
        <f t="shared" si="43"/>
        <v>371.62956547159285</v>
      </c>
      <c r="S97">
        <f t="shared" si="44"/>
        <v>60.031815614526245</v>
      </c>
      <c r="T97">
        <f t="shared" si="45"/>
        <v>3603.8188859764768</v>
      </c>
      <c r="U97">
        <f t="shared" si="46"/>
        <v>1.5938165221991243E-4</v>
      </c>
      <c r="V97">
        <f t="shared" si="47"/>
        <v>3.6410323980501639E-5</v>
      </c>
      <c r="W97">
        <f t="shared" si="48"/>
        <v>47.690106220888865</v>
      </c>
      <c r="X97">
        <f t="shared" si="49"/>
        <v>9.0774708553761556</v>
      </c>
      <c r="Y97">
        <f t="shared" si="50"/>
        <v>82.400477130203512</v>
      </c>
      <c r="Z97">
        <f t="shared" si="51"/>
        <v>1.5938165221991246E-4</v>
      </c>
      <c r="AA97">
        <f t="shared" si="52"/>
        <v>4.2903220745555975E-5</v>
      </c>
      <c r="AB97">
        <f t="shared" si="53"/>
        <v>1.9726579603218373</v>
      </c>
      <c r="AC97">
        <f t="shared" si="54"/>
        <v>0.53748465171283888</v>
      </c>
      <c r="AD97">
        <f t="shared" si="55"/>
        <v>0.28888975082687174</v>
      </c>
      <c r="AE97">
        <f t="shared" si="56"/>
        <v>5.3081297711568267E-3</v>
      </c>
      <c r="AF97">
        <f t="shared" si="57"/>
        <v>1.6330291515446176E-3</v>
      </c>
      <c r="AG97">
        <f t="shared" si="58"/>
        <v>1.5412023670763783E-2</v>
      </c>
      <c r="AH97">
        <f t="shared" si="59"/>
        <v>7.1312319925018386E-3</v>
      </c>
      <c r="AI97">
        <f t="shared" si="60"/>
        <v>5.0854469730881739E-5</v>
      </c>
      <c r="AJ97">
        <f t="shared" si="61"/>
        <v>1.0663526202968875E-6</v>
      </c>
      <c r="AK97">
        <f t="shared" si="62"/>
        <v>5.3352490826097836E-7</v>
      </c>
      <c r="AL97">
        <f t="shared" si="63"/>
        <v>369.65690751127107</v>
      </c>
      <c r="AM97">
        <f t="shared" si="64"/>
        <v>59.780987444592661</v>
      </c>
      <c r="AN97">
        <f t="shared" si="65"/>
        <v>3573.7664598505453</v>
      </c>
      <c r="AO97">
        <f t="shared" si="66"/>
        <v>0.99469187022884331</v>
      </c>
      <c r="AP97">
        <f t="shared" si="67"/>
        <v>0.22736386630218633</v>
      </c>
      <c r="AQ97">
        <f t="shared" si="68"/>
        <v>47.674694197218102</v>
      </c>
      <c r="AR97">
        <f t="shared" si="69"/>
        <v>9.075815992414336</v>
      </c>
      <c r="AS97">
        <f t="shared" si="70"/>
        <v>82.370435928163815</v>
      </c>
      <c r="AT97">
        <f t="shared" si="71"/>
        <v>0.9996768297474663</v>
      </c>
      <c r="AU97">
        <f t="shared" si="72"/>
        <v>0.26911741100110875</v>
      </c>
      <c r="AV97">
        <f t="shared" si="73"/>
        <v>12374.972447364557</v>
      </c>
      <c r="AW97">
        <f t="shared" si="74"/>
        <v>3371.9222251418264</v>
      </c>
      <c r="AX97">
        <f t="shared" si="75"/>
        <v>11369859.492405405</v>
      </c>
      <c r="AY97">
        <f t="shared" si="76"/>
        <v>96.683445442673616</v>
      </c>
      <c r="AZ97">
        <f t="shared" si="77"/>
        <v>44.736666026931339</v>
      </c>
      <c r="BA97">
        <f t="shared" si="78"/>
        <v>2001.3692872051927</v>
      </c>
      <c r="BB97">
        <f t="shared" si="79"/>
        <v>-12005.315539853285</v>
      </c>
      <c r="BC97">
        <f t="shared" si="80"/>
        <v>3372.4521136504304</v>
      </c>
      <c r="BD97">
        <f t="shared" si="81"/>
        <v>-49.008751245455514</v>
      </c>
      <c r="BE97">
        <f t="shared" si="82"/>
        <v>45.647998018898448</v>
      </c>
    </row>
    <row r="98" spans="1:57" x14ac:dyDescent="0.25">
      <c r="A98">
        <v>92</v>
      </c>
      <c r="B98" t="s">
        <v>138</v>
      </c>
      <c r="C98" t="s">
        <v>138</v>
      </c>
      <c r="D98" t="s">
        <v>704</v>
      </c>
      <c r="E98">
        <v>2.3340247942931645</v>
      </c>
      <c r="F98">
        <v>0.3334321134704521</v>
      </c>
      <c r="G98">
        <v>2.3340247942931645</v>
      </c>
      <c r="H98">
        <v>0.3334321134704521</v>
      </c>
      <c r="I98">
        <v>0</v>
      </c>
      <c r="J98">
        <v>0</v>
      </c>
      <c r="K98">
        <v>0</v>
      </c>
      <c r="L98">
        <f>SUMIF(OceanSink_All!$C$4:$C$240,OceanSink_Sovereign!C98,OceanSink_All!$K$4:$K$240)</f>
        <v>0.21663665644530142</v>
      </c>
      <c r="M98">
        <f t="shared" si="83"/>
        <v>0.18167915811831586</v>
      </c>
      <c r="N98">
        <f>SUMIFS(OceanSink_All!$M$4:$M$240,OceanSink_All!$C$4:$C$240,OceanSink_Sovereign!C98)</f>
        <v>3.3007316494580018E-2</v>
      </c>
      <c r="O98">
        <f>SUMIFS(OceanSink_All!$N$4:$N$240,OceanSink_All!$C$4:$C$240,OceanSink_Sovereign!C98)</f>
        <v>0.21153153002057529</v>
      </c>
      <c r="P98">
        <f t="shared" si="84"/>
        <v>9.0427419304222226E-2</v>
      </c>
      <c r="Q98">
        <f>SUMIFS(OceanSink_All!$P$4:$P$240,OceanSink_All!$C$4:$C$240,OceanSink_Sovereign!C98)</f>
        <v>8.1771181620216224E-3</v>
      </c>
      <c r="R98">
        <f t="shared" si="43"/>
        <v>530.47375457177361</v>
      </c>
      <c r="S98">
        <f t="shared" si="44"/>
        <v>85.690982584733021</v>
      </c>
      <c r="T98">
        <f t="shared" si="45"/>
        <v>7342.9444963370179</v>
      </c>
      <c r="U98">
        <f t="shared" si="46"/>
        <v>2.2750553593780845E-4</v>
      </c>
      <c r="V98">
        <f t="shared" si="47"/>
        <v>5.1973048060913219E-5</v>
      </c>
      <c r="W98">
        <f t="shared" si="48"/>
        <v>68.074104036416884</v>
      </c>
      <c r="X98">
        <f t="shared" si="49"/>
        <v>12.957419145477868</v>
      </c>
      <c r="Y98">
        <f t="shared" si="50"/>
        <v>167.89471091159641</v>
      </c>
      <c r="Z98">
        <f t="shared" si="51"/>
        <v>2.2750553593780848E-4</v>
      </c>
      <c r="AA98">
        <f t="shared" si="52"/>
        <v>6.1241178600082008E-5</v>
      </c>
      <c r="AB98">
        <f t="shared" si="53"/>
        <v>0.50563532749610363</v>
      </c>
      <c r="AC98">
        <f t="shared" si="54"/>
        <v>0.43015197418283713</v>
      </c>
      <c r="AD98">
        <f t="shared" si="55"/>
        <v>0.18503072089339218</v>
      </c>
      <c r="AE98">
        <f t="shared" si="56"/>
        <v>9.5317689732695473E-4</v>
      </c>
      <c r="AF98">
        <f t="shared" si="57"/>
        <v>8.2223625726228543E-4</v>
      </c>
      <c r="AG98">
        <f t="shared" si="58"/>
        <v>0.49371983584279155</v>
      </c>
      <c r="AH98">
        <f t="shared" si="59"/>
        <v>0.22253299673803925</v>
      </c>
      <c r="AI98">
        <f t="shared" si="60"/>
        <v>4.9520934637212188E-2</v>
      </c>
      <c r="AJ98">
        <f t="shared" si="61"/>
        <v>7.2745628221152197E-4</v>
      </c>
      <c r="AK98">
        <f t="shared" si="62"/>
        <v>3.5592279240060292E-4</v>
      </c>
      <c r="AL98">
        <f t="shared" si="63"/>
        <v>529.96811924427743</v>
      </c>
      <c r="AM98">
        <f t="shared" si="64"/>
        <v>85.626058474985086</v>
      </c>
      <c r="AN98">
        <f t="shared" si="65"/>
        <v>7331.8218899615649</v>
      </c>
      <c r="AO98">
        <f t="shared" si="66"/>
        <v>0.9990468231026729</v>
      </c>
      <c r="AP98">
        <f t="shared" si="67"/>
        <v>0.22825198318368753</v>
      </c>
      <c r="AQ98">
        <f t="shared" si="68"/>
        <v>67.580384200574088</v>
      </c>
      <c r="AR98">
        <f t="shared" si="69"/>
        <v>12.902841607990458</v>
      </c>
      <c r="AS98">
        <f t="shared" si="70"/>
        <v>166.48332156088981</v>
      </c>
      <c r="AT98">
        <f t="shared" si="71"/>
        <v>0.99274731789964243</v>
      </c>
      <c r="AU98">
        <f t="shared" si="72"/>
        <v>0.26764268443315326</v>
      </c>
      <c r="AV98">
        <f t="shared" si="73"/>
        <v>2222.0131504761407</v>
      </c>
      <c r="AW98">
        <f t="shared" si="74"/>
        <v>1890.3138776938092</v>
      </c>
      <c r="AX98">
        <f t="shared" si="75"/>
        <v>3573286.5562018054</v>
      </c>
      <c r="AY98">
        <f t="shared" si="76"/>
        <v>2169.6505529512433</v>
      </c>
      <c r="AZ98">
        <f t="shared" si="77"/>
        <v>977.9430382355057</v>
      </c>
      <c r="BA98">
        <f t="shared" si="78"/>
        <v>956372.58603329177</v>
      </c>
      <c r="BB98">
        <f t="shared" si="79"/>
        <v>-1692.0450312318633</v>
      </c>
      <c r="BC98">
        <f t="shared" si="80"/>
        <v>1892.2521972749212</v>
      </c>
      <c r="BD98">
        <f t="shared" si="81"/>
        <v>-2102.0701687506694</v>
      </c>
      <c r="BE98">
        <f t="shared" si="82"/>
        <v>978.02815366166874</v>
      </c>
    </row>
    <row r="99" spans="1:57" x14ac:dyDescent="0.25">
      <c r="A99">
        <v>93</v>
      </c>
      <c r="B99" t="s">
        <v>167</v>
      </c>
      <c r="C99" t="s">
        <v>167</v>
      </c>
      <c r="D99" t="s">
        <v>704</v>
      </c>
      <c r="E99">
        <v>13.391940333397525</v>
      </c>
      <c r="F99">
        <v>1.9131343333425037</v>
      </c>
      <c r="G99">
        <v>13.391940333397525</v>
      </c>
      <c r="H99">
        <v>1.9131343333425037</v>
      </c>
      <c r="I99">
        <v>0</v>
      </c>
      <c r="J99">
        <v>0</v>
      </c>
      <c r="K99">
        <v>0</v>
      </c>
      <c r="L99">
        <f>SUMIF(OceanSink_All!$C$4:$C$240,OceanSink_Sovereign!C99,OceanSink_All!$K$4:$K$240)</f>
        <v>0.48984777110332561</v>
      </c>
      <c r="M99">
        <f t="shared" si="83"/>
        <v>0.16792918789072708</v>
      </c>
      <c r="N99">
        <f>SUMIFS(OceanSink_All!$M$4:$M$240,OceanSink_All!$C$4:$C$240,OceanSink_Sovereign!C99)</f>
        <v>2.8200212145639121E-2</v>
      </c>
      <c r="O99">
        <f>SUMIFS(OceanSink_All!$N$4:$N$240,OceanSink_All!$C$4:$C$240,OceanSink_Sovereign!C99)</f>
        <v>5.2610170019569899E-2</v>
      </c>
      <c r="P99">
        <f t="shared" si="84"/>
        <v>2.2027920365985526E-2</v>
      </c>
      <c r="Q99">
        <f>SUMIFS(OceanSink_All!$P$4:$P$240,OceanSink_All!$C$4:$C$240,OceanSink_Sovereign!C99)</f>
        <v>4.8522927565019993E-4</v>
      </c>
      <c r="R99">
        <f t="shared" si="43"/>
        <v>3043.7006869114903</v>
      </c>
      <c r="S99">
        <f t="shared" si="44"/>
        <v>491.66938101550045</v>
      </c>
      <c r="T99">
        <f t="shared" si="45"/>
        <v>241738.78022816536</v>
      </c>
      <c r="U99">
        <f t="shared" si="46"/>
        <v>1.3053591248243063E-3</v>
      </c>
      <c r="V99">
        <f t="shared" si="47"/>
        <v>2.9820589750304439E-4</v>
      </c>
      <c r="W99">
        <f t="shared" si="48"/>
        <v>390.58896963486313</v>
      </c>
      <c r="X99">
        <f t="shared" si="49"/>
        <v>74.345818645689505</v>
      </c>
      <c r="Y99">
        <f t="shared" si="50"/>
        <v>5527.3007500977528</v>
      </c>
      <c r="Z99">
        <f t="shared" si="51"/>
        <v>1.3053591248243066E-3</v>
      </c>
      <c r="AA99">
        <f t="shared" si="52"/>
        <v>3.5138367499973794E-4</v>
      </c>
      <c r="AB99">
        <f t="shared" si="53"/>
        <v>6.5600121230635047</v>
      </c>
      <c r="AC99">
        <f t="shared" si="54"/>
        <v>2.4363457648619873</v>
      </c>
      <c r="AD99">
        <f t="shared" si="55"/>
        <v>5.9357806859609417</v>
      </c>
      <c r="AE99">
        <f t="shared" si="56"/>
        <v>2.1552750410948236E-3</v>
      </c>
      <c r="AF99">
        <f t="shared" si="57"/>
        <v>8.5762963786152689E-4</v>
      </c>
      <c r="AG99">
        <f t="shared" si="58"/>
        <v>0.70455225783197939</v>
      </c>
      <c r="AH99">
        <f t="shared" si="59"/>
        <v>0.31169452772619943</v>
      </c>
      <c r="AI99">
        <f t="shared" si="60"/>
        <v>9.7153478614458513E-2</v>
      </c>
      <c r="AJ99">
        <f t="shared" si="61"/>
        <v>2.4873584808419232E-4</v>
      </c>
      <c r="AK99">
        <f t="shared" si="62"/>
        <v>1.1979386134871675E-4</v>
      </c>
      <c r="AL99">
        <f t="shared" si="63"/>
        <v>3037.1406747884271</v>
      </c>
      <c r="AM99">
        <f t="shared" si="64"/>
        <v>490.83564767990759</v>
      </c>
      <c r="AN99">
        <f t="shared" si="65"/>
        <v>240919.63303335439</v>
      </c>
      <c r="AO99">
        <f t="shared" si="66"/>
        <v>0.9978447249589053</v>
      </c>
      <c r="AP99">
        <f t="shared" si="67"/>
        <v>0.22800753072099958</v>
      </c>
      <c r="AQ99">
        <f t="shared" si="68"/>
        <v>389.88441737703113</v>
      </c>
      <c r="AR99">
        <f t="shared" si="69"/>
        <v>74.269721951819008</v>
      </c>
      <c r="AS99">
        <f t="shared" si="70"/>
        <v>5515.9915988005059</v>
      </c>
      <c r="AT99">
        <f t="shared" si="71"/>
        <v>0.99819617983966458</v>
      </c>
      <c r="AU99">
        <f t="shared" si="72"/>
        <v>0.26880492055667304</v>
      </c>
      <c r="AV99">
        <f t="shared" si="73"/>
        <v>5018.8862411801756</v>
      </c>
      <c r="AW99">
        <f t="shared" si="74"/>
        <v>1864.3420919982871</v>
      </c>
      <c r="AX99">
        <f t="shared" si="75"/>
        <v>3475771.4359965497</v>
      </c>
      <c r="AY99">
        <f t="shared" si="76"/>
        <v>539.03370400693962</v>
      </c>
      <c r="AZ99">
        <f t="shared" si="77"/>
        <v>238.50147559365271</v>
      </c>
      <c r="BA99">
        <f t="shared" si="78"/>
        <v>56882.95386034972</v>
      </c>
      <c r="BB99">
        <f t="shared" si="79"/>
        <v>-1981.7455663917485</v>
      </c>
      <c r="BC99">
        <f t="shared" si="80"/>
        <v>1927.8721609665679</v>
      </c>
      <c r="BD99">
        <f t="shared" si="81"/>
        <v>-149.14928662990849</v>
      </c>
      <c r="BE99">
        <f t="shared" si="82"/>
        <v>249.79780915602569</v>
      </c>
    </row>
    <row r="100" spans="1:57" x14ac:dyDescent="0.25">
      <c r="A100">
        <v>94</v>
      </c>
      <c r="B100" t="s">
        <v>125</v>
      </c>
      <c r="C100" t="s">
        <v>125</v>
      </c>
      <c r="D100" t="s">
        <v>704</v>
      </c>
      <c r="E100">
        <v>6.3435261494727708</v>
      </c>
      <c r="F100">
        <v>0.90621802135325302</v>
      </c>
      <c r="G100">
        <v>6.3435261494727708</v>
      </c>
      <c r="H100">
        <v>0.90621802135325302</v>
      </c>
      <c r="I100">
        <v>0</v>
      </c>
      <c r="J100">
        <v>0</v>
      </c>
      <c r="K100">
        <v>0</v>
      </c>
      <c r="L100">
        <f>SUMIF(OceanSink_All!$C$4:$C$240,OceanSink_Sovereign!C100,OceanSink_All!$K$4:$K$240)</f>
        <v>0.60014737526285467</v>
      </c>
      <c r="M100">
        <f t="shared" si="83"/>
        <v>0.38318396772001584</v>
      </c>
      <c r="N100">
        <f>SUMIFS(OceanSink_All!$M$4:$M$240,OceanSink_All!$C$4:$C$240,OceanSink_Sovereign!C100)</f>
        <v>0.14682995311765415</v>
      </c>
      <c r="O100">
        <f>SUMIFS(OceanSink_All!$N$4:$N$240,OceanSink_All!$C$4:$C$240,OceanSink_Sovereign!C100)</f>
        <v>1.277324604545</v>
      </c>
      <c r="P100">
        <f t="shared" si="84"/>
        <v>0.54480715882392117</v>
      </c>
      <c r="Q100">
        <f>SUMIFS(OceanSink_All!$P$4:$P$240,OceanSink_All!$C$4:$C$240,OceanSink_Sovereign!C100)</f>
        <v>0.29681484030579325</v>
      </c>
      <c r="R100">
        <f t="shared" si="43"/>
        <v>1441.7473807317137</v>
      </c>
      <c r="S100">
        <f t="shared" si="44"/>
        <v>232.89512182105514</v>
      </c>
      <c r="T100">
        <f t="shared" si="45"/>
        <v>54240.137768044115</v>
      </c>
      <c r="U100">
        <f t="shared" si="46"/>
        <v>6.1832561500631343E-4</v>
      </c>
      <c r="V100">
        <f t="shared" si="47"/>
        <v>1.4125487880348419E-4</v>
      </c>
      <c r="W100">
        <f t="shared" si="48"/>
        <v>185.01511214139248</v>
      </c>
      <c r="X100">
        <f t="shared" si="49"/>
        <v>35.216304205504429</v>
      </c>
      <c r="Y100">
        <f t="shared" si="50"/>
        <v>1240.1880818946288</v>
      </c>
      <c r="Z100">
        <f t="shared" si="51"/>
        <v>6.1832561500631343E-4</v>
      </c>
      <c r="AA100">
        <f t="shared" si="52"/>
        <v>1.6644425492994865E-4</v>
      </c>
      <c r="AB100">
        <f t="shared" si="53"/>
        <v>3.8070505685173663</v>
      </c>
      <c r="AC100">
        <f t="shared" si="54"/>
        <v>2.4908378785670862</v>
      </c>
      <c r="AD100">
        <f t="shared" si="55"/>
        <v>6.2042733373045822</v>
      </c>
      <c r="AE100">
        <f t="shared" si="56"/>
        <v>2.6405808808095195E-3</v>
      </c>
      <c r="AF100">
        <f t="shared" si="57"/>
        <v>1.7683554749279246E-3</v>
      </c>
      <c r="AG100">
        <f t="shared" si="58"/>
        <v>8.1027420302961737</v>
      </c>
      <c r="AH100">
        <f t="shared" si="59"/>
        <v>3.6446963712592062</v>
      </c>
      <c r="AI100">
        <f t="shared" si="60"/>
        <v>13.283811638670025</v>
      </c>
      <c r="AJ100">
        <f t="shared" si="61"/>
        <v>7.1798522212165317E-2</v>
      </c>
      <c r="AK100">
        <f t="shared" si="62"/>
        <v>3.5068242946097512E-2</v>
      </c>
      <c r="AL100">
        <f t="shared" si="63"/>
        <v>1437.9403301631962</v>
      </c>
      <c r="AM100">
        <f t="shared" si="64"/>
        <v>232.40157531069542</v>
      </c>
      <c r="AN100">
        <f t="shared" si="65"/>
        <v>54010.492206892835</v>
      </c>
      <c r="AO100">
        <f t="shared" si="66"/>
        <v>0.99735941911919035</v>
      </c>
      <c r="AP100">
        <f t="shared" si="67"/>
        <v>0.2279037298871163</v>
      </c>
      <c r="AQ100">
        <f t="shared" si="68"/>
        <v>176.91237011109632</v>
      </c>
      <c r="AR100">
        <f t="shared" si="69"/>
        <v>34.181794488600481</v>
      </c>
      <c r="AS100">
        <f t="shared" si="70"/>
        <v>1168.3950744609183</v>
      </c>
      <c r="AT100">
        <f t="shared" si="71"/>
        <v>0.9562049719262723</v>
      </c>
      <c r="AU100">
        <f t="shared" si="72"/>
        <v>0.25934443409737473</v>
      </c>
      <c r="AV100">
        <f t="shared" si="73"/>
        <v>6153.224901728162</v>
      </c>
      <c r="AW100">
        <f t="shared" si="74"/>
        <v>4025.9874324028115</v>
      </c>
      <c r="AX100">
        <f t="shared" si="75"/>
        <v>16208574.805865383</v>
      </c>
      <c r="AY100">
        <f t="shared" si="76"/>
        <v>13096.225840917768</v>
      </c>
      <c r="AZ100">
        <f t="shared" si="77"/>
        <v>5891.1841583195792</v>
      </c>
      <c r="BA100">
        <f t="shared" si="78"/>
        <v>34706050.787235565</v>
      </c>
      <c r="BB100">
        <f t="shared" si="79"/>
        <v>-4715.2845715649655</v>
      </c>
      <c r="BC100">
        <f t="shared" si="80"/>
        <v>4032.6895861288749</v>
      </c>
      <c r="BD100">
        <f t="shared" si="81"/>
        <v>-12919.313470806672</v>
      </c>
      <c r="BE100">
        <f t="shared" si="82"/>
        <v>5891.283322189659</v>
      </c>
    </row>
    <row r="101" spans="1:57" x14ac:dyDescent="0.25">
      <c r="A101">
        <v>95</v>
      </c>
      <c r="B101" t="s">
        <v>349</v>
      </c>
      <c r="C101" t="s">
        <v>349</v>
      </c>
      <c r="D101" t="s">
        <v>704</v>
      </c>
      <c r="E101">
        <v>17.381038441158811</v>
      </c>
      <c r="F101">
        <v>2.483005491594116</v>
      </c>
      <c r="G101">
        <v>17.381038441158811</v>
      </c>
      <c r="H101">
        <v>2.483005491594116</v>
      </c>
      <c r="I101">
        <v>0</v>
      </c>
      <c r="J101">
        <v>0</v>
      </c>
      <c r="K101">
        <v>0</v>
      </c>
      <c r="L101">
        <f>SUMIF(OceanSink_All!$C$4:$C$240,OceanSink_Sovereign!C101,OceanSink_All!$K$4:$K$240)</f>
        <v>0</v>
      </c>
      <c r="M101">
        <f t="shared" si="83"/>
        <v>0</v>
      </c>
      <c r="N101">
        <f>SUMIFS(OceanSink_All!$M$4:$M$240,OceanSink_All!$C$4:$C$240,OceanSink_Sovereign!C101)</f>
        <v>0</v>
      </c>
      <c r="O101">
        <f>SUMIFS(OceanSink_All!$N$4:$N$240,OceanSink_All!$C$4:$C$240,OceanSink_Sovereign!C101)</f>
        <v>2.741959548810479E-5</v>
      </c>
      <c r="P101">
        <f t="shared" si="84"/>
        <v>1.1436709551743213E-5</v>
      </c>
      <c r="Q101">
        <f>SUMIFS(OceanSink_All!$P$4:$P$240,OceanSink_All!$C$4:$C$240,OceanSink_Sovereign!C101)</f>
        <v>1.3079832537093445E-10</v>
      </c>
      <c r="R101">
        <f t="shared" si="43"/>
        <v>3950.3370927257351</v>
      </c>
      <c r="S101">
        <f t="shared" si="44"/>
        <v>638.12443895522699</v>
      </c>
      <c r="T101">
        <f t="shared" si="45"/>
        <v>407202.79959192325</v>
      </c>
      <c r="U101">
        <f t="shared" si="46"/>
        <v>1.6941904282165091E-3</v>
      </c>
      <c r="V101">
        <f t="shared" si="47"/>
        <v>3.870333976141397E-4</v>
      </c>
      <c r="W101">
        <f t="shared" si="48"/>
        <v>506.9348971773565</v>
      </c>
      <c r="X101">
        <f t="shared" si="49"/>
        <v>96.491434373970108</v>
      </c>
      <c r="Y101">
        <f t="shared" si="50"/>
        <v>9310.5969075461799</v>
      </c>
      <c r="Z101">
        <f t="shared" si="51"/>
        <v>1.6941904282165093E-3</v>
      </c>
      <c r="AA101">
        <f t="shared" si="52"/>
        <v>4.5605140186707013E-4</v>
      </c>
      <c r="AB101">
        <f t="shared" si="53"/>
        <v>0</v>
      </c>
      <c r="AC101">
        <f t="shared" si="54"/>
        <v>0</v>
      </c>
      <c r="AD101">
        <f t="shared" si="55"/>
        <v>0</v>
      </c>
      <c r="AE101">
        <f t="shared" si="56"/>
        <v>0</v>
      </c>
      <c r="AF101">
        <f t="shared" si="57"/>
        <v>0</v>
      </c>
      <c r="AG101">
        <f t="shared" si="58"/>
        <v>4.7658104321977402E-4</v>
      </c>
      <c r="AH101">
        <f t="shared" si="59"/>
        <v>2.1011790706500864E-4</v>
      </c>
      <c r="AI101">
        <f t="shared" si="60"/>
        <v>4.4149534869379607E-8</v>
      </c>
      <c r="AJ101">
        <f t="shared" si="61"/>
        <v>8.7091133625258052E-11</v>
      </c>
      <c r="AK101">
        <f t="shared" si="62"/>
        <v>4.1822869097412349E-11</v>
      </c>
      <c r="AL101">
        <f t="shared" si="63"/>
        <v>3950.3370927257351</v>
      </c>
      <c r="AM101">
        <f t="shared" si="64"/>
        <v>638.12443895522699</v>
      </c>
      <c r="AN101">
        <f t="shared" si="65"/>
        <v>407202.79959192325</v>
      </c>
      <c r="AO101">
        <f t="shared" si="66"/>
        <v>1</v>
      </c>
      <c r="AP101">
        <f t="shared" si="67"/>
        <v>0.22844739951787685</v>
      </c>
      <c r="AQ101">
        <f t="shared" si="68"/>
        <v>506.93442059631332</v>
      </c>
      <c r="AR101">
        <f t="shared" si="69"/>
        <v>96.49138327575136</v>
      </c>
      <c r="AS101">
        <f t="shared" si="70"/>
        <v>9310.5870464679501</v>
      </c>
      <c r="AT101">
        <f t="shared" si="71"/>
        <v>0.99999905987722326</v>
      </c>
      <c r="AU101">
        <f t="shared" si="72"/>
        <v>0.26918524573487074</v>
      </c>
      <c r="AV101">
        <f t="shared" si="73"/>
        <v>0</v>
      </c>
      <c r="AW101">
        <f t="shared" si="74"/>
        <v>0</v>
      </c>
      <c r="AX101">
        <f t="shared" si="75"/>
        <v>0</v>
      </c>
      <c r="AY101">
        <f t="shared" si="76"/>
        <v>0.28082653298834492</v>
      </c>
      <c r="AZ101">
        <f t="shared" si="77"/>
        <v>0.12383454368485287</v>
      </c>
      <c r="BA101">
        <f t="shared" si="78"/>
        <v>1.5334994209635735E-2</v>
      </c>
      <c r="BB101">
        <f t="shared" si="79"/>
        <v>3950.3370927257351</v>
      </c>
      <c r="BC101">
        <f t="shared" si="80"/>
        <v>638.12443895522699</v>
      </c>
      <c r="BD101">
        <f t="shared" si="81"/>
        <v>506.65359406332499</v>
      </c>
      <c r="BE101">
        <f t="shared" si="82"/>
        <v>96.491462738742641</v>
      </c>
    </row>
    <row r="102" spans="1:57" x14ac:dyDescent="0.25">
      <c r="A102">
        <v>96</v>
      </c>
      <c r="B102" t="s">
        <v>352</v>
      </c>
      <c r="C102" t="s">
        <v>352</v>
      </c>
      <c r="D102" t="s">
        <v>704</v>
      </c>
      <c r="E102">
        <v>3.1669863463307378E-2</v>
      </c>
      <c r="F102">
        <v>4.5242662090439123E-3</v>
      </c>
      <c r="G102">
        <v>3.1669863463307378E-2</v>
      </c>
      <c r="H102">
        <v>4.5242662090439123E-3</v>
      </c>
      <c r="I102">
        <v>0</v>
      </c>
      <c r="J102">
        <v>0</v>
      </c>
      <c r="K102">
        <v>0</v>
      </c>
      <c r="L102">
        <f>SUMIF(OceanSink_All!$C$4:$C$240,OceanSink_Sovereign!C102,OceanSink_All!$K$4:$K$240)</f>
        <v>0</v>
      </c>
      <c r="M102">
        <f t="shared" si="83"/>
        <v>0</v>
      </c>
      <c r="N102">
        <f>SUMIFS(OceanSink_All!$M$4:$M$240,OceanSink_All!$C$4:$C$240,OceanSink_Sovereign!C102)</f>
        <v>0</v>
      </c>
      <c r="O102">
        <f>SUMIFS(OceanSink_All!$N$4:$N$240,OceanSink_All!$C$4:$C$240,OceanSink_Sovereign!C102)</f>
        <v>1.990691056891869E-2</v>
      </c>
      <c r="P102">
        <f t="shared" si="84"/>
        <v>8.4772861516279538E-3</v>
      </c>
      <c r="Q102">
        <f>SUMIFS(OceanSink_All!$P$4:$P$240,OceanSink_All!$C$4:$C$240,OceanSink_Sovereign!C102)</f>
        <v>7.1864380496583082E-5</v>
      </c>
      <c r="R102">
        <f t="shared" si="43"/>
        <v>7.1978804249351667</v>
      </c>
      <c r="S102">
        <f t="shared" si="44"/>
        <v>1.1627218893006652</v>
      </c>
      <c r="T102">
        <f t="shared" si="45"/>
        <v>1.3519221918589084</v>
      </c>
      <c r="U102">
        <f t="shared" si="46"/>
        <v>3.086972031279961E-6</v>
      </c>
      <c r="V102">
        <f t="shared" si="47"/>
        <v>7.0521073293032509E-7</v>
      </c>
      <c r="W102">
        <f t="shared" si="48"/>
        <v>0.92368238139183767</v>
      </c>
      <c r="X102">
        <f t="shared" si="49"/>
        <v>0.17581633930260038</v>
      </c>
      <c r="Y102">
        <f t="shared" si="50"/>
        <v>3.0911385165767101E-2</v>
      </c>
      <c r="Z102">
        <f t="shared" si="51"/>
        <v>3.086972031279961E-6</v>
      </c>
      <c r="AA102">
        <f t="shared" si="52"/>
        <v>8.3096793544730794E-7</v>
      </c>
      <c r="AB102">
        <f t="shared" si="53"/>
        <v>0</v>
      </c>
      <c r="AC102">
        <f t="shared" si="54"/>
        <v>0</v>
      </c>
      <c r="AD102">
        <f t="shared" si="55"/>
        <v>0</v>
      </c>
      <c r="AE102">
        <f t="shared" si="56"/>
        <v>0</v>
      </c>
      <c r="AF102">
        <f t="shared" si="57"/>
        <v>0</v>
      </c>
      <c r="AG102">
        <f t="shared" si="58"/>
        <v>6.3044913969392553E-4</v>
      </c>
      <c r="AH102">
        <f t="shared" si="59"/>
        <v>2.8317857946547466E-4</v>
      </c>
      <c r="AI102">
        <f t="shared" si="60"/>
        <v>8.0190107868084148E-8</v>
      </c>
      <c r="AJ102">
        <f t="shared" si="61"/>
        <v>8.6815673313212739E-8</v>
      </c>
      <c r="AK102">
        <f t="shared" si="62"/>
        <v>4.2351789109647657E-8</v>
      </c>
      <c r="AL102">
        <f t="shared" si="63"/>
        <v>7.1978804249351667</v>
      </c>
      <c r="AM102">
        <f t="shared" si="64"/>
        <v>1.1627218893006652</v>
      </c>
      <c r="AN102">
        <f t="shared" si="65"/>
        <v>1.3519221918589084</v>
      </c>
      <c r="AO102">
        <f t="shared" si="66"/>
        <v>1</v>
      </c>
      <c r="AP102">
        <f t="shared" si="67"/>
        <v>0.22844739951787685</v>
      </c>
      <c r="AQ102">
        <f t="shared" si="68"/>
        <v>0.92305193225214377</v>
      </c>
      <c r="AR102">
        <f t="shared" si="69"/>
        <v>0.17574854887862271</v>
      </c>
      <c r="AS102">
        <f t="shared" si="70"/>
        <v>3.0887552432941636E-2</v>
      </c>
      <c r="AT102">
        <f t="shared" si="71"/>
        <v>0.99931746111824293</v>
      </c>
      <c r="AU102">
        <f t="shared" si="72"/>
        <v>0.26904168612837509</v>
      </c>
      <c r="AV102">
        <f t="shared" si="73"/>
        <v>0</v>
      </c>
      <c r="AW102">
        <f t="shared" si="74"/>
        <v>0</v>
      </c>
      <c r="AX102">
        <f t="shared" si="75"/>
        <v>0</v>
      </c>
      <c r="AY102">
        <f t="shared" si="76"/>
        <v>204.22834645951093</v>
      </c>
      <c r="AZ102">
        <f t="shared" si="77"/>
        <v>91.73319060132458</v>
      </c>
      <c r="BA102">
        <f t="shared" si="78"/>
        <v>8414.9782578989434</v>
      </c>
      <c r="BB102">
        <f t="shared" si="79"/>
        <v>7.1978804249351667</v>
      </c>
      <c r="BC102">
        <f t="shared" si="80"/>
        <v>1.1627218893006652</v>
      </c>
      <c r="BD102">
        <f t="shared" si="81"/>
        <v>-203.30529452725878</v>
      </c>
      <c r="BE102">
        <f t="shared" si="82"/>
        <v>91.733358956550674</v>
      </c>
    </row>
    <row r="103" spans="1:57" x14ac:dyDescent="0.25">
      <c r="A103">
        <v>97</v>
      </c>
      <c r="B103" t="s">
        <v>126</v>
      </c>
      <c r="C103" t="s">
        <v>126</v>
      </c>
      <c r="D103" t="s">
        <v>704</v>
      </c>
      <c r="E103">
        <v>9.3651700641583187</v>
      </c>
      <c r="F103">
        <v>1.337881437736903</v>
      </c>
      <c r="G103">
        <v>9.3651700641583187</v>
      </c>
      <c r="H103">
        <v>1.337881437736903</v>
      </c>
      <c r="I103">
        <v>0</v>
      </c>
      <c r="J103">
        <v>0</v>
      </c>
      <c r="K103">
        <v>0</v>
      </c>
      <c r="L103">
        <f>SUMIF(OceanSink_All!$C$4:$C$240,OceanSink_Sovereign!C103,OceanSink_All!$K$4:$K$240)</f>
        <v>9.33542096121769E-2</v>
      </c>
      <c r="M103">
        <f t="shared" si="83"/>
        <v>3.9569293035951282E-2</v>
      </c>
      <c r="N103">
        <f>SUMIFS(OceanSink_All!$M$4:$M$240,OceanSink_All!$C$4:$C$240,OceanSink_Sovereign!C103)</f>
        <v>1.5657289513649826E-3</v>
      </c>
      <c r="O103">
        <f>SUMIFS(OceanSink_All!$N$4:$N$240,OceanSink_All!$C$4:$C$240,OceanSink_Sovereign!C103)</f>
        <v>6.4619203002553721E-3</v>
      </c>
      <c r="P103">
        <f t="shared" si="84"/>
        <v>2.7081400335178195E-3</v>
      </c>
      <c r="Q103">
        <f>SUMIFS(OceanSink_All!$P$4:$P$240,OceanSink_All!$C$4:$C$240,OceanSink_Sovereign!C103)</f>
        <v>7.3340224411418966E-6</v>
      </c>
      <c r="R103">
        <f t="shared" si="43"/>
        <v>2128.5022071249</v>
      </c>
      <c r="S103">
        <f t="shared" si="44"/>
        <v>343.83123385537368</v>
      </c>
      <c r="T103">
        <f t="shared" si="45"/>
        <v>118219.91737450866</v>
      </c>
      <c r="U103">
        <f t="shared" si="46"/>
        <v>9.1285578448205697E-4</v>
      </c>
      <c r="V103">
        <f t="shared" si="47"/>
        <v>2.0853953009977735E-4</v>
      </c>
      <c r="W103">
        <f t="shared" si="48"/>
        <v>273.14429684939074</v>
      </c>
      <c r="X103">
        <f t="shared" si="49"/>
        <v>51.991064613660342</v>
      </c>
      <c r="Y103">
        <f t="shared" si="50"/>
        <v>2703.0707996618048</v>
      </c>
      <c r="Z103">
        <f t="shared" si="51"/>
        <v>9.1285578448205686E-4</v>
      </c>
      <c r="AA103">
        <f t="shared" si="52"/>
        <v>2.457274892372983E-4</v>
      </c>
      <c r="AB103">
        <f t="shared" si="53"/>
        <v>0.87427804922311991</v>
      </c>
      <c r="AC103">
        <f t="shared" si="54"/>
        <v>0.39105459025001832</v>
      </c>
      <c r="AD103">
        <f t="shared" si="55"/>
        <v>0.15292369255560972</v>
      </c>
      <c r="AE103">
        <f t="shared" si="56"/>
        <v>4.1074801158137464E-4</v>
      </c>
      <c r="AF103">
        <f t="shared" si="57"/>
        <v>1.928658705662163E-4</v>
      </c>
      <c r="AG103">
        <f t="shared" si="58"/>
        <v>6.0516982552928547E-2</v>
      </c>
      <c r="AH103">
        <f t="shared" si="59"/>
        <v>2.6795180603657449E-2</v>
      </c>
      <c r="AI103">
        <f t="shared" si="60"/>
        <v>7.1798170358262036E-4</v>
      </c>
      <c r="AJ103">
        <f t="shared" si="61"/>
        <v>2.628580248111528E-6</v>
      </c>
      <c r="AK103">
        <f t="shared" si="62"/>
        <v>1.2668469435236364E-6</v>
      </c>
      <c r="AL103">
        <f t="shared" si="63"/>
        <v>2127.6279290756765</v>
      </c>
      <c r="AM103">
        <f t="shared" si="64"/>
        <v>343.7205848282602</v>
      </c>
      <c r="AN103">
        <f t="shared" si="65"/>
        <v>118143.84043468122</v>
      </c>
      <c r="AO103">
        <f t="shared" si="66"/>
        <v>0.99958925198841853</v>
      </c>
      <c r="AP103">
        <f t="shared" si="67"/>
        <v>0.22836372402565752</v>
      </c>
      <c r="AQ103">
        <f t="shared" si="68"/>
        <v>273.08377986683786</v>
      </c>
      <c r="AR103">
        <f t="shared" si="69"/>
        <v>51.984570236232081</v>
      </c>
      <c r="AS103">
        <f t="shared" si="70"/>
        <v>2702.3955426457464</v>
      </c>
      <c r="AT103">
        <f t="shared" si="71"/>
        <v>0.99977844317728426</v>
      </c>
      <c r="AU103">
        <f t="shared" si="72"/>
        <v>0.26913881149615043</v>
      </c>
      <c r="AV103">
        <f t="shared" si="73"/>
        <v>956.86522920402217</v>
      </c>
      <c r="AW103">
        <f t="shared" si="74"/>
        <v>428.03478129387963</v>
      </c>
      <c r="AX103">
        <f t="shared" si="75"/>
        <v>183213.77399729937</v>
      </c>
      <c r="AY103">
        <f t="shared" si="76"/>
        <v>66.233615761826982</v>
      </c>
      <c r="AZ103">
        <f t="shared" si="77"/>
        <v>29.329130700654567</v>
      </c>
      <c r="BA103">
        <f t="shared" si="78"/>
        <v>860.1979076560782</v>
      </c>
      <c r="BB103">
        <f t="shared" si="79"/>
        <v>1170.7626998716544</v>
      </c>
      <c r="BC103">
        <f t="shared" si="80"/>
        <v>548.96048531017288</v>
      </c>
      <c r="BD103">
        <f t="shared" si="81"/>
        <v>206.85016410501089</v>
      </c>
      <c r="BE103">
        <f t="shared" si="82"/>
        <v>59.68746476691588</v>
      </c>
    </row>
    <row r="104" spans="1:57" x14ac:dyDescent="0.25">
      <c r="A104">
        <v>98</v>
      </c>
      <c r="B104" t="s">
        <v>129</v>
      </c>
      <c r="C104" t="s">
        <v>129</v>
      </c>
      <c r="D104" t="s">
        <v>704</v>
      </c>
      <c r="E104">
        <v>67.943882766446322</v>
      </c>
      <c r="F104">
        <v>9.7062689666351893</v>
      </c>
      <c r="G104">
        <v>67.943882766446322</v>
      </c>
      <c r="H104">
        <v>9.7062689666351893</v>
      </c>
      <c r="I104">
        <v>0</v>
      </c>
      <c r="J104">
        <v>0</v>
      </c>
      <c r="K104">
        <v>0</v>
      </c>
      <c r="L104">
        <f>SUMIF(OceanSink_All!$C$4:$C$240,OceanSink_Sovereign!C104,OceanSink_All!$K$4:$K$240)</f>
        <v>3.2230023694678651E-2</v>
      </c>
      <c r="M104">
        <f t="shared" si="83"/>
        <v>1.7085895487378017E-2</v>
      </c>
      <c r="N104">
        <f>SUMIFS(OceanSink_All!$M$4:$M$240,OceanSink_All!$C$4:$C$240,OceanSink_Sovereign!C104)</f>
        <v>2.9192782460560449E-4</v>
      </c>
      <c r="O104">
        <f>SUMIFS(OceanSink_All!$N$4:$N$240,OceanSink_All!$C$4:$C$240,OceanSink_Sovereign!C104)</f>
        <v>4.2623318586524336E-2</v>
      </c>
      <c r="P104">
        <f t="shared" si="84"/>
        <v>1.8195349748870656E-2</v>
      </c>
      <c r="Q104">
        <f>SUMIFS(OceanSink_All!$P$4:$P$240,OceanSink_All!$C$4:$C$240,OceanSink_Sovereign!C104)</f>
        <v>3.3107075248372744E-4</v>
      </c>
      <c r="R104">
        <f t="shared" si="43"/>
        <v>15442.18668089012</v>
      </c>
      <c r="S104">
        <f t="shared" si="44"/>
        <v>2494.4799597306251</v>
      </c>
      <c r="T104">
        <f t="shared" si="45"/>
        <v>6222430.269497701</v>
      </c>
      <c r="U104">
        <f t="shared" si="46"/>
        <v>6.6227271879333981E-3</v>
      </c>
      <c r="V104">
        <f t="shared" si="47"/>
        <v>1.512944803799726E-3</v>
      </c>
      <c r="W104">
        <f t="shared" si="48"/>
        <v>1981.6494475080669</v>
      </c>
      <c r="X104">
        <f t="shared" si="49"/>
        <v>377.19280854626425</v>
      </c>
      <c r="Y104">
        <f t="shared" si="50"/>
        <v>142274.41481901874</v>
      </c>
      <c r="Z104">
        <f t="shared" si="51"/>
        <v>6.622727187933399E-3</v>
      </c>
      <c r="AA104">
        <f t="shared" si="52"/>
        <v>1.7827417555532344E-3</v>
      </c>
      <c r="AB104">
        <f t="shared" si="53"/>
        <v>2.1898329514710335</v>
      </c>
      <c r="AC104">
        <f t="shared" si="54"/>
        <v>1.2022944164687546</v>
      </c>
      <c r="AD104">
        <f t="shared" si="55"/>
        <v>1.4455118638719431</v>
      </c>
      <c r="AE104">
        <f t="shared" si="56"/>
        <v>1.4180847549142612E-4</v>
      </c>
      <c r="AF104">
        <f t="shared" si="57"/>
        <v>8.0450203442275644E-5</v>
      </c>
      <c r="AG104">
        <f t="shared" si="58"/>
        <v>2.8959937611597022</v>
      </c>
      <c r="AH104">
        <f t="shared" si="59"/>
        <v>1.3036503601265395</v>
      </c>
      <c r="AI104">
        <f t="shared" si="60"/>
        <v>1.699504261458056</v>
      </c>
      <c r="AJ104">
        <f t="shared" si="61"/>
        <v>8.5762104069172791E-4</v>
      </c>
      <c r="AK104">
        <f t="shared" si="62"/>
        <v>4.1915763032403686E-4</v>
      </c>
      <c r="AL104">
        <f t="shared" si="63"/>
        <v>15439.996847938648</v>
      </c>
      <c r="AM104">
        <f t="shared" si="64"/>
        <v>2494.203035561351</v>
      </c>
      <c r="AN104">
        <f t="shared" si="65"/>
        <v>6221048.7826034585</v>
      </c>
      <c r="AO104">
        <f t="shared" si="66"/>
        <v>0.9998581915245085</v>
      </c>
      <c r="AP104">
        <f t="shared" si="67"/>
        <v>0.22841852113617125</v>
      </c>
      <c r="AQ104">
        <f t="shared" si="68"/>
        <v>1978.7534537469071</v>
      </c>
      <c r="AR104">
        <f t="shared" si="69"/>
        <v>376.88037768483304</v>
      </c>
      <c r="AS104">
        <f t="shared" si="70"/>
        <v>142038.81908386239</v>
      </c>
      <c r="AT104">
        <f t="shared" si="71"/>
        <v>0.99853859431858571</v>
      </c>
      <c r="AU104">
        <f t="shared" si="72"/>
        <v>0.26887727859184407</v>
      </c>
      <c r="AV104">
        <f t="shared" si="73"/>
        <v>328.46442613697616</v>
      </c>
      <c r="AW104">
        <f t="shared" si="74"/>
        <v>180.41976838747499</v>
      </c>
      <c r="AX104">
        <f t="shared" si="75"/>
        <v>32551.29282499012</v>
      </c>
      <c r="AY104">
        <f t="shared" si="76"/>
        <v>434.38515628171075</v>
      </c>
      <c r="AZ104">
        <f t="shared" si="77"/>
        <v>195.67254117487903</v>
      </c>
      <c r="BA104">
        <f t="shared" si="78"/>
        <v>38287.74336983473</v>
      </c>
      <c r="BB104">
        <f t="shared" si="79"/>
        <v>15111.532421801672</v>
      </c>
      <c r="BC104">
        <f t="shared" si="80"/>
        <v>2500.7199114311961</v>
      </c>
      <c r="BD104">
        <f t="shared" si="81"/>
        <v>1544.3682974651963</v>
      </c>
      <c r="BE104">
        <f t="shared" si="82"/>
        <v>424.64875185698725</v>
      </c>
    </row>
    <row r="105" spans="1:57" x14ac:dyDescent="0.25">
      <c r="A105">
        <v>99</v>
      </c>
      <c r="B105" t="s">
        <v>128</v>
      </c>
      <c r="C105" t="s">
        <v>128</v>
      </c>
      <c r="D105" t="s">
        <v>704</v>
      </c>
      <c r="E105">
        <v>55.722736632749459</v>
      </c>
      <c r="F105">
        <v>7.9603909475356378</v>
      </c>
      <c r="G105">
        <v>55.722736632749459</v>
      </c>
      <c r="H105">
        <v>7.9603909475356378</v>
      </c>
      <c r="I105">
        <v>0</v>
      </c>
      <c r="J105">
        <v>0</v>
      </c>
      <c r="K105">
        <v>0</v>
      </c>
      <c r="L105">
        <f>SUMIF(OceanSink_All!$C$4:$C$240,OceanSink_Sovereign!C105,OceanSink_All!$K$4:$K$240)</f>
        <v>0.40195479319060706</v>
      </c>
      <c r="M105">
        <f t="shared" si="83"/>
        <v>0.23280160974705907</v>
      </c>
      <c r="N105">
        <f>SUMIFS(OceanSink_All!$M$4:$M$240,OceanSink_All!$C$4:$C$240,OceanSink_Sovereign!C105)</f>
        <v>5.4196589500821991E-2</v>
      </c>
      <c r="O105">
        <f>SUMIFS(OceanSink_All!$N$4:$N$240,OceanSink_All!$C$4:$C$240,OceanSink_Sovereign!C105)</f>
        <v>0.44875080270373535</v>
      </c>
      <c r="P105">
        <f t="shared" si="84"/>
        <v>0.19144995037778603</v>
      </c>
      <c r="Q105">
        <f>SUMIFS(OceanSink_All!$P$4:$P$240,OceanSink_All!$C$4:$C$240,OceanSink_Sovereign!C105)</f>
        <v>3.6653083499656736E-2</v>
      </c>
      <c r="R105">
        <f t="shared" si="43"/>
        <v>12664.582393838919</v>
      </c>
      <c r="S105">
        <f t="shared" si="44"/>
        <v>2045.7949144523286</v>
      </c>
      <c r="T105">
        <f t="shared" si="45"/>
        <v>4185276.8319990104</v>
      </c>
      <c r="U105">
        <f t="shared" si="46"/>
        <v>5.4314894565608875E-3</v>
      </c>
      <c r="V105">
        <f t="shared" si="47"/>
        <v>1.2408096418601009E-3</v>
      </c>
      <c r="W105">
        <f t="shared" si="48"/>
        <v>1625.2078298424415</v>
      </c>
      <c r="X105">
        <f t="shared" si="49"/>
        <v>309.34669428062608</v>
      </c>
      <c r="Y105">
        <f t="shared" si="50"/>
        <v>95695.377262351132</v>
      </c>
      <c r="Z105">
        <f t="shared" si="51"/>
        <v>5.4314894565608875E-3</v>
      </c>
      <c r="AA105">
        <f t="shared" si="52"/>
        <v>1.462077898467651E-3</v>
      </c>
      <c r="AB105">
        <f t="shared" si="53"/>
        <v>22.398021079231473</v>
      </c>
      <c r="AC105">
        <f t="shared" si="54"/>
        <v>13.361132743159628</v>
      </c>
      <c r="AD105">
        <f t="shared" si="55"/>
        <v>178.51986818033231</v>
      </c>
      <c r="AE105">
        <f t="shared" si="56"/>
        <v>1.7685558341132266E-3</v>
      </c>
      <c r="AF105">
        <f t="shared" si="57"/>
        <v>1.0848304767804616E-3</v>
      </c>
      <c r="AG105">
        <f t="shared" si="58"/>
        <v>25.005622792795158</v>
      </c>
      <c r="AH105">
        <f t="shared" si="59"/>
        <v>11.250312056390349</v>
      </c>
      <c r="AI105">
        <f t="shared" si="60"/>
        <v>126.56952136616205</v>
      </c>
      <c r="AJ105">
        <f t="shared" si="61"/>
        <v>7.7878975871309056E-2</v>
      </c>
      <c r="AK105">
        <f t="shared" si="62"/>
        <v>3.8045340184541844E-2</v>
      </c>
      <c r="AL105">
        <f t="shared" si="63"/>
        <v>12642.184372759686</v>
      </c>
      <c r="AM105">
        <f t="shared" si="64"/>
        <v>2042.9245616760929</v>
      </c>
      <c r="AN105">
        <f t="shared" si="65"/>
        <v>4173540.7646994563</v>
      </c>
      <c r="AO105">
        <f t="shared" si="66"/>
        <v>0.99823144416588672</v>
      </c>
      <c r="AP105">
        <f t="shared" si="67"/>
        <v>0.22808513077393153</v>
      </c>
      <c r="AQ105">
        <f t="shared" si="68"/>
        <v>1600.2022070496464</v>
      </c>
      <c r="AR105">
        <f t="shared" si="69"/>
        <v>306.48912068266748</v>
      </c>
      <c r="AS105">
        <f t="shared" si="70"/>
        <v>93935.581096834707</v>
      </c>
      <c r="AT105">
        <f t="shared" si="71"/>
        <v>0.98461389224588014</v>
      </c>
      <c r="AU105">
        <f t="shared" si="72"/>
        <v>0.26587258028927163</v>
      </c>
      <c r="AV105">
        <f t="shared" si="73"/>
        <v>4101.3365932218449</v>
      </c>
      <c r="AW105">
        <f t="shared" si="74"/>
        <v>2447.3440141351603</v>
      </c>
      <c r="AX105">
        <f t="shared" si="75"/>
        <v>5989492.7235231996</v>
      </c>
      <c r="AY105">
        <f t="shared" si="76"/>
        <v>4578.8186123053665</v>
      </c>
      <c r="AZ105">
        <f t="shared" si="77"/>
        <v>2061.196150763014</v>
      </c>
      <c r="BA105">
        <f t="shared" si="78"/>
        <v>4248529.5719202654</v>
      </c>
      <c r="BB105">
        <f t="shared" si="79"/>
        <v>8540.8477795378421</v>
      </c>
      <c r="BC105">
        <f t="shared" si="80"/>
        <v>3187.9512995374716</v>
      </c>
      <c r="BD105">
        <f t="shared" si="81"/>
        <v>-2978.6164052557201</v>
      </c>
      <c r="BE105">
        <f t="shared" si="82"/>
        <v>2083.8582372649776</v>
      </c>
    </row>
    <row r="106" spans="1:57" x14ac:dyDescent="0.25">
      <c r="A106">
        <v>100</v>
      </c>
      <c r="B106" t="s">
        <v>370</v>
      </c>
      <c r="C106" t="s">
        <v>370</v>
      </c>
      <c r="D106" t="s">
        <v>704</v>
      </c>
      <c r="E106">
        <v>0.26862348576523859</v>
      </c>
      <c r="F106">
        <v>3.837478368074837E-2</v>
      </c>
      <c r="G106">
        <v>0.26862348576523859</v>
      </c>
      <c r="H106">
        <v>3.837478368074837E-2</v>
      </c>
      <c r="I106">
        <v>0</v>
      </c>
      <c r="J106">
        <v>0</v>
      </c>
      <c r="K106">
        <v>0</v>
      </c>
      <c r="L106">
        <f>SUMIF(OceanSink_All!$C$4:$C$240,OceanSink_Sovereign!C106,OceanSink_All!$K$4:$K$240)</f>
        <v>0</v>
      </c>
      <c r="M106">
        <f t="shared" si="83"/>
        <v>0</v>
      </c>
      <c r="N106">
        <f>SUMIFS(OceanSink_All!$M$4:$M$240,OceanSink_All!$C$4:$C$240,OceanSink_Sovereign!C106)</f>
        <v>0</v>
      </c>
      <c r="O106">
        <f>SUMIFS(OceanSink_All!$N$4:$N$240,OceanSink_All!$C$4:$C$240,OceanSink_Sovereign!C106)</f>
        <v>5.8526728947282319E-5</v>
      </c>
      <c r="P106">
        <f t="shared" si="84"/>
        <v>2.4794029907530882E-5</v>
      </c>
      <c r="Q106">
        <f>SUMIFS(OceanSink_All!$P$4:$P$240,OceanSink_All!$C$4:$C$240,OceanSink_Sovereign!C106)</f>
        <v>6.1474391905553591E-10</v>
      </c>
      <c r="R106">
        <f t="shared" si="43"/>
        <v>61.052354460183643</v>
      </c>
      <c r="S106">
        <f t="shared" si="44"/>
        <v>9.8621961929630153</v>
      </c>
      <c r="T106">
        <f t="shared" si="45"/>
        <v>97.262913748494199</v>
      </c>
      <c r="U106">
        <f t="shared" si="46"/>
        <v>2.6183667904440752E-5</v>
      </c>
      <c r="V106">
        <f t="shared" si="47"/>
        <v>5.9815908426091862E-6</v>
      </c>
      <c r="W106">
        <f t="shared" si="48"/>
        <v>7.8346653220304026</v>
      </c>
      <c r="X106">
        <f t="shared" si="49"/>
        <v>1.4912725459857799</v>
      </c>
      <c r="Y106">
        <f t="shared" si="50"/>
        <v>2.2238938064109099</v>
      </c>
      <c r="Z106">
        <f t="shared" si="51"/>
        <v>2.6183667904440752E-5</v>
      </c>
      <c r="AA106">
        <f t="shared" si="52"/>
        <v>7.0482622584596501E-6</v>
      </c>
      <c r="AB106">
        <f t="shared" si="53"/>
        <v>0</v>
      </c>
      <c r="AC106">
        <f t="shared" si="54"/>
        <v>0</v>
      </c>
      <c r="AD106">
        <f t="shared" si="55"/>
        <v>0</v>
      </c>
      <c r="AE106">
        <f t="shared" si="56"/>
        <v>0</v>
      </c>
      <c r="AF106">
        <f t="shared" si="57"/>
        <v>0</v>
      </c>
      <c r="AG106">
        <f t="shared" si="58"/>
        <v>1.5721653940256269E-5</v>
      </c>
      <c r="AH106">
        <f t="shared" si="59"/>
        <v>7.0287509853285471E-6</v>
      </c>
      <c r="AI106">
        <f t="shared" si="60"/>
        <v>4.9403340413757023E-11</v>
      </c>
      <c r="AJ106">
        <f t="shared" si="61"/>
        <v>6.3057371799710567E-12</v>
      </c>
      <c r="AK106">
        <f t="shared" si="62"/>
        <v>3.0640045661505105E-12</v>
      </c>
      <c r="AL106">
        <f t="shared" si="63"/>
        <v>61.052354460183643</v>
      </c>
      <c r="AM106">
        <f t="shared" si="64"/>
        <v>9.8621961929630153</v>
      </c>
      <c r="AN106">
        <f t="shared" si="65"/>
        <v>97.262913748494199</v>
      </c>
      <c r="AO106">
        <f t="shared" si="66"/>
        <v>1</v>
      </c>
      <c r="AP106">
        <f t="shared" si="67"/>
        <v>0.22844739951787682</v>
      </c>
      <c r="AQ106">
        <f t="shared" si="68"/>
        <v>7.834649600376463</v>
      </c>
      <c r="AR106">
        <f t="shared" si="69"/>
        <v>1.4912708603287326</v>
      </c>
      <c r="AS106">
        <f t="shared" si="70"/>
        <v>2.2238887788655983</v>
      </c>
      <c r="AT106">
        <f t="shared" si="71"/>
        <v>0.99999799332156591</v>
      </c>
      <c r="AU106">
        <f t="shared" si="72"/>
        <v>0.26918502132285976</v>
      </c>
      <c r="AV106">
        <f t="shared" si="73"/>
        <v>0</v>
      </c>
      <c r="AW106">
        <f t="shared" si="74"/>
        <v>0</v>
      </c>
      <c r="AX106">
        <f t="shared" si="75"/>
        <v>0</v>
      </c>
      <c r="AY106">
        <f t="shared" si="76"/>
        <v>0.60042169596201855</v>
      </c>
      <c r="AZ106">
        <f t="shared" si="77"/>
        <v>0.26843396286552246</v>
      </c>
      <c r="BA106">
        <f t="shared" si="78"/>
        <v>7.2056792419688695E-2</v>
      </c>
      <c r="BB106">
        <f t="shared" si="79"/>
        <v>61.052354460183643</v>
      </c>
      <c r="BC106">
        <f t="shared" si="80"/>
        <v>9.8621961929630153</v>
      </c>
      <c r="BD106">
        <f t="shared" si="81"/>
        <v>7.2342279044144444</v>
      </c>
      <c r="BE106">
        <f t="shared" si="82"/>
        <v>1.5152377936433896</v>
      </c>
    </row>
    <row r="107" spans="1:57" x14ac:dyDescent="0.25">
      <c r="A107">
        <v>101</v>
      </c>
      <c r="B107" t="s">
        <v>372</v>
      </c>
      <c r="C107" t="s">
        <v>372</v>
      </c>
      <c r="D107" t="s">
        <v>704</v>
      </c>
      <c r="E107">
        <v>0.43573205687931116</v>
      </c>
      <c r="F107">
        <v>6.224743669704446E-2</v>
      </c>
      <c r="G107">
        <v>0.43573205687931116</v>
      </c>
      <c r="H107">
        <v>6.224743669704446E-2</v>
      </c>
      <c r="I107">
        <v>0</v>
      </c>
      <c r="J107">
        <v>0</v>
      </c>
      <c r="K107">
        <v>0</v>
      </c>
      <c r="L107">
        <f>SUMIF(OceanSink_All!$C$4:$C$240,OceanSink_Sovereign!C107,OceanSink_All!$K$4:$K$240)</f>
        <v>0</v>
      </c>
      <c r="M107">
        <f t="shared" si="83"/>
        <v>0</v>
      </c>
      <c r="N107">
        <f>SUMIFS(OceanSink_All!$M$4:$M$240,OceanSink_All!$C$4:$C$240,OceanSink_Sovereign!C107)</f>
        <v>0</v>
      </c>
      <c r="O107">
        <f>SUMIFS(OceanSink_All!$N$4:$N$240,OceanSink_All!$C$4:$C$240,OceanSink_Sovereign!C107)</f>
        <v>2.9900917681459219E-4</v>
      </c>
      <c r="P107">
        <f t="shared" si="84"/>
        <v>1.2597738583314304E-4</v>
      </c>
      <c r="Q107">
        <f>SUMIFS(OceanSink_All!$P$4:$P$240,OceanSink_All!$C$4:$C$240,OceanSink_Sovereign!C107)</f>
        <v>1.587030174135259E-8</v>
      </c>
      <c r="R107">
        <f t="shared" si="43"/>
        <v>99.032547025726657</v>
      </c>
      <c r="S107">
        <f t="shared" si="44"/>
        <v>15.997391368313407</v>
      </c>
      <c r="T107">
        <f t="shared" si="45"/>
        <v>255.91653059098829</v>
      </c>
      <c r="U107">
        <f t="shared" si="46"/>
        <v>4.2472323073856746E-5</v>
      </c>
      <c r="V107">
        <f t="shared" si="47"/>
        <v>9.702691757705691E-6</v>
      </c>
      <c r="W107">
        <f t="shared" si="48"/>
        <v>12.708549388391138</v>
      </c>
      <c r="X107">
        <f t="shared" si="49"/>
        <v>2.4189815420603789</v>
      </c>
      <c r="Y107">
        <f t="shared" si="50"/>
        <v>5.8514717008288084</v>
      </c>
      <c r="Z107">
        <f t="shared" si="51"/>
        <v>4.2472323073856753E-5</v>
      </c>
      <c r="AA107">
        <f t="shared" si="52"/>
        <v>1.1432931124970413E-5</v>
      </c>
      <c r="AB107">
        <f t="shared" si="53"/>
        <v>0</v>
      </c>
      <c r="AC107">
        <f t="shared" si="54"/>
        <v>0</v>
      </c>
      <c r="AD107">
        <f t="shared" si="55"/>
        <v>0</v>
      </c>
      <c r="AE107">
        <f t="shared" si="56"/>
        <v>0</v>
      </c>
      <c r="AF107">
        <f t="shared" si="57"/>
        <v>0</v>
      </c>
      <c r="AG107">
        <f t="shared" si="58"/>
        <v>1.3028788363921189E-4</v>
      </c>
      <c r="AH107">
        <f t="shared" si="59"/>
        <v>5.7962066704975058E-5</v>
      </c>
      <c r="AI107">
        <f t="shared" si="60"/>
        <v>3.3596011767119783E-9</v>
      </c>
      <c r="AJ107">
        <f t="shared" si="61"/>
        <v>2.6435756544967034E-10</v>
      </c>
      <c r="AK107">
        <f t="shared" si="62"/>
        <v>1.2791897289839216E-10</v>
      </c>
      <c r="AL107">
        <f t="shared" si="63"/>
        <v>99.032547025726657</v>
      </c>
      <c r="AM107">
        <f t="shared" si="64"/>
        <v>15.997391368313407</v>
      </c>
      <c r="AN107">
        <f t="shared" si="65"/>
        <v>255.91653059098829</v>
      </c>
      <c r="AO107">
        <f t="shared" si="66"/>
        <v>1</v>
      </c>
      <c r="AP107">
        <f t="shared" si="67"/>
        <v>0.22844739951787685</v>
      </c>
      <c r="AQ107">
        <f t="shared" si="68"/>
        <v>12.708419100507498</v>
      </c>
      <c r="AR107">
        <f t="shared" si="69"/>
        <v>2.418967572273949</v>
      </c>
      <c r="AS107">
        <f t="shared" si="70"/>
        <v>5.8514041157129224</v>
      </c>
      <c r="AT107">
        <f t="shared" si="71"/>
        <v>0.99998974801295903</v>
      </c>
      <c r="AU107">
        <f t="shared" si="72"/>
        <v>0.26918328641928757</v>
      </c>
      <c r="AV107">
        <f t="shared" si="73"/>
        <v>0</v>
      </c>
      <c r="AW107">
        <f t="shared" si="74"/>
        <v>0</v>
      </c>
      <c r="AX107">
        <f t="shared" si="75"/>
        <v>0</v>
      </c>
      <c r="AY107">
        <f t="shared" si="76"/>
        <v>3.0674646588926251</v>
      </c>
      <c r="AZ107">
        <f t="shared" si="77"/>
        <v>1.3646500726657547</v>
      </c>
      <c r="BA107">
        <f t="shared" si="78"/>
        <v>1.8622698208266495</v>
      </c>
      <c r="BB107">
        <f t="shared" si="79"/>
        <v>99.032547025726657</v>
      </c>
      <c r="BC107">
        <f t="shared" si="80"/>
        <v>15.997391368313407</v>
      </c>
      <c r="BD107">
        <f t="shared" si="81"/>
        <v>9.6409544416148734</v>
      </c>
      <c r="BE107">
        <f t="shared" si="82"/>
        <v>2.777350164552459</v>
      </c>
    </row>
    <row r="108" spans="1:57" x14ac:dyDescent="0.25">
      <c r="A108">
        <v>102</v>
      </c>
      <c r="B108" t="s">
        <v>166</v>
      </c>
      <c r="C108" t="s">
        <v>166</v>
      </c>
      <c r="D108" t="s">
        <v>704</v>
      </c>
      <c r="E108">
        <v>1.0246217746059296</v>
      </c>
      <c r="F108">
        <v>0.14637453922941854</v>
      </c>
      <c r="G108">
        <v>1.0246217746059296</v>
      </c>
      <c r="H108">
        <v>0.14637453922941854</v>
      </c>
      <c r="I108">
        <v>0</v>
      </c>
      <c r="J108">
        <v>0</v>
      </c>
      <c r="K108">
        <v>0</v>
      </c>
      <c r="L108">
        <f>SUMIF(OceanSink_All!$C$4:$C$240,OceanSink_Sovereign!C108,OceanSink_All!$K$4:$K$240)</f>
        <v>9.9647125069003434E-4</v>
      </c>
      <c r="M108">
        <f t="shared" si="83"/>
        <v>5.8158485149065067E-4</v>
      </c>
      <c r="N108">
        <f>SUMIFS(OceanSink_All!$M$4:$M$240,OceanSink_All!$C$4:$C$240,OceanSink_Sovereign!C108)</f>
        <v>3.3824093948340219E-7</v>
      </c>
      <c r="O108">
        <f>SUMIFS(OceanSink_All!$N$4:$N$240,OceanSink_All!$C$4:$C$240,OceanSink_Sovereign!C108)</f>
        <v>1.9189716429241166E-4</v>
      </c>
      <c r="P108">
        <f t="shared" si="84"/>
        <v>8.16015001511874E-5</v>
      </c>
      <c r="Q108">
        <f>SUMIFS(OceanSink_All!$P$4:$P$240,OceanSink_All!$C$4:$C$240,OceanSink_Sovereign!C108)</f>
        <v>6.6588048269242368E-9</v>
      </c>
      <c r="R108">
        <f t="shared" si="43"/>
        <v>232.87454405804846</v>
      </c>
      <c r="S108">
        <f t="shared" si="44"/>
        <v>37.617786605512272</v>
      </c>
      <c r="T108">
        <f t="shared" si="45"/>
        <v>1415.0978690978586</v>
      </c>
      <c r="U108">
        <f t="shared" si="46"/>
        <v>9.9873457443653456E-5</v>
      </c>
      <c r="V108">
        <f t="shared" si="47"/>
        <v>2.2815831633861972E-5</v>
      </c>
      <c r="W108">
        <f t="shared" si="48"/>
        <v>29.884090971546545</v>
      </c>
      <c r="X108">
        <f t="shared" si="49"/>
        <v>5.6882231206858362</v>
      </c>
      <c r="Y108">
        <f t="shared" si="50"/>
        <v>32.35588227070491</v>
      </c>
      <c r="Z108">
        <f t="shared" si="51"/>
        <v>9.987345744365347E-5</v>
      </c>
      <c r="AA108">
        <f t="shared" si="52"/>
        <v>2.6884480940219662E-5</v>
      </c>
      <c r="AB108">
        <f t="shared" si="53"/>
        <v>1.0210061412258132E-3</v>
      </c>
      <c r="AC108">
        <f t="shared" si="54"/>
        <v>6.1349550796247908E-4</v>
      </c>
      <c r="AD108">
        <f t="shared" si="55"/>
        <v>3.7637673829014024E-7</v>
      </c>
      <c r="AE108">
        <f t="shared" si="56"/>
        <v>4.3843613107463897E-6</v>
      </c>
      <c r="AF108">
        <f t="shared" si="57"/>
        <v>2.7078785736549217E-6</v>
      </c>
      <c r="AG108">
        <f t="shared" si="58"/>
        <v>1.9662201301913647E-4</v>
      </c>
      <c r="AH108">
        <f t="shared" si="59"/>
        <v>8.8202770870993619E-5</v>
      </c>
      <c r="AI108">
        <f t="shared" si="60"/>
        <v>7.7797287893210011E-9</v>
      </c>
      <c r="AJ108">
        <f t="shared" si="61"/>
        <v>2.6033011332780012E-10</v>
      </c>
      <c r="AK108">
        <f t="shared" si="62"/>
        <v>1.2685954944243738E-10</v>
      </c>
      <c r="AL108">
        <f t="shared" si="63"/>
        <v>232.87352305190723</v>
      </c>
      <c r="AM108">
        <f t="shared" si="64"/>
        <v>37.617657609365779</v>
      </c>
      <c r="AN108">
        <f t="shared" si="65"/>
        <v>1415.0881640154751</v>
      </c>
      <c r="AO108">
        <f t="shared" si="66"/>
        <v>0.99999561563868922</v>
      </c>
      <c r="AP108">
        <f t="shared" si="67"/>
        <v>0.2284465070324245</v>
      </c>
      <c r="AQ108">
        <f t="shared" si="68"/>
        <v>29.883894349533527</v>
      </c>
      <c r="AR108">
        <f t="shared" si="69"/>
        <v>5.6882020386998837</v>
      </c>
      <c r="AS108">
        <f t="shared" si="70"/>
        <v>32.355642433069512</v>
      </c>
      <c r="AT108">
        <f t="shared" si="71"/>
        <v>0.99999342051216467</v>
      </c>
      <c r="AU108">
        <f t="shared" si="72"/>
        <v>0.2691840591583835</v>
      </c>
      <c r="AV108">
        <f t="shared" si="73"/>
        <v>10.221976848937976</v>
      </c>
      <c r="AW108">
        <f t="shared" si="74"/>
        <v>6.1421494269862116</v>
      </c>
      <c r="AX108">
        <f t="shared" si="75"/>
        <v>37.725999583427047</v>
      </c>
      <c r="AY108">
        <f t="shared" si="76"/>
        <v>1.9685147658956907</v>
      </c>
      <c r="AZ108">
        <f t="shared" si="77"/>
        <v>0.88306600560200477</v>
      </c>
      <c r="BA108">
        <f t="shared" si="78"/>
        <v>0.77980557024987995</v>
      </c>
      <c r="BB108">
        <f t="shared" si="79"/>
        <v>222.65154620296926</v>
      </c>
      <c r="BC108">
        <f t="shared" si="80"/>
        <v>38.115799396036572</v>
      </c>
      <c r="BD108">
        <f t="shared" si="81"/>
        <v>27.915379583637836</v>
      </c>
      <c r="BE108">
        <f t="shared" si="82"/>
        <v>5.7563398095768621</v>
      </c>
    </row>
    <row r="109" spans="1:57" x14ac:dyDescent="0.25">
      <c r="A109">
        <v>103</v>
      </c>
      <c r="B109" t="s">
        <v>170</v>
      </c>
      <c r="C109" t="s">
        <v>170</v>
      </c>
      <c r="D109" t="s">
        <v>704</v>
      </c>
      <c r="E109">
        <v>3.6886499816591694</v>
      </c>
      <c r="F109">
        <v>0.52694999737988135</v>
      </c>
      <c r="G109">
        <v>3.6886499816591694</v>
      </c>
      <c r="H109">
        <v>0.52694999737988135</v>
      </c>
      <c r="I109">
        <v>0</v>
      </c>
      <c r="J109">
        <v>0</v>
      </c>
      <c r="K109">
        <v>0</v>
      </c>
      <c r="L109">
        <f>SUMIF(OceanSink_All!$C$4:$C$240,OceanSink_Sovereign!C109,OceanSink_All!$K$4:$K$240)</f>
        <v>7.7602209973852052E-4</v>
      </c>
      <c r="M109">
        <f t="shared" si="83"/>
        <v>5.4017049599475349E-4</v>
      </c>
      <c r="N109">
        <f>SUMIFS(OceanSink_All!$M$4:$M$240,OceanSink_All!$C$4:$C$240,OceanSink_Sovereign!C109)</f>
        <v>2.91784164743218E-7</v>
      </c>
      <c r="O109">
        <f>SUMIFS(OceanSink_All!$N$4:$N$240,OceanSink_All!$C$4:$C$240,OceanSink_Sovereign!C109)</f>
        <v>5.941830846970832E-4</v>
      </c>
      <c r="P109">
        <f t="shared" si="84"/>
        <v>2.5538883267402148E-4</v>
      </c>
      <c r="Q109">
        <f>SUMIFS(OceanSink_All!$P$4:$P$240,OceanSink_All!$C$4:$C$240,OceanSink_Sovereign!C109)</f>
        <v>6.5223455854599344E-8</v>
      </c>
      <c r="R109">
        <f t="shared" si="43"/>
        <v>838.35099346681091</v>
      </c>
      <c r="S109">
        <f t="shared" si="44"/>
        <v>135.42445740609813</v>
      </c>
      <c r="T109">
        <f t="shared" si="45"/>
        <v>18339.783663736085</v>
      </c>
      <c r="U109">
        <f t="shared" si="46"/>
        <v>3.5954557681487534E-4</v>
      </c>
      <c r="V109">
        <f t="shared" si="47"/>
        <v>8.2137252031513311E-5</v>
      </c>
      <c r="W109">
        <f t="shared" si="48"/>
        <v>107.58306562096185</v>
      </c>
      <c r="X109">
        <f t="shared" si="49"/>
        <v>20.47766759384038</v>
      </c>
      <c r="Y109">
        <f t="shared" si="50"/>
        <v>419.33487008382048</v>
      </c>
      <c r="Z109">
        <f t="shared" si="51"/>
        <v>3.5954557681487534E-4</v>
      </c>
      <c r="AA109">
        <f t="shared" si="52"/>
        <v>9.678443556911272E-5</v>
      </c>
      <c r="AB109">
        <f t="shared" si="53"/>
        <v>2.8624739039676038E-3</v>
      </c>
      <c r="AC109">
        <f t="shared" si="54"/>
        <v>2.034029336020658E-3</v>
      </c>
      <c r="AD109">
        <f t="shared" si="55"/>
        <v>4.1372753397926388E-6</v>
      </c>
      <c r="AE109">
        <f t="shared" si="56"/>
        <v>3.4144098668392943E-6</v>
      </c>
      <c r="AF109">
        <f t="shared" si="57"/>
        <v>2.4747721147569627E-6</v>
      </c>
      <c r="AG109">
        <f t="shared" si="58"/>
        <v>2.1917334244700845E-3</v>
      </c>
      <c r="AH109">
        <f t="shared" si="59"/>
        <v>9.9271042408960409E-4</v>
      </c>
      <c r="AI109">
        <f t="shared" si="60"/>
        <v>9.8547398609616154E-7</v>
      </c>
      <c r="AJ109">
        <f t="shared" si="61"/>
        <v>9.1601218129272991E-9</v>
      </c>
      <c r="AK109">
        <f t="shared" si="62"/>
        <v>4.5004037615832949E-9</v>
      </c>
      <c r="AL109">
        <f t="shared" si="63"/>
        <v>838.34813099290693</v>
      </c>
      <c r="AM109">
        <f t="shared" si="64"/>
        <v>135.42409575342788</v>
      </c>
      <c r="AN109">
        <f t="shared" si="65"/>
        <v>18339.685710633603</v>
      </c>
      <c r="AO109">
        <f t="shared" si="66"/>
        <v>0.99999658559013316</v>
      </c>
      <c r="AP109">
        <f t="shared" si="67"/>
        <v>0.22844670447557755</v>
      </c>
      <c r="AQ109">
        <f t="shared" si="68"/>
        <v>107.58087388753738</v>
      </c>
      <c r="AR109">
        <f t="shared" si="69"/>
        <v>20.477432580134987</v>
      </c>
      <c r="AS109">
        <f t="shared" si="70"/>
        <v>419.32524507397386</v>
      </c>
      <c r="AT109">
        <f t="shared" si="71"/>
        <v>0.99997962752398051</v>
      </c>
      <c r="AU109">
        <f t="shared" si="72"/>
        <v>0.26918115689454086</v>
      </c>
      <c r="AV109">
        <f t="shared" si="73"/>
        <v>7.9585034517334625</v>
      </c>
      <c r="AW109">
        <f t="shared" si="74"/>
        <v>5.6552707063143624</v>
      </c>
      <c r="AX109">
        <f t="shared" si="75"/>
        <v>31.982086761697346</v>
      </c>
      <c r="AY109">
        <f t="shared" si="76"/>
        <v>6.0936513690998462</v>
      </c>
      <c r="AZ109">
        <f t="shared" si="77"/>
        <v>2.7601201893222362</v>
      </c>
      <c r="BA109">
        <f t="shared" si="78"/>
        <v>7.6182634595042176</v>
      </c>
      <c r="BB109">
        <f t="shared" si="79"/>
        <v>830.38962754117347</v>
      </c>
      <c r="BC109">
        <f t="shared" si="80"/>
        <v>135.54212554551188</v>
      </c>
      <c r="BD109">
        <f t="shared" si="81"/>
        <v>101.48722251843753</v>
      </c>
      <c r="BE109">
        <f t="shared" si="82"/>
        <v>20.662611367721119</v>
      </c>
    </row>
    <row r="110" spans="1:57" x14ac:dyDescent="0.25">
      <c r="A110">
        <v>104</v>
      </c>
      <c r="B110" t="s">
        <v>137</v>
      </c>
      <c r="C110" t="s">
        <v>137</v>
      </c>
      <c r="D110" t="s">
        <v>704</v>
      </c>
      <c r="E110">
        <v>6.3388422310528352</v>
      </c>
      <c r="F110">
        <v>0.90554889015040507</v>
      </c>
      <c r="G110">
        <v>6.3388422310528352</v>
      </c>
      <c r="H110">
        <v>0.90554889015040507</v>
      </c>
      <c r="I110">
        <v>0</v>
      </c>
      <c r="J110">
        <v>0</v>
      </c>
      <c r="K110">
        <v>0</v>
      </c>
      <c r="L110">
        <f>SUMIF(OceanSink_All!$C$4:$C$240,OceanSink_Sovereign!C110,OceanSink_All!$K$4:$K$240)</f>
        <v>2.042108482385717</v>
      </c>
      <c r="M110">
        <f t="shared" si="83"/>
        <v>0.77530604096550459</v>
      </c>
      <c r="N110">
        <f>SUMIFS(OceanSink_All!$M$4:$M$240,OceanSink_All!$C$4:$C$240,OceanSink_Sovereign!C110)</f>
        <v>0.60109945715760471</v>
      </c>
      <c r="O110">
        <f>SUMIFS(OceanSink_All!$N$4:$N$240,OceanSink_All!$C$4:$C$240,OceanSink_Sovereign!C110)</f>
        <v>2.9169343627621379E-2</v>
      </c>
      <c r="P110">
        <f t="shared" si="84"/>
        <v>1.2578252789269989E-2</v>
      </c>
      <c r="Q110">
        <f>SUMIFS(OceanSink_All!$P$4:$P$240,OceanSink_All!$C$4:$C$240,OceanSink_Sovereign!C110)</f>
        <v>1.5821244323077827E-4</v>
      </c>
      <c r="R110">
        <f t="shared" si="43"/>
        <v>1440.6828265777019</v>
      </c>
      <c r="S110">
        <f t="shared" si="44"/>
        <v>232.72315725035631</v>
      </c>
      <c r="T110">
        <f t="shared" si="45"/>
        <v>54160.067920574067</v>
      </c>
      <c r="U110">
        <f t="shared" si="46"/>
        <v>6.1786905714410819E-4</v>
      </c>
      <c r="V110">
        <f t="shared" si="47"/>
        <v>1.4115057934713398E-4</v>
      </c>
      <c r="W110">
        <f t="shared" si="48"/>
        <v>184.87850110341364</v>
      </c>
      <c r="X110">
        <f t="shared" si="49"/>
        <v>35.190301270848927</v>
      </c>
      <c r="Y110">
        <f t="shared" si="50"/>
        <v>1238.3573035331117</v>
      </c>
      <c r="Z110">
        <f t="shared" si="51"/>
        <v>6.178690571441083E-4</v>
      </c>
      <c r="AA110">
        <f t="shared" si="52"/>
        <v>1.6632135619930755E-4</v>
      </c>
      <c r="AB110">
        <f t="shared" si="53"/>
        <v>12.944603488537798</v>
      </c>
      <c r="AC110">
        <f t="shared" si="54"/>
        <v>5.2509406635072287</v>
      </c>
      <c r="AD110">
        <f t="shared" si="55"/>
        <v>27.572377851673735</v>
      </c>
      <c r="AE110">
        <f t="shared" si="56"/>
        <v>8.9850474023399785E-3</v>
      </c>
      <c r="AF110">
        <f t="shared" si="57"/>
        <v>3.8641733823124654E-3</v>
      </c>
      <c r="AG110">
        <f t="shared" si="58"/>
        <v>0.18489986723885829</v>
      </c>
      <c r="AH110">
        <f t="shared" si="59"/>
        <v>8.3993066045127449E-2</v>
      </c>
      <c r="AI110">
        <f t="shared" si="60"/>
        <v>7.0548351436611418E-3</v>
      </c>
      <c r="AJ110">
        <f t="shared" si="61"/>
        <v>3.815930517369864E-5</v>
      </c>
      <c r="AK110">
        <f t="shared" si="62"/>
        <v>1.8794562711321488E-5</v>
      </c>
      <c r="AL110">
        <f t="shared" si="63"/>
        <v>1427.7382230891642</v>
      </c>
      <c r="AM110">
        <f t="shared" si="64"/>
        <v>231.03711475081846</v>
      </c>
      <c r="AN110">
        <f t="shared" si="65"/>
        <v>53378.148392382856</v>
      </c>
      <c r="AO110">
        <f t="shared" si="66"/>
        <v>0.99101495259766004</v>
      </c>
      <c r="AP110">
        <f t="shared" si="67"/>
        <v>0.22659364868967147</v>
      </c>
      <c r="AQ110">
        <f t="shared" si="68"/>
        <v>184.69360123617477</v>
      </c>
      <c r="AR110">
        <f t="shared" si="69"/>
        <v>35.170390648925576</v>
      </c>
      <c r="AS110">
        <f t="shared" si="70"/>
        <v>1236.9563783980316</v>
      </c>
      <c r="AT110">
        <f t="shared" si="71"/>
        <v>0.99899988443147625</v>
      </c>
      <c r="AU110">
        <f t="shared" si="72"/>
        <v>0.26897468925069351</v>
      </c>
      <c r="AV110">
        <f t="shared" si="73"/>
        <v>20937.454739003013</v>
      </c>
      <c r="AW110">
        <f t="shared" si="74"/>
        <v>8493.8686889966993</v>
      </c>
      <c r="AX110">
        <f t="shared" si="75"/>
        <v>72145805.305918515</v>
      </c>
      <c r="AY110">
        <f t="shared" si="76"/>
        <v>299.06923027725441</v>
      </c>
      <c r="AZ110">
        <f t="shared" si="77"/>
        <v>135.86422675633955</v>
      </c>
      <c r="BA110">
        <f t="shared" si="78"/>
        <v>18459.088112098052</v>
      </c>
      <c r="BB110">
        <f t="shared" si="79"/>
        <v>-19509.716515913849</v>
      </c>
      <c r="BC110">
        <f t="shared" si="80"/>
        <v>8497.0102656352537</v>
      </c>
      <c r="BD110">
        <f t="shared" si="81"/>
        <v>-114.37562904107963</v>
      </c>
      <c r="BE110">
        <f t="shared" si="82"/>
        <v>140.34259684962396</v>
      </c>
    </row>
    <row r="111" spans="1:57" x14ac:dyDescent="0.25">
      <c r="A111">
        <v>105</v>
      </c>
      <c r="B111" t="s">
        <v>381</v>
      </c>
      <c r="C111" t="s">
        <v>381</v>
      </c>
      <c r="D111" t="s">
        <v>704</v>
      </c>
      <c r="E111">
        <v>37.92470193399523</v>
      </c>
      <c r="F111">
        <v>5.417814561999319</v>
      </c>
      <c r="G111">
        <v>37.92470193399523</v>
      </c>
      <c r="H111">
        <v>5.417814561999319</v>
      </c>
      <c r="I111">
        <v>0</v>
      </c>
      <c r="J111">
        <v>0</v>
      </c>
      <c r="K111">
        <v>0</v>
      </c>
      <c r="L111">
        <f>SUMIF(OceanSink_All!$C$4:$C$240,OceanSink_Sovereign!C111,OceanSink_All!$K$4:$K$240)</f>
        <v>0</v>
      </c>
      <c r="M111">
        <f t="shared" si="83"/>
        <v>0</v>
      </c>
      <c r="N111">
        <f>SUMIFS(OceanSink_All!$M$4:$M$240,OceanSink_All!$C$4:$C$240,OceanSink_Sovereign!C111)</f>
        <v>0</v>
      </c>
      <c r="O111">
        <f>SUMIFS(OceanSink_All!$N$4:$N$240,OceanSink_All!$C$4:$C$240,OceanSink_Sovereign!C111)</f>
        <v>9.7642010576840617E-5</v>
      </c>
      <c r="P111">
        <f t="shared" si="84"/>
        <v>4.1603172762154634E-5</v>
      </c>
      <c r="Q111">
        <f>SUMIFS(OceanSink_All!$P$4:$P$240,OceanSink_All!$C$4:$C$240,OceanSink_Sovereign!C111)</f>
        <v>1.7308239838776852E-9</v>
      </c>
      <c r="R111">
        <f t="shared" si="43"/>
        <v>8619.4709992506323</v>
      </c>
      <c r="S111">
        <f t="shared" si="44"/>
        <v>1392.3609470229926</v>
      </c>
      <c r="T111">
        <f t="shared" si="45"/>
        <v>1938669.0067947649</v>
      </c>
      <c r="U111">
        <f t="shared" si="46"/>
        <v>3.6966529489624173E-3</v>
      </c>
      <c r="V111">
        <f t="shared" si="47"/>
        <v>8.4449075311055497E-4</v>
      </c>
      <c r="W111">
        <f t="shared" si="48"/>
        <v>1106.1108310919765</v>
      </c>
      <c r="X111">
        <f t="shared" si="49"/>
        <v>210.54029080051339</v>
      </c>
      <c r="Y111">
        <f t="shared" si="50"/>
        <v>44327.214050364746</v>
      </c>
      <c r="Z111">
        <f t="shared" si="51"/>
        <v>3.6966529489624168E-3</v>
      </c>
      <c r="AA111">
        <f t="shared" si="52"/>
        <v>9.950851636938323E-4</v>
      </c>
      <c r="AB111">
        <f t="shared" si="53"/>
        <v>0</v>
      </c>
      <c r="AC111">
        <f t="shared" si="54"/>
        <v>0</v>
      </c>
      <c r="AD111">
        <f t="shared" si="55"/>
        <v>0</v>
      </c>
      <c r="AE111">
        <f t="shared" si="56"/>
        <v>0</v>
      </c>
      <c r="AF111">
        <f t="shared" si="57"/>
        <v>0</v>
      </c>
      <c r="AG111">
        <f t="shared" si="58"/>
        <v>3.7030441473626901E-3</v>
      </c>
      <c r="AH111">
        <f t="shared" si="59"/>
        <v>1.6641100966129628E-3</v>
      </c>
      <c r="AI111">
        <f t="shared" si="60"/>
        <v>2.7692624136492044E-6</v>
      </c>
      <c r="AJ111">
        <f t="shared" si="61"/>
        <v>2.5036030168110088E-9</v>
      </c>
      <c r="AK111">
        <f t="shared" si="62"/>
        <v>1.2218545957281509E-9</v>
      </c>
      <c r="AL111">
        <f t="shared" si="63"/>
        <v>8619.4709992506323</v>
      </c>
      <c r="AM111">
        <f t="shared" si="64"/>
        <v>1392.3609470229926</v>
      </c>
      <c r="AN111">
        <f t="shared" si="65"/>
        <v>1938669.0067947649</v>
      </c>
      <c r="AO111">
        <f t="shared" si="66"/>
        <v>1</v>
      </c>
      <c r="AP111">
        <f t="shared" si="67"/>
        <v>0.22844739951787685</v>
      </c>
      <c r="AQ111">
        <f t="shared" si="68"/>
        <v>1106.1071280478291</v>
      </c>
      <c r="AR111">
        <f t="shared" si="69"/>
        <v>210.53989376222904</v>
      </c>
      <c r="AS111">
        <f t="shared" si="70"/>
        <v>44327.046865410688</v>
      </c>
      <c r="AT111">
        <f t="shared" si="71"/>
        <v>0.99999665219429801</v>
      </c>
      <c r="AU111">
        <f t="shared" si="72"/>
        <v>0.26918473913770802</v>
      </c>
      <c r="AV111">
        <f t="shared" si="73"/>
        <v>0</v>
      </c>
      <c r="AW111">
        <f t="shared" si="74"/>
        <v>0</v>
      </c>
      <c r="AX111">
        <f t="shared" si="75"/>
        <v>0</v>
      </c>
      <c r="AY111">
        <f t="shared" si="76"/>
        <v>0.99802587076256066</v>
      </c>
      <c r="AZ111">
        <f t="shared" si="77"/>
        <v>0.44867073510271183</v>
      </c>
      <c r="BA111">
        <f t="shared" si="78"/>
        <v>0.2013054285376078</v>
      </c>
      <c r="BB111">
        <f t="shared" si="79"/>
        <v>8619.4709992506323</v>
      </c>
      <c r="BC111">
        <f t="shared" si="80"/>
        <v>1392.3609470229926</v>
      </c>
      <c r="BD111">
        <f t="shared" si="81"/>
        <v>1105.1091021770665</v>
      </c>
      <c r="BE111">
        <f t="shared" si="82"/>
        <v>210.54037183124575</v>
      </c>
    </row>
    <row r="112" spans="1:57" x14ac:dyDescent="0.25">
      <c r="A112">
        <v>106</v>
      </c>
      <c r="B112" t="s">
        <v>141</v>
      </c>
      <c r="C112" t="s">
        <v>141</v>
      </c>
      <c r="D112" t="s">
        <v>704</v>
      </c>
      <c r="E112">
        <v>4.5396783556571378</v>
      </c>
      <c r="F112">
        <v>0.64852547937959126</v>
      </c>
      <c r="G112">
        <v>4.5396783556571378</v>
      </c>
      <c r="H112">
        <v>0.64852547937959126</v>
      </c>
      <c r="I112">
        <v>0</v>
      </c>
      <c r="J112">
        <v>0</v>
      </c>
      <c r="K112">
        <v>0</v>
      </c>
      <c r="L112">
        <f>SUMIF(OceanSink_All!$C$4:$C$240,OceanSink_Sovereign!C112,OceanSink_All!$K$4:$K$240)</f>
        <v>2.416228016936264E-2</v>
      </c>
      <c r="M112">
        <f t="shared" si="83"/>
        <v>1.7525072744930474E-2</v>
      </c>
      <c r="N112">
        <f>SUMIFS(OceanSink_All!$M$4:$M$240,OceanSink_All!$C$4:$C$240,OceanSink_Sovereign!C112)</f>
        <v>3.0712817471510495E-4</v>
      </c>
      <c r="O112">
        <f>SUMIFS(OceanSink_All!$N$4:$N$240,OceanSink_All!$C$4:$C$240,OceanSink_Sovereign!C112)</f>
        <v>6.6220714241176676E-2</v>
      </c>
      <c r="P112">
        <f t="shared" si="84"/>
        <v>2.8363747202441583E-2</v>
      </c>
      <c r="Q112">
        <f>SUMIFS(OceanSink_All!$P$4:$P$240,OceanSink_All!$C$4:$C$240,OceanSink_Sovereign!C112)</f>
        <v>8.0450215536401269E-4</v>
      </c>
      <c r="R112">
        <f t="shared" si="43"/>
        <v>1031.7714823603449</v>
      </c>
      <c r="S112">
        <f t="shared" si="44"/>
        <v>166.66896592789314</v>
      </c>
      <c r="T112">
        <f t="shared" si="45"/>
        <v>27778.544203473204</v>
      </c>
      <c r="U112">
        <f t="shared" si="46"/>
        <v>4.4249828014437167E-4</v>
      </c>
      <c r="V112">
        <f t="shared" si="47"/>
        <v>1.0108758139011467E-4</v>
      </c>
      <c r="W112">
        <f t="shared" si="48"/>
        <v>132.40413616448399</v>
      </c>
      <c r="X112">
        <f t="shared" si="49"/>
        <v>25.202180963856073</v>
      </c>
      <c r="Y112">
        <f t="shared" si="50"/>
        <v>635.14992533494944</v>
      </c>
      <c r="Z112">
        <f t="shared" si="51"/>
        <v>4.4249828014437161E-4</v>
      </c>
      <c r="AA112">
        <f t="shared" si="52"/>
        <v>1.1911409580801792E-4</v>
      </c>
      <c r="AB112">
        <f t="shared" si="53"/>
        <v>0.10968898030817927</v>
      </c>
      <c r="AC112">
        <f t="shared" si="54"/>
        <v>8.1086684943981566E-2</v>
      </c>
      <c r="AD112">
        <f t="shared" si="55"/>
        <v>6.5750504752045266E-3</v>
      </c>
      <c r="AE112">
        <f t="shared" si="56"/>
        <v>1.0631131232397305E-4</v>
      </c>
      <c r="AF112">
        <f t="shared" si="57"/>
        <v>8.0043782847721238E-5</v>
      </c>
      <c r="AG112">
        <f t="shared" si="58"/>
        <v>0.30062074313682613</v>
      </c>
      <c r="AH112">
        <f t="shared" si="59"/>
        <v>0.13573529618158833</v>
      </c>
      <c r="AI112">
        <f t="shared" si="60"/>
        <v>1.8424070629503509E-2</v>
      </c>
      <c r="AJ112">
        <f t="shared" si="61"/>
        <v>1.3915026496313921E-4</v>
      </c>
      <c r="AK112">
        <f t="shared" si="62"/>
        <v>6.8183312170114039E-5</v>
      </c>
      <c r="AL112">
        <f t="shared" si="63"/>
        <v>1031.6617933800367</v>
      </c>
      <c r="AM112">
        <f t="shared" si="64"/>
        <v>166.65508925361789</v>
      </c>
      <c r="AN112">
        <f t="shared" si="65"/>
        <v>27773.918774131344</v>
      </c>
      <c r="AO112">
        <f t="shared" si="66"/>
        <v>0.99989368868767603</v>
      </c>
      <c r="AP112">
        <f t="shared" si="67"/>
        <v>0.22842574612237479</v>
      </c>
      <c r="AQ112">
        <f t="shared" si="68"/>
        <v>132.10351542134717</v>
      </c>
      <c r="AR112">
        <f t="shared" si="69"/>
        <v>25.169635677999391</v>
      </c>
      <c r="AS112">
        <f t="shared" si="70"/>
        <v>633.51056016321991</v>
      </c>
      <c r="AT112">
        <f t="shared" si="71"/>
        <v>0.9977295215100882</v>
      </c>
      <c r="AU112">
        <f t="shared" si="72"/>
        <v>0.26870607726706452</v>
      </c>
      <c r="AV112">
        <f t="shared" si="73"/>
        <v>247.77597573321702</v>
      </c>
      <c r="AW112">
        <f t="shared" si="74"/>
        <v>183.16939932109679</v>
      </c>
      <c r="AX112">
        <f t="shared" si="75"/>
        <v>33551.028847651411</v>
      </c>
      <c r="AY112">
        <f t="shared" si="76"/>
        <v>679.07093079994297</v>
      </c>
      <c r="AZ112">
        <f t="shared" si="77"/>
        <v>306.62547647705753</v>
      </c>
      <c r="BA112">
        <f t="shared" si="78"/>
        <v>94019.182824782562</v>
      </c>
      <c r="BB112">
        <f t="shared" si="79"/>
        <v>783.88581764681965</v>
      </c>
      <c r="BC112">
        <f t="shared" si="80"/>
        <v>247.63874418552271</v>
      </c>
      <c r="BD112">
        <f t="shared" si="81"/>
        <v>-546.96741537859577</v>
      </c>
      <c r="BE112">
        <f t="shared" si="82"/>
        <v>307.65677854542031</v>
      </c>
    </row>
    <row r="113" spans="1:57" x14ac:dyDescent="0.25">
      <c r="A113">
        <v>107</v>
      </c>
      <c r="B113" t="s">
        <v>384</v>
      </c>
      <c r="C113" t="s">
        <v>384</v>
      </c>
      <c r="D113" t="s">
        <v>704</v>
      </c>
      <c r="E113">
        <v>2.0188413050071918E-2</v>
      </c>
      <c r="F113">
        <v>2.8840590071531314E-3</v>
      </c>
      <c r="G113">
        <v>2.0188413050071918E-2</v>
      </c>
      <c r="H113">
        <v>2.8840590071531314E-3</v>
      </c>
      <c r="I113">
        <v>0</v>
      </c>
      <c r="J113">
        <v>0</v>
      </c>
      <c r="K113">
        <v>0</v>
      </c>
      <c r="L113">
        <f>SUMIF(OceanSink_All!$C$4:$C$240,OceanSink_Sovereign!C113,OceanSink_All!$K$4:$K$240)</f>
        <v>0</v>
      </c>
      <c r="M113">
        <f t="shared" si="83"/>
        <v>0</v>
      </c>
      <c r="N113">
        <f>SUMIFS(OceanSink_All!$M$4:$M$240,OceanSink_All!$C$4:$C$240,OceanSink_Sovereign!C113)</f>
        <v>0</v>
      </c>
      <c r="O113">
        <f>SUMIFS(OceanSink_All!$N$4:$N$240,OceanSink_All!$C$4:$C$240,OceanSink_Sovereign!C113)</f>
        <v>3.6195605470178529E-3</v>
      </c>
      <c r="P113">
        <f t="shared" si="84"/>
        <v>1.7574464374046095E-3</v>
      </c>
      <c r="Q113">
        <f>SUMIFS(OceanSink_All!$P$4:$P$240,OceanSink_All!$C$4:$C$240,OceanSink_Sovereign!C113)</f>
        <v>3.0886179803461539E-6</v>
      </c>
      <c r="R113">
        <f t="shared" ref="R113:R131" si="85">G113*$R$1</f>
        <v>4.588393103493436</v>
      </c>
      <c r="S113">
        <f t="shared" ref="S113:S131" si="86">R113*((H113/G113)^2+($S$1/$R$1)^2)^0.5</f>
        <v>0.74119390475927294</v>
      </c>
      <c r="T113">
        <f t="shared" ref="T113:T131" si="87">S113^2</f>
        <v>0.54936840445229818</v>
      </c>
      <c r="U113">
        <f t="shared" ref="U113:U131" si="88">R113/$R$2</f>
        <v>1.9678350212562303E-6</v>
      </c>
      <c r="V113">
        <f t="shared" ref="V113:V131" si="89">U113*((S113/R113)^2+($S$2/$R$2)^2)^0.5</f>
        <v>4.4954679328619175E-7</v>
      </c>
      <c r="W113">
        <f t="shared" ref="W113:W131" si="90">G113*$W$1</f>
        <v>0.58881470910721279</v>
      </c>
      <c r="X113">
        <f t="shared" ref="X113:X131" si="91">W113*((H113/G113)^2+($X$1/$W$1)^2)^0.5</f>
        <v>0.11207667134103297</v>
      </c>
      <c r="Y113">
        <f t="shared" ref="Y113:Y131" si="92">X113^2</f>
        <v>1.2561180258885921E-2</v>
      </c>
      <c r="Z113">
        <f t="shared" ref="Z113:Z131" si="93">W113/$W$2</f>
        <v>1.9678350212562299E-6</v>
      </c>
      <c r="AA113">
        <f t="shared" ref="AA113:AA131" si="94">Z113*(($X$2/$W$2)^2+($X$6/$W$6)^2)^0.5</f>
        <v>5.2971254301782164E-7</v>
      </c>
      <c r="AB113">
        <f t="shared" ref="AB113:AB131" si="95">G113*L113</f>
        <v>0</v>
      </c>
      <c r="AC113">
        <f t="shared" ref="AC113:AC131" si="96">IF(AB113=0,0,AB113*((H113/G113)^2+(M113/L113)^2)^0.5)</f>
        <v>0</v>
      </c>
      <c r="AD113">
        <f t="shared" ref="AD113:AD131" si="97">AC113^2</f>
        <v>0</v>
      </c>
      <c r="AE113">
        <f t="shared" si="56"/>
        <v>0</v>
      </c>
      <c r="AF113">
        <f t="shared" ref="AF113:AF131" si="98">IF(AE113=0,0,AE113*((AC113/AB113)^2+(H113/G113)^2)^0.5)</f>
        <v>0</v>
      </c>
      <c r="AG113">
        <f t="shared" ref="AG113:AG131" si="99">O113*G113</f>
        <v>7.3073183382940665E-5</v>
      </c>
      <c r="AH113">
        <f t="shared" ref="AH113:AH131" si="100">IF(AG113=0,0,AG113*((H113/G113)^2+(P113/O113)^2)^0.5)</f>
        <v>3.698388218918523E-5</v>
      </c>
      <c r="AI113">
        <f t="shared" ref="AI113:AI131" si="101">AH113^2</f>
        <v>1.3678075417835324E-9</v>
      </c>
      <c r="AJ113">
        <f t="shared" si="61"/>
        <v>2.3229846683984225E-9</v>
      </c>
      <c r="AK113">
        <f t="shared" si="62"/>
        <v>1.2561076445877556E-9</v>
      </c>
      <c r="AL113">
        <f t="shared" ref="AL113:AL131" si="102">($L$2-L113)*G113</f>
        <v>4.588393103493436</v>
      </c>
      <c r="AM113">
        <f t="shared" si="64"/>
        <v>0.74119390475927294</v>
      </c>
      <c r="AN113">
        <f t="shared" si="65"/>
        <v>0.54936840445229818</v>
      </c>
      <c r="AO113">
        <f t="shared" ref="AO113:AO131" si="103">AL113/R113</f>
        <v>1</v>
      </c>
      <c r="AP113">
        <f t="shared" ref="AP113:AP131" si="104">AO113*((AM113/AL113)^2+(S113/R113)^2)^0.5</f>
        <v>0.22844739951787685</v>
      </c>
      <c r="AQ113">
        <f t="shared" ref="AQ113:AQ131" si="105">($O$2-O113)*G113</f>
        <v>0.58874163592382989</v>
      </c>
      <c r="AR113">
        <f t="shared" ref="AR113:AR131" si="106">AQ113*((($X$1^2-Q113)^0.5/($O$2-O113))^2+(H113/G113)^2)^0.5</f>
        <v>0.11206883118284729</v>
      </c>
      <c r="AS113">
        <f t="shared" ref="AS113:AS131" si="107">AR113^2</f>
        <v>1.2559422922689524E-2</v>
      </c>
      <c r="AT113">
        <f t="shared" ref="AT113:AT131" si="108">AQ113/W113</f>
        <v>0.99987589782956732</v>
      </c>
      <c r="AU113">
        <f t="shared" ref="AU113:AU131" si="109">AT113*((AR113/AQ113)^2+(X113/W113)^2)^0.5</f>
        <v>0.26915932515826851</v>
      </c>
      <c r="AV113">
        <f t="shared" ref="AV113:AV131" si="110">(2.8*3.664*1000-G113)*L113</f>
        <v>0</v>
      </c>
      <c r="AW113">
        <f t="shared" ref="AW113:AW131" si="111">IF(AV113=0,0,AV113*((((0.4*3.664*1000)^2-H113^2)^0.5/(2.8*3.664*1000-G113))^2+(M113/L113)^2)^0.5)</f>
        <v>0</v>
      </c>
      <c r="AX113">
        <f t="shared" ref="AX113:AX131" si="112">AW113^2</f>
        <v>0</v>
      </c>
      <c r="AY113">
        <f t="shared" si="76"/>
        <v>37.133722490782176</v>
      </c>
      <c r="AZ113">
        <f t="shared" si="77"/>
        <v>18.794164556353948</v>
      </c>
      <c r="BA113">
        <f t="shared" ref="BA113:BA131" si="113">AZ113^2</f>
        <v>353.22062137131098</v>
      </c>
      <c r="BB113">
        <f t="shared" ref="BB113:BB131" si="114">-AV113+AL113</f>
        <v>4.588393103493436</v>
      </c>
      <c r="BC113">
        <f t="shared" ref="BC113:BC131" si="115">(AX113+AN113)^0.5</f>
        <v>0.74119390475927294</v>
      </c>
      <c r="BD113">
        <f t="shared" ref="BD113:BD131" si="116">-AY113+AQ113</f>
        <v>-36.544980854858345</v>
      </c>
      <c r="BE113">
        <f t="shared" ref="BE113:BE131" si="117">(BA113+AS113)^0.5</f>
        <v>18.794498684302109</v>
      </c>
    </row>
    <row r="114" spans="1:57" x14ac:dyDescent="0.25">
      <c r="A114">
        <v>108</v>
      </c>
      <c r="B114" t="s">
        <v>140</v>
      </c>
      <c r="C114" t="s">
        <v>140</v>
      </c>
      <c r="D114" t="s">
        <v>704</v>
      </c>
      <c r="E114">
        <v>45.382202876241884</v>
      </c>
      <c r="F114">
        <v>6.483171839463127</v>
      </c>
      <c r="G114">
        <v>45.382202876241884</v>
      </c>
      <c r="H114">
        <v>6.483171839463127</v>
      </c>
      <c r="I114">
        <v>0</v>
      </c>
      <c r="J114">
        <v>0</v>
      </c>
      <c r="K114">
        <v>0</v>
      </c>
      <c r="L114">
        <f>SUMIF(OceanSink_All!$C$4:$C$240,OceanSink_Sovereign!C114,OceanSink_All!$K$4:$K$240)</f>
        <v>3.3584612211285153E-3</v>
      </c>
      <c r="M114">
        <f t="shared" si="83"/>
        <v>1.9184318899913948E-3</v>
      </c>
      <c r="N114">
        <f>SUMIFS(OceanSink_All!$M$4:$M$240,OceanSink_All!$C$4:$C$240,OceanSink_Sovereign!C114)</f>
        <v>3.6803809165359552E-6</v>
      </c>
      <c r="O114">
        <f>SUMIFS(OceanSink_All!$N$4:$N$240,OceanSink_All!$C$4:$C$240,OceanSink_Sovereign!C114)</f>
        <v>3.2648374642663472E-3</v>
      </c>
      <c r="P114">
        <f t="shared" si="84"/>
        <v>1.3897340579848089E-3</v>
      </c>
      <c r="Q114">
        <f>SUMIFS(OceanSink_All!$P$4:$P$240,OceanSink_All!$C$4:$C$240,OceanSink_Sovereign!C114)</f>
        <v>1.931360751922924E-6</v>
      </c>
      <c r="R114">
        <f t="shared" si="85"/>
        <v>10314.400947822218</v>
      </c>
      <c r="S114">
        <f t="shared" si="86"/>
        <v>1666.1543467033136</v>
      </c>
      <c r="T114">
        <f t="shared" si="87"/>
        <v>2776070.3070383458</v>
      </c>
      <c r="U114">
        <f t="shared" si="88"/>
        <v>4.4235615716860842E-3</v>
      </c>
      <c r="V114">
        <f t="shared" si="89"/>
        <v>1.0105511376588981E-3</v>
      </c>
      <c r="W114">
        <f t="shared" si="90"/>
        <v>1323.6161019166234</v>
      </c>
      <c r="X114">
        <f t="shared" si="91"/>
        <v>251.94086448882734</v>
      </c>
      <c r="Y114">
        <f t="shared" si="92"/>
        <v>63474.199199377661</v>
      </c>
      <c r="Z114">
        <f t="shared" si="93"/>
        <v>4.4235615716860851E-3</v>
      </c>
      <c r="AA114">
        <f t="shared" si="94"/>
        <v>1.1907583837174936E-3</v>
      </c>
      <c r="AB114">
        <f t="shared" si="95"/>
        <v>0.15241436848924533</v>
      </c>
      <c r="AC114">
        <f t="shared" si="96"/>
        <v>8.9744036916611772E-2</v>
      </c>
      <c r="AD114">
        <f t="shared" si="97"/>
        <v>8.0539921620901758E-3</v>
      </c>
      <c r="AE114">
        <f t="shared" ref="AE114:AE131" si="118">AB114/R114</f>
        <v>1.4776851245192877E-5</v>
      </c>
      <c r="AF114">
        <f t="shared" si="98"/>
        <v>8.9532670390309403E-6</v>
      </c>
      <c r="AG114">
        <f t="shared" si="99"/>
        <v>0.14816551616129048</v>
      </c>
      <c r="AH114">
        <f t="shared" si="100"/>
        <v>6.652626489629819E-2</v>
      </c>
      <c r="AI114">
        <f t="shared" si="101"/>
        <v>4.4257439210524368E-3</v>
      </c>
      <c r="AJ114">
        <f t="shared" ref="AJ114:AJ131" si="119">AI114/W114</f>
        <v>3.3436763988016379E-6</v>
      </c>
      <c r="AK114">
        <f t="shared" ref="AK114:AK131" si="120">IF(AJ114=0,0,AJ114*((AH114/AG114)^2+(X114/W114)^2)^0.5)</f>
        <v>1.6306417229008859E-6</v>
      </c>
      <c r="AL114">
        <f t="shared" si="102"/>
        <v>10314.24853345373</v>
      </c>
      <c r="AM114">
        <f t="shared" ref="AM114:AM131" si="121">AL114*((($S$1^2-N114)^0.5/($L$2-L114))^2+(H114/G114)^2)^0.5</f>
        <v>1666.1350887906997</v>
      </c>
      <c r="AN114">
        <f t="shared" ref="AN114:AN131" si="122">AM114^2</f>
        <v>2776006.1340995929</v>
      </c>
      <c r="AO114">
        <f t="shared" si="103"/>
        <v>0.99998522314875504</v>
      </c>
      <c r="AP114">
        <f t="shared" si="104"/>
        <v>0.22844439141970699</v>
      </c>
      <c r="AQ114">
        <f t="shared" si="105"/>
        <v>1323.4679364004623</v>
      </c>
      <c r="AR114">
        <f t="shared" si="106"/>
        <v>251.92497098517634</v>
      </c>
      <c r="AS114">
        <f t="shared" si="107"/>
        <v>63466.191005881941</v>
      </c>
      <c r="AT114">
        <f t="shared" si="108"/>
        <v>0.9998880600531026</v>
      </c>
      <c r="AU114">
        <f t="shared" si="109"/>
        <v>0.26916188663936075</v>
      </c>
      <c r="AV114">
        <f t="shared" si="110"/>
        <v>34.302710991312416</v>
      </c>
      <c r="AW114">
        <f t="shared" si="111"/>
        <v>20.203271091966307</v>
      </c>
      <c r="AX114">
        <f t="shared" si="112"/>
        <v>408.1721628154815</v>
      </c>
      <c r="AY114">
        <f t="shared" ref="AY114:AY131" si="123">(2.8*3.664*1000-G114)*O114</f>
        <v>33.346454997240016</v>
      </c>
      <c r="AZ114">
        <f t="shared" ref="AZ114:AZ131" si="124">IF(AY114=0,0,AY114*((((0.4*3.664*1000)^2-H114^2)^0.5/(2.8*3.664*1000-G114))^2+(P114/O114)^2)^0.5)</f>
        <v>14.97927960346226</v>
      </c>
      <c r="BA114">
        <f t="shared" si="113"/>
        <v>224.37881743870048</v>
      </c>
      <c r="BB114">
        <f t="shared" si="114"/>
        <v>10279.945822462418</v>
      </c>
      <c r="BC114">
        <f t="shared" si="115"/>
        <v>1666.2575750052597</v>
      </c>
      <c r="BD114">
        <f t="shared" si="116"/>
        <v>1290.1214814032223</v>
      </c>
      <c r="BE114">
        <f t="shared" si="117"/>
        <v>252.36990673081576</v>
      </c>
    </row>
    <row r="115" spans="1:57" x14ac:dyDescent="0.25">
      <c r="A115">
        <v>109</v>
      </c>
      <c r="B115" t="s">
        <v>143</v>
      </c>
      <c r="C115" t="s">
        <v>143</v>
      </c>
      <c r="D115" t="s">
        <v>704</v>
      </c>
      <c r="E115">
        <v>22.103119737225335</v>
      </c>
      <c r="F115">
        <v>3.1575885338893337</v>
      </c>
      <c r="G115">
        <v>22.103119737225335</v>
      </c>
      <c r="H115">
        <v>3.1575885338893337</v>
      </c>
      <c r="I115">
        <v>0</v>
      </c>
      <c r="J115">
        <v>0</v>
      </c>
      <c r="K115">
        <v>0</v>
      </c>
      <c r="L115">
        <f>SUMIF(OceanSink_All!$C$4:$C$240,OceanSink_Sovereign!C115,OceanSink_All!$K$4:$K$240)</f>
        <v>2.4989808909170567E-3</v>
      </c>
      <c r="M115">
        <f t="shared" ref="M115:M131" si="125">N115^0.5</f>
        <v>2.2443826483413702E-3</v>
      </c>
      <c r="N115">
        <f>SUMIFS(OceanSink_All!$M$4:$M$240,OceanSink_All!$C$4:$C$240,OceanSink_Sovereign!C115)</f>
        <v>5.0372534721758227E-6</v>
      </c>
      <c r="O115">
        <f>SUMIFS(OceanSink_All!$N$4:$N$240,OceanSink_All!$C$4:$C$240,OceanSink_Sovereign!C115)</f>
        <v>0</v>
      </c>
      <c r="P115">
        <f t="shared" ref="P115:P131" si="126">Q115^0.5</f>
        <v>0</v>
      </c>
      <c r="Q115">
        <f>SUMIFS(OceanSink_All!$P$4:$P$240,OceanSink_All!$C$4:$C$240,OceanSink_Sovereign!C115)</f>
        <v>0</v>
      </c>
      <c r="R115">
        <f t="shared" si="85"/>
        <v>5023.5648496211588</v>
      </c>
      <c r="S115">
        <f t="shared" si="86"/>
        <v>811.49011488733333</v>
      </c>
      <c r="T115">
        <f t="shared" si="87"/>
        <v>658516.20655985747</v>
      </c>
      <c r="U115">
        <f t="shared" si="88"/>
        <v>2.1544681590402112E-3</v>
      </c>
      <c r="V115">
        <f t="shared" si="89"/>
        <v>4.9218264827680374E-4</v>
      </c>
      <c r="W115">
        <f t="shared" si="90"/>
        <v>644.65899256949604</v>
      </c>
      <c r="X115">
        <f t="shared" si="91"/>
        <v>122.70623155254286</v>
      </c>
      <c r="Y115">
        <f t="shared" si="92"/>
        <v>15056.819261826266</v>
      </c>
      <c r="Z115">
        <f t="shared" si="93"/>
        <v>2.1544681590402112E-3</v>
      </c>
      <c r="AA115">
        <f t="shared" si="94"/>
        <v>5.7995146699216813E-4</v>
      </c>
      <c r="AB115">
        <f t="shared" si="95"/>
        <v>5.5235273852977745E-2</v>
      </c>
      <c r="AC115">
        <f t="shared" si="96"/>
        <v>5.0231500132962029E-2</v>
      </c>
      <c r="AD115">
        <f t="shared" si="97"/>
        <v>2.5232036056077644E-3</v>
      </c>
      <c r="AE115">
        <f t="shared" si="118"/>
        <v>1.0995234560800622E-5</v>
      </c>
      <c r="AF115">
        <f t="shared" si="98"/>
        <v>1.0121794984098771E-5</v>
      </c>
      <c r="AG115">
        <f t="shared" si="99"/>
        <v>0</v>
      </c>
      <c r="AH115">
        <f t="shared" si="100"/>
        <v>0</v>
      </c>
      <c r="AI115">
        <f t="shared" si="101"/>
        <v>0</v>
      </c>
      <c r="AJ115">
        <f t="shared" si="119"/>
        <v>0</v>
      </c>
      <c r="AK115">
        <f t="shared" si="120"/>
        <v>0</v>
      </c>
      <c r="AL115">
        <f t="shared" si="102"/>
        <v>5023.5096143473056</v>
      </c>
      <c r="AM115">
        <f t="shared" si="121"/>
        <v>811.48313508620572</v>
      </c>
      <c r="AN115">
        <f t="shared" si="122"/>
        <v>658504.87852933723</v>
      </c>
      <c r="AO115">
        <f t="shared" si="103"/>
        <v>0.99998900476543917</v>
      </c>
      <c r="AP115">
        <f t="shared" si="104"/>
        <v>0.22844516113904437</v>
      </c>
      <c r="AQ115">
        <f t="shared" si="105"/>
        <v>644.65899256949604</v>
      </c>
      <c r="AR115">
        <f t="shared" si="106"/>
        <v>122.70623155254286</v>
      </c>
      <c r="AS115">
        <f t="shared" si="107"/>
        <v>15056.819261826266</v>
      </c>
      <c r="AT115">
        <f t="shared" si="108"/>
        <v>1</v>
      </c>
      <c r="AU115">
        <f t="shared" si="109"/>
        <v>0.26918544354376966</v>
      </c>
      <c r="AV115">
        <f t="shared" si="110"/>
        <v>25.582309482243293</v>
      </c>
      <c r="AW115">
        <f t="shared" si="111"/>
        <v>23.266042821225785</v>
      </c>
      <c r="AX115">
        <f t="shared" si="112"/>
        <v>541.3087485591119</v>
      </c>
      <c r="AY115">
        <f t="shared" si="123"/>
        <v>0</v>
      </c>
      <c r="AZ115">
        <f t="shared" si="124"/>
        <v>0</v>
      </c>
      <c r="BA115">
        <f t="shared" si="113"/>
        <v>0</v>
      </c>
      <c r="BB115">
        <f t="shared" si="114"/>
        <v>4997.9273048650621</v>
      </c>
      <c r="BC115">
        <f t="shared" si="115"/>
        <v>811.81659706974233</v>
      </c>
      <c r="BD115">
        <f t="shared" si="116"/>
        <v>644.65899256949604</v>
      </c>
      <c r="BE115">
        <f t="shared" si="117"/>
        <v>122.70623155254286</v>
      </c>
    </row>
    <row r="116" spans="1:57" x14ac:dyDescent="0.25">
      <c r="A116">
        <v>110</v>
      </c>
      <c r="B116" t="s">
        <v>172</v>
      </c>
      <c r="C116" t="s">
        <v>172</v>
      </c>
      <c r="D116" t="s">
        <v>704</v>
      </c>
      <c r="E116">
        <v>43.752087568170843</v>
      </c>
      <c r="F116">
        <v>1.9179559639301254</v>
      </c>
      <c r="G116">
        <v>43.752087568170843</v>
      </c>
      <c r="H116">
        <v>4.7379050790590949</v>
      </c>
      <c r="I116">
        <v>0</v>
      </c>
      <c r="J116">
        <v>0</v>
      </c>
      <c r="K116">
        <v>0</v>
      </c>
      <c r="L116">
        <f>SUMIF(OceanSink_All!$C$4:$C$240,OceanSink_Sovereign!C116,OceanSink_All!$K$4:$K$240)</f>
        <v>2.1384821595297567</v>
      </c>
      <c r="M116">
        <f t="shared" si="125"/>
        <v>0.46708084939444361</v>
      </c>
      <c r="N116">
        <f>SUMIFS(OceanSink_All!$M$4:$M$240,OceanSink_All!$C$4:$C$240,OceanSink_Sovereign!C116)</f>
        <v>0.21816451987103491</v>
      </c>
      <c r="O116">
        <f>SUMIFS(OceanSink_All!$N$4:$N$240,OceanSink_All!$C$4:$C$240,OceanSink_Sovereign!C116)</f>
        <v>0.18021767002986083</v>
      </c>
      <c r="P116">
        <f t="shared" si="126"/>
        <v>5.3598493365854483E-2</v>
      </c>
      <c r="Q116">
        <f>SUMIFS(OceanSink_All!$P$4:$P$240,OceanSink_All!$C$4:$C$240,OceanSink_Sovereign!C116)</f>
        <v>2.8727984910895468E-3</v>
      </c>
      <c r="R116">
        <f t="shared" si="85"/>
        <v>9943.9107156825703</v>
      </c>
      <c r="S116">
        <f t="shared" si="86"/>
        <v>1312.1677281745808</v>
      </c>
      <c r="T116">
        <f t="shared" si="87"/>
        <v>1721784.1468628405</v>
      </c>
      <c r="U116">
        <f t="shared" si="88"/>
        <v>4.2646685480515869E-3</v>
      </c>
      <c r="V116">
        <f t="shared" si="89"/>
        <v>8.8953598268975401E-4</v>
      </c>
      <c r="W116">
        <f t="shared" si="90"/>
        <v>1276.0722029210733</v>
      </c>
      <c r="X116">
        <f t="shared" si="91"/>
        <v>211.80077264640275</v>
      </c>
      <c r="Y116">
        <f t="shared" si="92"/>
        <v>44859.567293613189</v>
      </c>
      <c r="Z116">
        <f t="shared" si="93"/>
        <v>4.2646685480515869E-3</v>
      </c>
      <c r="AA116">
        <f t="shared" si="94"/>
        <v>1.1479866946744305E-3</v>
      </c>
      <c r="AB116">
        <f t="shared" si="95"/>
        <v>93.563058706717001</v>
      </c>
      <c r="AC116">
        <f t="shared" si="96"/>
        <v>22.809565794129266</v>
      </c>
      <c r="AD116">
        <f t="shared" si="97"/>
        <v>520.27629171671185</v>
      </c>
      <c r="AE116">
        <f t="shared" si="118"/>
        <v>9.409080731100937E-3</v>
      </c>
      <c r="AF116">
        <f t="shared" si="98"/>
        <v>2.509939053736972E-3</v>
      </c>
      <c r="AG116">
        <f t="shared" si="99"/>
        <v>7.884899280478189</v>
      </c>
      <c r="AH116">
        <f t="shared" si="100"/>
        <v>2.4956577580195316</v>
      </c>
      <c r="AI116">
        <f t="shared" si="101"/>
        <v>6.228307645163075</v>
      </c>
      <c r="AJ116">
        <f t="shared" si="119"/>
        <v>4.8808426599261196E-3</v>
      </c>
      <c r="AK116">
        <f t="shared" si="120"/>
        <v>1.7443681386648798E-3</v>
      </c>
      <c r="AL116">
        <f t="shared" si="102"/>
        <v>9850.3476569758532</v>
      </c>
      <c r="AM116">
        <f t="shared" si="121"/>
        <v>1303.7057099031924</v>
      </c>
      <c r="AN116">
        <f t="shared" si="122"/>
        <v>1699648.578034187</v>
      </c>
      <c r="AO116">
        <f t="shared" si="103"/>
        <v>0.99059091926889908</v>
      </c>
      <c r="AP116">
        <f t="shared" si="104"/>
        <v>0.18513578826588253</v>
      </c>
      <c r="AQ116">
        <f t="shared" si="105"/>
        <v>1268.1873036405952</v>
      </c>
      <c r="AR116">
        <f t="shared" si="106"/>
        <v>211.23166520839249</v>
      </c>
      <c r="AS116">
        <f t="shared" si="107"/>
        <v>44618.816386710409</v>
      </c>
      <c r="AT116">
        <f t="shared" si="108"/>
        <v>0.99382096149228183</v>
      </c>
      <c r="AU116">
        <f t="shared" si="109"/>
        <v>0.23368909296803819</v>
      </c>
      <c r="AV116">
        <f t="shared" si="110"/>
        <v>21845.553112340964</v>
      </c>
      <c r="AW116">
        <f t="shared" si="111"/>
        <v>5708.7208140894609</v>
      </c>
      <c r="AX116">
        <f t="shared" si="112"/>
        <v>32589493.333218236</v>
      </c>
      <c r="AY116">
        <f t="shared" si="123"/>
        <v>1841.00422108987</v>
      </c>
      <c r="AZ116">
        <f t="shared" si="124"/>
        <v>607.90979512083334</v>
      </c>
      <c r="BA116">
        <f t="shared" si="113"/>
        <v>369554.31900385354</v>
      </c>
      <c r="BB116">
        <f t="shared" si="114"/>
        <v>-11995.205455365111</v>
      </c>
      <c r="BC116">
        <f t="shared" si="115"/>
        <v>5855.6931196274645</v>
      </c>
      <c r="BD116">
        <f t="shared" si="116"/>
        <v>-572.8169174492748</v>
      </c>
      <c r="BE116">
        <f t="shared" si="117"/>
        <v>643.56284494256181</v>
      </c>
    </row>
    <row r="117" spans="1:57" x14ac:dyDescent="0.25">
      <c r="A117">
        <v>111</v>
      </c>
      <c r="B117" t="s">
        <v>96</v>
      </c>
      <c r="C117" t="s">
        <v>96</v>
      </c>
      <c r="D117" t="s">
        <v>704</v>
      </c>
      <c r="E117">
        <v>15.083831592927208</v>
      </c>
      <c r="F117">
        <v>2.154833084703887</v>
      </c>
      <c r="G117">
        <v>15.083831592927208</v>
      </c>
      <c r="H117">
        <v>2.154833084703887</v>
      </c>
      <c r="I117">
        <v>0</v>
      </c>
      <c r="J117">
        <v>0</v>
      </c>
      <c r="K117">
        <v>0</v>
      </c>
      <c r="L117">
        <f>SUMIF(OceanSink_All!$C$4:$C$240,OceanSink_Sovereign!C117,OceanSink_All!$K$4:$K$240)</f>
        <v>6.9651442310678213E-2</v>
      </c>
      <c r="M117">
        <f t="shared" si="125"/>
        <v>3.746873027228477E-2</v>
      </c>
      <c r="N117">
        <f>SUMIFS(OceanSink_All!$M$4:$M$240,OceanSink_All!$C$4:$C$240,OceanSink_Sovereign!C117)</f>
        <v>1.4039057482172291E-3</v>
      </c>
      <c r="O117">
        <f>SUMIFS(OceanSink_All!$N$4:$N$240,OceanSink_All!$C$4:$C$240,OceanSink_Sovereign!C117)</f>
        <v>8.5482831233368209E-2</v>
      </c>
      <c r="P117">
        <f t="shared" si="126"/>
        <v>3.6697942143317196E-2</v>
      </c>
      <c r="Q117">
        <f>SUMIFS(OceanSink_All!$P$4:$P$240,OceanSink_All!$C$4:$C$240,OceanSink_Sovereign!C117)</f>
        <v>1.3467389575542563E-3</v>
      </c>
      <c r="R117">
        <f t="shared" si="85"/>
        <v>3428.2312672910693</v>
      </c>
      <c r="S117">
        <f t="shared" si="86"/>
        <v>553.78518407385047</v>
      </c>
      <c r="T117">
        <f t="shared" si="87"/>
        <v>306678.03009970847</v>
      </c>
      <c r="U117">
        <f t="shared" si="88"/>
        <v>1.4702736658732851E-3</v>
      </c>
      <c r="V117">
        <f t="shared" si="89"/>
        <v>3.3588019554836774E-4</v>
      </c>
      <c r="W117">
        <f t="shared" si="90"/>
        <v>439.93462436018376</v>
      </c>
      <c r="X117">
        <f t="shared" si="91"/>
        <v>83.7384113258952</v>
      </c>
      <c r="Y117">
        <f t="shared" si="92"/>
        <v>7012.1215313848134</v>
      </c>
      <c r="Z117">
        <f t="shared" si="93"/>
        <v>1.4702736658732851E-3</v>
      </c>
      <c r="AA117">
        <f t="shared" si="94"/>
        <v>3.9577626887882445E-4</v>
      </c>
      <c r="AB117">
        <f t="shared" si="95"/>
        <v>1.0506106260187549</v>
      </c>
      <c r="AC117">
        <f t="shared" si="96"/>
        <v>0.58476113634506977</v>
      </c>
      <c r="AD117">
        <f t="shared" si="97"/>
        <v>0.3419455865795773</v>
      </c>
      <c r="AE117">
        <f t="shared" si="118"/>
        <v>3.0645850413963749E-4</v>
      </c>
      <c r="AF117">
        <f t="shared" si="98"/>
        <v>1.7610100427794195E-4</v>
      </c>
      <c r="AG117">
        <f t="shared" si="99"/>
        <v>1.2894086304107442</v>
      </c>
      <c r="AH117">
        <f t="shared" si="100"/>
        <v>0.583389066014526</v>
      </c>
      <c r="AI117">
        <f t="shared" si="101"/>
        <v>0.34034280234530095</v>
      </c>
      <c r="AJ117">
        <f t="shared" si="119"/>
        <v>7.7362131439478402E-4</v>
      </c>
      <c r="AK117">
        <f t="shared" si="120"/>
        <v>3.7973593588760187E-4</v>
      </c>
      <c r="AL117">
        <f t="shared" si="102"/>
        <v>3427.1806566650503</v>
      </c>
      <c r="AM117">
        <f t="shared" si="121"/>
        <v>553.65216839252707</v>
      </c>
      <c r="AN117">
        <f t="shared" si="122"/>
        <v>306530.72356574715</v>
      </c>
      <c r="AO117">
        <f t="shared" si="103"/>
        <v>0.99969354149586032</v>
      </c>
      <c r="AP117">
        <f t="shared" si="104"/>
        <v>0.22838495901246614</v>
      </c>
      <c r="AQ117">
        <f t="shared" si="105"/>
        <v>438.64521572977304</v>
      </c>
      <c r="AR117">
        <f t="shared" si="106"/>
        <v>83.598419620210151</v>
      </c>
      <c r="AS117">
        <f t="shared" si="107"/>
        <v>6988.6957629967374</v>
      </c>
      <c r="AT117">
        <f t="shared" si="108"/>
        <v>0.99706909036249203</v>
      </c>
      <c r="AU117">
        <f t="shared" si="109"/>
        <v>0.26856600928419</v>
      </c>
      <c r="AV117">
        <f t="shared" si="110"/>
        <v>713.5174663276913</v>
      </c>
      <c r="AW117">
        <f t="shared" si="111"/>
        <v>397.17640746579514</v>
      </c>
      <c r="AX117">
        <f t="shared" si="112"/>
        <v>157749.09864743534</v>
      </c>
      <c r="AY117">
        <f t="shared" si="123"/>
        <v>875.69605355896044</v>
      </c>
      <c r="AZ117">
        <f t="shared" si="124"/>
        <v>396.26420799553199</v>
      </c>
      <c r="BA117">
        <f t="shared" si="113"/>
        <v>157025.32253832623</v>
      </c>
      <c r="BB117">
        <f t="shared" si="114"/>
        <v>2713.6631903373591</v>
      </c>
      <c r="BC117">
        <f t="shared" si="115"/>
        <v>681.38082025632514</v>
      </c>
      <c r="BD117">
        <f t="shared" si="116"/>
        <v>-437.0508378291874</v>
      </c>
      <c r="BE117">
        <f t="shared" si="117"/>
        <v>404.98644212037885</v>
      </c>
    </row>
    <row r="118" spans="1:57" x14ac:dyDescent="0.25">
      <c r="A118">
        <v>112</v>
      </c>
      <c r="B118" t="s">
        <v>146</v>
      </c>
      <c r="C118" t="s">
        <v>146</v>
      </c>
      <c r="D118" t="s">
        <v>704</v>
      </c>
      <c r="E118">
        <v>3.768841758342762</v>
      </c>
      <c r="F118">
        <v>0.5384059654775375</v>
      </c>
      <c r="G118">
        <v>3.768841758342762</v>
      </c>
      <c r="H118">
        <v>0.5384059654775375</v>
      </c>
      <c r="I118">
        <v>0</v>
      </c>
      <c r="J118">
        <v>0</v>
      </c>
      <c r="K118">
        <v>0</v>
      </c>
      <c r="L118">
        <f>SUMIF(OceanSink_All!$C$4:$C$240,OceanSink_Sovereign!C118,OceanSink_All!$K$4:$K$240)</f>
        <v>4.8754966542833211E-3</v>
      </c>
      <c r="M118">
        <f t="shared" si="125"/>
        <v>2.195475286592188E-3</v>
      </c>
      <c r="N118">
        <f>SUMIFS(OceanSink_All!$M$4:$M$240,OceanSink_All!$C$4:$C$240,OceanSink_Sovereign!C118)</f>
        <v>4.8201117340370503E-6</v>
      </c>
      <c r="O118">
        <f>SUMIFS(OceanSink_All!$N$4:$N$240,OceanSink_All!$C$4:$C$240,OceanSink_Sovereign!C118)</f>
        <v>1.1265504406201307E-3</v>
      </c>
      <c r="P118">
        <f t="shared" si="126"/>
        <v>4.8073504336169838E-4</v>
      </c>
      <c r="Q118">
        <f>SUMIFS(OceanSink_All!$P$4:$P$240,OceanSink_All!$C$4:$C$240,OceanSink_Sovereign!C118)</f>
        <v>2.3110618191597402E-7</v>
      </c>
      <c r="R118">
        <f t="shared" si="85"/>
        <v>856.5768636320031</v>
      </c>
      <c r="S118">
        <f t="shared" si="86"/>
        <v>138.3686044246021</v>
      </c>
      <c r="T118">
        <f t="shared" si="87"/>
        <v>19145.870690412015</v>
      </c>
      <c r="U118">
        <f t="shared" si="88"/>
        <v>3.6736214893390924E-4</v>
      </c>
      <c r="V118">
        <f t="shared" si="89"/>
        <v>8.3922927605250546E-5</v>
      </c>
      <c r="W118">
        <f t="shared" si="90"/>
        <v>109.92193681126435</v>
      </c>
      <c r="X118">
        <f t="shared" si="91"/>
        <v>20.922855007894629</v>
      </c>
      <c r="Y118">
        <f t="shared" si="92"/>
        <v>437.76586168138135</v>
      </c>
      <c r="Z118">
        <f t="shared" si="93"/>
        <v>3.6736214893390924E-4</v>
      </c>
      <c r="AA118">
        <f t="shared" si="94"/>
        <v>9.8888543001966734E-5</v>
      </c>
      <c r="AB118">
        <f t="shared" si="95"/>
        <v>1.8374975383323406E-2</v>
      </c>
      <c r="AC118">
        <f t="shared" si="96"/>
        <v>8.6807997527765003E-3</v>
      </c>
      <c r="AD118">
        <f t="shared" si="97"/>
        <v>7.5356284347804554E-5</v>
      </c>
      <c r="AE118">
        <f t="shared" si="118"/>
        <v>2.1451636348676283E-5</v>
      </c>
      <c r="AF118">
        <f t="shared" si="98"/>
        <v>1.0587499553155395E-5</v>
      </c>
      <c r="AG118">
        <f t="shared" si="99"/>
        <v>4.2457903434885867E-3</v>
      </c>
      <c r="AH118">
        <f t="shared" si="100"/>
        <v>1.9106448241264886E-3</v>
      </c>
      <c r="AI118">
        <f t="shared" si="101"/>
        <v>3.6505636439613407E-6</v>
      </c>
      <c r="AJ118">
        <f t="shared" si="119"/>
        <v>3.3210510566506377E-8</v>
      </c>
      <c r="AK118">
        <f t="shared" si="120"/>
        <v>1.6226952646795217E-8</v>
      </c>
      <c r="AL118">
        <f t="shared" si="102"/>
        <v>856.55848865661983</v>
      </c>
      <c r="AM118">
        <f t="shared" si="121"/>
        <v>138.3662827319209</v>
      </c>
      <c r="AN118">
        <f t="shared" si="122"/>
        <v>19145.228197049873</v>
      </c>
      <c r="AO118">
        <f t="shared" si="103"/>
        <v>0.99997854836365141</v>
      </c>
      <c r="AP118">
        <f t="shared" si="104"/>
        <v>0.22844303266892879</v>
      </c>
      <c r="AQ118">
        <f t="shared" si="105"/>
        <v>109.91769102092086</v>
      </c>
      <c r="AR118">
        <f t="shared" si="106"/>
        <v>20.922399708508799</v>
      </c>
      <c r="AS118">
        <f t="shared" si="107"/>
        <v>437.74680956260909</v>
      </c>
      <c r="AT118">
        <f t="shared" si="108"/>
        <v>0.9999613744947855</v>
      </c>
      <c r="AU118">
        <f t="shared" si="109"/>
        <v>0.2691773159876556</v>
      </c>
      <c r="AV118">
        <f t="shared" si="110"/>
        <v>50.000320300240126</v>
      </c>
      <c r="AW118">
        <f t="shared" si="111"/>
        <v>23.622200542157522</v>
      </c>
      <c r="AX118">
        <f t="shared" si="112"/>
        <v>558.00835845390714</v>
      </c>
      <c r="AY118">
        <f t="shared" si="123"/>
        <v>11.553260490066556</v>
      </c>
      <c r="AZ118">
        <f t="shared" si="124"/>
        <v>5.1992663505202286</v>
      </c>
      <c r="BA118">
        <f t="shared" si="113"/>
        <v>27.032370583651936</v>
      </c>
      <c r="BB118">
        <f t="shared" si="114"/>
        <v>806.55816835637972</v>
      </c>
      <c r="BC118">
        <f t="shared" si="115"/>
        <v>140.36821775424727</v>
      </c>
      <c r="BD118">
        <f t="shared" si="116"/>
        <v>98.364430530854293</v>
      </c>
      <c r="BE118">
        <f t="shared" si="117"/>
        <v>21.558737907082154</v>
      </c>
    </row>
    <row r="119" spans="1:57" x14ac:dyDescent="0.25">
      <c r="A119">
        <v>113</v>
      </c>
      <c r="B119" t="s">
        <v>151</v>
      </c>
      <c r="C119" t="s">
        <v>151</v>
      </c>
      <c r="D119" t="s">
        <v>704</v>
      </c>
      <c r="E119">
        <v>0.29034759376706487</v>
      </c>
      <c r="F119">
        <v>4.1478227681009269E-2</v>
      </c>
      <c r="G119">
        <v>0.29034759376706487</v>
      </c>
      <c r="H119">
        <v>4.1478227681009269E-2</v>
      </c>
      <c r="I119">
        <v>0</v>
      </c>
      <c r="J119">
        <v>0</v>
      </c>
      <c r="K119">
        <v>0</v>
      </c>
      <c r="L119">
        <f>SUMIF(OceanSink_All!$C$4:$C$240,OceanSink_Sovereign!C119,OceanSink_All!$K$4:$K$240)</f>
        <v>0.11350628989726913</v>
      </c>
      <c r="M119">
        <f t="shared" si="125"/>
        <v>6.20275635365998E-2</v>
      </c>
      <c r="N119">
        <f>SUMIFS(OceanSink_All!$M$4:$M$240,OceanSink_All!$C$4:$C$240,OceanSink_Sovereign!C119)</f>
        <v>3.8474186382869251E-3</v>
      </c>
      <c r="O119">
        <f>SUMIFS(OceanSink_All!$N$4:$N$240,OceanSink_All!$C$4:$C$240,OceanSink_Sovereign!C119)</f>
        <v>9.2675825466502382E-2</v>
      </c>
      <c r="P119">
        <f t="shared" si="126"/>
        <v>3.9244148699620965E-2</v>
      </c>
      <c r="Q119">
        <f>SUMIFS(OceanSink_All!$P$4:$P$240,OceanSink_All!$C$4:$C$240,OceanSink_Sovereign!C119)</f>
        <v>1.5401032071579619E-3</v>
      </c>
      <c r="R119">
        <f t="shared" si="85"/>
        <v>65.989778074803581</v>
      </c>
      <c r="S119">
        <f t="shared" si="86"/>
        <v>10.65977133655403</v>
      </c>
      <c r="T119">
        <f t="shared" si="87"/>
        <v>113.63072494761889</v>
      </c>
      <c r="U119">
        <f t="shared" si="88"/>
        <v>2.8301192467937545E-5</v>
      </c>
      <c r="V119">
        <f t="shared" si="89"/>
        <v>6.4653338225552553E-6</v>
      </c>
      <c r="W119">
        <f t="shared" si="90"/>
        <v>8.4682700685740375</v>
      </c>
      <c r="X119">
        <f t="shared" si="91"/>
        <v>1.6118746808172306</v>
      </c>
      <c r="Y119">
        <f t="shared" si="92"/>
        <v>2.5981399866596493</v>
      </c>
      <c r="Z119">
        <f t="shared" si="93"/>
        <v>2.8301192467937549E-5</v>
      </c>
      <c r="AA119">
        <f t="shared" si="94"/>
        <v>7.6182690472993622E-6</v>
      </c>
      <c r="AB119">
        <f t="shared" si="95"/>
        <v>3.2956278149098996E-2</v>
      </c>
      <c r="AC119">
        <f t="shared" si="96"/>
        <v>1.8614770128862947E-2</v>
      </c>
      <c r="AD119">
        <f t="shared" si="97"/>
        <v>3.4650966695040826E-4</v>
      </c>
      <c r="AE119">
        <f t="shared" si="118"/>
        <v>4.9941489592131945E-4</v>
      </c>
      <c r="AF119">
        <f t="shared" si="98"/>
        <v>2.9096808538933423E-4</v>
      </c>
      <c r="AG119">
        <f t="shared" si="99"/>
        <v>2.690820292457544E-2</v>
      </c>
      <c r="AH119">
        <f t="shared" si="100"/>
        <v>1.2025386323491326E-2</v>
      </c>
      <c r="AI119">
        <f t="shared" si="101"/>
        <v>1.4460991622921223E-4</v>
      </c>
      <c r="AJ119">
        <f t="shared" si="119"/>
        <v>1.7076677415599113E-5</v>
      </c>
      <c r="AK119">
        <f t="shared" si="120"/>
        <v>8.2950069062434767E-6</v>
      </c>
      <c r="AL119">
        <f t="shared" si="102"/>
        <v>65.956821796654481</v>
      </c>
      <c r="AM119">
        <f t="shared" si="121"/>
        <v>10.655592725954897</v>
      </c>
      <c r="AN119">
        <f t="shared" si="122"/>
        <v>113.54165634142291</v>
      </c>
      <c r="AO119">
        <f t="shared" si="103"/>
        <v>0.99950058510407869</v>
      </c>
      <c r="AP119">
        <f t="shared" si="104"/>
        <v>0.22834557935186756</v>
      </c>
      <c r="AQ119">
        <f t="shared" si="105"/>
        <v>8.441361865649462</v>
      </c>
      <c r="AR119">
        <f t="shared" si="106"/>
        <v>1.6089512981071039</v>
      </c>
      <c r="AS119">
        <f t="shared" si="107"/>
        <v>2.5887242796805348</v>
      </c>
      <c r="AT119">
        <f t="shared" si="108"/>
        <v>0.99682246755161574</v>
      </c>
      <c r="AU119">
        <f t="shared" si="109"/>
        <v>0.26851372894362063</v>
      </c>
      <c r="AV119">
        <f t="shared" si="110"/>
        <v>1164.4507730359144</v>
      </c>
      <c r="AW119">
        <f t="shared" si="111"/>
        <v>657.72059002553783</v>
      </c>
      <c r="AX119">
        <f t="shared" si="112"/>
        <v>432596.37454354163</v>
      </c>
      <c r="AY119">
        <f t="shared" si="123"/>
        <v>950.75292042301669</v>
      </c>
      <c r="AZ119">
        <f t="shared" si="124"/>
        <v>424.89661099056809</v>
      </c>
      <c r="BA119">
        <f t="shared" si="113"/>
        <v>180537.13003127015</v>
      </c>
      <c r="BB119">
        <f t="shared" si="114"/>
        <v>-1098.4939512392598</v>
      </c>
      <c r="BC119">
        <f t="shared" si="115"/>
        <v>657.80689886917651</v>
      </c>
      <c r="BD119">
        <f t="shared" si="116"/>
        <v>-942.31155855736722</v>
      </c>
      <c r="BE119">
        <f t="shared" si="117"/>
        <v>424.8996572786919</v>
      </c>
    </row>
    <row r="120" spans="1:57" x14ac:dyDescent="0.25">
      <c r="A120">
        <v>114</v>
      </c>
      <c r="B120" t="s">
        <v>697</v>
      </c>
      <c r="C120" t="s">
        <v>697</v>
      </c>
      <c r="D120" t="s">
        <v>704</v>
      </c>
      <c r="E120">
        <v>10.049339652680318</v>
      </c>
      <c r="F120">
        <v>1.4356199503829028</v>
      </c>
      <c r="G120">
        <v>10.049339652680318</v>
      </c>
      <c r="H120">
        <v>1.4356199503829028</v>
      </c>
      <c r="I120">
        <v>0</v>
      </c>
      <c r="J120">
        <v>0</v>
      </c>
      <c r="K120">
        <v>0</v>
      </c>
      <c r="L120">
        <f>SUMIF(OceanSink_All!$C$4:$C$240,OceanSink_Sovereign!C120,OceanSink_All!$K$4:$K$240)</f>
        <v>0</v>
      </c>
      <c r="M120">
        <f t="shared" si="125"/>
        <v>0</v>
      </c>
      <c r="N120">
        <f>SUMIFS(OceanSink_All!$M$4:$M$240,OceanSink_All!$C$4:$C$240,OceanSink_Sovereign!C120)</f>
        <v>0</v>
      </c>
      <c r="O120">
        <f>SUMIFS(OceanSink_All!$N$4:$N$240,OceanSink_All!$C$4:$C$240,OceanSink_Sovereign!C120)</f>
        <v>0</v>
      </c>
      <c r="P120">
        <f t="shared" si="126"/>
        <v>0</v>
      </c>
      <c r="Q120">
        <f>SUMIFS(OceanSink_All!$P$4:$P$240,OceanSink_All!$C$4:$C$240,OceanSink_Sovereign!C120)</f>
        <v>0</v>
      </c>
      <c r="R120">
        <f t="shared" si="85"/>
        <v>2283.9992743687812</v>
      </c>
      <c r="S120">
        <f t="shared" si="86"/>
        <v>368.94971778853051</v>
      </c>
      <c r="T120">
        <f t="shared" si="87"/>
        <v>136123.89425623629</v>
      </c>
      <c r="U120">
        <f t="shared" si="88"/>
        <v>9.7954418011933844E-4</v>
      </c>
      <c r="V120">
        <f t="shared" si="89"/>
        <v>2.2377432066113362E-4</v>
      </c>
      <c r="W120">
        <f t="shared" si="90"/>
        <v>293.09876856771871</v>
      </c>
      <c r="X120">
        <f t="shared" si="91"/>
        <v>55.789255681186411</v>
      </c>
      <c r="Y120">
        <f t="shared" si="92"/>
        <v>3112.4410494607901</v>
      </c>
      <c r="Z120">
        <f t="shared" si="93"/>
        <v>9.7954418011933866E-4</v>
      </c>
      <c r="AA120">
        <f t="shared" si="94"/>
        <v>2.6367903459614236E-4</v>
      </c>
      <c r="AB120">
        <f t="shared" si="95"/>
        <v>0</v>
      </c>
      <c r="AC120">
        <f t="shared" si="96"/>
        <v>0</v>
      </c>
      <c r="AD120">
        <f t="shared" si="97"/>
        <v>0</v>
      </c>
      <c r="AE120">
        <f t="shared" si="118"/>
        <v>0</v>
      </c>
      <c r="AF120">
        <f t="shared" si="98"/>
        <v>0</v>
      </c>
      <c r="AG120">
        <f t="shared" si="99"/>
        <v>0</v>
      </c>
      <c r="AH120">
        <f t="shared" si="100"/>
        <v>0</v>
      </c>
      <c r="AI120">
        <f t="shared" si="101"/>
        <v>0</v>
      </c>
      <c r="AJ120">
        <f t="shared" si="119"/>
        <v>0</v>
      </c>
      <c r="AK120">
        <f t="shared" si="120"/>
        <v>0</v>
      </c>
      <c r="AL120">
        <f t="shared" si="102"/>
        <v>2283.9992743687812</v>
      </c>
      <c r="AM120">
        <f t="shared" si="121"/>
        <v>368.94971778853051</v>
      </c>
      <c r="AN120">
        <f t="shared" si="122"/>
        <v>136123.89425623629</v>
      </c>
      <c r="AO120">
        <f t="shared" si="103"/>
        <v>1</v>
      </c>
      <c r="AP120">
        <f t="shared" si="104"/>
        <v>0.22844739951787685</v>
      </c>
      <c r="AQ120">
        <f t="shared" si="105"/>
        <v>293.09876856771871</v>
      </c>
      <c r="AR120">
        <f t="shared" si="106"/>
        <v>55.789255681186411</v>
      </c>
      <c r="AS120">
        <f t="shared" si="107"/>
        <v>3112.4410494607901</v>
      </c>
      <c r="AT120">
        <f t="shared" si="108"/>
        <v>1</v>
      </c>
      <c r="AU120">
        <f t="shared" si="109"/>
        <v>0.26918544354376966</v>
      </c>
      <c r="AV120">
        <f t="shared" si="110"/>
        <v>0</v>
      </c>
      <c r="AW120">
        <f t="shared" si="111"/>
        <v>0</v>
      </c>
      <c r="AX120">
        <f t="shared" si="112"/>
        <v>0</v>
      </c>
      <c r="AY120">
        <f t="shared" si="123"/>
        <v>0</v>
      </c>
      <c r="AZ120">
        <f t="shared" si="124"/>
        <v>0</v>
      </c>
      <c r="BA120">
        <f t="shared" si="113"/>
        <v>0</v>
      </c>
      <c r="BB120">
        <f t="shared" si="114"/>
        <v>2283.9992743687812</v>
      </c>
      <c r="BC120">
        <f t="shared" si="115"/>
        <v>368.94971778853051</v>
      </c>
      <c r="BD120">
        <f t="shared" si="116"/>
        <v>293.09876856771871</v>
      </c>
      <c r="BE120">
        <f t="shared" si="117"/>
        <v>55.789255681186411</v>
      </c>
    </row>
    <row r="121" spans="1:57" x14ac:dyDescent="0.25">
      <c r="A121">
        <v>115</v>
      </c>
      <c r="B121" t="s">
        <v>160</v>
      </c>
      <c r="C121" t="s">
        <v>160</v>
      </c>
      <c r="D121" t="s">
        <v>704</v>
      </c>
      <c r="E121">
        <v>6.829652560184698</v>
      </c>
      <c r="F121">
        <v>0.97566465145495695</v>
      </c>
      <c r="G121">
        <v>6.829652560184698</v>
      </c>
      <c r="H121">
        <v>0.97566465145495695</v>
      </c>
      <c r="I121">
        <v>0</v>
      </c>
      <c r="J121">
        <v>0</v>
      </c>
      <c r="K121">
        <v>0</v>
      </c>
      <c r="L121">
        <f>SUMIF(OceanSink_All!$C$4:$C$240,OceanSink_Sovereign!C121,OceanSink_All!$K$4:$K$240)</f>
        <v>0.2265166926666623</v>
      </c>
      <c r="M121">
        <f t="shared" si="125"/>
        <v>0.15661242112986262</v>
      </c>
      <c r="N121">
        <f>SUMIFS(OceanSink_All!$M$4:$M$240,OceanSink_All!$C$4:$C$240,OceanSink_Sovereign!C121)</f>
        <v>2.4527450452157439E-2</v>
      </c>
      <c r="O121">
        <f>SUMIFS(OceanSink_All!$N$4:$N$240,OceanSink_All!$C$4:$C$240,OceanSink_Sovereign!C121)</f>
        <v>0.4861880795939702</v>
      </c>
      <c r="P121">
        <f t="shared" si="126"/>
        <v>0.20697035588450646</v>
      </c>
      <c r="Q121">
        <f>SUMIFS(OceanSink_All!$P$4:$P$240,OceanSink_All!$C$4:$C$240,OceanSink_Sovereign!C121)</f>
        <v>4.2836728214959256E-2</v>
      </c>
      <c r="R121">
        <f t="shared" si="85"/>
        <v>1552.233483071921</v>
      </c>
      <c r="S121">
        <f t="shared" si="86"/>
        <v>250.74268277933953</v>
      </c>
      <c r="T121">
        <f t="shared" si="87"/>
        <v>62871.892967380496</v>
      </c>
      <c r="U121">
        <f t="shared" si="88"/>
        <v>6.6571005148400436E-4</v>
      </c>
      <c r="V121">
        <f t="shared" si="89"/>
        <v>1.520797300944327E-4</v>
      </c>
      <c r="W121">
        <f t="shared" si="90"/>
        <v>199.1934618909612</v>
      </c>
      <c r="X121">
        <f t="shared" si="91"/>
        <v>37.915051740955839</v>
      </c>
      <c r="Y121">
        <f t="shared" si="92"/>
        <v>1437.5511485193583</v>
      </c>
      <c r="Z121">
        <f t="shared" si="93"/>
        <v>6.6571005148400436E-4</v>
      </c>
      <c r="AA121">
        <f t="shared" si="94"/>
        <v>1.7919945548026747E-4</v>
      </c>
      <c r="AB121">
        <f t="shared" si="95"/>
        <v>1.5470303099954406</v>
      </c>
      <c r="AC121">
        <f t="shared" si="96"/>
        <v>1.0922019466533317</v>
      </c>
      <c r="AD121">
        <f t="shared" si="97"/>
        <v>1.1929050922733273</v>
      </c>
      <c r="AE121">
        <f t="shared" si="118"/>
        <v>9.9664794431171327E-4</v>
      </c>
      <c r="AF121">
        <f t="shared" si="98"/>
        <v>7.1789294989335639E-4</v>
      </c>
      <c r="AG121">
        <f t="shared" si="99"/>
        <v>3.3204956625302402</v>
      </c>
      <c r="AH121">
        <f t="shared" si="100"/>
        <v>1.4910053865803432</v>
      </c>
      <c r="AI121">
        <f t="shared" si="101"/>
        <v>2.2230970628115987</v>
      </c>
      <c r="AJ121">
        <f t="shared" si="119"/>
        <v>1.1160492125130719E-2</v>
      </c>
      <c r="AK121">
        <f t="shared" si="120"/>
        <v>5.4430626642913982E-3</v>
      </c>
      <c r="AL121">
        <f t="shared" si="102"/>
        <v>1550.6864527619257</v>
      </c>
      <c r="AM121">
        <f t="shared" si="121"/>
        <v>250.54497275081721</v>
      </c>
      <c r="AN121">
        <f t="shared" si="122"/>
        <v>62772.783370707737</v>
      </c>
      <c r="AO121">
        <f t="shared" si="103"/>
        <v>0.99900335205568835</v>
      </c>
      <c r="AP121">
        <f t="shared" si="104"/>
        <v>0.22824349481617354</v>
      </c>
      <c r="AQ121">
        <f t="shared" si="105"/>
        <v>195.87296622843098</v>
      </c>
      <c r="AR121">
        <f t="shared" si="106"/>
        <v>37.533735533499076</v>
      </c>
      <c r="AS121">
        <f t="shared" si="107"/>
        <v>1408.7813030986513</v>
      </c>
      <c r="AT121">
        <f t="shared" si="108"/>
        <v>0.98333029793745008</v>
      </c>
      <c r="AU121">
        <f t="shared" si="109"/>
        <v>0.26558969911341473</v>
      </c>
      <c r="AV121">
        <f t="shared" si="110"/>
        <v>2322.3330230958263</v>
      </c>
      <c r="AW121">
        <f t="shared" si="111"/>
        <v>1639.6096533856125</v>
      </c>
      <c r="AX121">
        <f t="shared" si="112"/>
        <v>2688319.8154752883</v>
      </c>
      <c r="AY121">
        <f t="shared" si="123"/>
        <v>4984.5802505079291</v>
      </c>
      <c r="AZ121">
        <f t="shared" si="124"/>
        <v>2238.3818117210803</v>
      </c>
      <c r="BA121">
        <f t="shared" si="113"/>
        <v>5010353.1350437459</v>
      </c>
      <c r="BB121">
        <f t="shared" si="114"/>
        <v>-771.64657033390063</v>
      </c>
      <c r="BC121">
        <f t="shared" si="115"/>
        <v>1658.6417934098959</v>
      </c>
      <c r="BD121">
        <f t="shared" si="116"/>
        <v>-4788.7072842794978</v>
      </c>
      <c r="BE121">
        <f t="shared" si="117"/>
        <v>2238.6964770479372</v>
      </c>
    </row>
    <row r="122" spans="1:57" x14ac:dyDescent="0.25">
      <c r="A122">
        <v>116</v>
      </c>
      <c r="B122" t="s">
        <v>154</v>
      </c>
      <c r="C122" t="s">
        <v>154</v>
      </c>
      <c r="D122" t="s">
        <v>704</v>
      </c>
      <c r="E122">
        <v>8.4440622182020046</v>
      </c>
      <c r="F122">
        <v>1.2062946026002865</v>
      </c>
      <c r="G122">
        <v>8.4440622182020046</v>
      </c>
      <c r="H122">
        <v>1.2062946026002865</v>
      </c>
      <c r="I122">
        <v>0</v>
      </c>
      <c r="J122">
        <v>0</v>
      </c>
      <c r="K122">
        <v>0</v>
      </c>
      <c r="L122">
        <f>SUMIF(OceanSink_All!$C$4:$C$240,OceanSink_Sovereign!C122,OceanSink_All!$K$4:$K$240)</f>
        <v>0.36264614362881564</v>
      </c>
      <c r="M122">
        <f t="shared" si="125"/>
        <v>0.12937713487254007</v>
      </c>
      <c r="N122">
        <f>SUMIFS(OceanSink_All!$M$4:$M$240,OceanSink_All!$C$4:$C$240,OceanSink_Sovereign!C122)</f>
        <v>1.6738443027827423E-2</v>
      </c>
      <c r="O122">
        <f>SUMIFS(OceanSink_All!$N$4:$N$240,OceanSink_All!$C$4:$C$240,OceanSink_Sovereign!C122)</f>
        <v>0.17672426583938333</v>
      </c>
      <c r="P122">
        <f t="shared" si="126"/>
        <v>7.5465007032731263E-2</v>
      </c>
      <c r="Q122">
        <f>SUMIFS(OceanSink_All!$P$4:$P$240,OceanSink_All!$C$4:$C$240,OceanSink_Sovereign!C122)</f>
        <v>5.6949672864501791E-3</v>
      </c>
      <c r="R122">
        <f t="shared" si="85"/>
        <v>1919.1541579504953</v>
      </c>
      <c r="S122">
        <f t="shared" si="86"/>
        <v>310.01383972164649</v>
      </c>
      <c r="T122">
        <f t="shared" si="87"/>
        <v>96108.580818958726</v>
      </c>
      <c r="U122">
        <f t="shared" si="88"/>
        <v>8.2307219063884162E-4</v>
      </c>
      <c r="V122">
        <f t="shared" si="89"/>
        <v>1.8802870156692556E-4</v>
      </c>
      <c r="W122">
        <f t="shared" si="90"/>
        <v>246.2792903217377</v>
      </c>
      <c r="X122">
        <f t="shared" si="91"/>
        <v>46.877502638043595</v>
      </c>
      <c r="Y122">
        <f t="shared" si="92"/>
        <v>2197.5002535797844</v>
      </c>
      <c r="Z122">
        <f t="shared" si="93"/>
        <v>8.2307219063884173E-4</v>
      </c>
      <c r="AA122">
        <f t="shared" si="94"/>
        <v>2.2155905270565876E-4</v>
      </c>
      <c r="AB122">
        <f t="shared" si="95"/>
        <v>3.0622065999927397</v>
      </c>
      <c r="AC122">
        <f t="shared" si="96"/>
        <v>1.1767995442488752</v>
      </c>
      <c r="AD122">
        <f t="shared" si="97"/>
        <v>1.3848571673443604</v>
      </c>
      <c r="AE122">
        <f t="shared" si="118"/>
        <v>1.5956022017860898E-3</v>
      </c>
      <c r="AF122">
        <f t="shared" si="98"/>
        <v>6.5418334739606051E-4</v>
      </c>
      <c r="AG122">
        <f t="shared" si="99"/>
        <v>1.4922706962138239</v>
      </c>
      <c r="AH122">
        <f t="shared" si="100"/>
        <v>0.67194492695295738</v>
      </c>
      <c r="AI122">
        <f t="shared" si="101"/>
        <v>0.45150998485781524</v>
      </c>
      <c r="AJ122">
        <f t="shared" si="119"/>
        <v>1.8333250200127077E-3</v>
      </c>
      <c r="AK122">
        <f t="shared" si="120"/>
        <v>8.9624220460184632E-4</v>
      </c>
      <c r="AL122">
        <f t="shared" si="102"/>
        <v>1916.0919513505028</v>
      </c>
      <c r="AM122">
        <f t="shared" si="121"/>
        <v>309.62510785472779</v>
      </c>
      <c r="AN122">
        <f t="shared" si="122"/>
        <v>95867.707414051809</v>
      </c>
      <c r="AO122">
        <f t="shared" si="103"/>
        <v>0.99840439779821399</v>
      </c>
      <c r="AP122">
        <f t="shared" si="104"/>
        <v>0.22812192014117202</v>
      </c>
      <c r="AQ122">
        <f t="shared" si="105"/>
        <v>244.78701962552387</v>
      </c>
      <c r="AR122">
        <f t="shared" si="106"/>
        <v>46.713370773860049</v>
      </c>
      <c r="AS122">
        <f t="shared" si="107"/>
        <v>2182.1390090561222</v>
      </c>
      <c r="AT122">
        <f t="shared" si="108"/>
        <v>0.99394073819904083</v>
      </c>
      <c r="AU122">
        <f t="shared" si="109"/>
        <v>0.26789888369782688</v>
      </c>
      <c r="AV122">
        <f t="shared" si="110"/>
        <v>3717.3971101167526</v>
      </c>
      <c r="AW122">
        <f t="shared" si="111"/>
        <v>1428.7504862059793</v>
      </c>
      <c r="AX122">
        <f t="shared" si="112"/>
        <v>2041327.9518338223</v>
      </c>
      <c r="AY122">
        <f t="shared" si="123"/>
        <v>1811.5573174031877</v>
      </c>
      <c r="AZ122">
        <f t="shared" si="124"/>
        <v>815.78206725167581</v>
      </c>
      <c r="BA122">
        <f t="shared" si="113"/>
        <v>665500.38124941767</v>
      </c>
      <c r="BB122">
        <f t="shared" si="114"/>
        <v>-1801.3051587662499</v>
      </c>
      <c r="BC122">
        <f t="shared" si="115"/>
        <v>1461.9150656751144</v>
      </c>
      <c r="BD122">
        <f t="shared" si="116"/>
        <v>-1566.7702977776637</v>
      </c>
      <c r="BE122">
        <f t="shared" si="117"/>
        <v>817.11842486782405</v>
      </c>
    </row>
    <row r="123" spans="1:57" x14ac:dyDescent="0.25">
      <c r="A123">
        <v>117</v>
      </c>
      <c r="B123" t="s">
        <v>153</v>
      </c>
      <c r="C123" t="s">
        <v>153</v>
      </c>
      <c r="D123" t="s">
        <v>704</v>
      </c>
      <c r="E123">
        <v>0.4365515301522962</v>
      </c>
      <c r="F123">
        <v>6.2364504307470897E-2</v>
      </c>
      <c r="G123">
        <v>0.4365515301522962</v>
      </c>
      <c r="H123">
        <v>6.2364504307470897E-2</v>
      </c>
      <c r="I123">
        <v>0</v>
      </c>
      <c r="J123">
        <v>0</v>
      </c>
      <c r="K123">
        <v>0</v>
      </c>
      <c r="L123">
        <f>SUMIF(OceanSink_All!$C$4:$C$240,OceanSink_Sovereign!C123,OceanSink_All!$K$4:$K$240)</f>
        <v>3.0811331832157205E-2</v>
      </c>
      <c r="M123">
        <f t="shared" si="125"/>
        <v>2.2572020821076833E-2</v>
      </c>
      <c r="N123">
        <f>SUMIFS(OceanSink_All!$M$4:$M$240,OceanSink_All!$C$4:$C$240,OceanSink_Sovereign!C123)</f>
        <v>5.0949612394712612E-4</v>
      </c>
      <c r="O123">
        <f>SUMIFS(OceanSink_All!$N$4:$N$240,OceanSink_All!$C$4:$C$240,OceanSink_Sovereign!C123)</f>
        <v>7.2674257286671415E-2</v>
      </c>
      <c r="P123">
        <f t="shared" si="126"/>
        <v>3.097707126654211E-2</v>
      </c>
      <c r="Q123">
        <f>SUMIFS(OceanSink_All!$P$4:$P$240,OceanSink_All!$C$4:$C$240,OceanSink_Sovereign!C123)</f>
        <v>9.5957894425242874E-4</v>
      </c>
      <c r="R123">
        <f t="shared" si="85"/>
        <v>99.218795717237768</v>
      </c>
      <c r="S123">
        <f t="shared" si="86"/>
        <v>16.027477368314656</v>
      </c>
      <c r="T123">
        <f t="shared" si="87"/>
        <v>256.88003079183852</v>
      </c>
      <c r="U123">
        <f t="shared" si="88"/>
        <v>4.2552199991451204E-5</v>
      </c>
      <c r="V123">
        <f t="shared" si="89"/>
        <v>9.7209394318116506E-6</v>
      </c>
      <c r="W123">
        <f t="shared" si="90"/>
        <v>12.732450123711791</v>
      </c>
      <c r="X123">
        <f t="shared" si="91"/>
        <v>2.423530876198793</v>
      </c>
      <c r="Y123">
        <f t="shared" si="92"/>
        <v>5.8735019078888895</v>
      </c>
      <c r="Z123">
        <f t="shared" si="93"/>
        <v>4.2552199991451204E-5</v>
      </c>
      <c r="AA123">
        <f t="shared" si="94"/>
        <v>1.1454432828461985E-5</v>
      </c>
      <c r="AB123">
        <f t="shared" si="95"/>
        <v>1.3450734057358379E-2</v>
      </c>
      <c r="AC123">
        <f t="shared" si="96"/>
        <v>1.0039454918761995E-2</v>
      </c>
      <c r="AD123">
        <f t="shared" si="97"/>
        <v>1.0079065506585441E-4</v>
      </c>
      <c r="AE123">
        <f t="shared" si="118"/>
        <v>1.3556639102626719E-4</v>
      </c>
      <c r="AF123">
        <f t="shared" si="98"/>
        <v>1.0302170969444698E-4</v>
      </c>
      <c r="AG123">
        <f t="shared" si="99"/>
        <v>3.172605822117807E-2</v>
      </c>
      <c r="AH123">
        <f t="shared" si="100"/>
        <v>1.4262383899138665E-2</v>
      </c>
      <c r="AI123">
        <f t="shared" si="101"/>
        <v>2.0341559448640981E-4</v>
      </c>
      <c r="AJ123">
        <f t="shared" si="119"/>
        <v>1.597615482565972E-5</v>
      </c>
      <c r="AK123">
        <f t="shared" si="120"/>
        <v>7.7993052588700793E-6</v>
      </c>
      <c r="AL123">
        <f t="shared" si="102"/>
        <v>99.20534498318041</v>
      </c>
      <c r="AM123">
        <f t="shared" si="121"/>
        <v>16.02577503021439</v>
      </c>
      <c r="AN123">
        <f t="shared" si="122"/>
        <v>256.82546531904302</v>
      </c>
      <c r="AO123">
        <f t="shared" si="103"/>
        <v>0.9998644336089737</v>
      </c>
      <c r="AP123">
        <f t="shared" si="104"/>
        <v>0.22841978252291265</v>
      </c>
      <c r="AQ123">
        <f t="shared" si="105"/>
        <v>12.700724065490613</v>
      </c>
      <c r="AR123">
        <f t="shared" si="106"/>
        <v>2.4200933457293057</v>
      </c>
      <c r="AS123">
        <f t="shared" si="107"/>
        <v>5.8568518020432645</v>
      </c>
      <c r="AT123">
        <f t="shared" si="108"/>
        <v>0.99750825191436687</v>
      </c>
      <c r="AU123">
        <f t="shared" si="109"/>
        <v>0.26865920522972347</v>
      </c>
      <c r="AV123">
        <f t="shared" si="110"/>
        <v>316.08616479840987</v>
      </c>
      <c r="AW123">
        <f t="shared" si="111"/>
        <v>235.92301619273661</v>
      </c>
      <c r="AX123">
        <f t="shared" si="112"/>
        <v>55659.669569478261</v>
      </c>
      <c r="AY123">
        <f t="shared" si="123"/>
        <v>745.54801429719828</v>
      </c>
      <c r="AZ123">
        <f t="shared" si="124"/>
        <v>335.16100913075604</v>
      </c>
      <c r="BA123">
        <f t="shared" si="113"/>
        <v>112332.90204154674</v>
      </c>
      <c r="BB123">
        <f t="shared" si="114"/>
        <v>-216.88081981522947</v>
      </c>
      <c r="BC123">
        <f t="shared" si="115"/>
        <v>236.46668905957412</v>
      </c>
      <c r="BD123">
        <f t="shared" si="116"/>
        <v>-732.84729023170769</v>
      </c>
      <c r="BE123">
        <f t="shared" si="117"/>
        <v>335.16974638733251</v>
      </c>
    </row>
    <row r="124" spans="1:57" x14ac:dyDescent="0.25">
      <c r="A124">
        <v>118</v>
      </c>
      <c r="B124" t="s">
        <v>406</v>
      </c>
      <c r="C124" t="s">
        <v>406</v>
      </c>
      <c r="D124" t="s">
        <v>704</v>
      </c>
      <c r="E124">
        <v>18.830323885660043</v>
      </c>
      <c r="F124">
        <v>2.6900462693800065</v>
      </c>
      <c r="G124">
        <v>18.830323885660043</v>
      </c>
      <c r="H124">
        <v>2.6900462693800065</v>
      </c>
      <c r="I124">
        <v>0</v>
      </c>
      <c r="J124">
        <v>0</v>
      </c>
      <c r="K124">
        <v>0</v>
      </c>
      <c r="L124">
        <f>SUMIF(OceanSink_All!$C$4:$C$240,OceanSink_Sovereign!C124,OceanSink_All!$K$4:$K$240)</f>
        <v>0</v>
      </c>
      <c r="M124">
        <f t="shared" si="125"/>
        <v>0</v>
      </c>
      <c r="N124">
        <f>SUMIFS(OceanSink_All!$M$4:$M$240,OceanSink_All!$C$4:$C$240,OceanSink_Sovereign!C124)</f>
        <v>0</v>
      </c>
      <c r="O124">
        <f>SUMIFS(OceanSink_All!$N$4:$N$240,OceanSink_All!$C$4:$C$240,OceanSink_Sovereign!C124)</f>
        <v>3.0655945509589286E-4</v>
      </c>
      <c r="P124">
        <f t="shared" si="126"/>
        <v>1.3167892905109542E-4</v>
      </c>
      <c r="Q124">
        <f>SUMIFS(OceanSink_All!$P$4:$P$240,OceanSink_All!$C$4:$C$240,OceanSink_Sovereign!C124)</f>
        <v>1.7339340356043424E-8</v>
      </c>
      <c r="R124">
        <f t="shared" si="85"/>
        <v>4279.7285769424298</v>
      </c>
      <c r="S124">
        <f t="shared" si="86"/>
        <v>691.33325408380495</v>
      </c>
      <c r="T124">
        <f t="shared" si="87"/>
        <v>477941.66820210282</v>
      </c>
      <c r="U124">
        <f t="shared" si="88"/>
        <v>1.8354573344568819E-3</v>
      </c>
      <c r="V124">
        <f t="shared" si="89"/>
        <v>4.1930545498268859E-4</v>
      </c>
      <c r="W124">
        <f t="shared" si="90"/>
        <v>549.20471726181677</v>
      </c>
      <c r="X124">
        <f t="shared" si="91"/>
        <v>104.53719250462856</v>
      </c>
      <c r="Y124">
        <f t="shared" si="92"/>
        <v>10928.02461674977</v>
      </c>
      <c r="Z124">
        <f t="shared" si="93"/>
        <v>1.8354573344568819E-3</v>
      </c>
      <c r="AA124">
        <f t="shared" si="94"/>
        <v>4.9407839668144096E-4</v>
      </c>
      <c r="AB124">
        <f t="shared" si="95"/>
        <v>0</v>
      </c>
      <c r="AC124">
        <f t="shared" si="96"/>
        <v>0</v>
      </c>
      <c r="AD124">
        <f t="shared" si="97"/>
        <v>0</v>
      </c>
      <c r="AE124">
        <f t="shared" si="118"/>
        <v>0</v>
      </c>
      <c r="AF124">
        <f t="shared" si="98"/>
        <v>0</v>
      </c>
      <c r="AG124">
        <f t="shared" si="99"/>
        <v>5.7726138296671191E-3</v>
      </c>
      <c r="AH124">
        <f t="shared" si="100"/>
        <v>2.6130949078715486E-3</v>
      </c>
      <c r="AI124">
        <f t="shared" si="101"/>
        <v>6.8282649975442173E-6</v>
      </c>
      <c r="AJ124">
        <f t="shared" si="119"/>
        <v>1.2433005003285592E-8</v>
      </c>
      <c r="AK124">
        <f t="shared" si="120"/>
        <v>6.105370645195801E-9</v>
      </c>
      <c r="AL124">
        <f t="shared" si="102"/>
        <v>4279.7285769424298</v>
      </c>
      <c r="AM124">
        <f t="shared" si="121"/>
        <v>691.33325408380495</v>
      </c>
      <c r="AN124">
        <f t="shared" si="122"/>
        <v>477941.66820210282</v>
      </c>
      <c r="AO124">
        <f t="shared" si="103"/>
        <v>1</v>
      </c>
      <c r="AP124">
        <f t="shared" si="104"/>
        <v>0.22844739951787685</v>
      </c>
      <c r="AQ124">
        <f t="shared" si="105"/>
        <v>549.1989446479871</v>
      </c>
      <c r="AR124">
        <f t="shared" si="106"/>
        <v>104.53657354903892</v>
      </c>
      <c r="AS124">
        <f t="shared" si="107"/>
        <v>10927.895209373624</v>
      </c>
      <c r="AT124">
        <f t="shared" si="108"/>
        <v>0.99998948914011798</v>
      </c>
      <c r="AU124">
        <f t="shared" si="109"/>
        <v>0.26918323194748461</v>
      </c>
      <c r="AV124">
        <f t="shared" si="110"/>
        <v>0</v>
      </c>
      <c r="AW124">
        <f t="shared" si="111"/>
        <v>0</v>
      </c>
      <c r="AX124">
        <f t="shared" si="112"/>
        <v>0</v>
      </c>
      <c r="AY124">
        <f t="shared" si="123"/>
        <v>3.1392821478901167</v>
      </c>
      <c r="AZ124">
        <f t="shared" si="124"/>
        <v>1.4213222350805788</v>
      </c>
      <c r="BA124">
        <f t="shared" si="113"/>
        <v>2.020156895934452</v>
      </c>
      <c r="BB124">
        <f t="shared" si="114"/>
        <v>4279.7285769424298</v>
      </c>
      <c r="BC124">
        <f t="shared" si="115"/>
        <v>691.33325408380495</v>
      </c>
      <c r="BD124">
        <f t="shared" si="116"/>
        <v>546.05966250009703</v>
      </c>
      <c r="BE124">
        <f t="shared" si="117"/>
        <v>104.5462355432732</v>
      </c>
    </row>
    <row r="125" spans="1:57" x14ac:dyDescent="0.25">
      <c r="A125">
        <v>119</v>
      </c>
      <c r="B125" t="s">
        <v>157</v>
      </c>
      <c r="C125" t="s">
        <v>157</v>
      </c>
      <c r="D125" t="s">
        <v>704</v>
      </c>
      <c r="E125">
        <v>2.1648134589714569</v>
      </c>
      <c r="F125">
        <v>0.30925906556735105</v>
      </c>
      <c r="G125">
        <v>2.1648134589714569</v>
      </c>
      <c r="H125">
        <v>0.30925906556735105</v>
      </c>
      <c r="I125">
        <v>0</v>
      </c>
      <c r="J125">
        <v>0</v>
      </c>
      <c r="K125">
        <v>0</v>
      </c>
      <c r="L125">
        <f>SUMIF(OceanSink_All!$C$4:$C$240,OceanSink_Sovereign!C125,OceanSink_All!$K$4:$K$240)</f>
        <v>3.0717172166368972E-2</v>
      </c>
      <c r="M125">
        <f t="shared" si="125"/>
        <v>1.1690293601552338E-2</v>
      </c>
      <c r="N125">
        <f>SUMIFS(OceanSink_All!$M$4:$M$240,OceanSink_All!$C$4:$C$240,OceanSink_Sovereign!C125)</f>
        <v>1.3666296449049554E-4</v>
      </c>
      <c r="O125">
        <f>SUMIFS(OceanSink_All!$N$4:$N$240,OceanSink_All!$C$4:$C$240,OceanSink_Sovereign!C125)</f>
        <v>1.313966735090694E-3</v>
      </c>
      <c r="P125">
        <f t="shared" si="126"/>
        <v>5.7002524670789233E-4</v>
      </c>
      <c r="Q125">
        <f>SUMIFS(OceanSink_All!$P$4:$P$240,OceanSink_All!$C$4:$C$240,OceanSink_Sovereign!C125)</f>
        <v>3.2492878188439352E-7</v>
      </c>
      <c r="R125">
        <f t="shared" si="85"/>
        <v>492.01564882084773</v>
      </c>
      <c r="S125">
        <f t="shared" si="86"/>
        <v>79.478586887975652</v>
      </c>
      <c r="T125">
        <f t="shared" si="87"/>
        <v>6316.845773709495</v>
      </c>
      <c r="U125">
        <f t="shared" si="88"/>
        <v>2.110119170082908E-4</v>
      </c>
      <c r="V125">
        <f t="shared" si="89"/>
        <v>4.8205123707826077E-5</v>
      </c>
      <c r="W125">
        <f t="shared" si="90"/>
        <v>63.138890806036727</v>
      </c>
      <c r="X125">
        <f t="shared" si="91"/>
        <v>12.018036581380747</v>
      </c>
      <c r="Y125">
        <f t="shared" si="92"/>
        <v>144.43320327140583</v>
      </c>
      <c r="Z125">
        <f t="shared" si="93"/>
        <v>2.110119170082908E-4</v>
      </c>
      <c r="AA125">
        <f t="shared" si="94"/>
        <v>5.6801336472897871E-5</v>
      </c>
      <c r="AB125">
        <f t="shared" si="95"/>
        <v>6.6496947727298972E-2</v>
      </c>
      <c r="AC125">
        <f t="shared" si="96"/>
        <v>2.7031489011283036E-2</v>
      </c>
      <c r="AD125">
        <f t="shared" si="97"/>
        <v>7.3070139816711554E-4</v>
      </c>
      <c r="AE125">
        <f t="shared" si="118"/>
        <v>1.3515209909819713E-4</v>
      </c>
      <c r="AF125">
        <f t="shared" si="98"/>
        <v>5.8234133286274262E-5</v>
      </c>
      <c r="AG125">
        <f t="shared" si="99"/>
        <v>2.8444928727651172E-3</v>
      </c>
      <c r="AH125">
        <f t="shared" si="100"/>
        <v>1.2991832698670397E-3</v>
      </c>
      <c r="AI125">
        <f t="shared" si="101"/>
        <v>1.6878771687024134E-6</v>
      </c>
      <c r="AJ125">
        <f t="shared" si="119"/>
        <v>2.6732765608562686E-8</v>
      </c>
      <c r="AK125">
        <f t="shared" si="120"/>
        <v>1.3227681664672101E-8</v>
      </c>
      <c r="AL125">
        <f t="shared" si="102"/>
        <v>491.9491518731204</v>
      </c>
      <c r="AM125">
        <f t="shared" si="121"/>
        <v>79.470181915868892</v>
      </c>
      <c r="AN125">
        <f t="shared" si="122"/>
        <v>6315.5098137412951</v>
      </c>
      <c r="AO125">
        <f t="shared" si="103"/>
        <v>0.99986484790090169</v>
      </c>
      <c r="AP125">
        <f t="shared" si="104"/>
        <v>0.22841988265321889</v>
      </c>
      <c r="AQ125">
        <f t="shared" si="105"/>
        <v>63.136046313163959</v>
      </c>
      <c r="AR125">
        <f t="shared" si="106"/>
        <v>12.017731540439289</v>
      </c>
      <c r="AS125">
        <f t="shared" si="107"/>
        <v>144.4258713780693</v>
      </c>
      <c r="AT125">
        <f t="shared" si="108"/>
        <v>0.99995494864042656</v>
      </c>
      <c r="AU125">
        <f t="shared" si="109"/>
        <v>0.26917596374888514</v>
      </c>
      <c r="AV125">
        <f t="shared" si="110"/>
        <v>315.06711574148522</v>
      </c>
      <c r="AW125">
        <f t="shared" si="111"/>
        <v>128.08039403428086</v>
      </c>
      <c r="AX125">
        <f t="shared" si="112"/>
        <v>16404.587335976648</v>
      </c>
      <c r="AY125">
        <f t="shared" si="123"/>
        <v>13.477403035769683</v>
      </c>
      <c r="AZ125">
        <f t="shared" si="124"/>
        <v>6.1557468617108224</v>
      </c>
      <c r="BA125">
        <f t="shared" si="113"/>
        <v>37.89321942546264</v>
      </c>
      <c r="BB125">
        <f t="shared" si="114"/>
        <v>176.88203613163518</v>
      </c>
      <c r="BC125">
        <f t="shared" si="115"/>
        <v>150.73187171171844</v>
      </c>
      <c r="BD125">
        <f t="shared" si="116"/>
        <v>49.658643277394276</v>
      </c>
      <c r="BE125">
        <f t="shared" si="117"/>
        <v>13.502558676174377</v>
      </c>
    </row>
    <row r="126" spans="1:57" x14ac:dyDescent="0.25">
      <c r="A126">
        <v>120</v>
      </c>
      <c r="B126" t="s">
        <v>158</v>
      </c>
      <c r="C126" t="s">
        <v>158</v>
      </c>
      <c r="D126" t="s">
        <v>704</v>
      </c>
      <c r="E126">
        <v>2.8199767140944982</v>
      </c>
      <c r="F126">
        <v>0.40285381629921413</v>
      </c>
      <c r="G126">
        <v>2.8199767140944982</v>
      </c>
      <c r="H126">
        <v>0.40285381629921413</v>
      </c>
      <c r="I126">
        <v>0</v>
      </c>
      <c r="J126">
        <v>0</v>
      </c>
      <c r="K126">
        <v>0</v>
      </c>
      <c r="L126">
        <f>SUMIF(OceanSink_All!$C$4:$C$240,OceanSink_Sovereign!C126,OceanSink_All!$K$4:$K$240)</f>
        <v>0.11345608004665461</v>
      </c>
      <c r="M126">
        <f t="shared" si="125"/>
        <v>3.5466289488072622E-2</v>
      </c>
      <c r="N126">
        <f>SUMIFS(OceanSink_All!$M$4:$M$240,OceanSink_All!$C$4:$C$240,OceanSink_Sovereign!C126)</f>
        <v>1.2578576900517705E-3</v>
      </c>
      <c r="O126">
        <f>SUMIFS(OceanSink_All!$N$4:$N$240,OceanSink_All!$C$4:$C$240,OceanSink_Sovereign!C126)</f>
        <v>2.4605265031397754E-2</v>
      </c>
      <c r="P126">
        <f t="shared" si="126"/>
        <v>1.0475850197998631E-2</v>
      </c>
      <c r="Q126">
        <f>SUMIFS(OceanSink_All!$P$4:$P$240,OceanSink_All!$C$4:$C$240,OceanSink_Sovereign!C126)</f>
        <v>1.0974343737090796E-4</v>
      </c>
      <c r="R126">
        <f t="shared" si="85"/>
        <v>640.9201988720547</v>
      </c>
      <c r="S126">
        <f t="shared" si="86"/>
        <v>103.53213731390736</v>
      </c>
      <c r="T126">
        <f t="shared" si="87"/>
        <v>10718.903456785767</v>
      </c>
      <c r="U126">
        <f t="shared" si="88"/>
        <v>2.7487296417795715E-4</v>
      </c>
      <c r="V126">
        <f t="shared" si="89"/>
        <v>6.2794013864224827E-5</v>
      </c>
      <c r="W126">
        <f t="shared" si="90"/>
        <v>82.247364588805596</v>
      </c>
      <c r="X126">
        <f t="shared" si="91"/>
        <v>15.655197988620969</v>
      </c>
      <c r="Y126">
        <f t="shared" si="92"/>
        <v>245.08522406292204</v>
      </c>
      <c r="Z126">
        <f t="shared" si="93"/>
        <v>2.7487296417795715E-4</v>
      </c>
      <c r="AA126">
        <f t="shared" si="94"/>
        <v>7.3991800780434113E-5</v>
      </c>
      <c r="AB126">
        <f t="shared" si="95"/>
        <v>0.31994350380400743</v>
      </c>
      <c r="AC126">
        <f t="shared" si="96"/>
        <v>0.10996308640381866</v>
      </c>
      <c r="AD126">
        <f t="shared" si="97"/>
        <v>1.2091880371453688E-2</v>
      </c>
      <c r="AE126">
        <f t="shared" si="118"/>
        <v>4.9919397823172207E-4</v>
      </c>
      <c r="AF126">
        <f t="shared" si="98"/>
        <v>1.8580120539625876E-4</v>
      </c>
      <c r="AG126">
        <f t="shared" si="99"/>
        <v>6.9386274432665304E-2</v>
      </c>
      <c r="AH126">
        <f t="shared" si="100"/>
        <v>3.11602869663621E-2</v>
      </c>
      <c r="AI126">
        <f t="shared" si="101"/>
        <v>9.709634838260358E-4</v>
      </c>
      <c r="AJ126">
        <f t="shared" si="119"/>
        <v>1.1805405421563991E-5</v>
      </c>
      <c r="AK126">
        <f t="shared" si="120"/>
        <v>5.7581718577524991E-6</v>
      </c>
      <c r="AL126">
        <f t="shared" si="102"/>
        <v>640.6002553682506</v>
      </c>
      <c r="AM126">
        <f t="shared" si="121"/>
        <v>103.49167028493153</v>
      </c>
      <c r="AN126">
        <f t="shared" si="122"/>
        <v>10710.52581836498</v>
      </c>
      <c r="AO126">
        <f t="shared" si="103"/>
        <v>0.99950080602176816</v>
      </c>
      <c r="AP126">
        <f t="shared" si="104"/>
        <v>0.22834573408969946</v>
      </c>
      <c r="AQ126">
        <f t="shared" si="105"/>
        <v>82.177978314372936</v>
      </c>
      <c r="AR126">
        <f t="shared" si="106"/>
        <v>15.647732022115619</v>
      </c>
      <c r="AS126">
        <f t="shared" si="107"/>
        <v>244.85151743594255</v>
      </c>
      <c r="AT126">
        <f t="shared" si="108"/>
        <v>0.99915637084811704</v>
      </c>
      <c r="AU126">
        <f t="shared" si="109"/>
        <v>0.26900771443715693</v>
      </c>
      <c r="AV126">
        <f t="shared" si="110"/>
        <v>1163.6486729108351</v>
      </c>
      <c r="AW126">
        <f t="shared" si="111"/>
        <v>399.95960575478375</v>
      </c>
      <c r="AX126">
        <f t="shared" si="112"/>
        <v>159967.68623552204</v>
      </c>
      <c r="AY126">
        <f t="shared" si="123"/>
        <v>252.36094873568319</v>
      </c>
      <c r="AZ126">
        <f t="shared" si="124"/>
        <v>113.33449490986335</v>
      </c>
      <c r="BA126">
        <f t="shared" si="113"/>
        <v>12844.707736473842</v>
      </c>
      <c r="BB126">
        <f t="shared" si="114"/>
        <v>-523.0484175425845</v>
      </c>
      <c r="BC126">
        <f t="shared" si="115"/>
        <v>413.13219682552824</v>
      </c>
      <c r="BD126">
        <f t="shared" si="116"/>
        <v>-170.18297042131024</v>
      </c>
      <c r="BE126">
        <f t="shared" si="117"/>
        <v>114.40961171995028</v>
      </c>
    </row>
    <row r="127" spans="1:57" x14ac:dyDescent="0.25">
      <c r="A127">
        <v>121</v>
      </c>
      <c r="B127" t="s">
        <v>159</v>
      </c>
      <c r="C127" t="s">
        <v>159</v>
      </c>
      <c r="D127" t="s">
        <v>704</v>
      </c>
      <c r="E127">
        <v>7.4108225974556614</v>
      </c>
      <c r="F127">
        <v>1.0586889424936661</v>
      </c>
      <c r="G127">
        <v>7.4108225974556614</v>
      </c>
      <c r="H127">
        <v>1.0586889424936661</v>
      </c>
      <c r="I127">
        <v>0</v>
      </c>
      <c r="J127">
        <v>0</v>
      </c>
      <c r="K127">
        <v>0</v>
      </c>
      <c r="L127">
        <f>SUMIF(OceanSink_All!$C$4:$C$240,OceanSink_Sovereign!C127,OceanSink_All!$K$4:$K$240)</f>
        <v>3.06768525396539</v>
      </c>
      <c r="M127">
        <f t="shared" si="125"/>
        <v>1.5906932430648051</v>
      </c>
      <c r="N127">
        <f>SUMIFS(OceanSink_All!$M$4:$M$240,OceanSink_All!$C$4:$C$240,OceanSink_Sovereign!C127)</f>
        <v>2.530304993532027</v>
      </c>
      <c r="O127">
        <f>SUMIFS(OceanSink_All!$N$4:$N$240,OceanSink_All!$C$4:$C$240,OceanSink_Sovereign!C127)</f>
        <v>0.10583669519580188</v>
      </c>
      <c r="P127">
        <f t="shared" si="126"/>
        <v>4.4100327398118803E-2</v>
      </c>
      <c r="Q127">
        <f>SUMIFS(OceanSink_All!$P$4:$P$240,OceanSink_All!$C$4:$C$240,OceanSink_Sovereign!C127)</f>
        <v>1.9448388766212679E-3</v>
      </c>
      <c r="R127">
        <f t="shared" si="85"/>
        <v>1684.3209623778594</v>
      </c>
      <c r="S127">
        <f t="shared" si="86"/>
        <v>272.07965900355163</v>
      </c>
      <c r="T127">
        <f t="shared" si="87"/>
        <v>74027.340843488928</v>
      </c>
      <c r="U127">
        <f t="shared" si="88"/>
        <v>7.2235872167962999E-4</v>
      </c>
      <c r="V127">
        <f t="shared" si="89"/>
        <v>1.6502097148676925E-4</v>
      </c>
      <c r="W127">
        <f t="shared" si="90"/>
        <v>216.14385148269344</v>
      </c>
      <c r="X127">
        <f t="shared" si="91"/>
        <v>41.141437247281786</v>
      </c>
      <c r="Y127">
        <f t="shared" si="92"/>
        <v>1692.6178587720251</v>
      </c>
      <c r="Z127">
        <f t="shared" si="93"/>
        <v>7.223587216796301E-4</v>
      </c>
      <c r="AA127">
        <f t="shared" si="94"/>
        <v>1.9444845289304171E-4</v>
      </c>
      <c r="AB127">
        <f t="shared" si="95"/>
        <v>22.734071201968224</v>
      </c>
      <c r="AC127">
        <f t="shared" si="96"/>
        <v>12.227542768667135</v>
      </c>
      <c r="AD127">
        <f t="shared" si="97"/>
        <v>149.51280215958394</v>
      </c>
      <c r="AE127">
        <f t="shared" si="118"/>
        <v>1.3497469728022109E-2</v>
      </c>
      <c r="AF127">
        <f t="shared" si="98"/>
        <v>7.5113370992494028E-3</v>
      </c>
      <c r="AG127">
        <f t="shared" si="99"/>
        <v>0.78433697239707567</v>
      </c>
      <c r="AH127">
        <f t="shared" si="100"/>
        <v>0.34549370992340622</v>
      </c>
      <c r="AI127">
        <f t="shared" si="101"/>
        <v>0.11936590359663876</v>
      </c>
      <c r="AJ127">
        <f t="shared" si="119"/>
        <v>5.5225213568564711E-4</v>
      </c>
      <c r="AK127">
        <f t="shared" si="120"/>
        <v>2.6500225777842547E-4</v>
      </c>
      <c r="AL127">
        <f t="shared" si="102"/>
        <v>1661.5868911758912</v>
      </c>
      <c r="AM127">
        <f t="shared" si="121"/>
        <v>268.95353914227616</v>
      </c>
      <c r="AN127">
        <f t="shared" si="122"/>
        <v>72336.006217155867</v>
      </c>
      <c r="AO127">
        <f t="shared" si="103"/>
        <v>0.98650253027197787</v>
      </c>
      <c r="AP127">
        <f t="shared" si="104"/>
        <v>0.22559338650742142</v>
      </c>
      <c r="AQ127">
        <f t="shared" si="105"/>
        <v>215.35951451029638</v>
      </c>
      <c r="AR127">
        <f t="shared" si="106"/>
        <v>41.056108270933777</v>
      </c>
      <c r="AS127">
        <f t="shared" si="107"/>
        <v>1685.604026354637</v>
      </c>
      <c r="AT127">
        <f t="shared" si="108"/>
        <v>0.99637122699990444</v>
      </c>
      <c r="AU127">
        <f t="shared" si="109"/>
        <v>0.26841796802036699</v>
      </c>
      <c r="AV127">
        <f t="shared" si="110"/>
        <v>31449.262486279764</v>
      </c>
      <c r="AW127">
        <f t="shared" si="111"/>
        <v>16915.87965154523</v>
      </c>
      <c r="AX127">
        <f t="shared" si="112"/>
        <v>286146984.385562</v>
      </c>
      <c r="AY127">
        <f t="shared" si="123"/>
        <v>1085.0154863803737</v>
      </c>
      <c r="AZ127">
        <f t="shared" si="124"/>
        <v>477.97635403457275</v>
      </c>
      <c r="BA127">
        <f t="shared" si="113"/>
        <v>228461.39501618323</v>
      </c>
      <c r="BB127">
        <f t="shared" si="114"/>
        <v>-29787.675595103872</v>
      </c>
      <c r="BC127">
        <f t="shared" si="115"/>
        <v>16918.017625944809</v>
      </c>
      <c r="BD127">
        <f t="shared" si="116"/>
        <v>-869.65597187007734</v>
      </c>
      <c r="BE127">
        <f t="shared" si="117"/>
        <v>479.73638494754374</v>
      </c>
    </row>
    <row r="128" spans="1:57" x14ac:dyDescent="0.25">
      <c r="A128">
        <v>122</v>
      </c>
      <c r="B128" t="s">
        <v>169</v>
      </c>
      <c r="C128" t="s">
        <v>169</v>
      </c>
      <c r="D128" t="s">
        <v>704</v>
      </c>
      <c r="E128">
        <v>17.624520521327383</v>
      </c>
      <c r="F128">
        <v>2.517788645903912</v>
      </c>
      <c r="G128">
        <v>17.624520521327383</v>
      </c>
      <c r="H128">
        <v>2.517788645903912</v>
      </c>
      <c r="I128">
        <v>0</v>
      </c>
      <c r="J128">
        <v>0</v>
      </c>
      <c r="K128">
        <v>0</v>
      </c>
      <c r="L128">
        <f>SUMIF(OceanSink_All!$C$4:$C$240,OceanSink_Sovereign!C128,OceanSink_All!$K$4:$K$240)</f>
        <v>2.4815829156543227E-3</v>
      </c>
      <c r="M128">
        <f t="shared" si="125"/>
        <v>1.3898384127671629E-3</v>
      </c>
      <c r="N128">
        <f>SUMIFS(OceanSink_All!$M$4:$M$240,OceanSink_All!$C$4:$C$240,OceanSink_Sovereign!C128)</f>
        <v>1.9316508136031466E-6</v>
      </c>
      <c r="O128">
        <f>SUMIFS(OceanSink_All!$N$4:$N$240,OceanSink_All!$C$4:$C$240,OceanSink_Sovereign!C128)</f>
        <v>8.564893641512146E-4</v>
      </c>
      <c r="P128">
        <f t="shared" si="126"/>
        <v>3.6491344807258134E-4</v>
      </c>
      <c r="Q128">
        <f>SUMIFS(OceanSink_All!$P$4:$P$240,OceanSink_All!$C$4:$C$240,OceanSink_Sovereign!C128)</f>
        <v>1.3316182458422052E-7</v>
      </c>
      <c r="R128">
        <f t="shared" si="85"/>
        <v>4005.675345152948</v>
      </c>
      <c r="S128">
        <f t="shared" si="86"/>
        <v>647.06359793178717</v>
      </c>
      <c r="T128">
        <f t="shared" si="87"/>
        <v>418691.29976842954</v>
      </c>
      <c r="U128">
        <f t="shared" si="88"/>
        <v>1.7179234756440447E-3</v>
      </c>
      <c r="V128">
        <f t="shared" si="89"/>
        <v>3.9245515058159466E-4</v>
      </c>
      <c r="W128">
        <f t="shared" si="90"/>
        <v>514.03628894359872</v>
      </c>
      <c r="X128">
        <f t="shared" si="91"/>
        <v>97.843133539664919</v>
      </c>
      <c r="Y128">
        <f t="shared" si="92"/>
        <v>9573.2787808607027</v>
      </c>
      <c r="Z128">
        <f t="shared" si="93"/>
        <v>1.7179234756440449E-3</v>
      </c>
      <c r="AA128">
        <f t="shared" si="94"/>
        <v>4.6243999276549658E-4</v>
      </c>
      <c r="AB128">
        <f t="shared" si="95"/>
        <v>4.373670902232505E-2</v>
      </c>
      <c r="AC128">
        <f t="shared" si="96"/>
        <v>2.5279543867437568E-2</v>
      </c>
      <c r="AD128">
        <f t="shared" si="97"/>
        <v>6.3905533814570038E-4</v>
      </c>
      <c r="AE128">
        <f t="shared" si="118"/>
        <v>1.0918685428475497E-5</v>
      </c>
      <c r="AF128">
        <f t="shared" si="98"/>
        <v>6.5008364186891285E-6</v>
      </c>
      <c r="AG128">
        <f t="shared" si="99"/>
        <v>1.5095214374781724E-2</v>
      </c>
      <c r="AH128">
        <f t="shared" si="100"/>
        <v>6.7833279487533506E-3</v>
      </c>
      <c r="AI128">
        <f t="shared" si="101"/>
        <v>4.6013538060338338E-5</v>
      </c>
      <c r="AJ128">
        <f t="shared" si="119"/>
        <v>8.9514182266978143E-8</v>
      </c>
      <c r="AK128">
        <f t="shared" si="120"/>
        <v>4.3684690123435297E-8</v>
      </c>
      <c r="AL128">
        <f t="shared" si="102"/>
        <v>4005.6316084439254</v>
      </c>
      <c r="AM128">
        <f t="shared" si="121"/>
        <v>647.05807188288611</v>
      </c>
      <c r="AN128">
        <f t="shared" si="122"/>
        <v>418684.14838879823</v>
      </c>
      <c r="AO128">
        <f t="shared" si="103"/>
        <v>0.99998908131457143</v>
      </c>
      <c r="AP128">
        <f t="shared" si="104"/>
        <v>0.22844517685279375</v>
      </c>
      <c r="AQ128">
        <f t="shared" si="105"/>
        <v>514.02119372922391</v>
      </c>
      <c r="AR128">
        <f t="shared" si="106"/>
        <v>97.841514861293788</v>
      </c>
      <c r="AS128">
        <f t="shared" si="107"/>
        <v>9572.9620303527736</v>
      </c>
      <c r="AT128">
        <f t="shared" si="108"/>
        <v>0.99997063395192232</v>
      </c>
      <c r="AU128">
        <f t="shared" si="109"/>
        <v>0.26917926444383899</v>
      </c>
      <c r="AV128">
        <f t="shared" si="110"/>
        <v>25.415318739258506</v>
      </c>
      <c r="AW128">
        <f t="shared" si="111"/>
        <v>14.691439242769597</v>
      </c>
      <c r="AX128">
        <f t="shared" si="112"/>
        <v>215.83838702399052</v>
      </c>
      <c r="AY128">
        <f t="shared" si="123"/>
        <v>8.7718004703253598</v>
      </c>
      <c r="AZ128">
        <f t="shared" si="124"/>
        <v>3.9424645090181976</v>
      </c>
      <c r="BA128">
        <f t="shared" si="113"/>
        <v>15.543026404868098</v>
      </c>
      <c r="BB128">
        <f t="shared" si="114"/>
        <v>3980.2162897046669</v>
      </c>
      <c r="BC128">
        <f t="shared" si="115"/>
        <v>647.22483479531456</v>
      </c>
      <c r="BD128">
        <f t="shared" si="116"/>
        <v>505.24939325889852</v>
      </c>
      <c r="BE128">
        <f t="shared" si="117"/>
        <v>97.920912254521213</v>
      </c>
    </row>
    <row r="129" spans="1:57" x14ac:dyDescent="0.25">
      <c r="A129">
        <v>123</v>
      </c>
      <c r="B129" t="s">
        <v>168</v>
      </c>
      <c r="C129" t="s">
        <v>168</v>
      </c>
      <c r="D129" t="s">
        <v>704</v>
      </c>
      <c r="E129">
        <v>21.231212853921313</v>
      </c>
      <c r="F129">
        <v>3.0330304077030448</v>
      </c>
      <c r="G129">
        <v>21.231212853921313</v>
      </c>
      <c r="H129">
        <v>3.0330304077030448</v>
      </c>
      <c r="I129">
        <v>0</v>
      </c>
      <c r="J129">
        <v>0</v>
      </c>
      <c r="K129">
        <v>0</v>
      </c>
      <c r="L129">
        <f>SUMIF(OceanSink_All!$C$4:$C$240,OceanSink_Sovereign!C129,OceanSink_All!$K$4:$K$240)</f>
        <v>0.1497207533972032</v>
      </c>
      <c r="M129">
        <f t="shared" si="125"/>
        <v>5.3216792822289471E-2</v>
      </c>
      <c r="N129">
        <f>SUMIFS(OceanSink_All!$M$4:$M$240,OceanSink_All!$C$4:$C$240,OceanSink_Sovereign!C129)</f>
        <v>2.8320270382904801E-3</v>
      </c>
      <c r="O129">
        <f>SUMIFS(OceanSink_All!$N$4:$N$240,OceanSink_All!$C$4:$C$240,OceanSink_Sovereign!C129)</f>
        <v>0.54440505552137031</v>
      </c>
      <c r="P129">
        <f t="shared" si="126"/>
        <v>0.23330106306723805</v>
      </c>
      <c r="Q129">
        <f>SUMIFS(OceanSink_All!$P$4:$P$240,OceanSink_All!$C$4:$C$240,OceanSink_Sovereign!C129)</f>
        <v>5.4429386028303384E-2</v>
      </c>
      <c r="R129">
        <f t="shared" si="85"/>
        <v>4825.3991235525427</v>
      </c>
      <c r="S129">
        <f t="shared" si="86"/>
        <v>779.47907638620188</v>
      </c>
      <c r="T129">
        <f t="shared" si="87"/>
        <v>607587.6305238863</v>
      </c>
      <c r="U129">
        <f t="shared" si="88"/>
        <v>2.0694803546008767E-3</v>
      </c>
      <c r="V129">
        <f t="shared" si="89"/>
        <v>4.7276740536190395E-4</v>
      </c>
      <c r="W129">
        <f t="shared" si="90"/>
        <v>619.2289799881255</v>
      </c>
      <c r="X129">
        <f t="shared" si="91"/>
        <v>117.86581041801979</v>
      </c>
      <c r="Y129">
        <f t="shared" si="92"/>
        <v>13892.349265496583</v>
      </c>
      <c r="Z129">
        <f t="shared" si="93"/>
        <v>2.0694803546008763E-3</v>
      </c>
      <c r="AA129">
        <f t="shared" si="94"/>
        <v>5.5707398715835457E-4</v>
      </c>
      <c r="AB129">
        <f t="shared" si="95"/>
        <v>3.1787531840254837</v>
      </c>
      <c r="AC129">
        <f t="shared" si="96"/>
        <v>1.2176989270241234</v>
      </c>
      <c r="AD129">
        <f t="shared" si="97"/>
        <v>1.4827906768757015</v>
      </c>
      <c r="AE129">
        <f t="shared" si="118"/>
        <v>6.5875445794942459E-4</v>
      </c>
      <c r="AF129">
        <f t="shared" si="98"/>
        <v>2.6932839798370425E-4</v>
      </c>
      <c r="AG129">
        <f t="shared" si="99"/>
        <v>11.558379612525064</v>
      </c>
      <c r="AH129">
        <f t="shared" si="100"/>
        <v>5.2212336967707094</v>
      </c>
      <c r="AI129">
        <f t="shared" si="101"/>
        <v>27.261281316293928</v>
      </c>
      <c r="AJ129">
        <f t="shared" si="119"/>
        <v>4.4024556662087579E-2</v>
      </c>
      <c r="AK129">
        <f t="shared" si="120"/>
        <v>2.1580467889487337E-2</v>
      </c>
      <c r="AL129">
        <f t="shared" si="102"/>
        <v>4822.2203703685173</v>
      </c>
      <c r="AM129">
        <f t="shared" si="121"/>
        <v>779.07668981726204</v>
      </c>
      <c r="AN129">
        <f t="shared" si="122"/>
        <v>606960.48861662229</v>
      </c>
      <c r="AO129">
        <f t="shared" si="103"/>
        <v>0.99934124554205062</v>
      </c>
      <c r="AP129">
        <f t="shared" si="104"/>
        <v>0.22831318960002417</v>
      </c>
      <c r="AQ129">
        <f t="shared" si="105"/>
        <v>607.67060037560054</v>
      </c>
      <c r="AR129">
        <f t="shared" si="106"/>
        <v>116.52642130696526</v>
      </c>
      <c r="AS129">
        <f t="shared" si="107"/>
        <v>13578.406862608368</v>
      </c>
      <c r="AT129">
        <f t="shared" si="108"/>
        <v>0.98133423985946744</v>
      </c>
      <c r="AU129">
        <f t="shared" si="109"/>
        <v>0.26514552121510893</v>
      </c>
      <c r="AV129">
        <f t="shared" si="110"/>
        <v>1532.8364000685617</v>
      </c>
      <c r="AW129">
        <f t="shared" si="111"/>
        <v>587.35968677693222</v>
      </c>
      <c r="AX129">
        <f t="shared" si="112"/>
        <v>344991.40165069595</v>
      </c>
      <c r="AY129">
        <f t="shared" si="123"/>
        <v>5573.6019659923177</v>
      </c>
      <c r="AZ129">
        <f t="shared" si="124"/>
        <v>2518.2693737267841</v>
      </c>
      <c r="BA129">
        <f t="shared" si="113"/>
        <v>6341680.6386502897</v>
      </c>
      <c r="BB129">
        <f t="shared" si="114"/>
        <v>3289.3839702999558</v>
      </c>
      <c r="BC129">
        <f t="shared" si="115"/>
        <v>975.68021926618883</v>
      </c>
      <c r="BD129">
        <f t="shared" si="116"/>
        <v>-4965.9313656167169</v>
      </c>
      <c r="BE129">
        <f t="shared" si="117"/>
        <v>2520.963911981466</v>
      </c>
    </row>
    <row r="130" spans="1:57" x14ac:dyDescent="0.25">
      <c r="A130">
        <v>124</v>
      </c>
      <c r="B130" t="s">
        <v>171</v>
      </c>
      <c r="C130" t="s">
        <v>171</v>
      </c>
      <c r="D130" t="s">
        <v>704</v>
      </c>
      <c r="E130">
        <v>14.909507254516024</v>
      </c>
      <c r="F130">
        <v>2.1299296077880037</v>
      </c>
      <c r="G130">
        <v>14.909507254516024</v>
      </c>
      <c r="H130">
        <v>2.1299296077880037</v>
      </c>
      <c r="I130">
        <v>0</v>
      </c>
      <c r="J130">
        <v>0</v>
      </c>
      <c r="K130">
        <v>0</v>
      </c>
      <c r="L130">
        <f>SUMIF(OceanSink_All!$C$4:$C$240,OceanSink_Sovereign!C130,OceanSink_All!$K$4:$K$240)</f>
        <v>0.11719412557461802</v>
      </c>
      <c r="M130">
        <f t="shared" si="125"/>
        <v>7.2937212055854309E-2</v>
      </c>
      <c r="N130">
        <f>SUMIFS(OceanSink_All!$M$4:$M$240,OceanSink_All!$C$4:$C$240,OceanSink_Sovereign!C130)</f>
        <v>5.3198369024806593E-3</v>
      </c>
      <c r="O130">
        <f>SUMIFS(OceanSink_All!$N$4:$N$240,OceanSink_All!$C$4:$C$240,OceanSink_Sovereign!C130)</f>
        <v>0.15340968416756157</v>
      </c>
      <c r="P130">
        <f t="shared" si="126"/>
        <v>6.5305579618696305E-2</v>
      </c>
      <c r="Q130">
        <f>SUMIFS(OceanSink_All!$P$4:$P$240,OceanSink_All!$C$4:$C$240,OceanSink_Sovereign!C130)</f>
        <v>4.2648187293338824E-3</v>
      </c>
      <c r="R130">
        <f t="shared" si="85"/>
        <v>3388.6110856476148</v>
      </c>
      <c r="S130">
        <f t="shared" si="86"/>
        <v>547.38507046605491</v>
      </c>
      <c r="T130">
        <f t="shared" si="87"/>
        <v>299630.41536912788</v>
      </c>
      <c r="U130">
        <f t="shared" si="88"/>
        <v>1.4532816647025131E-3</v>
      </c>
      <c r="V130">
        <f t="shared" si="89"/>
        <v>3.3199841706830021E-4</v>
      </c>
      <c r="W130">
        <f t="shared" si="90"/>
        <v>434.8502854199557</v>
      </c>
      <c r="X130">
        <f t="shared" si="91"/>
        <v>82.77064374880058</v>
      </c>
      <c r="Y130">
        <f t="shared" si="92"/>
        <v>6850.9794665908603</v>
      </c>
      <c r="Z130">
        <f t="shared" si="93"/>
        <v>1.4532816647025131E-3</v>
      </c>
      <c r="AA130">
        <f t="shared" si="94"/>
        <v>3.9120226950697392E-4</v>
      </c>
      <c r="AB130">
        <f t="shared" si="95"/>
        <v>1.7473066654414291</v>
      </c>
      <c r="AC130">
        <f t="shared" si="96"/>
        <v>1.1157385152733148</v>
      </c>
      <c r="AD130">
        <f t="shared" si="97"/>
        <v>1.244872434464301</v>
      </c>
      <c r="AE130">
        <f t="shared" si="118"/>
        <v>5.1564095768974689E-4</v>
      </c>
      <c r="AF130">
        <f t="shared" si="98"/>
        <v>3.3740071876602583E-4</v>
      </c>
      <c r="AG130">
        <f t="shared" si="99"/>
        <v>2.2872627990092713</v>
      </c>
      <c r="AH130">
        <f t="shared" si="100"/>
        <v>1.0270383834793928</v>
      </c>
      <c r="AI130">
        <f t="shared" si="101"/>
        <v>1.0548078411399644</v>
      </c>
      <c r="AJ130">
        <f t="shared" si="119"/>
        <v>2.4256804617738405E-3</v>
      </c>
      <c r="AK130">
        <f t="shared" si="120"/>
        <v>1.1830109331635347E-3</v>
      </c>
      <c r="AL130">
        <f t="shared" si="102"/>
        <v>3386.8637789821732</v>
      </c>
      <c r="AM130">
        <f t="shared" si="121"/>
        <v>547.16325167186039</v>
      </c>
      <c r="AN130">
        <f t="shared" si="122"/>
        <v>299387.62398012361</v>
      </c>
      <c r="AO130">
        <f t="shared" si="103"/>
        <v>0.99948435904231026</v>
      </c>
      <c r="AP130">
        <f t="shared" si="104"/>
        <v>0.2283422141730814</v>
      </c>
      <c r="AQ130">
        <f t="shared" si="105"/>
        <v>432.56302262094647</v>
      </c>
      <c r="AR130">
        <f t="shared" si="106"/>
        <v>82.51994658794662</v>
      </c>
      <c r="AS130">
        <f t="shared" si="107"/>
        <v>6809.5415848775629</v>
      </c>
      <c r="AT130">
        <f t="shared" si="108"/>
        <v>0.99474011429749831</v>
      </c>
      <c r="AU130">
        <f t="shared" si="109"/>
        <v>0.26807001262798191</v>
      </c>
      <c r="AV130">
        <f t="shared" si="110"/>
        <v>1200.5706664296799</v>
      </c>
      <c r="AW130">
        <f t="shared" si="111"/>
        <v>766.67738589148257</v>
      </c>
      <c r="AX130">
        <f t="shared" si="112"/>
        <v>587794.21403739729</v>
      </c>
      <c r="AY130">
        <f t="shared" si="123"/>
        <v>1571.5733690128386</v>
      </c>
      <c r="AZ130">
        <f t="shared" si="124"/>
        <v>705.77982128245026</v>
      </c>
      <c r="BA130">
        <f t="shared" si="113"/>
        <v>498125.15612948744</v>
      </c>
      <c r="BB130">
        <f t="shared" si="114"/>
        <v>2186.2931125524933</v>
      </c>
      <c r="BC130">
        <f t="shared" si="115"/>
        <v>941.90330608694694</v>
      </c>
      <c r="BD130">
        <f t="shared" si="116"/>
        <v>-1139.0103463918922</v>
      </c>
      <c r="BE130">
        <f t="shared" si="117"/>
        <v>710.58757216430763</v>
      </c>
    </row>
    <row r="131" spans="1:57" x14ac:dyDescent="0.25">
      <c r="A131">
        <v>125</v>
      </c>
      <c r="B131" t="s">
        <v>403</v>
      </c>
      <c r="C131" t="s">
        <v>403</v>
      </c>
      <c r="D131" t="s">
        <v>704</v>
      </c>
      <c r="E131">
        <v>2.1383746580799547</v>
      </c>
      <c r="F131">
        <v>0.30548209401142212</v>
      </c>
      <c r="G131">
        <v>2.1383746580799547</v>
      </c>
      <c r="H131">
        <v>0.30548209401142212</v>
      </c>
      <c r="I131">
        <v>0</v>
      </c>
      <c r="J131">
        <v>0</v>
      </c>
      <c r="K131">
        <v>0</v>
      </c>
      <c r="L131">
        <f>SUMIF(OceanSink_All!$C$4:$C$240,OceanSink_Sovereign!C131,OceanSink_All!$K$4:$K$240)</f>
        <v>0</v>
      </c>
      <c r="M131">
        <f t="shared" si="125"/>
        <v>0</v>
      </c>
      <c r="N131">
        <f>SUMIFS(OceanSink_All!$M$4:$M$240,OceanSink_All!$C$4:$C$240,OceanSink_Sovereign!C131)</f>
        <v>0</v>
      </c>
      <c r="O131">
        <f>SUMIFS(OceanSink_All!$N$4:$N$240,OceanSink_All!$C$4:$C$240,OceanSink_Sovereign!C131)</f>
        <v>8.9313984096814156E-3</v>
      </c>
      <c r="P131">
        <f t="shared" si="126"/>
        <v>3.831694924637368E-3</v>
      </c>
      <c r="Q131">
        <f>SUMIFS(OceanSink_All!$P$4:$P$240,OceanSink_All!$C$4:$C$240,OceanSink_Sovereign!C131)</f>
        <v>1.4681885995491766E-5</v>
      </c>
      <c r="R131">
        <f t="shared" si="85"/>
        <v>486.0066766755719</v>
      </c>
      <c r="S131">
        <f t="shared" si="86"/>
        <v>78.507917325126783</v>
      </c>
      <c r="T131">
        <f t="shared" si="87"/>
        <v>6163.4930827289418</v>
      </c>
      <c r="U131">
        <f t="shared" si="88"/>
        <v>2.0843483488770613E-4</v>
      </c>
      <c r="V131">
        <f t="shared" si="89"/>
        <v>4.76163959990345E-5</v>
      </c>
      <c r="W131">
        <f t="shared" si="90"/>
        <v>62.367777454161953</v>
      </c>
      <c r="X131">
        <f t="shared" si="91"/>
        <v>11.871260666363625</v>
      </c>
      <c r="Y131">
        <f t="shared" si="92"/>
        <v>140.92682980875213</v>
      </c>
      <c r="Z131">
        <f t="shared" si="93"/>
        <v>2.0843483488770613E-4</v>
      </c>
      <c r="AA131">
        <f t="shared" si="94"/>
        <v>5.610762347921957E-5</v>
      </c>
      <c r="AB131">
        <f t="shared" si="95"/>
        <v>0</v>
      </c>
      <c r="AC131">
        <f t="shared" si="96"/>
        <v>0</v>
      </c>
      <c r="AD131">
        <f t="shared" si="97"/>
        <v>0</v>
      </c>
      <c r="AE131">
        <f t="shared" si="118"/>
        <v>0</v>
      </c>
      <c r="AF131">
        <f t="shared" si="98"/>
        <v>0</v>
      </c>
      <c r="AG131">
        <f t="shared" si="99"/>
        <v>1.909867602047835E-2</v>
      </c>
      <c r="AH131">
        <f t="shared" si="100"/>
        <v>8.6359214795386722E-3</v>
      </c>
      <c r="AI131">
        <f t="shared" si="101"/>
        <v>7.4579139800757415E-5</v>
      </c>
      <c r="AJ131">
        <f t="shared" si="119"/>
        <v>1.1957960159085414E-6</v>
      </c>
      <c r="AK131">
        <f t="shared" si="120"/>
        <v>5.8666144210913228E-7</v>
      </c>
      <c r="AL131">
        <f t="shared" si="102"/>
        <v>486.0066766755719</v>
      </c>
      <c r="AM131">
        <f t="shared" si="121"/>
        <v>78.507917325126783</v>
      </c>
      <c r="AN131">
        <f t="shared" si="122"/>
        <v>6163.4930827289418</v>
      </c>
      <c r="AO131">
        <f t="shared" si="103"/>
        <v>1</v>
      </c>
      <c r="AP131">
        <f t="shared" si="104"/>
        <v>0.22844739951787685</v>
      </c>
      <c r="AQ131">
        <f t="shared" si="105"/>
        <v>62.348678778141469</v>
      </c>
      <c r="AR131">
        <f t="shared" si="106"/>
        <v>11.869210255022322</v>
      </c>
      <c r="AS131">
        <f t="shared" si="107"/>
        <v>140.87815207792707</v>
      </c>
      <c r="AT131">
        <f t="shared" si="108"/>
        <v>0.99969377334258025</v>
      </c>
      <c r="AU131">
        <f t="shared" si="109"/>
        <v>0.26912098132782819</v>
      </c>
      <c r="AV131">
        <f t="shared" si="110"/>
        <v>0</v>
      </c>
      <c r="AW131">
        <f t="shared" si="111"/>
        <v>0</v>
      </c>
      <c r="AX131">
        <f t="shared" si="112"/>
        <v>0</v>
      </c>
      <c r="AY131">
        <f t="shared" si="123"/>
        <v>91.609903888583105</v>
      </c>
      <c r="AZ131">
        <f t="shared" si="124"/>
        <v>41.424463065411103</v>
      </c>
      <c r="BA131">
        <f t="shared" si="113"/>
        <v>1715.9861402576087</v>
      </c>
      <c r="BB131">
        <f t="shared" si="114"/>
        <v>486.0066766755719</v>
      </c>
      <c r="BC131">
        <f t="shared" si="115"/>
        <v>78.507917325126783</v>
      </c>
      <c r="BD131">
        <f t="shared" si="116"/>
        <v>-29.261225110441636</v>
      </c>
      <c r="BE131">
        <f t="shared" si="117"/>
        <v>43.09134823065456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Read_Me</vt:lpstr>
      <vt:lpstr>Tol</vt:lpstr>
      <vt:lpstr>DJO</vt:lpstr>
      <vt:lpstr>EU+</vt:lpstr>
      <vt:lpstr>GDP_Deflator</vt:lpstr>
      <vt:lpstr>Conversion_PPP_MarketExchange</vt:lpstr>
      <vt:lpstr>OceanSink_All</vt:lpstr>
      <vt:lpstr>OceanSink_Sovereign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cp:lastPrinted>2023-02-27T21:55:59Z</cp:lastPrinted>
  <dcterms:created xsi:type="dcterms:W3CDTF">2023-01-26T12:26:10Z</dcterms:created>
  <dcterms:modified xsi:type="dcterms:W3CDTF">2024-07-21T13:17:24Z</dcterms:modified>
</cp:coreProperties>
</file>