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CO2_Market_model\Revision\"/>
    </mc:Choice>
  </mc:AlternateContent>
  <xr:revisionPtr revIDLastSave="0" documentId="13_ncr:1_{E48F5B32-94EE-4EB5-8D68-C010755F6293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Read_Me" sheetId="9" r:id="rId1"/>
    <sheet name="EEZ_carbon_flux_by_territory_bo" sheetId="1" r:id="rId2"/>
    <sheet name="EEZ_Carbon_Flux_Sovereign" sheetId="4" r:id="rId3"/>
    <sheet name="ISO3" sheetId="3" r:id="rId4"/>
    <sheet name="EEZ_Area" sheetId="2" r:id="rId5"/>
    <sheet name="EU29" sheetId="6" r:id="rId6"/>
    <sheet name="Ranking" sheetId="17" r:id="rId7"/>
  </sheets>
  <definedNames>
    <definedName name="_xlnm._FilterDatabase" localSheetId="1" hidden="1">EEZ_carbon_flux_by_territory_bo!$A$3:$J$240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4" l="1"/>
  <c r="L3" i="1"/>
  <c r="O6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7" i="4"/>
  <c r="M6" i="4"/>
  <c r="G6" i="4"/>
  <c r="L6" i="4"/>
  <c r="E6" i="4"/>
  <c r="B1" i="4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4" i="1"/>
  <c r="G1" i="1" l="1"/>
  <c r="I60" i="1" s="1"/>
  <c r="J60" i="1" s="1"/>
  <c r="D1" i="2"/>
  <c r="E1" i="2" s="1"/>
  <c r="F1" i="2" s="1"/>
  <c r="H228" i="1" l="1"/>
  <c r="G147" i="4" s="1"/>
  <c r="I157" i="1"/>
  <c r="J157" i="1" s="1"/>
  <c r="H163" i="1"/>
  <c r="G109" i="4" s="1"/>
  <c r="I155" i="1"/>
  <c r="J155" i="1" s="1"/>
  <c r="H157" i="1"/>
  <c r="G106" i="4" s="1"/>
  <c r="H103" i="1"/>
  <c r="G65" i="4" s="1"/>
  <c r="H48" i="1"/>
  <c r="I170" i="1"/>
  <c r="J170" i="1" s="1"/>
  <c r="I5" i="1"/>
  <c r="J5" i="1" s="1"/>
  <c r="I85" i="1"/>
  <c r="J85" i="1" s="1"/>
  <c r="I165" i="1"/>
  <c r="J165" i="1" s="1"/>
  <c r="H146" i="1"/>
  <c r="G96" i="4" s="1"/>
  <c r="I19" i="1"/>
  <c r="J19" i="1" s="1"/>
  <c r="H185" i="1"/>
  <c r="G120" i="4" s="1"/>
  <c r="H172" i="1"/>
  <c r="I221" i="1"/>
  <c r="J221" i="1" s="1"/>
  <c r="I215" i="1"/>
  <c r="J215" i="1" s="1"/>
  <c r="H112" i="1"/>
  <c r="H114" i="1"/>
  <c r="I145" i="1"/>
  <c r="J145" i="1" s="1"/>
  <c r="I13" i="1"/>
  <c r="J13" i="1" s="1"/>
  <c r="I93" i="1"/>
  <c r="J93" i="1" s="1"/>
  <c r="H40" i="1"/>
  <c r="I58" i="1"/>
  <c r="J58" i="1" s="1"/>
  <c r="I67" i="1"/>
  <c r="J67" i="1" s="1"/>
  <c r="H227" i="1"/>
  <c r="I167" i="1"/>
  <c r="J167" i="1" s="1"/>
  <c r="I119" i="1"/>
  <c r="J119" i="1" s="1"/>
  <c r="I161" i="1"/>
  <c r="J161" i="1" s="1"/>
  <c r="H176" i="1"/>
  <c r="G113" i="4" s="1"/>
  <c r="H237" i="1"/>
  <c r="I11" i="1"/>
  <c r="J11" i="1" s="1"/>
  <c r="I21" i="1"/>
  <c r="J21" i="1" s="1"/>
  <c r="I101" i="1"/>
  <c r="J101" i="1" s="1"/>
  <c r="H72" i="1"/>
  <c r="G47" i="4" s="1"/>
  <c r="I154" i="1"/>
  <c r="J154" i="1" s="1"/>
  <c r="I75" i="1"/>
  <c r="J75" i="1" s="1"/>
  <c r="I50" i="1"/>
  <c r="J50" i="1" s="1"/>
  <c r="I20" i="1"/>
  <c r="J20" i="1" s="1"/>
  <c r="I231" i="1"/>
  <c r="J231" i="1" s="1"/>
  <c r="H113" i="1"/>
  <c r="H240" i="1"/>
  <c r="I29" i="1"/>
  <c r="J29" i="1" s="1"/>
  <c r="I109" i="1"/>
  <c r="J109" i="1" s="1"/>
  <c r="H104" i="1"/>
  <c r="G66" i="4" s="1"/>
  <c r="I176" i="1"/>
  <c r="J176" i="1" s="1"/>
  <c r="I83" i="1"/>
  <c r="J83" i="1" s="1"/>
  <c r="H58" i="1"/>
  <c r="H60" i="1"/>
  <c r="I89" i="1"/>
  <c r="J89" i="1" s="1"/>
  <c r="H47" i="1"/>
  <c r="H81" i="1"/>
  <c r="G52" i="4" s="1"/>
  <c r="I69" i="1"/>
  <c r="J69" i="1" s="1"/>
  <c r="I147" i="1"/>
  <c r="J147" i="1" s="1"/>
  <c r="H138" i="1"/>
  <c r="G90" i="4" s="1"/>
  <c r="I37" i="1"/>
  <c r="J37" i="1" s="1"/>
  <c r="I133" i="1"/>
  <c r="J133" i="1" s="1"/>
  <c r="H136" i="1"/>
  <c r="G88" i="4" s="1"/>
  <c r="H189" i="1"/>
  <c r="I131" i="1"/>
  <c r="J131" i="1" s="1"/>
  <c r="H66" i="1"/>
  <c r="G152" i="4" s="1"/>
  <c r="H100" i="1"/>
  <c r="I212" i="1"/>
  <c r="J212" i="1" s="1"/>
  <c r="I183" i="1"/>
  <c r="J183" i="1" s="1"/>
  <c r="H9" i="1"/>
  <c r="G11" i="4" s="1"/>
  <c r="I149" i="1"/>
  <c r="J149" i="1" s="1"/>
  <c r="I222" i="1"/>
  <c r="J222" i="1" s="1"/>
  <c r="I77" i="1"/>
  <c r="J77" i="1" s="1"/>
  <c r="I45" i="1"/>
  <c r="J45" i="1" s="1"/>
  <c r="I141" i="1"/>
  <c r="J141" i="1" s="1"/>
  <c r="H168" i="1"/>
  <c r="H205" i="1"/>
  <c r="G131" i="4" s="1"/>
  <c r="I139" i="1"/>
  <c r="J139" i="1" s="1"/>
  <c r="I114" i="1"/>
  <c r="J114" i="1" s="1"/>
  <c r="I132" i="1"/>
  <c r="J132" i="1" s="1"/>
  <c r="H217" i="1"/>
  <c r="I169" i="1"/>
  <c r="J169" i="1" s="1"/>
  <c r="H187" i="1"/>
  <c r="H122" i="1"/>
  <c r="H178" i="1"/>
  <c r="G114" i="4" s="1"/>
  <c r="I163" i="1"/>
  <c r="J163" i="1" s="1"/>
  <c r="I172" i="1"/>
  <c r="J172" i="1" s="1"/>
  <c r="H41" i="1"/>
  <c r="H28" i="1"/>
  <c r="H68" i="1"/>
  <c r="I100" i="1"/>
  <c r="J100" i="1" s="1"/>
  <c r="H140" i="1"/>
  <c r="G92" i="4" s="1"/>
  <c r="I228" i="1"/>
  <c r="J228" i="1" s="1"/>
  <c r="H165" i="1"/>
  <c r="I229" i="1"/>
  <c r="J229" i="1" s="1"/>
  <c r="H119" i="1"/>
  <c r="G78" i="4" s="1"/>
  <c r="H231" i="1"/>
  <c r="I121" i="1"/>
  <c r="J121" i="1" s="1"/>
  <c r="H220" i="1"/>
  <c r="G141" i="4" s="1"/>
  <c r="I30" i="1"/>
  <c r="J30" i="1" s="1"/>
  <c r="I23" i="1"/>
  <c r="J23" i="1" s="1"/>
  <c r="I127" i="1"/>
  <c r="J127" i="1" s="1"/>
  <c r="H215" i="1"/>
  <c r="I193" i="1"/>
  <c r="J193" i="1" s="1"/>
  <c r="H177" i="1"/>
  <c r="I87" i="1"/>
  <c r="J87" i="1" s="1"/>
  <c r="H183" i="1"/>
  <c r="I201" i="1"/>
  <c r="J201" i="1" s="1"/>
  <c r="I187" i="1"/>
  <c r="J187" i="1" s="1"/>
  <c r="H56" i="1"/>
  <c r="H120" i="1"/>
  <c r="G79" i="4" s="1"/>
  <c r="H184" i="1"/>
  <c r="G119" i="4" s="1"/>
  <c r="I25" i="1"/>
  <c r="J25" i="1" s="1"/>
  <c r="I113" i="1"/>
  <c r="J113" i="1" s="1"/>
  <c r="I49" i="1"/>
  <c r="J49" i="1" s="1"/>
  <c r="H211" i="1"/>
  <c r="G74" i="4"/>
  <c r="H130" i="1"/>
  <c r="G82" i="4" s="1"/>
  <c r="I178" i="1"/>
  <c r="J178" i="1" s="1"/>
  <c r="I171" i="1"/>
  <c r="J171" i="1" s="1"/>
  <c r="H188" i="1"/>
  <c r="G122" i="4" s="1"/>
  <c r="H105" i="1"/>
  <c r="G67" i="4" s="1"/>
  <c r="H36" i="1"/>
  <c r="G28" i="4" s="1"/>
  <c r="I68" i="1"/>
  <c r="J68" i="1" s="1"/>
  <c r="H108" i="1"/>
  <c r="G70" i="4" s="1"/>
  <c r="I140" i="1"/>
  <c r="J140" i="1" s="1"/>
  <c r="H65" i="1"/>
  <c r="H173" i="1"/>
  <c r="I237" i="1"/>
  <c r="J237" i="1" s="1"/>
  <c r="I159" i="1"/>
  <c r="J159" i="1" s="1"/>
  <c r="H33" i="1"/>
  <c r="G25" i="4" s="1"/>
  <c r="I153" i="1"/>
  <c r="J153" i="1" s="1"/>
  <c r="I220" i="1"/>
  <c r="J220" i="1" s="1"/>
  <c r="I62" i="1"/>
  <c r="J62" i="1" s="1"/>
  <c r="H23" i="1"/>
  <c r="G19" i="4" s="1"/>
  <c r="H127" i="1"/>
  <c r="I239" i="1"/>
  <c r="J239" i="1" s="1"/>
  <c r="I4" i="1"/>
  <c r="J4" i="1" s="1"/>
  <c r="H7" i="1"/>
  <c r="H87" i="1"/>
  <c r="I199" i="1"/>
  <c r="J199" i="1" s="1"/>
  <c r="I233" i="1"/>
  <c r="J233" i="1" s="1"/>
  <c r="I219" i="1"/>
  <c r="J219" i="1" s="1"/>
  <c r="H64" i="1"/>
  <c r="G42" i="4" s="1"/>
  <c r="H128" i="1"/>
  <c r="H192" i="1"/>
  <c r="I65" i="1"/>
  <c r="J65" i="1" s="1"/>
  <c r="H145" i="1"/>
  <c r="H73" i="1"/>
  <c r="G48" i="4" s="1"/>
  <c r="I227" i="1"/>
  <c r="J227" i="1" s="1"/>
  <c r="I26" i="1"/>
  <c r="J26" i="1" s="1"/>
  <c r="H197" i="1"/>
  <c r="I27" i="1"/>
  <c r="J27" i="1" s="1"/>
  <c r="I91" i="1"/>
  <c r="J91" i="1" s="1"/>
  <c r="I28" i="1"/>
  <c r="J28" i="1" s="1"/>
  <c r="H10" i="1"/>
  <c r="H74" i="1"/>
  <c r="I138" i="1"/>
  <c r="J138" i="1" s="1"/>
  <c r="I186" i="1"/>
  <c r="J186" i="1" s="1"/>
  <c r="I179" i="1"/>
  <c r="J179" i="1" s="1"/>
  <c r="I188" i="1"/>
  <c r="J188" i="1" s="1"/>
  <c r="H169" i="1"/>
  <c r="I36" i="1"/>
  <c r="J36" i="1" s="1"/>
  <c r="H76" i="1"/>
  <c r="G50" i="4" s="1"/>
  <c r="I108" i="1"/>
  <c r="J108" i="1" s="1"/>
  <c r="H156" i="1"/>
  <c r="G105" i="4" s="1"/>
  <c r="H129" i="1"/>
  <c r="H181" i="1"/>
  <c r="G117" i="4" s="1"/>
  <c r="I55" i="1"/>
  <c r="J55" i="1" s="1"/>
  <c r="H159" i="1"/>
  <c r="H97" i="1"/>
  <c r="G62" i="4" s="1"/>
  <c r="I185" i="1"/>
  <c r="J185" i="1" s="1"/>
  <c r="I7" i="1"/>
  <c r="J7" i="1" s="1"/>
  <c r="I94" i="1"/>
  <c r="J94" i="1" s="1"/>
  <c r="H39" i="1"/>
  <c r="G29" i="4" s="1"/>
  <c r="I143" i="1"/>
  <c r="J143" i="1" s="1"/>
  <c r="H239" i="1"/>
  <c r="G151" i="4" s="1"/>
  <c r="I202" i="1"/>
  <c r="J202" i="1" s="1"/>
  <c r="I15" i="1"/>
  <c r="J15" i="1" s="1"/>
  <c r="I111" i="1"/>
  <c r="J111" i="1" s="1"/>
  <c r="H199" i="1"/>
  <c r="G125" i="4" s="1"/>
  <c r="I210" i="1"/>
  <c r="J210" i="1" s="1"/>
  <c r="I8" i="1"/>
  <c r="J8" i="1" s="1"/>
  <c r="I72" i="1"/>
  <c r="J72" i="1" s="1"/>
  <c r="I136" i="1"/>
  <c r="J136" i="1" s="1"/>
  <c r="H200" i="1"/>
  <c r="G126" i="4" s="1"/>
  <c r="I209" i="1"/>
  <c r="J209" i="1" s="1"/>
  <c r="I177" i="1"/>
  <c r="J177" i="1" s="1"/>
  <c r="H89" i="1"/>
  <c r="I195" i="1"/>
  <c r="J195" i="1" s="1"/>
  <c r="I35" i="1"/>
  <c r="J35" i="1" s="1"/>
  <c r="I99" i="1"/>
  <c r="J99" i="1" s="1"/>
  <c r="I71" i="1"/>
  <c r="J71" i="1" s="1"/>
  <c r="I18" i="1"/>
  <c r="J18" i="1" s="1"/>
  <c r="I82" i="1"/>
  <c r="J82" i="1" s="1"/>
  <c r="I146" i="1"/>
  <c r="J146" i="1" s="1"/>
  <c r="H186" i="1"/>
  <c r="G121" i="4" s="1"/>
  <c r="H148" i="1"/>
  <c r="H236" i="1"/>
  <c r="H233" i="1"/>
  <c r="H44" i="1"/>
  <c r="I76" i="1"/>
  <c r="J76" i="1" s="1"/>
  <c r="H116" i="1"/>
  <c r="G75" i="4" s="1"/>
  <c r="H180" i="1"/>
  <c r="G116" i="4" s="1"/>
  <c r="H193" i="1"/>
  <c r="G124" i="4" s="1"/>
  <c r="I189" i="1"/>
  <c r="J189" i="1" s="1"/>
  <c r="H55" i="1"/>
  <c r="G36" i="4" s="1"/>
  <c r="I175" i="1"/>
  <c r="J175" i="1" s="1"/>
  <c r="H161" i="1"/>
  <c r="I225" i="1"/>
  <c r="J225" i="1" s="1"/>
  <c r="I135" i="1"/>
  <c r="J135" i="1" s="1"/>
  <c r="I126" i="1"/>
  <c r="J126" i="1" s="1"/>
  <c r="I63" i="1"/>
  <c r="J63" i="1" s="1"/>
  <c r="H143" i="1"/>
  <c r="G94" i="4" s="1"/>
  <c r="I33" i="1"/>
  <c r="J33" i="1" s="1"/>
  <c r="H202" i="1"/>
  <c r="G128" i="4" s="1"/>
  <c r="H15" i="1"/>
  <c r="H111" i="1"/>
  <c r="I223" i="1"/>
  <c r="J223" i="1" s="1"/>
  <c r="H210" i="1"/>
  <c r="G135" i="4" s="1"/>
  <c r="H16" i="1"/>
  <c r="H80" i="1"/>
  <c r="G51" i="4" s="1"/>
  <c r="H144" i="1"/>
  <c r="G95" i="4" s="1"/>
  <c r="H208" i="1"/>
  <c r="G133" i="4" s="1"/>
  <c r="I217" i="1"/>
  <c r="J217" i="1" s="1"/>
  <c r="H4" i="1"/>
  <c r="H137" i="1"/>
  <c r="G89" i="4" s="1"/>
  <c r="H179" i="1"/>
  <c r="G115" i="4" s="1"/>
  <c r="H18" i="1"/>
  <c r="H213" i="1"/>
  <c r="I107" i="1"/>
  <c r="J107" i="1" s="1"/>
  <c r="I156" i="1"/>
  <c r="J156" i="1" s="1"/>
  <c r="H90" i="1"/>
  <c r="G57" i="4" s="1"/>
  <c r="H154" i="1"/>
  <c r="G103" i="4" s="1"/>
  <c r="I194" i="1"/>
  <c r="J194" i="1" s="1"/>
  <c r="I148" i="1"/>
  <c r="J148" i="1" s="1"/>
  <c r="I236" i="1"/>
  <c r="J236" i="1" s="1"/>
  <c r="I44" i="1"/>
  <c r="J44" i="1" s="1"/>
  <c r="H84" i="1"/>
  <c r="G55" i="4" s="1"/>
  <c r="I116" i="1"/>
  <c r="J116" i="1" s="1"/>
  <c r="I180" i="1"/>
  <c r="J180" i="1" s="1"/>
  <c r="H235" i="1"/>
  <c r="G150" i="4" s="1"/>
  <c r="I197" i="1"/>
  <c r="J197" i="1" s="1"/>
  <c r="H71" i="1"/>
  <c r="G46" i="4" s="1"/>
  <c r="H175" i="1"/>
  <c r="I9" i="1"/>
  <c r="J9" i="1" s="1"/>
  <c r="I226" i="1"/>
  <c r="J226" i="1" s="1"/>
  <c r="I211" i="1"/>
  <c r="J211" i="1" s="1"/>
  <c r="I158" i="1"/>
  <c r="J158" i="1" s="1"/>
  <c r="H63" i="1"/>
  <c r="H167" i="1"/>
  <c r="I57" i="1"/>
  <c r="J57" i="1" s="1"/>
  <c r="I234" i="1"/>
  <c r="J234" i="1" s="1"/>
  <c r="I31" i="1"/>
  <c r="J31" i="1" s="1"/>
  <c r="H135" i="1"/>
  <c r="G87" i="4" s="1"/>
  <c r="H223" i="1"/>
  <c r="G144" i="4" s="1"/>
  <c r="H204" i="1"/>
  <c r="G130" i="4" s="1"/>
  <c r="H24" i="1"/>
  <c r="G20" i="4" s="1"/>
  <c r="H88" i="1"/>
  <c r="H152" i="1"/>
  <c r="G101" i="4" s="1"/>
  <c r="H216" i="1"/>
  <c r="G138" i="4" s="1"/>
  <c r="I218" i="1"/>
  <c r="J218" i="1" s="1"/>
  <c r="H171" i="1"/>
  <c r="G111" i="4" s="1"/>
  <c r="H153" i="1"/>
  <c r="G102" i="4" s="1"/>
  <c r="I235" i="1"/>
  <c r="J235" i="1" s="1"/>
  <c r="I173" i="1"/>
  <c r="J173" i="1" s="1"/>
  <c r="I90" i="1"/>
  <c r="J90" i="1" s="1"/>
  <c r="I43" i="1"/>
  <c r="J43" i="1" s="1"/>
  <c r="H26" i="1"/>
  <c r="H12" i="1"/>
  <c r="G13" i="4" s="1"/>
  <c r="I53" i="1"/>
  <c r="J53" i="1" s="1"/>
  <c r="I117" i="1"/>
  <c r="J117" i="1" s="1"/>
  <c r="I181" i="1"/>
  <c r="J181" i="1" s="1"/>
  <c r="H50" i="1"/>
  <c r="G31" i="4" s="1"/>
  <c r="I122" i="1"/>
  <c r="J122" i="1" s="1"/>
  <c r="H221" i="1"/>
  <c r="G142" i="4" s="1"/>
  <c r="I51" i="1"/>
  <c r="J51" i="1" s="1"/>
  <c r="I115" i="1"/>
  <c r="J115" i="1" s="1"/>
  <c r="H57" i="1"/>
  <c r="G37" i="4" s="1"/>
  <c r="H34" i="1"/>
  <c r="G26" i="4" s="1"/>
  <c r="H98" i="1"/>
  <c r="H162" i="1"/>
  <c r="H194" i="1"/>
  <c r="H164" i="1"/>
  <c r="I81" i="1"/>
  <c r="J81" i="1" s="1"/>
  <c r="I12" i="1"/>
  <c r="J12" i="1" s="1"/>
  <c r="H52" i="1"/>
  <c r="G33" i="4" s="1"/>
  <c r="I84" i="1"/>
  <c r="J84" i="1" s="1"/>
  <c r="H124" i="1"/>
  <c r="H196" i="1"/>
  <c r="H141" i="1"/>
  <c r="I205" i="1"/>
  <c r="J205" i="1" s="1"/>
  <c r="I95" i="1"/>
  <c r="J95" i="1" s="1"/>
  <c r="I207" i="1"/>
  <c r="J207" i="1" s="1"/>
  <c r="I41" i="1"/>
  <c r="J41" i="1" s="1"/>
  <c r="H226" i="1"/>
  <c r="G146" i="4" s="1"/>
  <c r="H25" i="1"/>
  <c r="G21" i="4" s="1"/>
  <c r="I166" i="1"/>
  <c r="J166" i="1" s="1"/>
  <c r="I79" i="1"/>
  <c r="J79" i="1" s="1"/>
  <c r="I191" i="1"/>
  <c r="J191" i="1" s="1"/>
  <c r="I105" i="1"/>
  <c r="J105" i="1" s="1"/>
  <c r="H234" i="1"/>
  <c r="G149" i="4" s="1"/>
  <c r="H31" i="1"/>
  <c r="G23" i="4" s="1"/>
  <c r="I151" i="1"/>
  <c r="J151" i="1" s="1"/>
  <c r="I97" i="1"/>
  <c r="J97" i="1" s="1"/>
  <c r="I204" i="1"/>
  <c r="J204" i="1" s="1"/>
  <c r="H32" i="1"/>
  <c r="G24" i="4" s="1"/>
  <c r="H96" i="1"/>
  <c r="H160" i="1"/>
  <c r="G108" i="4" s="1"/>
  <c r="H224" i="1"/>
  <c r="H218" i="1"/>
  <c r="G139" i="4" s="1"/>
  <c r="I203" i="1"/>
  <c r="J203" i="1" s="1"/>
  <c r="H201" i="1"/>
  <c r="G127" i="4" s="1"/>
  <c r="I10" i="1"/>
  <c r="J10" i="1" s="1"/>
  <c r="I22" i="1"/>
  <c r="J22" i="1" s="1"/>
  <c r="I32" i="1"/>
  <c r="J32" i="1" s="1"/>
  <c r="I42" i="1"/>
  <c r="J42" i="1" s="1"/>
  <c r="I54" i="1"/>
  <c r="J54" i="1" s="1"/>
  <c r="I64" i="1"/>
  <c r="J64" i="1" s="1"/>
  <c r="I74" i="1"/>
  <c r="J74" i="1" s="1"/>
  <c r="I86" i="1"/>
  <c r="J86" i="1" s="1"/>
  <c r="I96" i="1"/>
  <c r="J96" i="1" s="1"/>
  <c r="I106" i="1"/>
  <c r="J106" i="1" s="1"/>
  <c r="I118" i="1"/>
  <c r="J118" i="1" s="1"/>
  <c r="I128" i="1"/>
  <c r="J128" i="1" s="1"/>
  <c r="I150" i="1"/>
  <c r="J150" i="1" s="1"/>
  <c r="I160" i="1"/>
  <c r="J160" i="1" s="1"/>
  <c r="I182" i="1"/>
  <c r="J182" i="1" s="1"/>
  <c r="I190" i="1"/>
  <c r="J190" i="1" s="1"/>
  <c r="I198" i="1"/>
  <c r="J198" i="1" s="1"/>
  <c r="I206" i="1"/>
  <c r="J206" i="1" s="1"/>
  <c r="I230" i="1"/>
  <c r="J230" i="1" s="1"/>
  <c r="I6" i="1"/>
  <c r="J6" i="1" s="1"/>
  <c r="I16" i="1"/>
  <c r="J16" i="1" s="1"/>
  <c r="I38" i="1"/>
  <c r="J38" i="1" s="1"/>
  <c r="I48" i="1"/>
  <c r="J48" i="1" s="1"/>
  <c r="I70" i="1"/>
  <c r="J70" i="1" s="1"/>
  <c r="I80" i="1"/>
  <c r="J80" i="1" s="1"/>
  <c r="I102" i="1"/>
  <c r="J102" i="1" s="1"/>
  <c r="I112" i="1"/>
  <c r="J112" i="1" s="1"/>
  <c r="I134" i="1"/>
  <c r="J134" i="1" s="1"/>
  <c r="H5" i="1"/>
  <c r="G7" i="4" s="1"/>
  <c r="H13" i="1"/>
  <c r="G14" i="4" s="1"/>
  <c r="H21" i="1"/>
  <c r="H29" i="1"/>
  <c r="G22" i="4" s="1"/>
  <c r="H37" i="1"/>
  <c r="H45" i="1"/>
  <c r="H53" i="1"/>
  <c r="G34" i="4" s="1"/>
  <c r="H61" i="1"/>
  <c r="G40" i="4" s="1"/>
  <c r="H69" i="1"/>
  <c r="G44" i="4" s="1"/>
  <c r="H77" i="1"/>
  <c r="H85" i="1"/>
  <c r="G56" i="4" s="1"/>
  <c r="H93" i="1"/>
  <c r="G59" i="4" s="1"/>
  <c r="H101" i="1"/>
  <c r="H109" i="1"/>
  <c r="G71" i="4" s="1"/>
  <c r="H117" i="1"/>
  <c r="G76" i="4" s="1"/>
  <c r="H125" i="1"/>
  <c r="G80" i="4" s="1"/>
  <c r="H133" i="1"/>
  <c r="G85" i="4" s="1"/>
  <c r="H14" i="1"/>
  <c r="H35" i="1"/>
  <c r="G27" i="4" s="1"/>
  <c r="H78" i="1"/>
  <c r="H99" i="1"/>
  <c r="G63" i="4" s="1"/>
  <c r="H142" i="1"/>
  <c r="G93" i="4" s="1"/>
  <c r="H206" i="1"/>
  <c r="G132" i="4" s="1"/>
  <c r="I34" i="1"/>
  <c r="J34" i="1" s="1"/>
  <c r="I78" i="1"/>
  <c r="J78" i="1" s="1"/>
  <c r="I120" i="1"/>
  <c r="J120" i="1" s="1"/>
  <c r="I162" i="1"/>
  <c r="J162" i="1" s="1"/>
  <c r="I200" i="1"/>
  <c r="J200" i="1" s="1"/>
  <c r="I232" i="1"/>
  <c r="J232" i="1" s="1"/>
  <c r="H38" i="1"/>
  <c r="H59" i="1"/>
  <c r="G38" i="4" s="1"/>
  <c r="H102" i="1"/>
  <c r="H123" i="1"/>
  <c r="H166" i="1"/>
  <c r="H230" i="1"/>
  <c r="I39" i="1"/>
  <c r="J39" i="1" s="1"/>
  <c r="H19" i="1"/>
  <c r="G17" i="4" s="1"/>
  <c r="H62" i="1"/>
  <c r="G41" i="4" s="1"/>
  <c r="H83" i="1"/>
  <c r="G54" i="4" s="1"/>
  <c r="H126" i="1"/>
  <c r="H147" i="1"/>
  <c r="G97" i="4" s="1"/>
  <c r="H190" i="1"/>
  <c r="I46" i="1"/>
  <c r="J46" i="1" s="1"/>
  <c r="I88" i="1"/>
  <c r="J88" i="1" s="1"/>
  <c r="I130" i="1"/>
  <c r="J130" i="1" s="1"/>
  <c r="I174" i="1"/>
  <c r="J174" i="1" s="1"/>
  <c r="I208" i="1"/>
  <c r="J208" i="1" s="1"/>
  <c r="I238" i="1"/>
  <c r="J238" i="1" s="1"/>
  <c r="H22" i="1"/>
  <c r="H43" i="1"/>
  <c r="H86" i="1"/>
  <c r="H107" i="1"/>
  <c r="G69" i="4" s="1"/>
  <c r="H150" i="1"/>
  <c r="G99" i="4" s="1"/>
  <c r="H214" i="1"/>
  <c r="G137" i="4" s="1"/>
  <c r="I24" i="1"/>
  <c r="J24" i="1" s="1"/>
  <c r="I110" i="1"/>
  <c r="J110" i="1" s="1"/>
  <c r="I152" i="1"/>
  <c r="J152" i="1" s="1"/>
  <c r="I224" i="1"/>
  <c r="J224" i="1" s="1"/>
  <c r="H54" i="1"/>
  <c r="G35" i="4" s="1"/>
  <c r="H118" i="1"/>
  <c r="G77" i="4" s="1"/>
  <c r="H203" i="1"/>
  <c r="G129" i="4" s="1"/>
  <c r="I240" i="1"/>
  <c r="J240" i="1" s="1"/>
  <c r="H46" i="1"/>
  <c r="H67" i="1"/>
  <c r="G43" i="4" s="1"/>
  <c r="H110" i="1"/>
  <c r="G72" i="4" s="1"/>
  <c r="H131" i="1"/>
  <c r="G83" i="4" s="1"/>
  <c r="H174" i="1"/>
  <c r="G112" i="4" s="1"/>
  <c r="H238" i="1"/>
  <c r="H182" i="1"/>
  <c r="G118" i="4" s="1"/>
  <c r="I14" i="1"/>
  <c r="J14" i="1" s="1"/>
  <c r="I56" i="1"/>
  <c r="J56" i="1" s="1"/>
  <c r="I98" i="1"/>
  <c r="J98" i="1" s="1"/>
  <c r="I142" i="1"/>
  <c r="J142" i="1" s="1"/>
  <c r="I184" i="1"/>
  <c r="J184" i="1" s="1"/>
  <c r="I216" i="1"/>
  <c r="J216" i="1" s="1"/>
  <c r="H6" i="1"/>
  <c r="G8" i="4" s="1"/>
  <c r="H27" i="1"/>
  <c r="H70" i="1"/>
  <c r="G45" i="4" s="1"/>
  <c r="H91" i="1"/>
  <c r="H134" i="1"/>
  <c r="G86" i="4" s="1"/>
  <c r="H155" i="1"/>
  <c r="H198" i="1"/>
  <c r="I66" i="1"/>
  <c r="J66" i="1" s="1"/>
  <c r="I192" i="1"/>
  <c r="J192" i="1" s="1"/>
  <c r="H11" i="1"/>
  <c r="H75" i="1"/>
  <c r="G49" i="4" s="1"/>
  <c r="H139" i="1"/>
  <c r="G91" i="4" s="1"/>
  <c r="I103" i="1"/>
  <c r="J103" i="1" s="1"/>
  <c r="H30" i="1"/>
  <c r="H51" i="1"/>
  <c r="G32" i="4" s="1"/>
  <c r="H94" i="1"/>
  <c r="G60" i="4" s="1"/>
  <c r="H115" i="1"/>
  <c r="H158" i="1"/>
  <c r="G107" i="4" s="1"/>
  <c r="H222" i="1"/>
  <c r="G143" i="4" s="1"/>
  <c r="I61" i="1"/>
  <c r="J61" i="1" s="1"/>
  <c r="I125" i="1"/>
  <c r="J125" i="1" s="1"/>
  <c r="H8" i="1"/>
  <c r="H82" i="1"/>
  <c r="G53" i="4" s="1"/>
  <c r="I144" i="1"/>
  <c r="J144" i="1" s="1"/>
  <c r="H229" i="1"/>
  <c r="G148" i="4" s="1"/>
  <c r="I59" i="1"/>
  <c r="J59" i="1" s="1"/>
  <c r="I123" i="1"/>
  <c r="J123" i="1" s="1"/>
  <c r="H121" i="1"/>
  <c r="H42" i="1"/>
  <c r="G30" i="4" s="1"/>
  <c r="H106" i="1"/>
  <c r="G68" i="4" s="1"/>
  <c r="H170" i="1"/>
  <c r="H209" i="1"/>
  <c r="G134" i="4" s="1"/>
  <c r="I164" i="1"/>
  <c r="J164" i="1" s="1"/>
  <c r="I124" i="1"/>
  <c r="J124" i="1" s="1"/>
  <c r="H20" i="1"/>
  <c r="G18" i="4" s="1"/>
  <c r="I52" i="1"/>
  <c r="J52" i="1" s="1"/>
  <c r="H92" i="1"/>
  <c r="G58" i="4" s="1"/>
  <c r="H132" i="1"/>
  <c r="G84" i="4" s="1"/>
  <c r="I196" i="1"/>
  <c r="J196" i="1" s="1"/>
  <c r="H149" i="1"/>
  <c r="G98" i="4" s="1"/>
  <c r="I213" i="1"/>
  <c r="J213" i="1" s="1"/>
  <c r="H95" i="1"/>
  <c r="G61" i="4" s="1"/>
  <c r="H207" i="1"/>
  <c r="I73" i="1"/>
  <c r="J73" i="1" s="1"/>
  <c r="H212" i="1"/>
  <c r="G136" i="4" s="1"/>
  <c r="H195" i="1"/>
  <c r="I214" i="1"/>
  <c r="J214" i="1" s="1"/>
  <c r="H79" i="1"/>
  <c r="H191" i="1"/>
  <c r="I137" i="1"/>
  <c r="J137" i="1" s="1"/>
  <c r="H49" i="1"/>
  <c r="I47" i="1"/>
  <c r="J47" i="1" s="1"/>
  <c r="H151" i="1"/>
  <c r="G100" i="4" s="1"/>
  <c r="I129" i="1"/>
  <c r="J129" i="1" s="1"/>
  <c r="I17" i="1"/>
  <c r="J17" i="1" s="1"/>
  <c r="I40" i="1"/>
  <c r="J40" i="1" s="1"/>
  <c r="I104" i="1"/>
  <c r="J104" i="1" s="1"/>
  <c r="I168" i="1"/>
  <c r="J168" i="1" s="1"/>
  <c r="H232" i="1"/>
  <c r="H17" i="1"/>
  <c r="H219" i="1"/>
  <c r="G140" i="4" s="1"/>
  <c r="H225" i="1"/>
  <c r="G145" i="4" s="1"/>
  <c r="I92" i="1"/>
  <c r="J92" i="1" s="1"/>
  <c r="D8" i="1"/>
  <c r="D15" i="1"/>
  <c r="D16" i="1"/>
  <c r="D18" i="1"/>
  <c r="D22" i="1"/>
  <c r="D27" i="1"/>
  <c r="D28" i="1"/>
  <c r="D30" i="1"/>
  <c r="D31" i="1"/>
  <c r="D37" i="1"/>
  <c r="D38" i="1"/>
  <c r="D39" i="1"/>
  <c r="D40" i="1"/>
  <c r="D44" i="1"/>
  <c r="D45" i="1"/>
  <c r="D46" i="1"/>
  <c r="D47" i="1"/>
  <c r="D48" i="1"/>
  <c r="D49" i="1"/>
  <c r="D51" i="1"/>
  <c r="D52" i="1"/>
  <c r="D56" i="1"/>
  <c r="D58" i="1"/>
  <c r="D61" i="1"/>
  <c r="D64" i="1"/>
  <c r="D65" i="1"/>
  <c r="D66" i="1"/>
  <c r="D67" i="1"/>
  <c r="D74" i="1"/>
  <c r="D96" i="1"/>
  <c r="D98" i="1"/>
  <c r="D100" i="1"/>
  <c r="D104" i="1"/>
  <c r="D109" i="1"/>
  <c r="D113" i="1"/>
  <c r="D115" i="1"/>
  <c r="D117" i="1"/>
  <c r="D122" i="1"/>
  <c r="D123" i="1"/>
  <c r="D124" i="1"/>
  <c r="D126" i="1"/>
  <c r="D127" i="1"/>
  <c r="D128" i="1"/>
  <c r="D129" i="1"/>
  <c r="D143" i="1"/>
  <c r="D162" i="1"/>
  <c r="D164" i="1"/>
  <c r="D165" i="1"/>
  <c r="D166" i="1"/>
  <c r="D168" i="1"/>
  <c r="D170" i="1"/>
  <c r="D172" i="1"/>
  <c r="D176" i="1"/>
  <c r="D179" i="1"/>
  <c r="D183" i="1"/>
  <c r="D186" i="1"/>
  <c r="D189" i="1"/>
  <c r="D190" i="1"/>
  <c r="D192" i="1"/>
  <c r="D194" i="1"/>
  <c r="D195" i="1"/>
  <c r="D196" i="1"/>
  <c r="D197" i="1"/>
  <c r="D198" i="1"/>
  <c r="D207" i="1"/>
  <c r="D209" i="1"/>
  <c r="D210" i="1"/>
  <c r="D212" i="1"/>
  <c r="D220" i="1"/>
  <c r="D221" i="1"/>
  <c r="D227" i="1"/>
  <c r="D230" i="1"/>
  <c r="D235" i="1"/>
  <c r="D236" i="1"/>
  <c r="D237" i="1"/>
  <c r="D238" i="1"/>
  <c r="D240" i="1"/>
  <c r="D4" i="1"/>
  <c r="C1" i="1"/>
  <c r="A1" i="1"/>
  <c r="K1" i="1" l="1"/>
  <c r="G123" i="4"/>
  <c r="G39" i="4"/>
  <c r="G9" i="4"/>
  <c r="G73" i="4"/>
  <c r="G110" i="4"/>
  <c r="G64" i="4"/>
  <c r="G12" i="4"/>
  <c r="G81" i="4"/>
  <c r="G15" i="4"/>
  <c r="G16" i="4"/>
  <c r="G10" i="4"/>
  <c r="G104" i="4"/>
  <c r="D2" i="2"/>
  <c r="E2" i="2" s="1"/>
  <c r="B251" i="2"/>
  <c r="F5" i="1" l="1"/>
  <c r="F6" i="1"/>
  <c r="F7" i="1"/>
  <c r="E8" i="1"/>
  <c r="F8" i="1"/>
  <c r="F9" i="1"/>
  <c r="F10" i="1"/>
  <c r="F11" i="1"/>
  <c r="F12" i="1"/>
  <c r="F13" i="1"/>
  <c r="F14" i="1"/>
  <c r="E15" i="1"/>
  <c r="F15" i="1"/>
  <c r="E16" i="1"/>
  <c r="F16" i="1"/>
  <c r="F17" i="1"/>
  <c r="E18" i="1"/>
  <c r="F18" i="1"/>
  <c r="F19" i="1"/>
  <c r="F20" i="1"/>
  <c r="F21" i="1"/>
  <c r="E22" i="1"/>
  <c r="F22" i="1"/>
  <c r="F23" i="1"/>
  <c r="F24" i="1"/>
  <c r="F25" i="1"/>
  <c r="F26" i="1"/>
  <c r="E27" i="1"/>
  <c r="F27" i="1"/>
  <c r="E28" i="1"/>
  <c r="F28" i="1"/>
  <c r="F29" i="1"/>
  <c r="E30" i="1"/>
  <c r="F30" i="1"/>
  <c r="E31" i="1"/>
  <c r="F31" i="1"/>
  <c r="F32" i="1"/>
  <c r="F33" i="1"/>
  <c r="F34" i="1"/>
  <c r="F35" i="1"/>
  <c r="F36" i="1"/>
  <c r="E37" i="1"/>
  <c r="F37" i="1"/>
  <c r="E38" i="1"/>
  <c r="F38" i="1"/>
  <c r="E39" i="1"/>
  <c r="F39" i="1"/>
  <c r="E40" i="1"/>
  <c r="F40" i="1"/>
  <c r="F41" i="1"/>
  <c r="F42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F50" i="1"/>
  <c r="E51" i="1"/>
  <c r="F51" i="1"/>
  <c r="E52" i="1"/>
  <c r="F52" i="1"/>
  <c r="F53" i="1"/>
  <c r="F54" i="1"/>
  <c r="F55" i="1"/>
  <c r="E56" i="1"/>
  <c r="F56" i="1"/>
  <c r="F57" i="1"/>
  <c r="E58" i="1"/>
  <c r="F58" i="1"/>
  <c r="F59" i="1"/>
  <c r="F60" i="1"/>
  <c r="E61" i="1"/>
  <c r="F61" i="1"/>
  <c r="F62" i="1"/>
  <c r="F63" i="1"/>
  <c r="E64" i="1"/>
  <c r="F64" i="1"/>
  <c r="E65" i="1"/>
  <c r="F65" i="1"/>
  <c r="E66" i="1"/>
  <c r="F66" i="1"/>
  <c r="E67" i="1"/>
  <c r="F67" i="1"/>
  <c r="F68" i="1"/>
  <c r="F69" i="1"/>
  <c r="F70" i="1"/>
  <c r="F71" i="1"/>
  <c r="F72" i="1"/>
  <c r="F73" i="1"/>
  <c r="E74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96" i="1"/>
  <c r="F96" i="1"/>
  <c r="F97" i="1"/>
  <c r="E98" i="1"/>
  <c r="F98" i="1"/>
  <c r="F99" i="1"/>
  <c r="E100" i="1"/>
  <c r="F100" i="1"/>
  <c r="E101" i="1"/>
  <c r="F101" i="1"/>
  <c r="F102" i="1"/>
  <c r="F103" i="1"/>
  <c r="E104" i="1"/>
  <c r="F104" i="1"/>
  <c r="F105" i="1"/>
  <c r="F106" i="1"/>
  <c r="F107" i="1"/>
  <c r="F108" i="1"/>
  <c r="E109" i="1"/>
  <c r="F109" i="1"/>
  <c r="F110" i="1"/>
  <c r="E111" i="1"/>
  <c r="F111" i="1"/>
  <c r="F112" i="1"/>
  <c r="E113" i="1"/>
  <c r="F113" i="1"/>
  <c r="F114" i="1"/>
  <c r="E115" i="1"/>
  <c r="F115" i="1"/>
  <c r="F116" i="1"/>
  <c r="E117" i="1"/>
  <c r="F117" i="1"/>
  <c r="F118" i="1"/>
  <c r="F119" i="1"/>
  <c r="F120" i="1"/>
  <c r="F121" i="1"/>
  <c r="E122" i="1"/>
  <c r="F122" i="1"/>
  <c r="E123" i="1"/>
  <c r="F123" i="1"/>
  <c r="E124" i="1"/>
  <c r="F124" i="1"/>
  <c r="F125" i="1"/>
  <c r="E126" i="1"/>
  <c r="F126" i="1"/>
  <c r="E127" i="1"/>
  <c r="F127" i="1"/>
  <c r="E128" i="1"/>
  <c r="F128" i="1"/>
  <c r="E129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E143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E162" i="1"/>
  <c r="F162" i="1"/>
  <c r="F163" i="1"/>
  <c r="E164" i="1"/>
  <c r="F164" i="1"/>
  <c r="E165" i="1"/>
  <c r="F165" i="1"/>
  <c r="E166" i="1"/>
  <c r="F166" i="1"/>
  <c r="E167" i="1"/>
  <c r="F167" i="1"/>
  <c r="E168" i="1"/>
  <c r="F168" i="1"/>
  <c r="F169" i="1"/>
  <c r="E170" i="1"/>
  <c r="F170" i="1"/>
  <c r="F171" i="1"/>
  <c r="E172" i="1"/>
  <c r="F172" i="1"/>
  <c r="F173" i="1"/>
  <c r="F174" i="1"/>
  <c r="F175" i="1"/>
  <c r="E176" i="1"/>
  <c r="F176" i="1"/>
  <c r="F177" i="1"/>
  <c r="F178" i="1"/>
  <c r="E179" i="1"/>
  <c r="F179" i="1"/>
  <c r="F180" i="1"/>
  <c r="F181" i="1"/>
  <c r="F182" i="1"/>
  <c r="E183" i="1"/>
  <c r="F183" i="1"/>
  <c r="F184" i="1"/>
  <c r="F185" i="1"/>
  <c r="E186" i="1"/>
  <c r="F186" i="1"/>
  <c r="F187" i="1"/>
  <c r="F188" i="1"/>
  <c r="E189" i="1"/>
  <c r="F189" i="1"/>
  <c r="E190" i="1"/>
  <c r="F190" i="1"/>
  <c r="F191" i="1"/>
  <c r="E192" i="1"/>
  <c r="F192" i="1"/>
  <c r="F193" i="1"/>
  <c r="E194" i="1"/>
  <c r="F194" i="1"/>
  <c r="E195" i="1"/>
  <c r="F195" i="1"/>
  <c r="E196" i="1"/>
  <c r="F196" i="1"/>
  <c r="E197" i="1"/>
  <c r="F197" i="1"/>
  <c r="E198" i="1"/>
  <c r="F198" i="1"/>
  <c r="F199" i="1"/>
  <c r="F200" i="1"/>
  <c r="F201" i="1"/>
  <c r="F202" i="1"/>
  <c r="F203" i="1"/>
  <c r="F204" i="1"/>
  <c r="F205" i="1"/>
  <c r="F206" i="1"/>
  <c r="E207" i="1"/>
  <c r="F207" i="1"/>
  <c r="F208" i="1"/>
  <c r="E209" i="1"/>
  <c r="F209" i="1"/>
  <c r="E210" i="1"/>
  <c r="F210" i="1"/>
  <c r="F211" i="1"/>
  <c r="E212" i="1"/>
  <c r="F212" i="1"/>
  <c r="F213" i="1"/>
  <c r="F214" i="1"/>
  <c r="F215" i="1"/>
  <c r="F216" i="1"/>
  <c r="E217" i="1"/>
  <c r="F217" i="1"/>
  <c r="F218" i="1"/>
  <c r="F219" i="1"/>
  <c r="E220" i="1"/>
  <c r="F220" i="1"/>
  <c r="E221" i="1"/>
  <c r="F221" i="1"/>
  <c r="F222" i="1"/>
  <c r="F223" i="1"/>
  <c r="F224" i="1"/>
  <c r="F225" i="1"/>
  <c r="F226" i="1"/>
  <c r="E227" i="1"/>
  <c r="F227" i="1"/>
  <c r="F228" i="1"/>
  <c r="F229" i="1"/>
  <c r="E230" i="1"/>
  <c r="F230" i="1"/>
  <c r="F231" i="1"/>
  <c r="E232" i="1"/>
  <c r="F232" i="1"/>
  <c r="E233" i="1"/>
  <c r="F233" i="1"/>
  <c r="F234" i="1"/>
  <c r="E235" i="1"/>
  <c r="F235" i="1"/>
  <c r="E236" i="1"/>
  <c r="F236" i="1"/>
  <c r="E237" i="1"/>
  <c r="F237" i="1"/>
  <c r="E238" i="1"/>
  <c r="F238" i="1"/>
  <c r="F239" i="1"/>
  <c r="E240" i="1"/>
  <c r="F240" i="1"/>
  <c r="F4" i="1"/>
  <c r="E4" i="1"/>
  <c r="H6" i="4" l="1"/>
  <c r="D104" i="4"/>
  <c r="D146" i="4"/>
  <c r="D133" i="4"/>
  <c r="D127" i="4"/>
  <c r="D115" i="4"/>
  <c r="D106" i="4"/>
  <c r="D98" i="4"/>
  <c r="D93" i="4"/>
  <c r="D86" i="4"/>
  <c r="D76" i="4"/>
  <c r="D74" i="4"/>
  <c r="D68" i="4"/>
  <c r="D61" i="4"/>
  <c r="D47" i="4"/>
  <c r="D36" i="4"/>
  <c r="D27" i="4"/>
  <c r="D22" i="4"/>
  <c r="D19" i="4"/>
  <c r="D145" i="4"/>
  <c r="D140" i="4"/>
  <c r="D136" i="4"/>
  <c r="D126" i="4"/>
  <c r="D120" i="4"/>
  <c r="D110" i="4"/>
  <c r="D109" i="4"/>
  <c r="D105" i="4"/>
  <c r="D85" i="4"/>
  <c r="D81" i="4"/>
  <c r="D73" i="4"/>
  <c r="D67" i="4"/>
  <c r="D60" i="4"/>
  <c r="D46" i="4"/>
  <c r="D39" i="4"/>
  <c r="D35" i="4"/>
  <c r="D29" i="4"/>
  <c r="D26" i="4"/>
  <c r="D16" i="4"/>
  <c r="D12" i="4"/>
  <c r="D150" i="4"/>
  <c r="D125" i="4"/>
  <c r="D92" i="4"/>
  <c r="D66" i="4"/>
  <c r="D56" i="4"/>
  <c r="D151" i="4"/>
  <c r="D144" i="4"/>
  <c r="D132" i="4"/>
  <c r="D123" i="4"/>
  <c r="D111" i="4"/>
  <c r="D103" i="4"/>
  <c r="D96" i="4"/>
  <c r="D91" i="4"/>
  <c r="D83" i="4"/>
  <c r="D72" i="4"/>
  <c r="D58" i="4"/>
  <c r="D55" i="4"/>
  <c r="D50" i="4"/>
  <c r="D44" i="4"/>
  <c r="D42" i="4"/>
  <c r="D33" i="4"/>
  <c r="D24" i="4"/>
  <c r="D10" i="4"/>
  <c r="D119" i="4"/>
  <c r="D97" i="4"/>
  <c r="D75" i="4"/>
  <c r="D63" i="4"/>
  <c r="D45" i="4"/>
  <c r="D34" i="4"/>
  <c r="D149" i="4"/>
  <c r="D148" i="4"/>
  <c r="D143" i="4"/>
  <c r="D135" i="4"/>
  <c r="D131" i="4"/>
  <c r="D113" i="4"/>
  <c r="D102" i="4"/>
  <c r="D90" i="4"/>
  <c r="D82" i="4"/>
  <c r="D71" i="4"/>
  <c r="D65" i="4"/>
  <c r="D54" i="4"/>
  <c r="D49" i="4"/>
  <c r="D23" i="4"/>
  <c r="D18" i="4"/>
  <c r="D84" i="4"/>
  <c r="D59" i="4"/>
  <c r="D38" i="4"/>
  <c r="D25" i="4"/>
  <c r="D11" i="4"/>
  <c r="D147" i="4"/>
  <c r="D142" i="4"/>
  <c r="D138" i="4"/>
  <c r="D130" i="4"/>
  <c r="D124" i="4"/>
  <c r="D122" i="4"/>
  <c r="D118" i="4"/>
  <c r="D108" i="4"/>
  <c r="D101" i="4"/>
  <c r="D95" i="4"/>
  <c r="D89" i="4"/>
  <c r="D80" i="4"/>
  <c r="D79" i="4"/>
  <c r="D62" i="4"/>
  <c r="D57" i="4"/>
  <c r="D53" i="4"/>
  <c r="D43" i="4"/>
  <c r="D37" i="4"/>
  <c r="D32" i="4"/>
  <c r="D30" i="4"/>
  <c r="D17" i="4"/>
  <c r="D15" i="4"/>
  <c r="D9" i="4"/>
  <c r="D139" i="4"/>
  <c r="D134" i="4"/>
  <c r="D129" i="4"/>
  <c r="D117" i="4"/>
  <c r="D100" i="4"/>
  <c r="D94" i="4"/>
  <c r="D88" i="4"/>
  <c r="D78" i="4"/>
  <c r="D70" i="4"/>
  <c r="D64" i="4"/>
  <c r="D52" i="4"/>
  <c r="D41" i="4"/>
  <c r="D21" i="4"/>
  <c r="D14" i="4"/>
  <c r="D8" i="4"/>
  <c r="D114" i="4"/>
  <c r="D141" i="4"/>
  <c r="D137" i="4"/>
  <c r="D128" i="4"/>
  <c r="D121" i="4"/>
  <c r="D116" i="4"/>
  <c r="D112" i="4"/>
  <c r="D107" i="4"/>
  <c r="D99" i="4"/>
  <c r="D87" i="4"/>
  <c r="D77" i="4"/>
  <c r="D69" i="4"/>
  <c r="D51" i="4"/>
  <c r="D48" i="4"/>
  <c r="D40" i="4"/>
  <c r="D31" i="4"/>
  <c r="D28" i="4"/>
  <c r="D20" i="4"/>
  <c r="D13" i="4"/>
  <c r="D7" i="4"/>
  <c r="I1" i="4" l="1"/>
  <c r="A140" i="4"/>
  <c r="A86" i="4"/>
  <c r="A92" i="4"/>
  <c r="A41" i="4"/>
  <c r="A141" i="4"/>
  <c r="A118" i="4"/>
  <c r="A126" i="4"/>
  <c r="A106" i="4"/>
  <c r="A8" i="4"/>
  <c r="A130" i="4"/>
  <c r="A98" i="4"/>
  <c r="A35" i="4"/>
  <c r="A53" i="4"/>
  <c r="A87" i="4"/>
  <c r="A19" i="4"/>
  <c r="A84" i="4"/>
  <c r="A85" i="4"/>
  <c r="A108" i="4"/>
  <c r="A138" i="4"/>
  <c r="A74" i="4"/>
  <c r="A75" i="4"/>
  <c r="A142" i="4"/>
  <c r="A31" i="4"/>
  <c r="A38" i="4"/>
  <c r="A132" i="4"/>
  <c r="A148" i="4"/>
  <c r="A102" i="4"/>
  <c r="A117" i="4"/>
  <c r="A47" i="4"/>
  <c r="A83" i="4"/>
  <c r="A32" i="4"/>
  <c r="A51" i="4"/>
  <c r="A11" i="4"/>
  <c r="A89" i="4"/>
  <c r="A100" i="4"/>
  <c r="A43" i="4"/>
  <c r="A124" i="4"/>
  <c r="A90" i="4"/>
  <c r="A93" i="4"/>
  <c r="A113" i="4"/>
  <c r="A129" i="4"/>
  <c r="A67" i="4"/>
  <c r="A69" i="4"/>
  <c r="A57" i="4"/>
  <c r="A134" i="4"/>
  <c r="A27" i="4"/>
  <c r="A55" i="4"/>
  <c r="A79" i="4"/>
  <c r="A68" i="4"/>
  <c r="A44" i="4"/>
  <c r="A26" i="4"/>
  <c r="A78" i="4"/>
  <c r="A29" i="4"/>
  <c r="A101" i="4"/>
  <c r="A136" i="4"/>
  <c r="A114" i="4"/>
  <c r="A62" i="4"/>
  <c r="A18" i="4"/>
  <c r="A20" i="4"/>
  <c r="A116" i="4"/>
  <c r="A151" i="4"/>
  <c r="A115" i="4"/>
  <c r="A77" i="4"/>
  <c r="A56" i="4"/>
  <c r="A144" i="4"/>
  <c r="A42" i="4"/>
  <c r="A109" i="4"/>
  <c r="A23" i="4"/>
  <c r="A14" i="4"/>
  <c r="A94" i="4"/>
  <c r="A147" i="4"/>
  <c r="A30" i="4"/>
  <c r="A96" i="4"/>
  <c r="A80" i="4"/>
  <c r="A121" i="4"/>
  <c r="A76" i="4"/>
  <c r="A71" i="4"/>
  <c r="A120" i="4"/>
  <c r="A99" i="4"/>
  <c r="A152" i="4"/>
  <c r="A22" i="4"/>
  <c r="A122" i="4"/>
  <c r="A60" i="4"/>
  <c r="A54" i="4"/>
  <c r="A33" i="4"/>
  <c r="A95" i="4"/>
  <c r="A88" i="4"/>
  <c r="A139" i="4"/>
  <c r="A72" i="4"/>
  <c r="A7" i="4"/>
  <c r="A13" i="4"/>
  <c r="A58" i="4"/>
  <c r="A125" i="4"/>
  <c r="A131" i="4"/>
  <c r="A24" i="4"/>
  <c r="A25" i="4"/>
  <c r="A45" i="4"/>
  <c r="A150" i="4"/>
  <c r="A49" i="4"/>
  <c r="A143" i="4"/>
  <c r="A59" i="4"/>
  <c r="A146" i="4"/>
  <c r="A133" i="4"/>
  <c r="A119" i="4"/>
  <c r="A37" i="4"/>
  <c r="A36" i="4"/>
  <c r="A34" i="4"/>
  <c r="A105" i="4"/>
  <c r="A82" i="4"/>
  <c r="A40" i="4"/>
  <c r="A48" i="4"/>
  <c r="A50" i="4"/>
  <c r="A135" i="4"/>
  <c r="A65" i="4"/>
  <c r="A107" i="4"/>
  <c r="A17" i="4"/>
  <c r="A103" i="4"/>
  <c r="A66" i="4"/>
  <c r="A61" i="4"/>
  <c r="A21" i="4"/>
  <c r="A52" i="4"/>
  <c r="A127" i="4"/>
  <c r="A112" i="4"/>
  <c r="A46" i="4"/>
  <c r="A145" i="4"/>
  <c r="A97" i="4"/>
  <c r="A149" i="4"/>
  <c r="A70" i="4"/>
  <c r="A28" i="4"/>
  <c r="A91" i="4"/>
  <c r="A63" i="4"/>
  <c r="A137" i="4"/>
  <c r="A128" i="4"/>
  <c r="A111" i="4"/>
  <c r="A64" i="4"/>
  <c r="A16" i="4"/>
  <c r="A123" i="4"/>
  <c r="A39" i="4"/>
  <c r="A81" i="4"/>
  <c r="A110" i="4"/>
  <c r="A12" i="4"/>
  <c r="A10" i="4"/>
  <c r="A104" i="4"/>
  <c r="A15" i="4"/>
  <c r="A9" i="4"/>
  <c r="A73" i="4"/>
  <c r="A6" i="4"/>
  <c r="D1" i="4"/>
  <c r="G8" i="17" l="1"/>
  <c r="G36" i="17"/>
  <c r="G50" i="17"/>
  <c r="G62" i="17"/>
  <c r="G76" i="17"/>
  <c r="G88" i="17"/>
  <c r="G100" i="17"/>
  <c r="G112" i="17"/>
  <c r="G124" i="17"/>
  <c r="G136" i="17"/>
  <c r="G144" i="17"/>
  <c r="G10" i="17"/>
  <c r="G30" i="17"/>
  <c r="G38" i="17"/>
  <c r="G48" i="17"/>
  <c r="G56" i="17"/>
  <c r="G68" i="17"/>
  <c r="G78" i="17"/>
  <c r="G92" i="17"/>
  <c r="G102" i="17"/>
  <c r="G114" i="17"/>
  <c r="G126" i="17"/>
  <c r="G138" i="17"/>
  <c r="G7" i="17"/>
  <c r="G9" i="17"/>
  <c r="G11" i="17"/>
  <c r="G13" i="17"/>
  <c r="G15" i="17"/>
  <c r="G17" i="17"/>
  <c r="G19" i="17"/>
  <c r="G21" i="17"/>
  <c r="G23" i="17"/>
  <c r="G25" i="17"/>
  <c r="G27" i="17"/>
  <c r="G29" i="17"/>
  <c r="G31" i="17"/>
  <c r="G33" i="17"/>
  <c r="G35" i="17"/>
  <c r="G37" i="17"/>
  <c r="G39" i="17"/>
  <c r="G41" i="17"/>
  <c r="G43" i="17"/>
  <c r="G45" i="17"/>
  <c r="G47" i="17"/>
  <c r="G49" i="17"/>
  <c r="G51" i="17"/>
  <c r="G53" i="17"/>
  <c r="G55" i="17"/>
  <c r="G57" i="17"/>
  <c r="G59" i="17"/>
  <c r="G61" i="17"/>
  <c r="G63" i="17"/>
  <c r="G65" i="17"/>
  <c r="G67" i="17"/>
  <c r="G69" i="17"/>
  <c r="G71" i="17"/>
  <c r="G73" i="17"/>
  <c r="G75" i="17"/>
  <c r="G77" i="17"/>
  <c r="G79" i="17"/>
  <c r="G81" i="17"/>
  <c r="G83" i="17"/>
  <c r="G85" i="17"/>
  <c r="G87" i="17"/>
  <c r="G89" i="17"/>
  <c r="G91" i="17"/>
  <c r="G93" i="17"/>
  <c r="G95" i="17"/>
  <c r="G97" i="17"/>
  <c r="G99" i="17"/>
  <c r="G101" i="17"/>
  <c r="G103" i="17"/>
  <c r="G105" i="17"/>
  <c r="G107" i="17"/>
  <c r="G109" i="17"/>
  <c r="G111" i="17"/>
  <c r="G113" i="17"/>
  <c r="G115" i="17"/>
  <c r="G117" i="17"/>
  <c r="G119" i="17"/>
  <c r="G121" i="17"/>
  <c r="G123" i="17"/>
  <c r="G125" i="17"/>
  <c r="G127" i="17"/>
  <c r="G129" i="17"/>
  <c r="G131" i="17"/>
  <c r="G133" i="17"/>
  <c r="G135" i="17"/>
  <c r="G137" i="17"/>
  <c r="G139" i="17"/>
  <c r="G141" i="17"/>
  <c r="G143" i="17"/>
  <c r="G145" i="17"/>
  <c r="G147" i="17"/>
  <c r="G149" i="17"/>
  <c r="G151" i="17"/>
  <c r="G14" i="17"/>
  <c r="G46" i="17"/>
  <c r="G60" i="17"/>
  <c r="G72" i="17"/>
  <c r="G84" i="17"/>
  <c r="G94" i="17"/>
  <c r="G108" i="17"/>
  <c r="G120" i="17"/>
  <c r="G132" i="17"/>
  <c r="G146" i="17"/>
  <c r="G12" i="17"/>
  <c r="G42" i="17"/>
  <c r="G58" i="17"/>
  <c r="G70" i="17"/>
  <c r="G80" i="17"/>
  <c r="G90" i="17"/>
  <c r="G104" i="17"/>
  <c r="G116" i="17"/>
  <c r="G128" i="17"/>
  <c r="G140" i="17"/>
  <c r="G150" i="17"/>
  <c r="H5" i="17"/>
  <c r="G16" i="17"/>
  <c r="G24" i="17"/>
  <c r="G28" i="17"/>
  <c r="G32" i="17"/>
  <c r="G44" i="17"/>
  <c r="G54" i="17"/>
  <c r="G66" i="17"/>
  <c r="G82" i="17"/>
  <c r="G96" i="17"/>
  <c r="G110" i="17"/>
  <c r="G122" i="17"/>
  <c r="G134" i="17"/>
  <c r="G148" i="17"/>
  <c r="G5" i="17"/>
  <c r="G6" i="17"/>
  <c r="G18" i="17"/>
  <c r="G20" i="17"/>
  <c r="G22" i="17"/>
  <c r="G26" i="17"/>
  <c r="G34" i="17"/>
  <c r="G40" i="17"/>
  <c r="G52" i="17"/>
  <c r="G64" i="17"/>
  <c r="G74" i="17"/>
  <c r="G86" i="17"/>
  <c r="G98" i="17"/>
  <c r="G106" i="17"/>
  <c r="G118" i="17"/>
  <c r="G130" i="17"/>
  <c r="G142" i="17"/>
  <c r="B11" i="17"/>
  <c r="B19" i="17"/>
  <c r="B27" i="17"/>
  <c r="B35" i="17"/>
  <c r="B43" i="17"/>
  <c r="B51" i="17"/>
  <c r="B59" i="17"/>
  <c r="B67" i="17"/>
  <c r="B75" i="17"/>
  <c r="B8" i="17"/>
  <c r="B16" i="17"/>
  <c r="B24" i="17"/>
  <c r="B32" i="17"/>
  <c r="B40" i="17"/>
  <c r="B48" i="17"/>
  <c r="B56" i="17"/>
  <c r="B64" i="17"/>
  <c r="B72" i="17"/>
  <c r="B80" i="17"/>
  <c r="B10" i="17"/>
  <c r="B18" i="17"/>
  <c r="B26" i="17"/>
  <c r="B34" i="17"/>
  <c r="B42" i="17"/>
  <c r="B50" i="17"/>
  <c r="B58" i="17"/>
  <c r="B66" i="17"/>
  <c r="B7" i="17"/>
  <c r="B15" i="17"/>
  <c r="B23" i="17"/>
  <c r="B31" i="17"/>
  <c r="B39" i="17"/>
  <c r="B47" i="17"/>
  <c r="B55" i="17"/>
  <c r="B63" i="17"/>
  <c r="B71" i="17"/>
  <c r="B12" i="17"/>
  <c r="B20" i="17"/>
  <c r="B28" i="17"/>
  <c r="B36" i="17"/>
  <c r="B44" i="17"/>
  <c r="B52" i="17"/>
  <c r="B60" i="17"/>
  <c r="B68" i="17"/>
  <c r="B33" i="17"/>
  <c r="B37" i="17"/>
  <c r="B54" i="17"/>
  <c r="B76" i="17"/>
  <c r="B88" i="17"/>
  <c r="B96" i="17"/>
  <c r="B104" i="17"/>
  <c r="B112" i="17"/>
  <c r="B120" i="17"/>
  <c r="B128" i="17"/>
  <c r="B136" i="17"/>
  <c r="B144" i="17"/>
  <c r="B25" i="17"/>
  <c r="B29" i="17"/>
  <c r="B46" i="17"/>
  <c r="B74" i="17"/>
  <c r="B78" i="17"/>
  <c r="B85" i="17"/>
  <c r="B93" i="17"/>
  <c r="B101" i="17"/>
  <c r="B109" i="17"/>
  <c r="B117" i="17"/>
  <c r="B125" i="17"/>
  <c r="B133" i="17"/>
  <c r="B141" i="17"/>
  <c r="B149" i="17"/>
  <c r="B17" i="17"/>
  <c r="B21" i="17"/>
  <c r="B38" i="17"/>
  <c r="B82" i="17"/>
  <c r="B90" i="17"/>
  <c r="B98" i="17"/>
  <c r="B106" i="17"/>
  <c r="B114" i="17"/>
  <c r="B122" i="17"/>
  <c r="B130" i="17"/>
  <c r="B138" i="17"/>
  <c r="B146" i="17"/>
  <c r="B9" i="17"/>
  <c r="B13" i="17"/>
  <c r="B30" i="17"/>
  <c r="B87" i="17"/>
  <c r="B95" i="17"/>
  <c r="B103" i="17"/>
  <c r="B111" i="17"/>
  <c r="B119" i="17"/>
  <c r="B127" i="17"/>
  <c r="B135" i="17"/>
  <c r="B143" i="17"/>
  <c r="B151" i="17"/>
  <c r="B22" i="17"/>
  <c r="B65" i="17"/>
  <c r="B69" i="17"/>
  <c r="B77" i="17"/>
  <c r="B84" i="17"/>
  <c r="B92" i="17"/>
  <c r="B100" i="17"/>
  <c r="B108" i="17"/>
  <c r="B116" i="17"/>
  <c r="B124" i="17"/>
  <c r="B132" i="17"/>
  <c r="B140" i="17"/>
  <c r="B148" i="17"/>
  <c r="B5" i="17"/>
  <c r="B6" i="17"/>
  <c r="B49" i="17"/>
  <c r="B53" i="17"/>
  <c r="B73" i="17"/>
  <c r="B81" i="17"/>
  <c r="B86" i="17"/>
  <c r="B94" i="17"/>
  <c r="B102" i="17"/>
  <c r="B110" i="17"/>
  <c r="B118" i="17"/>
  <c r="B126" i="17"/>
  <c r="B134" i="17"/>
  <c r="B142" i="17"/>
  <c r="B150" i="17"/>
  <c r="B79" i="17"/>
  <c r="B105" i="17"/>
  <c r="B137" i="17"/>
  <c r="B70" i="17"/>
  <c r="B99" i="17"/>
  <c r="B131" i="17"/>
  <c r="B57" i="17"/>
  <c r="B113" i="17"/>
  <c r="B145" i="17"/>
  <c r="B41" i="17"/>
  <c r="B107" i="17"/>
  <c r="B139" i="17"/>
  <c r="B61" i="17"/>
  <c r="B89" i="17"/>
  <c r="B121" i="17"/>
  <c r="B14" i="17"/>
  <c r="B97" i="17"/>
  <c r="B129" i="17"/>
  <c r="B83" i="17"/>
  <c r="B45" i="17"/>
  <c r="B115" i="17"/>
  <c r="B91" i="17"/>
  <c r="B62" i="17"/>
  <c r="B147" i="17"/>
  <c r="B123" i="17"/>
  <c r="B6" i="1"/>
  <c r="D6" i="1" s="1"/>
  <c r="B7" i="1"/>
  <c r="D7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7" i="1"/>
  <c r="D17" i="1" s="1"/>
  <c r="B19" i="1"/>
  <c r="D19" i="1" s="1"/>
  <c r="B20" i="1"/>
  <c r="D20" i="1" s="1"/>
  <c r="B21" i="1"/>
  <c r="D21" i="1" s="1"/>
  <c r="B23" i="1"/>
  <c r="D23" i="1" s="1"/>
  <c r="B24" i="1"/>
  <c r="D24" i="1" s="1"/>
  <c r="B25" i="1"/>
  <c r="D25" i="1" s="1"/>
  <c r="B26" i="1"/>
  <c r="D26" i="1" s="1"/>
  <c r="B29" i="1"/>
  <c r="D29" i="1" s="1"/>
  <c r="B32" i="1"/>
  <c r="D32" i="1" s="1"/>
  <c r="B33" i="1"/>
  <c r="D33" i="1" s="1"/>
  <c r="B34" i="1"/>
  <c r="D34" i="1" s="1"/>
  <c r="B35" i="1"/>
  <c r="D35" i="1" s="1"/>
  <c r="B36" i="1"/>
  <c r="D36" i="1" s="1"/>
  <c r="B41" i="1"/>
  <c r="D41" i="1" s="1"/>
  <c r="B42" i="1"/>
  <c r="D42" i="1" s="1"/>
  <c r="B43" i="1"/>
  <c r="D43" i="1" s="1"/>
  <c r="B50" i="1"/>
  <c r="D50" i="1" s="1"/>
  <c r="B53" i="1"/>
  <c r="D53" i="1" s="1"/>
  <c r="B54" i="1"/>
  <c r="D54" i="1" s="1"/>
  <c r="B55" i="1"/>
  <c r="D55" i="1" s="1"/>
  <c r="B57" i="1"/>
  <c r="D57" i="1" s="1"/>
  <c r="B59" i="1"/>
  <c r="D59" i="1" s="1"/>
  <c r="B60" i="1"/>
  <c r="D60" i="1" s="1"/>
  <c r="B62" i="1"/>
  <c r="D62" i="1" s="1"/>
  <c r="B63" i="1"/>
  <c r="D63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7" i="1"/>
  <c r="D97" i="1" s="1"/>
  <c r="B99" i="1"/>
  <c r="D99" i="1" s="1"/>
  <c r="B102" i="1"/>
  <c r="D102" i="1" s="1"/>
  <c r="B103" i="1"/>
  <c r="D103" i="1" s="1"/>
  <c r="B105" i="1"/>
  <c r="D105" i="1" s="1"/>
  <c r="B106" i="1"/>
  <c r="D106" i="1" s="1"/>
  <c r="B107" i="1"/>
  <c r="D107" i="1" s="1"/>
  <c r="B108" i="1"/>
  <c r="D108" i="1" s="1"/>
  <c r="B110" i="1"/>
  <c r="D110" i="1" s="1"/>
  <c r="B112" i="1"/>
  <c r="D112" i="1" s="1"/>
  <c r="B114" i="1"/>
  <c r="D114" i="1" s="1"/>
  <c r="B116" i="1"/>
  <c r="D116" i="1" s="1"/>
  <c r="B118" i="1"/>
  <c r="D118" i="1" s="1"/>
  <c r="B119" i="1"/>
  <c r="D119" i="1" s="1"/>
  <c r="B120" i="1"/>
  <c r="D120" i="1" s="1"/>
  <c r="B121" i="1"/>
  <c r="D121" i="1" s="1"/>
  <c r="B125" i="1"/>
  <c r="D125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3" i="1"/>
  <c r="D163" i="1" s="1"/>
  <c r="B169" i="1"/>
  <c r="D169" i="1" s="1"/>
  <c r="B171" i="1"/>
  <c r="D171" i="1" s="1"/>
  <c r="B173" i="1"/>
  <c r="D173" i="1" s="1"/>
  <c r="B174" i="1"/>
  <c r="D174" i="1" s="1"/>
  <c r="B175" i="1"/>
  <c r="D175" i="1" s="1"/>
  <c r="B178" i="1"/>
  <c r="D178" i="1" s="1"/>
  <c r="B180" i="1"/>
  <c r="D180" i="1" s="1"/>
  <c r="B181" i="1"/>
  <c r="D181" i="1" s="1"/>
  <c r="B182" i="1"/>
  <c r="D182" i="1" s="1"/>
  <c r="B184" i="1"/>
  <c r="D184" i="1" s="1"/>
  <c r="B185" i="1"/>
  <c r="D185" i="1" s="1"/>
  <c r="B187" i="1"/>
  <c r="D187" i="1" s="1"/>
  <c r="B188" i="1"/>
  <c r="D188" i="1" s="1"/>
  <c r="B191" i="1"/>
  <c r="D191" i="1" s="1"/>
  <c r="B193" i="1"/>
  <c r="D193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8" i="1"/>
  <c r="D208" i="1" s="1"/>
  <c r="B211" i="1"/>
  <c r="D211" i="1" s="1"/>
  <c r="B213" i="1"/>
  <c r="D213" i="1" s="1"/>
  <c r="B214" i="1"/>
  <c r="D214" i="1" s="1"/>
  <c r="B215" i="1"/>
  <c r="D215" i="1" s="1"/>
  <c r="B216" i="1"/>
  <c r="D216" i="1" s="1"/>
  <c r="B218" i="1"/>
  <c r="D218" i="1" s="1"/>
  <c r="B219" i="1"/>
  <c r="D219" i="1" s="1"/>
  <c r="B222" i="1"/>
  <c r="D222" i="1" s="1"/>
  <c r="B223" i="1"/>
  <c r="D223" i="1" s="1"/>
  <c r="B224" i="1"/>
  <c r="D224" i="1" s="1"/>
  <c r="B225" i="1"/>
  <c r="D225" i="1" s="1"/>
  <c r="B226" i="1"/>
  <c r="D226" i="1" s="1"/>
  <c r="B228" i="1"/>
  <c r="D228" i="1" s="1"/>
  <c r="B229" i="1"/>
  <c r="D229" i="1" s="1"/>
  <c r="B231" i="1"/>
  <c r="D231" i="1" s="1"/>
  <c r="B234" i="1"/>
  <c r="D234" i="1" s="1"/>
  <c r="B239" i="1"/>
  <c r="D239" i="1" s="1"/>
  <c r="B5" i="1"/>
  <c r="G1" i="17" l="1"/>
  <c r="H152" i="4"/>
  <c r="H114" i="17" s="1"/>
  <c r="F152" i="4"/>
  <c r="F114" i="17" s="1"/>
  <c r="E152" i="4"/>
  <c r="E8" i="4"/>
  <c r="E98" i="17" s="1"/>
  <c r="E16" i="4"/>
  <c r="E7" i="17" s="1"/>
  <c r="E24" i="4"/>
  <c r="E124" i="17" s="1"/>
  <c r="E32" i="4"/>
  <c r="E89" i="17" s="1"/>
  <c r="E40" i="4"/>
  <c r="E138" i="17" s="1"/>
  <c r="E48" i="4"/>
  <c r="E121" i="17" s="1"/>
  <c r="E56" i="4"/>
  <c r="E59" i="17" s="1"/>
  <c r="E64" i="4"/>
  <c r="E21" i="17" s="1"/>
  <c r="E72" i="4"/>
  <c r="E72" i="17" s="1"/>
  <c r="E80" i="4"/>
  <c r="E90" i="17" s="1"/>
  <c r="E88" i="4"/>
  <c r="E33" i="17" s="1"/>
  <c r="E96" i="4"/>
  <c r="E104" i="4"/>
  <c r="E13" i="17" s="1"/>
  <c r="E111" i="4"/>
  <c r="E127" i="17" s="1"/>
  <c r="E118" i="4"/>
  <c r="E149" i="17" s="1"/>
  <c r="E126" i="4"/>
  <c r="E136" i="17" s="1"/>
  <c r="E134" i="4"/>
  <c r="E42" i="17" s="1"/>
  <c r="E142" i="4"/>
  <c r="E76" i="17" s="1"/>
  <c r="E150" i="4"/>
  <c r="E43" i="17" s="1"/>
  <c r="E125" i="4"/>
  <c r="E142" i="17" s="1"/>
  <c r="E9" i="4"/>
  <c r="E6" i="17" s="1"/>
  <c r="E17" i="4"/>
  <c r="E143" i="17" s="1"/>
  <c r="E25" i="4"/>
  <c r="E119" i="17" s="1"/>
  <c r="E33" i="4"/>
  <c r="E126" i="17" s="1"/>
  <c r="E41" i="4"/>
  <c r="E144" i="17" s="1"/>
  <c r="E49" i="4"/>
  <c r="E31" i="17" s="1"/>
  <c r="E57" i="4"/>
  <c r="E103" i="17" s="1"/>
  <c r="E65" i="4"/>
  <c r="E11" i="17" s="1"/>
  <c r="E73" i="4"/>
  <c r="E22" i="17" s="1"/>
  <c r="E81" i="4"/>
  <c r="E15" i="17" s="1"/>
  <c r="E89" i="4"/>
  <c r="E56" i="17" s="1"/>
  <c r="E97" i="4"/>
  <c r="E146" i="17" s="1"/>
  <c r="E105" i="4"/>
  <c r="E81" i="17" s="1"/>
  <c r="E112" i="4"/>
  <c r="E96" i="17" s="1"/>
  <c r="E119" i="4"/>
  <c r="E67" i="17" s="1"/>
  <c r="E127" i="4"/>
  <c r="E122" i="17" s="1"/>
  <c r="E135" i="4"/>
  <c r="E28" i="17" s="1"/>
  <c r="E143" i="4"/>
  <c r="E71" i="17" s="1"/>
  <c r="E151" i="4"/>
  <c r="E55" i="17" s="1"/>
  <c r="E23" i="4"/>
  <c r="E120" i="17" s="1"/>
  <c r="E63" i="4"/>
  <c r="E40" i="17" s="1"/>
  <c r="E103" i="4"/>
  <c r="E34" i="17" s="1"/>
  <c r="E10" i="4"/>
  <c r="E8" i="17" s="1"/>
  <c r="E18" i="4"/>
  <c r="E101" i="17" s="1"/>
  <c r="E26" i="4"/>
  <c r="E137" i="17" s="1"/>
  <c r="E34" i="4"/>
  <c r="E25" i="17" s="1"/>
  <c r="E42" i="4"/>
  <c r="E64" i="17" s="1"/>
  <c r="E50" i="4"/>
  <c r="E111" i="17" s="1"/>
  <c r="E58" i="4"/>
  <c r="E104" i="17" s="1"/>
  <c r="E66" i="4"/>
  <c r="E92" i="17" s="1"/>
  <c r="E74" i="4"/>
  <c r="E14" i="17" s="1"/>
  <c r="E82" i="4"/>
  <c r="E140" i="17" s="1"/>
  <c r="E90" i="4"/>
  <c r="E38" i="17" s="1"/>
  <c r="E98" i="4"/>
  <c r="E50" i="17" s="1"/>
  <c r="E106" i="4"/>
  <c r="E85" i="17" s="1"/>
  <c r="E120" i="4"/>
  <c r="E20" i="17" s="1"/>
  <c r="E128" i="4"/>
  <c r="E99" i="17" s="1"/>
  <c r="E136" i="4"/>
  <c r="E37" i="17" s="1"/>
  <c r="E144" i="4"/>
  <c r="E135" i="17" s="1"/>
  <c r="E7" i="4"/>
  <c r="E139" i="17" s="1"/>
  <c r="E71" i="4"/>
  <c r="E87" i="17" s="1"/>
  <c r="E11" i="4"/>
  <c r="E58" i="17" s="1"/>
  <c r="E19" i="4"/>
  <c r="E147" i="17" s="1"/>
  <c r="E27" i="4"/>
  <c r="E12" i="17" s="1"/>
  <c r="E35" i="4"/>
  <c r="E48" i="17" s="1"/>
  <c r="E43" i="4"/>
  <c r="E35" i="17" s="1"/>
  <c r="E51" i="4"/>
  <c r="E83" i="17" s="1"/>
  <c r="E59" i="4"/>
  <c r="E106" i="17" s="1"/>
  <c r="E67" i="4"/>
  <c r="E148" i="17" s="1"/>
  <c r="E75" i="4"/>
  <c r="E84" i="17" s="1"/>
  <c r="E83" i="4"/>
  <c r="E130" i="17" s="1"/>
  <c r="E91" i="4"/>
  <c r="E118" i="17" s="1"/>
  <c r="E99" i="4"/>
  <c r="E49" i="17" s="1"/>
  <c r="E107" i="4"/>
  <c r="E68" i="17" s="1"/>
  <c r="E113" i="4"/>
  <c r="E115" i="17" s="1"/>
  <c r="E121" i="4"/>
  <c r="E24" i="17" s="1"/>
  <c r="E129" i="4"/>
  <c r="E79" i="17" s="1"/>
  <c r="E137" i="4"/>
  <c r="E54" i="17" s="1"/>
  <c r="E145" i="4"/>
  <c r="E45" i="17" s="1"/>
  <c r="E117" i="4"/>
  <c r="E47" i="17" s="1"/>
  <c r="E12" i="4"/>
  <c r="E9" i="17" s="1"/>
  <c r="E20" i="4"/>
  <c r="E125" i="17" s="1"/>
  <c r="E28" i="4"/>
  <c r="E41" i="17" s="1"/>
  <c r="E36" i="4"/>
  <c r="E117" i="17" s="1"/>
  <c r="E44" i="4"/>
  <c r="E75" i="17" s="1"/>
  <c r="E52" i="4"/>
  <c r="E132" i="17" s="1"/>
  <c r="E60" i="4"/>
  <c r="E95" i="17" s="1"/>
  <c r="E68" i="4"/>
  <c r="E62" i="17" s="1"/>
  <c r="E76" i="4"/>
  <c r="E61" i="17" s="1"/>
  <c r="E84" i="4"/>
  <c r="E134" i="17" s="1"/>
  <c r="E92" i="4"/>
  <c r="E23" i="17" s="1"/>
  <c r="E100" i="4"/>
  <c r="E57" i="17" s="1"/>
  <c r="E108" i="4"/>
  <c r="E100" i="17" s="1"/>
  <c r="E114" i="4"/>
  <c r="E110" i="17" s="1"/>
  <c r="E122" i="4"/>
  <c r="E128" i="17" s="1"/>
  <c r="E130" i="4"/>
  <c r="E29" i="17" s="1"/>
  <c r="E138" i="4"/>
  <c r="E97" i="17" s="1"/>
  <c r="E146" i="4"/>
  <c r="E113" i="17" s="1"/>
  <c r="E39" i="4"/>
  <c r="E19" i="17" s="1"/>
  <c r="E87" i="4"/>
  <c r="E145" i="17" s="1"/>
  <c r="E141" i="4"/>
  <c r="E65" i="17" s="1"/>
  <c r="E13" i="4"/>
  <c r="E102" i="17" s="1"/>
  <c r="E21" i="4"/>
  <c r="E123" i="17" s="1"/>
  <c r="E29" i="4"/>
  <c r="E16" i="17" s="1"/>
  <c r="E37" i="4"/>
  <c r="E66" i="17" s="1"/>
  <c r="E45" i="4"/>
  <c r="E109" i="17" s="1"/>
  <c r="E53" i="4"/>
  <c r="E133" i="17" s="1"/>
  <c r="E61" i="4"/>
  <c r="E105" i="17" s="1"/>
  <c r="E69" i="4"/>
  <c r="E131" i="17" s="1"/>
  <c r="E77" i="4"/>
  <c r="E88" i="17" s="1"/>
  <c r="E85" i="4"/>
  <c r="E74" i="17" s="1"/>
  <c r="E93" i="4"/>
  <c r="E86" i="17" s="1"/>
  <c r="E101" i="4"/>
  <c r="E51" i="17" s="1"/>
  <c r="E115" i="4"/>
  <c r="E60" i="17" s="1"/>
  <c r="E123" i="4"/>
  <c r="E26" i="17" s="1"/>
  <c r="E131" i="4"/>
  <c r="E91" i="17" s="1"/>
  <c r="E139" i="4"/>
  <c r="E93" i="17" s="1"/>
  <c r="E147" i="4"/>
  <c r="E107" i="17" s="1"/>
  <c r="E15" i="4"/>
  <c r="E94" i="17" s="1"/>
  <c r="E31" i="4"/>
  <c r="E44" i="17" s="1"/>
  <c r="E55" i="4"/>
  <c r="E77" i="17" s="1"/>
  <c r="E79" i="4"/>
  <c r="E80" i="17" s="1"/>
  <c r="E110" i="4"/>
  <c r="E10" i="17" s="1"/>
  <c r="E149" i="4"/>
  <c r="E46" i="17" s="1"/>
  <c r="E14" i="4"/>
  <c r="E36" i="17" s="1"/>
  <c r="E22" i="4"/>
  <c r="E17" i="17" s="1"/>
  <c r="E30" i="4"/>
  <c r="E30" i="17" s="1"/>
  <c r="E38" i="4"/>
  <c r="E108" i="17" s="1"/>
  <c r="E46" i="4"/>
  <c r="E70" i="17" s="1"/>
  <c r="E54" i="4"/>
  <c r="E116" i="17" s="1"/>
  <c r="E62" i="4"/>
  <c r="E82" i="17" s="1"/>
  <c r="E70" i="4"/>
  <c r="E53" i="17" s="1"/>
  <c r="E78" i="4"/>
  <c r="E39" i="17" s="1"/>
  <c r="E86" i="4"/>
  <c r="E63" i="17" s="1"/>
  <c r="E94" i="4"/>
  <c r="E32" i="17" s="1"/>
  <c r="E102" i="4"/>
  <c r="E69" i="17" s="1"/>
  <c r="E109" i="4"/>
  <c r="E52" i="17" s="1"/>
  <c r="E116" i="4"/>
  <c r="E78" i="17" s="1"/>
  <c r="E124" i="4"/>
  <c r="E129" i="17" s="1"/>
  <c r="E132" i="4"/>
  <c r="E150" i="17" s="1"/>
  <c r="E140" i="4"/>
  <c r="E141" i="17" s="1"/>
  <c r="E148" i="4"/>
  <c r="E73" i="17" s="1"/>
  <c r="E47" i="4"/>
  <c r="E112" i="17" s="1"/>
  <c r="E95" i="4"/>
  <c r="E18" i="17" s="1"/>
  <c r="E133" i="4"/>
  <c r="E27" i="17" s="1"/>
  <c r="F8" i="4"/>
  <c r="F98" i="17" s="1"/>
  <c r="F16" i="4"/>
  <c r="F7" i="17" s="1"/>
  <c r="F24" i="4"/>
  <c r="F124" i="17" s="1"/>
  <c r="F32" i="4"/>
  <c r="F89" i="17" s="1"/>
  <c r="F40" i="4"/>
  <c r="F138" i="17" s="1"/>
  <c r="F48" i="4"/>
  <c r="F121" i="17" s="1"/>
  <c r="F56" i="4"/>
  <c r="F59" i="17" s="1"/>
  <c r="F64" i="4"/>
  <c r="F21" i="17" s="1"/>
  <c r="F72" i="4"/>
  <c r="F72" i="17" s="1"/>
  <c r="F80" i="4"/>
  <c r="F90" i="17" s="1"/>
  <c r="F88" i="4"/>
  <c r="F33" i="17" s="1"/>
  <c r="F96" i="4"/>
  <c r="F151" i="17" s="1"/>
  <c r="F104" i="4"/>
  <c r="F13" i="17" s="1"/>
  <c r="F111" i="4"/>
  <c r="F127" i="17" s="1"/>
  <c r="F118" i="4"/>
  <c r="F149" i="17" s="1"/>
  <c r="F126" i="4"/>
  <c r="F136" i="17" s="1"/>
  <c r="F134" i="4"/>
  <c r="F42" i="17" s="1"/>
  <c r="F142" i="4"/>
  <c r="F76" i="17" s="1"/>
  <c r="F150" i="4"/>
  <c r="F43" i="17" s="1"/>
  <c r="F9" i="4"/>
  <c r="F6" i="17" s="1"/>
  <c r="F17" i="4"/>
  <c r="F143" i="17" s="1"/>
  <c r="F25" i="4"/>
  <c r="F119" i="17" s="1"/>
  <c r="F33" i="4"/>
  <c r="F126" i="17" s="1"/>
  <c r="F41" i="4"/>
  <c r="F144" i="17" s="1"/>
  <c r="F49" i="4"/>
  <c r="F31" i="17" s="1"/>
  <c r="F57" i="4"/>
  <c r="F103" i="17" s="1"/>
  <c r="F65" i="4"/>
  <c r="F11" i="17" s="1"/>
  <c r="F73" i="4"/>
  <c r="F22" i="17" s="1"/>
  <c r="F81" i="4"/>
  <c r="F15" i="17" s="1"/>
  <c r="F89" i="4"/>
  <c r="F56" i="17" s="1"/>
  <c r="F97" i="4"/>
  <c r="F146" i="17" s="1"/>
  <c r="F105" i="4"/>
  <c r="F81" i="17" s="1"/>
  <c r="F112" i="4"/>
  <c r="F96" i="17" s="1"/>
  <c r="F119" i="4"/>
  <c r="F67" i="17" s="1"/>
  <c r="F127" i="4"/>
  <c r="F122" i="17" s="1"/>
  <c r="F135" i="4"/>
  <c r="F28" i="17" s="1"/>
  <c r="F143" i="4"/>
  <c r="F71" i="17" s="1"/>
  <c r="F151" i="4"/>
  <c r="F55" i="17" s="1"/>
  <c r="F10" i="4"/>
  <c r="F8" i="17" s="1"/>
  <c r="F18" i="4"/>
  <c r="F101" i="17" s="1"/>
  <c r="F26" i="4"/>
  <c r="F137" i="17" s="1"/>
  <c r="F34" i="4"/>
  <c r="F25" i="17" s="1"/>
  <c r="F42" i="4"/>
  <c r="F64" i="17" s="1"/>
  <c r="F50" i="4"/>
  <c r="F111" i="17" s="1"/>
  <c r="F58" i="4"/>
  <c r="F104" i="17" s="1"/>
  <c r="F66" i="4"/>
  <c r="F92" i="17" s="1"/>
  <c r="F74" i="4"/>
  <c r="F14" i="17" s="1"/>
  <c r="F82" i="4"/>
  <c r="F140" i="17" s="1"/>
  <c r="F90" i="4"/>
  <c r="F38" i="17" s="1"/>
  <c r="F98" i="4"/>
  <c r="F50" i="17" s="1"/>
  <c r="F106" i="4"/>
  <c r="F85" i="17" s="1"/>
  <c r="F120" i="4"/>
  <c r="F20" i="17" s="1"/>
  <c r="F128" i="4"/>
  <c r="F99" i="17" s="1"/>
  <c r="F136" i="4"/>
  <c r="F37" i="17" s="1"/>
  <c r="F144" i="4"/>
  <c r="F135" i="17" s="1"/>
  <c r="F7" i="4"/>
  <c r="F139" i="17" s="1"/>
  <c r="F11" i="4"/>
  <c r="F58" i="17" s="1"/>
  <c r="F19" i="4"/>
  <c r="F147" i="17" s="1"/>
  <c r="F27" i="4"/>
  <c r="F12" i="17" s="1"/>
  <c r="F35" i="4"/>
  <c r="F48" i="17" s="1"/>
  <c r="F43" i="4"/>
  <c r="F35" i="17" s="1"/>
  <c r="F51" i="4"/>
  <c r="F83" i="17" s="1"/>
  <c r="F59" i="4"/>
  <c r="F106" i="17" s="1"/>
  <c r="F67" i="4"/>
  <c r="F148" i="17" s="1"/>
  <c r="F75" i="4"/>
  <c r="F84" i="17" s="1"/>
  <c r="F83" i="4"/>
  <c r="F130" i="17" s="1"/>
  <c r="F91" i="4"/>
  <c r="F118" i="17" s="1"/>
  <c r="F99" i="4"/>
  <c r="F49" i="17" s="1"/>
  <c r="F107" i="4"/>
  <c r="F68" i="17" s="1"/>
  <c r="F113" i="4"/>
  <c r="F115" i="17" s="1"/>
  <c r="F121" i="4"/>
  <c r="F24" i="17" s="1"/>
  <c r="F129" i="4"/>
  <c r="F79" i="17" s="1"/>
  <c r="F137" i="4"/>
  <c r="F54" i="17" s="1"/>
  <c r="F145" i="4"/>
  <c r="F45" i="17" s="1"/>
  <c r="F12" i="4"/>
  <c r="F9" i="17" s="1"/>
  <c r="F20" i="4"/>
  <c r="F125" i="17" s="1"/>
  <c r="F28" i="4"/>
  <c r="F41" i="17" s="1"/>
  <c r="F36" i="4"/>
  <c r="F117" i="17" s="1"/>
  <c r="F44" i="4"/>
  <c r="F75" i="17" s="1"/>
  <c r="F52" i="4"/>
  <c r="F132" i="17" s="1"/>
  <c r="F60" i="4"/>
  <c r="F95" i="17" s="1"/>
  <c r="F68" i="4"/>
  <c r="F62" i="17" s="1"/>
  <c r="F76" i="4"/>
  <c r="F61" i="17" s="1"/>
  <c r="F84" i="4"/>
  <c r="F134" i="17" s="1"/>
  <c r="F92" i="4"/>
  <c r="F23" i="17" s="1"/>
  <c r="F100" i="4"/>
  <c r="F57" i="17" s="1"/>
  <c r="F108" i="4"/>
  <c r="F100" i="17" s="1"/>
  <c r="F114" i="4"/>
  <c r="F110" i="17" s="1"/>
  <c r="F122" i="4"/>
  <c r="F128" i="17" s="1"/>
  <c r="F130" i="4"/>
  <c r="F29" i="17" s="1"/>
  <c r="F138" i="4"/>
  <c r="F97" i="17" s="1"/>
  <c r="F146" i="4"/>
  <c r="F113" i="17" s="1"/>
  <c r="F14" i="4"/>
  <c r="F36" i="17" s="1"/>
  <c r="F22" i="4"/>
  <c r="F17" i="17" s="1"/>
  <c r="F30" i="4"/>
  <c r="F30" i="17" s="1"/>
  <c r="F38" i="4"/>
  <c r="F108" i="17" s="1"/>
  <c r="F46" i="4"/>
  <c r="F70" i="17" s="1"/>
  <c r="F54" i="4"/>
  <c r="F116" i="17" s="1"/>
  <c r="F62" i="4"/>
  <c r="F82" i="17" s="1"/>
  <c r="F70" i="4"/>
  <c r="F53" i="17" s="1"/>
  <c r="F78" i="4"/>
  <c r="F39" i="17" s="1"/>
  <c r="F86" i="4"/>
  <c r="F63" i="17" s="1"/>
  <c r="F94" i="4"/>
  <c r="F32" i="17" s="1"/>
  <c r="F102" i="4"/>
  <c r="F69" i="17" s="1"/>
  <c r="F109" i="4"/>
  <c r="F52" i="17" s="1"/>
  <c r="F116" i="4"/>
  <c r="F78" i="17" s="1"/>
  <c r="F124" i="4"/>
  <c r="F129" i="17" s="1"/>
  <c r="F132" i="4"/>
  <c r="F150" i="17" s="1"/>
  <c r="F140" i="4"/>
  <c r="F141" i="17" s="1"/>
  <c r="F148" i="4"/>
  <c r="F73" i="17" s="1"/>
  <c r="F29" i="4"/>
  <c r="F16" i="17" s="1"/>
  <c r="F61" i="4"/>
  <c r="F105" i="17" s="1"/>
  <c r="F93" i="4"/>
  <c r="F86" i="17" s="1"/>
  <c r="F123" i="4"/>
  <c r="F26" i="17" s="1"/>
  <c r="F31" i="4"/>
  <c r="F44" i="17" s="1"/>
  <c r="F63" i="4"/>
  <c r="F40" i="17" s="1"/>
  <c r="F95" i="4"/>
  <c r="F18" i="17" s="1"/>
  <c r="F125" i="4"/>
  <c r="F142" i="17" s="1"/>
  <c r="F37" i="4"/>
  <c r="F66" i="17" s="1"/>
  <c r="F69" i="4"/>
  <c r="F131" i="17" s="1"/>
  <c r="F101" i="4"/>
  <c r="F51" i="17" s="1"/>
  <c r="F131" i="4"/>
  <c r="F91" i="17" s="1"/>
  <c r="F39" i="4"/>
  <c r="F19" i="17" s="1"/>
  <c r="F71" i="4"/>
  <c r="F87" i="17" s="1"/>
  <c r="F103" i="4"/>
  <c r="F34" i="17" s="1"/>
  <c r="F133" i="4"/>
  <c r="F27" i="17" s="1"/>
  <c r="F13" i="4"/>
  <c r="F102" i="17" s="1"/>
  <c r="F45" i="4"/>
  <c r="F109" i="17" s="1"/>
  <c r="F77" i="4"/>
  <c r="F88" i="17" s="1"/>
  <c r="F139" i="4"/>
  <c r="F93" i="17" s="1"/>
  <c r="F21" i="4"/>
  <c r="F123" i="17" s="1"/>
  <c r="F53" i="4"/>
  <c r="F133" i="17" s="1"/>
  <c r="F85" i="4"/>
  <c r="F74" i="17" s="1"/>
  <c r="F115" i="4"/>
  <c r="F60" i="17" s="1"/>
  <c r="F147" i="4"/>
  <c r="F107" i="17" s="1"/>
  <c r="F15" i="4"/>
  <c r="F94" i="17" s="1"/>
  <c r="F141" i="4"/>
  <c r="F65" i="17" s="1"/>
  <c r="F23" i="4"/>
  <c r="F120" i="17" s="1"/>
  <c r="F149" i="4"/>
  <c r="F46" i="17" s="1"/>
  <c r="F47" i="4"/>
  <c r="F112" i="17" s="1"/>
  <c r="F55" i="4"/>
  <c r="F77" i="17" s="1"/>
  <c r="F79" i="4"/>
  <c r="F80" i="17" s="1"/>
  <c r="F87" i="4"/>
  <c r="F145" i="17" s="1"/>
  <c r="F110" i="4"/>
  <c r="F10" i="17" s="1"/>
  <c r="F117" i="4"/>
  <c r="F47" i="17" s="1"/>
  <c r="D5" i="1"/>
  <c r="E120" i="1"/>
  <c r="E222" i="1"/>
  <c r="E231" i="1"/>
  <c r="E219" i="1"/>
  <c r="E206" i="1"/>
  <c r="E193" i="1"/>
  <c r="E180" i="1"/>
  <c r="E163" i="1"/>
  <c r="E154" i="1"/>
  <c r="E146" i="1"/>
  <c r="E137" i="1"/>
  <c r="E125" i="1"/>
  <c r="E110" i="1"/>
  <c r="E97" i="1"/>
  <c r="E88" i="1"/>
  <c r="E80" i="1"/>
  <c r="E71" i="1"/>
  <c r="E57" i="1"/>
  <c r="E36" i="1"/>
  <c r="E24" i="1"/>
  <c r="E12" i="1"/>
  <c r="E204" i="1"/>
  <c r="E107" i="1"/>
  <c r="C35" i="4"/>
  <c r="C8" i="4"/>
  <c r="C16" i="4"/>
  <c r="C24" i="4"/>
  <c r="C32" i="4"/>
  <c r="C40" i="4"/>
  <c r="C48" i="4"/>
  <c r="C56" i="4"/>
  <c r="C64" i="4"/>
  <c r="C72" i="4"/>
  <c r="C80" i="4"/>
  <c r="C88" i="4"/>
  <c r="C96" i="4"/>
  <c r="C104" i="4"/>
  <c r="C111" i="4"/>
  <c r="C118" i="4"/>
  <c r="C126" i="4"/>
  <c r="C134" i="4"/>
  <c r="C142" i="4"/>
  <c r="C150" i="4"/>
  <c r="C10" i="4"/>
  <c r="C26" i="4"/>
  <c r="C34" i="4"/>
  <c r="C50" i="4"/>
  <c r="C66" i="4"/>
  <c r="C82" i="4"/>
  <c r="C98" i="4"/>
  <c r="C128" i="4"/>
  <c r="C144" i="4"/>
  <c r="C11" i="4"/>
  <c r="C75" i="4"/>
  <c r="C113" i="4"/>
  <c r="C145" i="4"/>
  <c r="C52" i="4"/>
  <c r="C92" i="4"/>
  <c r="C122" i="4"/>
  <c r="C9" i="4"/>
  <c r="C17" i="4"/>
  <c r="C25" i="4"/>
  <c r="C33" i="4"/>
  <c r="C41" i="4"/>
  <c r="C49" i="4"/>
  <c r="C57" i="4"/>
  <c r="C65" i="4"/>
  <c r="C73" i="4"/>
  <c r="C81" i="4"/>
  <c r="C89" i="4"/>
  <c r="C97" i="4"/>
  <c r="C105" i="4"/>
  <c r="C112" i="4"/>
  <c r="C119" i="4"/>
  <c r="C127" i="4"/>
  <c r="C135" i="4"/>
  <c r="C143" i="4"/>
  <c r="C151" i="4"/>
  <c r="C18" i="4"/>
  <c r="C42" i="4"/>
  <c r="C58" i="4"/>
  <c r="C74" i="4"/>
  <c r="C90" i="4"/>
  <c r="C106" i="4"/>
  <c r="C120" i="4"/>
  <c r="C136" i="4"/>
  <c r="C7" i="4"/>
  <c r="C27" i="4"/>
  <c r="C67" i="4"/>
  <c r="C99" i="4"/>
  <c r="C129" i="4"/>
  <c r="C28" i="4"/>
  <c r="C68" i="4"/>
  <c r="C84" i="4"/>
  <c r="C130" i="4"/>
  <c r="C107" i="4"/>
  <c r="C44" i="4"/>
  <c r="C108" i="4"/>
  <c r="C13" i="4"/>
  <c r="C21" i="4"/>
  <c r="C29" i="4"/>
  <c r="C37" i="4"/>
  <c r="C45" i="4"/>
  <c r="C53" i="4"/>
  <c r="C61" i="4"/>
  <c r="C69" i="4"/>
  <c r="C77" i="4"/>
  <c r="C85" i="4"/>
  <c r="C93" i="4"/>
  <c r="C101" i="4"/>
  <c r="C115" i="4"/>
  <c r="C123" i="4"/>
  <c r="C131" i="4"/>
  <c r="C139" i="4"/>
  <c r="C147" i="4"/>
  <c r="C15" i="4"/>
  <c r="C31" i="4"/>
  <c r="C47" i="4"/>
  <c r="C63" i="4"/>
  <c r="C79" i="4"/>
  <c r="C95" i="4"/>
  <c r="C110" i="4"/>
  <c r="C125" i="4"/>
  <c r="C141" i="4"/>
  <c r="C19" i="4"/>
  <c r="C51" i="4"/>
  <c r="C83" i="4"/>
  <c r="C121" i="4"/>
  <c r="C12" i="4"/>
  <c r="C36" i="4"/>
  <c r="C76" i="4"/>
  <c r="C114" i="4"/>
  <c r="C146" i="4"/>
  <c r="C14" i="4"/>
  <c r="C22" i="4"/>
  <c r="C30" i="4"/>
  <c r="C38" i="4"/>
  <c r="C46" i="4"/>
  <c r="C54" i="4"/>
  <c r="C62" i="4"/>
  <c r="C70" i="4"/>
  <c r="C78" i="4"/>
  <c r="C86" i="4"/>
  <c r="C94" i="4"/>
  <c r="C102" i="4"/>
  <c r="C109" i="4"/>
  <c r="C116" i="4"/>
  <c r="C124" i="4"/>
  <c r="C132" i="4"/>
  <c r="C140" i="4"/>
  <c r="C148" i="4"/>
  <c r="C23" i="4"/>
  <c r="C39" i="4"/>
  <c r="C55" i="4"/>
  <c r="C71" i="4"/>
  <c r="C87" i="4"/>
  <c r="C103" i="4"/>
  <c r="C117" i="4"/>
  <c r="C133" i="4"/>
  <c r="C149" i="4"/>
  <c r="C43" i="4"/>
  <c r="C59" i="4"/>
  <c r="C91" i="4"/>
  <c r="C137" i="4"/>
  <c r="C20" i="4"/>
  <c r="C60" i="4"/>
  <c r="C100" i="4"/>
  <c r="C138" i="4"/>
  <c r="E5" i="1"/>
  <c r="H11" i="4"/>
  <c r="H58" i="17" s="1"/>
  <c r="H19" i="4"/>
  <c r="H147" i="17" s="1"/>
  <c r="H27" i="4"/>
  <c r="H12" i="17" s="1"/>
  <c r="H35" i="4"/>
  <c r="H48" i="17" s="1"/>
  <c r="H43" i="4"/>
  <c r="H35" i="17" s="1"/>
  <c r="H51" i="4"/>
  <c r="H83" i="17" s="1"/>
  <c r="H33" i="4"/>
  <c r="H126" i="17" s="1"/>
  <c r="H84" i="4"/>
  <c r="H134" i="17" s="1"/>
  <c r="H130" i="4"/>
  <c r="H29" i="17" s="1"/>
  <c r="H10" i="4"/>
  <c r="H8" i="17" s="1"/>
  <c r="H20" i="4"/>
  <c r="H125" i="17" s="1"/>
  <c r="H29" i="4"/>
  <c r="H16" i="17" s="1"/>
  <c r="H38" i="4"/>
  <c r="H108" i="17" s="1"/>
  <c r="H47" i="4"/>
  <c r="H112" i="17" s="1"/>
  <c r="H56" i="4"/>
  <c r="H59" i="17" s="1"/>
  <c r="H64" i="4"/>
  <c r="H21" i="17" s="1"/>
  <c r="H72" i="4"/>
  <c r="H72" i="17" s="1"/>
  <c r="H80" i="4"/>
  <c r="H90" i="17" s="1"/>
  <c r="H88" i="4"/>
  <c r="H33" i="17" s="1"/>
  <c r="H96" i="4"/>
  <c r="H151" i="17" s="1"/>
  <c r="H104" i="4"/>
  <c r="H13" i="17" s="1"/>
  <c r="H111" i="4"/>
  <c r="H127" i="17" s="1"/>
  <c r="H118" i="4"/>
  <c r="H149" i="17" s="1"/>
  <c r="H126" i="4"/>
  <c r="H136" i="17" s="1"/>
  <c r="H134" i="4"/>
  <c r="H42" i="17" s="1"/>
  <c r="H142" i="4"/>
  <c r="H76" i="17" s="1"/>
  <c r="H150" i="4"/>
  <c r="H43" i="17" s="1"/>
  <c r="H15" i="4"/>
  <c r="H94" i="17" s="1"/>
  <c r="H60" i="4"/>
  <c r="H95" i="17" s="1"/>
  <c r="H100" i="4"/>
  <c r="H57" i="17" s="1"/>
  <c r="H138" i="4"/>
  <c r="H97" i="17" s="1"/>
  <c r="H12" i="4"/>
  <c r="H9" i="17" s="1"/>
  <c r="H21" i="4"/>
  <c r="H123" i="17" s="1"/>
  <c r="H30" i="4"/>
  <c r="H30" i="17" s="1"/>
  <c r="H39" i="4"/>
  <c r="H19" i="17" s="1"/>
  <c r="H48" i="4"/>
  <c r="H121" i="17" s="1"/>
  <c r="H57" i="4"/>
  <c r="H103" i="17" s="1"/>
  <c r="H65" i="4"/>
  <c r="H11" i="17" s="1"/>
  <c r="H73" i="4"/>
  <c r="H22" i="17" s="1"/>
  <c r="H81" i="4"/>
  <c r="H15" i="17" s="1"/>
  <c r="H89" i="4"/>
  <c r="H56" i="17" s="1"/>
  <c r="H97" i="4"/>
  <c r="H146" i="17" s="1"/>
  <c r="H105" i="4"/>
  <c r="H81" i="17" s="1"/>
  <c r="H112" i="4"/>
  <c r="H96" i="17" s="1"/>
  <c r="H119" i="4"/>
  <c r="H67" i="17" s="1"/>
  <c r="H127" i="4"/>
  <c r="H122" i="17" s="1"/>
  <c r="H135" i="4"/>
  <c r="H28" i="17" s="1"/>
  <c r="H143" i="4"/>
  <c r="H71" i="17" s="1"/>
  <c r="H151" i="4"/>
  <c r="H55" i="17" s="1"/>
  <c r="H144" i="4"/>
  <c r="H135" i="17" s="1"/>
  <c r="H99" i="4"/>
  <c r="H49" i="17" s="1"/>
  <c r="H129" i="4"/>
  <c r="H79" i="17" s="1"/>
  <c r="H13" i="4"/>
  <c r="H102" i="17" s="1"/>
  <c r="H22" i="4"/>
  <c r="H17" i="17" s="1"/>
  <c r="H31" i="4"/>
  <c r="H44" i="17" s="1"/>
  <c r="H40" i="4"/>
  <c r="H138" i="17" s="1"/>
  <c r="H49" i="4"/>
  <c r="H31" i="17" s="1"/>
  <c r="H58" i="4"/>
  <c r="H104" i="17" s="1"/>
  <c r="H66" i="4"/>
  <c r="H92" i="17" s="1"/>
  <c r="H74" i="4"/>
  <c r="H14" i="17" s="1"/>
  <c r="H82" i="4"/>
  <c r="H140" i="17" s="1"/>
  <c r="H90" i="4"/>
  <c r="H38" i="17" s="1"/>
  <c r="H98" i="4"/>
  <c r="H50" i="17" s="1"/>
  <c r="H106" i="4"/>
  <c r="H85" i="17" s="1"/>
  <c r="H120" i="4"/>
  <c r="H20" i="17" s="1"/>
  <c r="H128" i="4"/>
  <c r="H99" i="17" s="1"/>
  <c r="H136" i="4"/>
  <c r="H37" i="17" s="1"/>
  <c r="H7" i="4"/>
  <c r="H139" i="17" s="1"/>
  <c r="H91" i="4"/>
  <c r="H118" i="17" s="1"/>
  <c r="H113" i="4"/>
  <c r="H115" i="17" s="1"/>
  <c r="H137" i="4"/>
  <c r="H54" i="17" s="1"/>
  <c r="H24" i="4"/>
  <c r="H124" i="17" s="1"/>
  <c r="H68" i="4"/>
  <c r="H62" i="17" s="1"/>
  <c r="H108" i="4"/>
  <c r="H100" i="17" s="1"/>
  <c r="H146" i="4"/>
  <c r="H113" i="17" s="1"/>
  <c r="H14" i="4"/>
  <c r="H36" i="17" s="1"/>
  <c r="H23" i="4"/>
  <c r="H120" i="17" s="1"/>
  <c r="H32" i="4"/>
  <c r="H89" i="17" s="1"/>
  <c r="H41" i="4"/>
  <c r="H144" i="17" s="1"/>
  <c r="H50" i="4"/>
  <c r="H111" i="17" s="1"/>
  <c r="H59" i="4"/>
  <c r="H106" i="17" s="1"/>
  <c r="H67" i="4"/>
  <c r="H148" i="17" s="1"/>
  <c r="H75" i="4"/>
  <c r="H84" i="17" s="1"/>
  <c r="H83" i="4"/>
  <c r="H130" i="17" s="1"/>
  <c r="H107" i="4"/>
  <c r="H68" i="17" s="1"/>
  <c r="H121" i="4"/>
  <c r="H24" i="17" s="1"/>
  <c r="H145" i="4"/>
  <c r="H45" i="17" s="1"/>
  <c r="H42" i="4"/>
  <c r="H64" i="17" s="1"/>
  <c r="H76" i="4"/>
  <c r="H61" i="17" s="1"/>
  <c r="H122" i="4"/>
  <c r="H128" i="17" s="1"/>
  <c r="H16" i="4"/>
  <c r="H7" i="17" s="1"/>
  <c r="H25" i="4"/>
  <c r="H119" i="17" s="1"/>
  <c r="H34" i="4"/>
  <c r="H25" i="17" s="1"/>
  <c r="H44" i="4"/>
  <c r="H75" i="17" s="1"/>
  <c r="H53" i="4"/>
  <c r="H133" i="17" s="1"/>
  <c r="H61" i="4"/>
  <c r="H105" i="17" s="1"/>
  <c r="H69" i="4"/>
  <c r="H131" i="17" s="1"/>
  <c r="H77" i="4"/>
  <c r="H88" i="17" s="1"/>
  <c r="H85" i="4"/>
  <c r="H74" i="17" s="1"/>
  <c r="H93" i="4"/>
  <c r="H86" i="17" s="1"/>
  <c r="H101" i="4"/>
  <c r="H51" i="17" s="1"/>
  <c r="H115" i="4"/>
  <c r="H60" i="17" s="1"/>
  <c r="H123" i="4"/>
  <c r="H26" i="17" s="1"/>
  <c r="H131" i="4"/>
  <c r="H91" i="17" s="1"/>
  <c r="H139" i="4"/>
  <c r="H93" i="17" s="1"/>
  <c r="H147" i="4"/>
  <c r="H107" i="17" s="1"/>
  <c r="H45" i="4"/>
  <c r="H109" i="17" s="1"/>
  <c r="H70" i="4"/>
  <c r="H53" i="17" s="1"/>
  <c r="H86" i="4"/>
  <c r="H63" i="17" s="1"/>
  <c r="H102" i="4"/>
  <c r="H69" i="17" s="1"/>
  <c r="H109" i="4"/>
  <c r="H52" i="17" s="1"/>
  <c r="H124" i="4"/>
  <c r="H129" i="17" s="1"/>
  <c r="H140" i="4"/>
  <c r="H141" i="17" s="1"/>
  <c r="H9" i="4"/>
  <c r="H6" i="17" s="1"/>
  <c r="H18" i="4"/>
  <c r="H101" i="17" s="1"/>
  <c r="H37" i="4"/>
  <c r="H66" i="17" s="1"/>
  <c r="H55" i="4"/>
  <c r="H77" i="17" s="1"/>
  <c r="H71" i="4"/>
  <c r="H87" i="17" s="1"/>
  <c r="H87" i="4"/>
  <c r="H145" i="17" s="1"/>
  <c r="H95" i="4"/>
  <c r="H18" i="17" s="1"/>
  <c r="H110" i="4"/>
  <c r="H10" i="17" s="1"/>
  <c r="H125" i="4"/>
  <c r="H142" i="17" s="1"/>
  <c r="H141" i="4"/>
  <c r="H65" i="17" s="1"/>
  <c r="H52" i="4"/>
  <c r="H132" i="17" s="1"/>
  <c r="H92" i="4"/>
  <c r="H23" i="17" s="1"/>
  <c r="H114" i="4"/>
  <c r="H110" i="17" s="1"/>
  <c r="H8" i="4"/>
  <c r="H98" i="17" s="1"/>
  <c r="H17" i="4"/>
  <c r="H143" i="17" s="1"/>
  <c r="H26" i="4"/>
  <c r="H137" i="17" s="1"/>
  <c r="H36" i="4"/>
  <c r="H117" i="17" s="1"/>
  <c r="H54" i="4"/>
  <c r="H116" i="17" s="1"/>
  <c r="H62" i="4"/>
  <c r="H82" i="17" s="1"/>
  <c r="H78" i="4"/>
  <c r="H39" i="17" s="1"/>
  <c r="H94" i="4"/>
  <c r="H32" i="17" s="1"/>
  <c r="H116" i="4"/>
  <c r="H78" i="17" s="1"/>
  <c r="H132" i="4"/>
  <c r="H150" i="17" s="1"/>
  <c r="H148" i="4"/>
  <c r="H73" i="17" s="1"/>
  <c r="H28" i="4"/>
  <c r="H41" i="17" s="1"/>
  <c r="H46" i="4"/>
  <c r="H70" i="17" s="1"/>
  <c r="H63" i="4"/>
  <c r="H40" i="17" s="1"/>
  <c r="H79" i="4"/>
  <c r="H80" i="17" s="1"/>
  <c r="H103" i="4"/>
  <c r="H34" i="17" s="1"/>
  <c r="H117" i="4"/>
  <c r="H47" i="17" s="1"/>
  <c r="H133" i="4"/>
  <c r="H27" i="17" s="1"/>
  <c r="H149" i="4"/>
  <c r="H46" i="17" s="1"/>
  <c r="E229" i="1"/>
  <c r="E218" i="1"/>
  <c r="E205" i="1"/>
  <c r="E191" i="1"/>
  <c r="E178" i="1"/>
  <c r="E161" i="1"/>
  <c r="E153" i="1"/>
  <c r="E145" i="1"/>
  <c r="E136" i="1"/>
  <c r="E121" i="1"/>
  <c r="E108" i="1"/>
  <c r="E95" i="1"/>
  <c r="E87" i="1"/>
  <c r="E79" i="1"/>
  <c r="E70" i="1"/>
  <c r="E55" i="1"/>
  <c r="E35" i="1"/>
  <c r="E23" i="1"/>
  <c r="E11" i="1"/>
  <c r="E228" i="1"/>
  <c r="E144" i="1"/>
  <c r="E78" i="1"/>
  <c r="E21" i="1"/>
  <c r="E226" i="1"/>
  <c r="E215" i="1"/>
  <c r="E203" i="1"/>
  <c r="E187" i="1"/>
  <c r="E175" i="1"/>
  <c r="E159" i="1"/>
  <c r="E151" i="1"/>
  <c r="E142" i="1"/>
  <c r="E134" i="1"/>
  <c r="E119" i="1"/>
  <c r="E106" i="1"/>
  <c r="E93" i="1"/>
  <c r="E85" i="1"/>
  <c r="E77" i="1"/>
  <c r="E68" i="1"/>
  <c r="E53" i="1"/>
  <c r="E33" i="1"/>
  <c r="E20" i="1"/>
  <c r="E9" i="1"/>
  <c r="E188" i="1"/>
  <c r="E135" i="1"/>
  <c r="E54" i="1"/>
  <c r="E225" i="1"/>
  <c r="E214" i="1"/>
  <c r="E202" i="1"/>
  <c r="E185" i="1"/>
  <c r="E174" i="1"/>
  <c r="E158" i="1"/>
  <c r="E150" i="1"/>
  <c r="E141" i="1"/>
  <c r="E133" i="1"/>
  <c r="E118" i="1"/>
  <c r="E105" i="1"/>
  <c r="E92" i="1"/>
  <c r="E84" i="1"/>
  <c r="E76" i="1"/>
  <c r="E63" i="1"/>
  <c r="E50" i="1"/>
  <c r="E32" i="1"/>
  <c r="E19" i="1"/>
  <c r="E7" i="1"/>
  <c r="E177" i="1"/>
  <c r="E94" i="1"/>
  <c r="E69" i="1"/>
  <c r="E10" i="1"/>
  <c r="E224" i="1"/>
  <c r="E201" i="1"/>
  <c r="E184" i="1"/>
  <c r="E173" i="1"/>
  <c r="E157" i="1"/>
  <c r="E149" i="1"/>
  <c r="E140" i="1"/>
  <c r="E132" i="1"/>
  <c r="E116" i="1"/>
  <c r="E103" i="1"/>
  <c r="E91" i="1"/>
  <c r="E83" i="1"/>
  <c r="E75" i="1"/>
  <c r="E62" i="1"/>
  <c r="E43" i="1"/>
  <c r="E29" i="1"/>
  <c r="E17" i="1"/>
  <c r="E6" i="1"/>
  <c r="E216" i="1"/>
  <c r="E160" i="1"/>
  <c r="E213" i="1"/>
  <c r="E239" i="1"/>
  <c r="E223" i="1"/>
  <c r="E211" i="1"/>
  <c r="E200" i="1"/>
  <c r="E182" i="1"/>
  <c r="E171" i="1"/>
  <c r="E156" i="1"/>
  <c r="E148" i="1"/>
  <c r="E139" i="1"/>
  <c r="E131" i="1"/>
  <c r="E114" i="1"/>
  <c r="E102" i="1"/>
  <c r="E90" i="1"/>
  <c r="E82" i="1"/>
  <c r="E73" i="1"/>
  <c r="E60" i="1"/>
  <c r="E42" i="1"/>
  <c r="E26" i="1"/>
  <c r="E14" i="1"/>
  <c r="E152" i="1"/>
  <c r="E86" i="1"/>
  <c r="E34" i="1"/>
  <c r="E234" i="1"/>
  <c r="E208" i="1"/>
  <c r="E199" i="1"/>
  <c r="E181" i="1"/>
  <c r="E169" i="1"/>
  <c r="E155" i="1"/>
  <c r="E147" i="1"/>
  <c r="E138" i="1"/>
  <c r="E130" i="1"/>
  <c r="E112" i="1"/>
  <c r="E99" i="1"/>
  <c r="E89" i="1"/>
  <c r="E81" i="1"/>
  <c r="E72" i="1"/>
  <c r="E59" i="1"/>
  <c r="E41" i="1"/>
  <c r="E25" i="1"/>
  <c r="E13" i="1"/>
  <c r="I96" i="4" l="1"/>
  <c r="E151" i="17"/>
  <c r="I152" i="4"/>
  <c r="E114" i="17"/>
  <c r="I114" i="17" s="1"/>
  <c r="K53" i="4"/>
  <c r="K115" i="4"/>
  <c r="K99" i="4"/>
  <c r="K38" i="4"/>
  <c r="K102" i="4"/>
  <c r="K121" i="4"/>
  <c r="J24" i="17" s="1"/>
  <c r="K47" i="4"/>
  <c r="K110" i="4"/>
  <c r="J10" i="17" s="1"/>
  <c r="K107" i="4"/>
  <c r="J68" i="17" s="1"/>
  <c r="K32" i="4"/>
  <c r="K96" i="4"/>
  <c r="K11" i="4"/>
  <c r="K25" i="4"/>
  <c r="K89" i="4"/>
  <c r="K151" i="4"/>
  <c r="J55" i="17" s="1"/>
  <c r="K10" i="4"/>
  <c r="J8" i="17" s="1"/>
  <c r="K74" i="4"/>
  <c r="J14" i="17" s="1"/>
  <c r="K136" i="4"/>
  <c r="J37" i="17" s="1"/>
  <c r="K122" i="4"/>
  <c r="K94" i="4"/>
  <c r="J32" i="17" s="1"/>
  <c r="K88" i="4"/>
  <c r="J33" i="17" s="1"/>
  <c r="K128" i="4"/>
  <c r="K61" i="4"/>
  <c r="K123" i="4"/>
  <c r="J26" i="17" s="1"/>
  <c r="K145" i="4"/>
  <c r="K46" i="4"/>
  <c r="K109" i="4"/>
  <c r="K28" i="4"/>
  <c r="J41" i="17" s="1"/>
  <c r="K55" i="4"/>
  <c r="K117" i="4"/>
  <c r="J7" i="4"/>
  <c r="K40" i="4"/>
  <c r="K104" i="4"/>
  <c r="J13" i="17" s="1"/>
  <c r="K67" i="4"/>
  <c r="K33" i="4"/>
  <c r="K97" i="4"/>
  <c r="K35" i="4"/>
  <c r="K18" i="4"/>
  <c r="K82" i="4"/>
  <c r="K144" i="4"/>
  <c r="K30" i="4"/>
  <c r="J30" i="17" s="1"/>
  <c r="K24" i="4"/>
  <c r="K66" i="4"/>
  <c r="K69" i="4"/>
  <c r="K131" i="4"/>
  <c r="K12" i="4"/>
  <c r="J9" i="17" s="1"/>
  <c r="K54" i="4"/>
  <c r="K116" i="4"/>
  <c r="K68" i="4"/>
  <c r="K63" i="4"/>
  <c r="J40" i="17" s="1"/>
  <c r="K125" i="4"/>
  <c r="K52" i="4"/>
  <c r="K48" i="4"/>
  <c r="K111" i="4"/>
  <c r="K113" i="4"/>
  <c r="K41" i="4"/>
  <c r="K105" i="4"/>
  <c r="K91" i="4"/>
  <c r="K26" i="4"/>
  <c r="K90" i="4"/>
  <c r="J38" i="17" s="1"/>
  <c r="K7" i="4"/>
  <c r="K59" i="4"/>
  <c r="K60" i="4"/>
  <c r="J152" i="4"/>
  <c r="K13" i="4"/>
  <c r="K77" i="4"/>
  <c r="K139" i="4"/>
  <c r="K84" i="4"/>
  <c r="K62" i="4"/>
  <c r="K124" i="4"/>
  <c r="K114" i="4"/>
  <c r="K71" i="4"/>
  <c r="J89" i="17" s="1"/>
  <c r="K133" i="4"/>
  <c r="J27" i="17" s="1"/>
  <c r="K100" i="4"/>
  <c r="K56" i="4"/>
  <c r="J59" i="17" s="1"/>
  <c r="K118" i="4"/>
  <c r="K36" i="4"/>
  <c r="J119" i="17" s="1"/>
  <c r="K49" i="4"/>
  <c r="J31" i="17" s="1"/>
  <c r="K112" i="4"/>
  <c r="K137" i="4"/>
  <c r="K34" i="4"/>
  <c r="J25" i="17" s="1"/>
  <c r="K98" i="4"/>
  <c r="K43" i="4"/>
  <c r="J35" i="17" s="1"/>
  <c r="K143" i="4"/>
  <c r="K152" i="4"/>
  <c r="K21" i="4"/>
  <c r="K85" i="4"/>
  <c r="K147" i="4"/>
  <c r="K130" i="4"/>
  <c r="J29" i="17" s="1"/>
  <c r="K70" i="4"/>
  <c r="J53" i="17" s="1"/>
  <c r="K132" i="4"/>
  <c r="K15" i="4"/>
  <c r="K79" i="4"/>
  <c r="J82" i="17" s="1"/>
  <c r="K141" i="4"/>
  <c r="K146" i="4"/>
  <c r="J115" i="17" s="1"/>
  <c r="K64" i="4"/>
  <c r="J21" i="17" s="1"/>
  <c r="K126" i="4"/>
  <c r="K92" i="4"/>
  <c r="J23" i="17" s="1"/>
  <c r="K57" i="4"/>
  <c r="K119" i="4"/>
  <c r="J67" i="17" s="1"/>
  <c r="K44" i="4"/>
  <c r="K42" i="4"/>
  <c r="J64" i="17" s="1"/>
  <c r="K106" i="4"/>
  <c r="K75" i="4"/>
  <c r="K51" i="4"/>
  <c r="K39" i="4"/>
  <c r="J19" i="17" s="1"/>
  <c r="K150" i="4"/>
  <c r="K6" i="4"/>
  <c r="J5" i="17" s="1"/>
  <c r="K29" i="4"/>
  <c r="J16" i="17" s="1"/>
  <c r="K93" i="4"/>
  <c r="J88" i="17" s="1"/>
  <c r="J6" i="4"/>
  <c r="K14" i="4"/>
  <c r="J36" i="17" s="1"/>
  <c r="K78" i="4"/>
  <c r="J39" i="17" s="1"/>
  <c r="K140" i="4"/>
  <c r="K23" i="4"/>
  <c r="K87" i="4"/>
  <c r="K149" i="4"/>
  <c r="K8" i="4"/>
  <c r="K72" i="4"/>
  <c r="K134" i="4"/>
  <c r="J42" i="17" s="1"/>
  <c r="K138" i="4"/>
  <c r="K65" i="4"/>
  <c r="J11" i="17" s="1"/>
  <c r="K127" i="4"/>
  <c r="J124" i="17" s="1"/>
  <c r="K76" i="4"/>
  <c r="J61" i="17" s="1"/>
  <c r="K50" i="4"/>
  <c r="K129" i="4"/>
  <c r="K103" i="4"/>
  <c r="J34" i="17" s="1"/>
  <c r="K81" i="4"/>
  <c r="J15" i="17" s="1"/>
  <c r="K37" i="4"/>
  <c r="K101" i="4"/>
  <c r="J51" i="17" s="1"/>
  <c r="K148" i="4"/>
  <c r="K22" i="4"/>
  <c r="J17" i="17" s="1"/>
  <c r="K86" i="4"/>
  <c r="J63" i="17" s="1"/>
  <c r="K19" i="4"/>
  <c r="J149" i="17" s="1"/>
  <c r="K31" i="4"/>
  <c r="K95" i="4"/>
  <c r="J18" i="17" s="1"/>
  <c r="K27" i="4"/>
  <c r="J12" i="17" s="1"/>
  <c r="K16" i="4"/>
  <c r="J7" i="17" s="1"/>
  <c r="K80" i="4"/>
  <c r="J92" i="17" s="1"/>
  <c r="K142" i="4"/>
  <c r="J78" i="17" s="1"/>
  <c r="K9" i="4"/>
  <c r="J6" i="17" s="1"/>
  <c r="K73" i="4"/>
  <c r="J22" i="17" s="1"/>
  <c r="K135" i="4"/>
  <c r="J28" i="17" s="1"/>
  <c r="K108" i="4"/>
  <c r="K58" i="4"/>
  <c r="K120" i="4"/>
  <c r="J20" i="17" s="1"/>
  <c r="K20" i="4"/>
  <c r="K45" i="4"/>
  <c r="K83" i="4"/>
  <c r="K17" i="4"/>
  <c r="J145" i="17" s="1"/>
  <c r="J8" i="4"/>
  <c r="E5" i="17"/>
  <c r="J148" i="4"/>
  <c r="J70" i="4"/>
  <c r="J132" i="4"/>
  <c r="J31" i="4"/>
  <c r="J95" i="4"/>
  <c r="J69" i="4"/>
  <c r="J48" i="4"/>
  <c r="J111" i="4"/>
  <c r="J25" i="4"/>
  <c r="J89" i="4"/>
  <c r="J36" i="4"/>
  <c r="J26" i="4"/>
  <c r="J90" i="4"/>
  <c r="J12" i="4"/>
  <c r="J13" i="4"/>
  <c r="J11" i="4"/>
  <c r="J75" i="4"/>
  <c r="J137" i="4"/>
  <c r="J139" i="4"/>
  <c r="J65" i="4"/>
  <c r="J51" i="4"/>
  <c r="J14" i="4"/>
  <c r="J78" i="4"/>
  <c r="J140" i="4"/>
  <c r="J39" i="4"/>
  <c r="J103" i="4"/>
  <c r="J56" i="4"/>
  <c r="J118" i="4"/>
  <c r="J33" i="4"/>
  <c r="J97" i="4"/>
  <c r="J76" i="4"/>
  <c r="J34" i="4"/>
  <c r="J98" i="4"/>
  <c r="J28" i="4"/>
  <c r="J21" i="4"/>
  <c r="J19" i="4"/>
  <c r="J83" i="4"/>
  <c r="J145" i="4"/>
  <c r="J22" i="4"/>
  <c r="J86" i="4"/>
  <c r="J9" i="4"/>
  <c r="J47" i="4"/>
  <c r="J110" i="4"/>
  <c r="J131" i="4"/>
  <c r="J64" i="4"/>
  <c r="J126" i="4"/>
  <c r="J41" i="4"/>
  <c r="J105" i="4"/>
  <c r="J100" i="4"/>
  <c r="J42" i="4"/>
  <c r="J106" i="4"/>
  <c r="J44" i="4"/>
  <c r="J37" i="4"/>
  <c r="J27" i="4"/>
  <c r="J91" i="4"/>
  <c r="J20" i="4"/>
  <c r="J30" i="4"/>
  <c r="J94" i="4"/>
  <c r="J45" i="4"/>
  <c r="J55" i="4"/>
  <c r="J117" i="4"/>
  <c r="J150" i="4"/>
  <c r="J72" i="4"/>
  <c r="J134" i="4"/>
  <c r="J49" i="4"/>
  <c r="J112" i="4"/>
  <c r="J122" i="4"/>
  <c r="J50" i="4"/>
  <c r="J52" i="4"/>
  <c r="J53" i="4"/>
  <c r="J35" i="4"/>
  <c r="J99" i="4"/>
  <c r="J60" i="4"/>
  <c r="J128" i="4"/>
  <c r="J38" i="4"/>
  <c r="J102" i="4"/>
  <c r="J123" i="4"/>
  <c r="J63" i="4"/>
  <c r="J125" i="4"/>
  <c r="J16" i="4"/>
  <c r="J80" i="4"/>
  <c r="J142" i="4"/>
  <c r="J57" i="4"/>
  <c r="J119" i="4"/>
  <c r="J146" i="4"/>
  <c r="J58" i="4"/>
  <c r="J120" i="4"/>
  <c r="J68" i="4"/>
  <c r="J61" i="4"/>
  <c r="J43" i="4"/>
  <c r="J107" i="4"/>
  <c r="J84" i="4"/>
  <c r="J66" i="4"/>
  <c r="J54" i="4"/>
  <c r="J116" i="4"/>
  <c r="J15" i="4"/>
  <c r="J79" i="4"/>
  <c r="J141" i="4"/>
  <c r="J32" i="4"/>
  <c r="J96" i="4"/>
  <c r="J151" i="4"/>
  <c r="J73" i="4"/>
  <c r="J135" i="4"/>
  <c r="J10" i="4"/>
  <c r="J74" i="4"/>
  <c r="J136" i="4"/>
  <c r="J108" i="4"/>
  <c r="J115" i="4"/>
  <c r="J59" i="4"/>
  <c r="J121" i="4"/>
  <c r="J138" i="4"/>
  <c r="J46" i="4"/>
  <c r="J149" i="4"/>
  <c r="J24" i="4"/>
  <c r="J85" i="4"/>
  <c r="J101" i="4"/>
  <c r="J93" i="4"/>
  <c r="J113" i="4"/>
  <c r="J62" i="4"/>
  <c r="J124" i="4"/>
  <c r="J23" i="4"/>
  <c r="J87" i="4"/>
  <c r="J29" i="4"/>
  <c r="J40" i="4"/>
  <c r="J104" i="4"/>
  <c r="J17" i="4"/>
  <c r="J81" i="4"/>
  <c r="J143" i="4"/>
  <c r="J18" i="4"/>
  <c r="J82" i="4"/>
  <c r="J144" i="4"/>
  <c r="J130" i="4"/>
  <c r="J147" i="4"/>
  <c r="J67" i="4"/>
  <c r="J129" i="4"/>
  <c r="J77" i="4"/>
  <c r="J109" i="4"/>
  <c r="J71" i="4"/>
  <c r="J133" i="4"/>
  <c r="J88" i="4"/>
  <c r="J127" i="4"/>
  <c r="J92" i="4"/>
  <c r="J114" i="4"/>
  <c r="D1" i="1"/>
  <c r="I117" i="4"/>
  <c r="I48" i="17"/>
  <c r="I15" i="4"/>
  <c r="I96" i="17"/>
  <c r="I72" i="17"/>
  <c r="I48" i="4"/>
  <c r="I122" i="17"/>
  <c r="I44" i="4"/>
  <c r="I77" i="17"/>
  <c r="I102" i="4"/>
  <c r="I69" i="17"/>
  <c r="I121" i="4"/>
  <c r="I24" i="17"/>
  <c r="I29" i="4"/>
  <c r="I16" i="17"/>
  <c r="I100" i="4"/>
  <c r="I57" i="17"/>
  <c r="I27" i="4"/>
  <c r="I12" i="17"/>
  <c r="I86" i="4"/>
  <c r="I63" i="17"/>
  <c r="I147" i="4"/>
  <c r="I109" i="17"/>
  <c r="I61" i="4"/>
  <c r="I107" i="17"/>
  <c r="I124" i="4"/>
  <c r="I130" i="17"/>
  <c r="I35" i="4"/>
  <c r="I49" i="17"/>
  <c r="I113" i="4"/>
  <c r="I116" i="17"/>
  <c r="I20" i="4"/>
  <c r="I126" i="17"/>
  <c r="I106" i="4"/>
  <c r="I87" i="17"/>
  <c r="I42" i="4"/>
  <c r="I64" i="17"/>
  <c r="I104" i="4"/>
  <c r="I13" i="17"/>
  <c r="I40" i="4"/>
  <c r="I139" i="17"/>
  <c r="I54" i="4"/>
  <c r="I117" i="17"/>
  <c r="I131" i="4"/>
  <c r="I93" i="17"/>
  <c r="I39" i="4"/>
  <c r="I19" i="17"/>
  <c r="I112" i="4"/>
  <c r="I98" i="17"/>
  <c r="I110" i="4"/>
  <c r="I10" i="17"/>
  <c r="I17" i="4"/>
  <c r="I144" i="17"/>
  <c r="I89" i="4"/>
  <c r="I56" i="17"/>
  <c r="I13" i="4"/>
  <c r="I104" i="17"/>
  <c r="I76" i="4"/>
  <c r="I61" i="17"/>
  <c r="I137" i="4"/>
  <c r="I54" i="17"/>
  <c r="I49" i="4"/>
  <c r="I31" i="17"/>
  <c r="I114" i="4"/>
  <c r="I112" i="17"/>
  <c r="I21" i="4"/>
  <c r="I124" i="17"/>
  <c r="I103" i="4"/>
  <c r="I34" i="17"/>
  <c r="I98" i="4"/>
  <c r="I73" i="17"/>
  <c r="I34" i="4"/>
  <c r="I25" i="17"/>
  <c r="I32" i="4"/>
  <c r="I91" i="17"/>
  <c r="I46" i="4"/>
  <c r="I70" i="17"/>
  <c r="I43" i="4"/>
  <c r="I35" i="17"/>
  <c r="I111" i="4"/>
  <c r="I128" i="17"/>
  <c r="I62" i="4"/>
  <c r="I84" i="17"/>
  <c r="F6" i="4"/>
  <c r="F5" i="17" s="1"/>
  <c r="I31" i="4"/>
  <c r="I45" i="17"/>
  <c r="I139" i="4"/>
  <c r="I95" i="17"/>
  <c r="I101" i="4"/>
  <c r="I51" i="17"/>
  <c r="I78" i="4"/>
  <c r="I39" i="17"/>
  <c r="I99" i="4"/>
  <c r="I50" i="17"/>
  <c r="I148" i="4"/>
  <c r="I75" i="17"/>
  <c r="I63" i="4"/>
  <c r="I40" i="17"/>
  <c r="I125" i="4"/>
  <c r="I143" i="17"/>
  <c r="I36" i="4"/>
  <c r="I118" i="17"/>
  <c r="I105" i="4"/>
  <c r="I83" i="17"/>
  <c r="I9" i="4"/>
  <c r="I6" i="17"/>
  <c r="I93" i="4"/>
  <c r="I88" i="17"/>
  <c r="I90" i="4"/>
  <c r="I38" i="17"/>
  <c r="I26" i="4"/>
  <c r="I138" i="17"/>
  <c r="I150" i="4"/>
  <c r="I44" i="17"/>
  <c r="I88" i="4"/>
  <c r="I33" i="17"/>
  <c r="I24" i="4"/>
  <c r="I125" i="17"/>
  <c r="I38" i="4"/>
  <c r="I110" i="17"/>
  <c r="I143" i="4"/>
  <c r="I71" i="17"/>
  <c r="I123" i="4"/>
  <c r="I26" i="17"/>
  <c r="I129" i="4"/>
  <c r="I81" i="17"/>
  <c r="I92" i="4"/>
  <c r="I23" i="17"/>
  <c r="I91" i="4"/>
  <c r="I119" i="17"/>
  <c r="I151" i="4"/>
  <c r="I55" i="17"/>
  <c r="I67" i="4"/>
  <c r="I149" i="17"/>
  <c r="I87" i="4"/>
  <c r="I146" i="17"/>
  <c r="I138" i="4"/>
  <c r="I99" i="17"/>
  <c r="I51" i="4"/>
  <c r="I85" i="17"/>
  <c r="I115" i="4"/>
  <c r="I60" i="17"/>
  <c r="I23" i="4"/>
  <c r="I121" i="17"/>
  <c r="I94" i="4"/>
  <c r="I32" i="17"/>
  <c r="I83" i="4"/>
  <c r="I131" i="17"/>
  <c r="I144" i="4"/>
  <c r="I136" i="17"/>
  <c r="I82" i="4"/>
  <c r="I141" i="17"/>
  <c r="I18" i="4"/>
  <c r="I103" i="17"/>
  <c r="I142" i="4"/>
  <c r="I78" i="17"/>
  <c r="I80" i="4"/>
  <c r="I92" i="17"/>
  <c r="I16" i="4"/>
  <c r="I7" i="17"/>
  <c r="I30" i="4"/>
  <c r="I30" i="17"/>
  <c r="I97" i="4"/>
  <c r="I147" i="17"/>
  <c r="I47" i="4"/>
  <c r="I122" i="4"/>
  <c r="I129" i="17"/>
  <c r="I149" i="4"/>
  <c r="I47" i="17"/>
  <c r="I132" i="4"/>
  <c r="I151" i="17"/>
  <c r="I79" i="4"/>
  <c r="I82" i="17"/>
  <c r="I140" i="4"/>
  <c r="I142" i="17"/>
  <c r="I53" i="4"/>
  <c r="I134" i="17"/>
  <c r="I77" i="4"/>
  <c r="I90" i="17"/>
  <c r="I127" i="4"/>
  <c r="I123" i="17"/>
  <c r="I37" i="4"/>
  <c r="I66" i="17"/>
  <c r="I107" i="4"/>
  <c r="I68" i="17"/>
  <c r="I11" i="4"/>
  <c r="I58" i="17"/>
  <c r="I84" i="4"/>
  <c r="I135" i="17"/>
  <c r="I71" i="4"/>
  <c r="I89" i="17"/>
  <c r="I136" i="4"/>
  <c r="I37" i="17"/>
  <c r="I74" i="4"/>
  <c r="I14" i="17"/>
  <c r="I10" i="4"/>
  <c r="I8" i="17"/>
  <c r="I134" i="4"/>
  <c r="I42" i="17"/>
  <c r="I72" i="4"/>
  <c r="I74" i="17"/>
  <c r="I8" i="4"/>
  <c r="I100" i="17"/>
  <c r="I22" i="4"/>
  <c r="I17" i="17"/>
  <c r="I109" i="4"/>
  <c r="I52" i="17"/>
  <c r="I75" i="4"/>
  <c r="I86" i="17"/>
  <c r="I33" i="4"/>
  <c r="I127" i="17"/>
  <c r="I57" i="4"/>
  <c r="I105" i="17"/>
  <c r="I43" i="17"/>
  <c r="I81" i="4"/>
  <c r="I15" i="17"/>
  <c r="I68" i="4"/>
  <c r="I62" i="17"/>
  <c r="I130" i="4"/>
  <c r="I29" i="17"/>
  <c r="I41" i="4"/>
  <c r="I145" i="17"/>
  <c r="I65" i="4"/>
  <c r="I11" i="17"/>
  <c r="I116" i="4"/>
  <c r="I80" i="17"/>
  <c r="I25" i="4"/>
  <c r="I120" i="17"/>
  <c r="I95" i="4"/>
  <c r="I18" i="17"/>
  <c r="I73" i="4"/>
  <c r="I22" i="17"/>
  <c r="I145" i="4"/>
  <c r="I46" i="17"/>
  <c r="I59" i="4"/>
  <c r="I108" i="17"/>
  <c r="I128" i="4"/>
  <c r="I101" i="17"/>
  <c r="I66" i="4"/>
  <c r="I94" i="17"/>
  <c r="I126" i="4"/>
  <c r="I137" i="17"/>
  <c r="I64" i="4"/>
  <c r="I21" i="17"/>
  <c r="I14" i="4"/>
  <c r="I36" i="17"/>
  <c r="I135" i="4"/>
  <c r="I28" i="17"/>
  <c r="I50" i="4"/>
  <c r="I113" i="17"/>
  <c r="I69" i="4"/>
  <c r="I132" i="17"/>
  <c r="I19" i="4"/>
  <c r="I148" i="17"/>
  <c r="I141" i="4"/>
  <c r="I65" i="17"/>
  <c r="I55" i="4"/>
  <c r="I79" i="17"/>
  <c r="I119" i="4"/>
  <c r="I67" i="17"/>
  <c r="I28" i="4"/>
  <c r="I41" i="17"/>
  <c r="I52" i="4"/>
  <c r="I133" i="17"/>
  <c r="I108" i="4"/>
  <c r="I102" i="17"/>
  <c r="I12" i="4"/>
  <c r="I9" i="17"/>
  <c r="I85" i="4"/>
  <c r="I76" i="17"/>
  <c r="I146" i="4"/>
  <c r="I115" i="17"/>
  <c r="I60" i="4"/>
  <c r="I97" i="17"/>
  <c r="I133" i="4"/>
  <c r="I27" i="17"/>
  <c r="I45" i="4"/>
  <c r="I111" i="17"/>
  <c r="I120" i="4"/>
  <c r="I20" i="17"/>
  <c r="I58" i="4"/>
  <c r="I106" i="17"/>
  <c r="I118" i="4"/>
  <c r="I150" i="17"/>
  <c r="I56" i="4"/>
  <c r="I59" i="17"/>
  <c r="I70" i="4"/>
  <c r="I53" i="17"/>
  <c r="I7" i="4"/>
  <c r="I140" i="17"/>
  <c r="G1" i="4"/>
  <c r="H1" i="4" s="1"/>
  <c r="J102" i="17" l="1"/>
  <c r="J45" i="17"/>
  <c r="J81" i="17"/>
  <c r="J151" i="17"/>
  <c r="J47" i="17"/>
  <c r="J72" i="17"/>
  <c r="J100" i="17"/>
  <c r="J125" i="17"/>
  <c r="J147" i="17"/>
  <c r="J136" i="17"/>
  <c r="J134" i="17"/>
  <c r="J122" i="17"/>
  <c r="J139" i="17"/>
  <c r="J90" i="17"/>
  <c r="J120" i="17"/>
  <c r="J85" i="17"/>
  <c r="J86" i="17"/>
  <c r="J54" i="17"/>
  <c r="J111" i="17"/>
  <c r="J113" i="17"/>
  <c r="J141" i="17"/>
  <c r="J75" i="17"/>
  <c r="J96" i="17"/>
  <c r="J71" i="17"/>
  <c r="J148" i="17"/>
  <c r="J58" i="17"/>
  <c r="J110" i="17"/>
  <c r="J44" i="17"/>
  <c r="J144" i="17"/>
  <c r="J128" i="17"/>
  <c r="J52" i="17"/>
  <c r="J130" i="17"/>
  <c r="J106" i="17"/>
  <c r="J133" i="17"/>
  <c r="J50" i="17"/>
  <c r="J143" i="17"/>
  <c r="J73" i="17"/>
  <c r="J57" i="17"/>
  <c r="J126" i="17"/>
  <c r="J150" i="17"/>
  <c r="J70" i="17"/>
  <c r="J91" i="17"/>
  <c r="J60" i="17"/>
  <c r="J99" i="17"/>
  <c r="J138" i="17"/>
  <c r="J104" i="17"/>
  <c r="J83" i="17"/>
  <c r="J62" i="17"/>
  <c r="J46" i="17"/>
  <c r="J135" i="17"/>
  <c r="J66" i="17"/>
  <c r="J43" i="17"/>
  <c r="J109" i="17"/>
  <c r="J146" i="17"/>
  <c r="J80" i="17"/>
  <c r="J137" i="17"/>
  <c r="J140" i="17"/>
  <c r="J132" i="17"/>
  <c r="J74" i="17"/>
  <c r="J87" i="17"/>
  <c r="J76" i="17"/>
  <c r="J98" i="17"/>
  <c r="J112" i="17"/>
  <c r="J97" i="17"/>
  <c r="J117" i="17"/>
  <c r="J116" i="17"/>
  <c r="J118" i="17"/>
  <c r="J142" i="17"/>
  <c r="J107" i="17"/>
  <c r="J114" i="17"/>
  <c r="J105" i="17"/>
  <c r="J94" i="17"/>
  <c r="J65" i="17"/>
  <c r="J131" i="17"/>
  <c r="J108" i="17"/>
  <c r="J129" i="17"/>
  <c r="J103" i="17"/>
  <c r="J48" i="17"/>
  <c r="J101" i="17"/>
  <c r="J56" i="17"/>
  <c r="J95" i="17"/>
  <c r="J127" i="17"/>
  <c r="J77" i="17"/>
  <c r="J84" i="17"/>
  <c r="J123" i="17"/>
  <c r="J93" i="17"/>
  <c r="J49" i="17"/>
  <c r="J79" i="17"/>
  <c r="J121" i="17"/>
  <c r="J69" i="17"/>
  <c r="I6" i="4"/>
  <c r="I5" i="17"/>
  <c r="V1" i="1"/>
  <c r="U1" i="1"/>
</calcChain>
</file>

<file path=xl/sharedStrings.xml><?xml version="1.0" encoding="utf-8"?>
<sst xmlns="http://schemas.openxmlformats.org/spreadsheetml/2006/main" count="1839" uniqueCount="625">
  <si>
    <t>TERRITORY1</t>
  </si>
  <si>
    <t>Albania</t>
  </si>
  <si>
    <t>Algeria</t>
  </si>
  <si>
    <t>American Samoa</t>
  </si>
  <si>
    <t>Amsterdam and Saint Paul Islands</t>
  </si>
  <si>
    <t>Angola</t>
  </si>
  <si>
    <t>Anguilla</t>
  </si>
  <si>
    <t>Antarctica</t>
  </si>
  <si>
    <t>Antigua and Barbuda</t>
  </si>
  <si>
    <t>Argentina</t>
  </si>
  <si>
    <t>Aruba</t>
  </si>
  <si>
    <t>Ascension</t>
  </si>
  <si>
    <t>Macquarie Island</t>
  </si>
  <si>
    <t>Australia</t>
  </si>
  <si>
    <t>Bahamas</t>
  </si>
  <si>
    <t>Bahrain</t>
  </si>
  <si>
    <t>Bangladesh</t>
  </si>
  <si>
    <t>Barbados</t>
  </si>
  <si>
    <t>Bassas da India</t>
  </si>
  <si>
    <t>Belgium</t>
  </si>
  <si>
    <t>Belize</t>
  </si>
  <si>
    <t>Benin</t>
  </si>
  <si>
    <t>Bermuda</t>
  </si>
  <si>
    <t>Bonaire</t>
  </si>
  <si>
    <t>Trindade</t>
  </si>
  <si>
    <t>Brazil</t>
  </si>
  <si>
    <t>British Virgin Islands</t>
  </si>
  <si>
    <t>Brunei</t>
  </si>
  <si>
    <t>Bulgaria</t>
  </si>
  <si>
    <t>Cambodia</t>
  </si>
  <si>
    <t>Cameroon</t>
  </si>
  <si>
    <t>Canada</t>
  </si>
  <si>
    <t>Cape Verde</t>
  </si>
  <si>
    <t>Cayman Islands</t>
  </si>
  <si>
    <t>Chagos Archipelago</t>
  </si>
  <si>
    <t>Easter Island</t>
  </si>
  <si>
    <t>Chile</t>
  </si>
  <si>
    <t>China</t>
  </si>
  <si>
    <t>Christmas Island</t>
  </si>
  <si>
    <t>Clipperton Island</t>
  </si>
  <si>
    <t>Cocos Islands</t>
  </si>
  <si>
    <t>Bajo Nuevo Bank</t>
  </si>
  <si>
    <t>Quitasueâ”œâ–’o Bank</t>
  </si>
  <si>
    <t>Serrana Bank</t>
  </si>
  <si>
    <t>Serranilla Bank</t>
  </si>
  <si>
    <t>Colombia</t>
  </si>
  <si>
    <t>Comores</t>
  </si>
  <si>
    <t>Republic of the Congo</t>
  </si>
  <si>
    <t>Cook Islands</t>
  </si>
  <si>
    <t>Costa Rica</t>
  </si>
  <si>
    <t>Croatia</t>
  </si>
  <si>
    <t>Crozet Islands</t>
  </si>
  <si>
    <t>Cuba</t>
  </si>
  <si>
    <t>Cyprus</t>
  </si>
  <si>
    <t>Denmark</t>
  </si>
  <si>
    <t>Democratic Republic of the Congo</t>
  </si>
  <si>
    <t>Djibouti</t>
  </si>
  <si>
    <t>Dominica</t>
  </si>
  <si>
    <t>Dominican Republic</t>
  </si>
  <si>
    <t>Netherlands</t>
  </si>
  <si>
    <t>East Timor</t>
  </si>
  <si>
    <t>Galapagos</t>
  </si>
  <si>
    <t>Ecuador</t>
  </si>
  <si>
    <t>Egypt</t>
  </si>
  <si>
    <t>El Salvador</t>
  </si>
  <si>
    <t>Equatorial Guinea</t>
  </si>
  <si>
    <t>Eritrea</t>
  </si>
  <si>
    <t>Estonia</t>
  </si>
  <si>
    <t>Faeroe</t>
  </si>
  <si>
    <t>Fiji</t>
  </si>
  <si>
    <t>Finland</t>
  </si>
  <si>
    <t>French Guiana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</si>
  <si>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</si>
  <si>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</si>
  <si>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</si>
  <si>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</si>
  <si>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</si>
  <si>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</si>
  <si>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</si>
  <si>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</si>
  <si>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</si>
  <si>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</si>
  <si>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</si>
  <si>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</si>
  <si>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</si>
  <si>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Guernsey</t>
  </si>
  <si>
    <t>Guinea-Bissau</t>
  </si>
  <si>
    <t>Guinea</t>
  </si>
  <si>
    <t>Guyana</t>
  </si>
  <si>
    <t>Haiti</t>
  </si>
  <si>
    <t>Heard and McDonald Islands</t>
  </si>
  <si>
    <t>Honduras</t>
  </si>
  <si>
    <t>Howland and Baker islands</t>
  </si>
  <si>
    <t>Iceland</t>
  </si>
  <si>
    <t>Europa Island</t>
  </si>
  <si>
    <t>Andaman and Nicobar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</si>
  <si>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</si>
  <si>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</si>
  <si>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</si>
  <si>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</si>
  <si>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</si>
  <si>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</si>
  <si>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</si>
  <si>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</si>
  <si>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</si>
  <si>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Jan Mayen</t>
  </si>
  <si>
    <t>Japan</t>
  </si>
  <si>
    <t>Jarvis Island</t>
  </si>
  <si>
    <t>Jersey</t>
  </si>
  <si>
    <t>Johnston Atoll</t>
  </si>
  <si>
    <t>Uruguay</t>
  </si>
  <si>
    <t>South Korea</t>
  </si>
  <si>
    <t>Sao Tome and Principe</t>
  </si>
  <si>
    <t>Peru</t>
  </si>
  <si>
    <t>Senegal</t>
  </si>
  <si>
    <t>Norway</t>
  </si>
  <si>
    <t>United Kingdom</t>
  </si>
  <si>
    <t>United States</t>
  </si>
  <si>
    <t>Juan de Nova Island</t>
  </si>
  <si>
    <t>Kenya</t>
  </si>
  <si>
    <t>Gilbert Islands</t>
  </si>
  <si>
    <t>Line Group</t>
  </si>
  <si>
    <t>Phoenix Group</t>
  </si>
  <si>
    <t>Kuwait</t>
  </si>
  <si>
    <t>Latvia</t>
  </si>
  <si>
    <t>Lebanon</t>
  </si>
  <si>
    <t>Liberia</t>
  </si>
  <si>
    <t>Libya</t>
  </si>
  <si>
    <t>Lithuania</t>
  </si>
  <si>
    <t>Madagascar</t>
  </si>
  <si>
    <t>Malaysia</t>
  </si>
  <si>
    <t>Maldives</t>
  </si>
  <si>
    <t>Malta</t>
  </si>
  <si>
    <t>Marshall Islands</t>
  </si>
  <si>
    <t>Martinique</t>
  </si>
  <si>
    <t>Mauritania</t>
  </si>
  <si>
    <t>Republic of Mauritius</t>
  </si>
  <si>
    <t>Mexico</t>
  </si>
  <si>
    <t>Micronesia</t>
  </si>
  <si>
    <t>Monaco</t>
  </si>
  <si>
    <t>Montenegro</t>
  </si>
  <si>
    <t>Montserrat</t>
  </si>
  <si>
    <t>Morocco</t>
  </si>
  <si>
    <t>Mozambique</t>
  </si>
  <si>
    <t>Myanmar</t>
  </si>
  <si>
    <t>Namibia</t>
  </si>
  <si>
    <t>Nauru</t>
  </si>
  <si>
    <t>New Caledonia</t>
  </si>
  <si>
    <t>New Zealand</t>
  </si>
  <si>
    <t>Nicaragua</t>
  </si>
  <si>
    <t>Nigeria</t>
  </si>
  <si>
    <t>Niue</t>
  </si>
  <si>
    <t>Norfolk Island</t>
  </si>
  <si>
    <t>North Korea</t>
  </si>
  <si>
    <t>Northern Mariana Islands</t>
  </si>
  <si>
    <t>Oecusse</t>
  </si>
  <si>
    <t>Oman</t>
  </si>
  <si>
    <t>Falkland / Malvinas Islands</t>
  </si>
  <si>
    <t>Glorioso Islands</t>
  </si>
  <si>
    <t>Ile Tromelin</t>
  </si>
  <si>
    <t>Kuril Islands</t>
  </si>
  <si>
    <t>Matthew and Hunter Islands</t>
  </si>
  <si>
    <t>Mayotte</t>
  </si>
  <si>
    <t>Navassa Island</t>
  </si>
  <si>
    <t>Qatar</t>
  </si>
  <si>
    <t>Senkaku Islands</t>
  </si>
  <si>
    <t>South Georgia and the South Sandwich Islands</t>
  </si>
  <si>
    <t>Ukraine</t>
  </si>
  <si>
    <t>Western Sahara</t>
  </si>
  <si>
    <t>United Arab Emirates</t>
  </si>
  <si>
    <t>Puerto Rico</t>
  </si>
  <si>
    <t>Sudan</t>
  </si>
  <si>
    <t>Venezuela</t>
  </si>
  <si>
    <t>Pakistan</t>
  </si>
  <si>
    <t>Palau</t>
  </si>
  <si>
    <t>Palestine</t>
  </si>
  <si>
    <t>Palmyra Atoll</t>
  </si>
  <si>
    <t>Panama</t>
  </si>
  <si>
    <t>Papua New Guinea</t>
  </si>
  <si>
    <t>Philippines</t>
  </si>
  <si>
    <t>Pitcairn</t>
  </si>
  <si>
    <t>Poland</t>
  </si>
  <si>
    <t>Azores</t>
  </si>
  <si>
    <t>Madeira</t>
  </si>
  <si>
    <t>Portugal</t>
  </si>
  <si>
    <t>Romania</t>
  </si>
  <si>
    <t>Russia</t>
  </si>
  <si>
    <t>Saba</t>
  </si>
  <si>
    <t>Collectivity of Saint Martin</t>
  </si>
  <si>
    <t>Saint-Pierre and Miquelon</t>
  </si>
  <si>
    <t>Saint Kitts and Nevis</t>
  </si>
  <si>
    <t>Saint Lucia</t>
  </si>
  <si>
    <t>Saint Vincent and the Grenadines</t>
  </si>
  <si>
    <t>Samoa</t>
  </si>
  <si>
    <t>Saudi Arabia</t>
  </si>
  <si>
    <t>Seychelles</t>
  </si>
  <si>
    <t>Sierra Leone</t>
  </si>
  <si>
    <t>Singapore</t>
  </si>
  <si>
    <t>Sint-Eustatius</t>
  </si>
  <si>
    <t>Solomon Islands</t>
  </si>
  <si>
    <t>Federal Republic of Somalia</t>
  </si>
  <si>
    <t>Prince Edward Islands</t>
  </si>
  <si>
    <t>South Africa</t>
  </si>
  <si>
    <t>Canary Islands</t>
  </si>
  <si>
    <t>Spain</t>
  </si>
  <si>
    <t>Sri Lanka</t>
  </si>
  <si>
    <t>Saint Helena</t>
  </si>
  <si>
    <t>Suriname</t>
  </si>
  <si>
    <t>Svalbard</t>
  </si>
  <si>
    <t>Sweden</t>
  </si>
  <si>
    <t>Syria</t>
  </si>
  <si>
    <t>Taiwan</t>
  </si>
  <si>
    <t>Tanzania</t>
  </si>
  <si>
    <t>Thailand</t>
  </si>
  <si>
    <t>Togo</t>
  </si>
  <si>
    <t>Tokelau</t>
  </si>
  <si>
    <t>Tonga</t>
  </si>
  <si>
    <t>Trinidad and Tobago</t>
  </si>
  <si>
    <t>Tristan da Cunha</t>
  </si>
  <si>
    <t>Tunisia</t>
  </si>
  <si>
    <t>Turkey</t>
  </si>
  <si>
    <t>Turks and Caicos Islands</t>
  </si>
  <si>
    <t>Tuvalu</t>
  </si>
  <si>
    <t>Alaska</t>
  </si>
  <si>
    <t>Hawaii</t>
  </si>
  <si>
    <t>Vanuatu</t>
  </si>
  <si>
    <t>Vietnam</t>
  </si>
  <si>
    <t>United States Virgin Islands</t>
  </si>
  <si>
    <t>Wake Island</t>
  </si>
  <si>
    <t>Wallis and Futuna</t>
  </si>
  <si>
    <t>Yemen</t>
  </si>
  <si>
    <t>Liancourt Rocks</t>
  </si>
  <si>
    <t>FREQUENCY</t>
  </si>
  <si>
    <t>SUM_AREA_M2</t>
  </si>
  <si>
    <t>High Seas</t>
  </si>
  <si>
    <t>Alhucemas Islands</t>
  </si>
  <si>
    <t>Bosnia and Herzegovina</t>
  </si>
  <si>
    <t>Ceuta</t>
  </si>
  <si>
    <t>Chafarinas Islands</t>
  </si>
  <si>
    <t>Doumeira Islands</t>
  </si>
  <si>
    <t>Gibraltar</t>
  </si>
  <si>
    <t>Jordan</t>
  </si>
  <si>
    <t>Melilla</t>
  </si>
  <si>
    <t>Peâ”œâ–’â”œâ”‚n de Vâ”œâŒlez de la Gomera</t>
  </si>
  <si>
    <t>Perejil Island</t>
  </si>
  <si>
    <t>Sint-Maarten</t>
  </si>
  <si>
    <t>Slovenia</t>
  </si>
  <si>
    <t>Afghanistan</t>
  </si>
  <si>
    <t>AFG</t>
  </si>
  <si>
    <t>ALB</t>
  </si>
  <si>
    <t>DZA</t>
  </si>
  <si>
    <t>ASM</t>
  </si>
  <si>
    <t>Andorra</t>
  </si>
  <si>
    <t>AND</t>
  </si>
  <si>
    <t>AGO</t>
  </si>
  <si>
    <t>AIA</t>
  </si>
  <si>
    <t>ATA</t>
  </si>
  <si>
    <t>ATG</t>
  </si>
  <si>
    <t>ARG</t>
  </si>
  <si>
    <t>Armenia</t>
  </si>
  <si>
    <t>ARM</t>
  </si>
  <si>
    <t>ABW</t>
  </si>
  <si>
    <t>AUS</t>
  </si>
  <si>
    <t>Austria</t>
  </si>
  <si>
    <t>AUT</t>
  </si>
  <si>
    <t>Azerbaijan</t>
  </si>
  <si>
    <t>AZE</t>
  </si>
  <si>
    <t>Bahamas (the)</t>
  </si>
  <si>
    <t>BHS</t>
  </si>
  <si>
    <t>BHR</t>
  </si>
  <si>
    <t>BGD</t>
  </si>
  <si>
    <t>BRB</t>
  </si>
  <si>
    <t>Belarus</t>
  </si>
  <si>
    <t>BLR</t>
  </si>
  <si>
    <t>BEL</t>
  </si>
  <si>
    <t>BLZ</t>
  </si>
  <si>
    <t>BEN</t>
  </si>
  <si>
    <t>BMU</t>
  </si>
  <si>
    <t>Bhutan</t>
  </si>
  <si>
    <t>BTN</t>
  </si>
  <si>
    <t>Bolivia (Plurinational State of)</t>
  </si>
  <si>
    <t>BOL</t>
  </si>
  <si>
    <t>Bonaire, Sint Eustatius and Saba</t>
  </si>
  <si>
    <t>BES</t>
  </si>
  <si>
    <t>BIH</t>
  </si>
  <si>
    <t>Botswana</t>
  </si>
  <si>
    <t>BWA</t>
  </si>
  <si>
    <t>Bouvet Island</t>
  </si>
  <si>
    <t>BVT</t>
  </si>
  <si>
    <t>BRA</t>
  </si>
  <si>
    <t>British Indian Ocean Territory</t>
  </si>
  <si>
    <t>IOT</t>
  </si>
  <si>
    <t>Brunei Darussalam</t>
  </si>
  <si>
    <t>BRN</t>
  </si>
  <si>
    <t>BGR</t>
  </si>
  <si>
    <t>Burkina Faso</t>
  </si>
  <si>
    <t>BFA</t>
  </si>
  <si>
    <t>Burundi</t>
  </si>
  <si>
    <t>BDI</t>
  </si>
  <si>
    <t>CPV</t>
  </si>
  <si>
    <t>KHM</t>
  </si>
  <si>
    <t>CMR</t>
  </si>
  <si>
    <t>CAN</t>
  </si>
  <si>
    <t>Cayman Islands (the)</t>
  </si>
  <si>
    <t>CYM</t>
  </si>
  <si>
    <t>Central African Republic</t>
  </si>
  <si>
    <t>CAF</t>
  </si>
  <si>
    <t>Chad</t>
  </si>
  <si>
    <t>TCD</t>
  </si>
  <si>
    <t>CHL</t>
  </si>
  <si>
    <t>CHN</t>
  </si>
  <si>
    <t>CXR</t>
  </si>
  <si>
    <t>Cocos (Keeling) Islands (the)</t>
  </si>
  <si>
    <t>CCK</t>
  </si>
  <si>
    <t>COL</t>
  </si>
  <si>
    <t>Comoros</t>
  </si>
  <si>
    <t>COM</t>
  </si>
  <si>
    <t>Congo</t>
  </si>
  <si>
    <t>COD</t>
  </si>
  <si>
    <t>Congo (the)</t>
  </si>
  <si>
    <t>COG</t>
  </si>
  <si>
    <t>COK</t>
  </si>
  <si>
    <t>CRI</t>
  </si>
  <si>
    <t>HRV</t>
  </si>
  <si>
    <t>CUB</t>
  </si>
  <si>
    <t>Curaçao</t>
  </si>
  <si>
    <t>CUW</t>
  </si>
  <si>
    <t>CYP</t>
  </si>
  <si>
    <t>Czechia</t>
  </si>
  <si>
    <t>CZE</t>
  </si>
  <si>
    <t>Côte d'Ivoire</t>
  </si>
  <si>
    <t>CIV</t>
  </si>
  <si>
    <t>DNK</t>
  </si>
  <si>
    <t>DJI</t>
  </si>
  <si>
    <t>DMA</t>
  </si>
  <si>
    <t>Dominican Republic (the)</t>
  </si>
  <si>
    <t>DOM</t>
  </si>
  <si>
    <t>ECU</t>
  </si>
  <si>
    <t>EGY</t>
  </si>
  <si>
    <t>SLV</t>
  </si>
  <si>
    <t>GNQ</t>
  </si>
  <si>
    <t>ERI</t>
  </si>
  <si>
    <t>EST</t>
  </si>
  <si>
    <t>Eswatini</t>
  </si>
  <si>
    <t>SWZ</t>
  </si>
  <si>
    <t>Ethiopia</t>
  </si>
  <si>
    <t>ETH</t>
  </si>
  <si>
    <t>Falkland</t>
  </si>
  <si>
    <t>FLK</t>
  </si>
  <si>
    <t>Faroe Islands</t>
  </si>
  <si>
    <t>FRO</t>
  </si>
  <si>
    <t>FJI</t>
  </si>
  <si>
    <t>FIN</t>
  </si>
  <si>
    <t>FRA</t>
  </si>
  <si>
    <t>GUF</t>
  </si>
  <si>
    <t>PYF</t>
  </si>
  <si>
    <t>French Southern Territories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</si>
  <si>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</si>
  <si>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</si>
  <si>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</si>
  <si>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</si>
  <si>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</si>
  <si>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</si>
  <si>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</si>
  <si>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</si>
  <si>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</si>
  <si>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</si>
  <si>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</si>
  <si>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</si>
  <si>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</si>
  <si>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</si>
  <si>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</si>
  <si>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</si>
  <si>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</si>
  <si>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</si>
  <si>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Heard Island and McDonald Islands</t>
  </si>
  <si>
    <t>HMD</t>
  </si>
  <si>
    <t>Holy See</t>
  </si>
  <si>
    <t>VAT</t>
  </si>
  <si>
    <t>HND</t>
  </si>
  <si>
    <t>Hong Kong</t>
  </si>
  <si>
    <t>HKG</t>
  </si>
  <si>
    <t>Hungary</t>
  </si>
  <si>
    <t>HUN</t>
  </si>
  <si>
    <t>ISL</t>
  </si>
  <si>
    <t>IND</t>
  </si>
  <si>
    <t>IDN</t>
  </si>
  <si>
    <t>Iran (Islamic Republic of)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</si>
  <si>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</si>
  <si>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</si>
  <si>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</si>
  <si>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</si>
  <si>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</si>
  <si>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</si>
  <si>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</si>
  <si>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</si>
  <si>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</si>
  <si>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JEY</t>
  </si>
  <si>
    <t>JOR</t>
  </si>
  <si>
    <t>Kazakhstan</t>
  </si>
  <si>
    <t>KAZ</t>
  </si>
  <si>
    <t>KEN</t>
  </si>
  <si>
    <t>Kiribati</t>
  </si>
  <si>
    <t>KIR</t>
  </si>
  <si>
    <t>PRK</t>
  </si>
  <si>
    <t>Korea (the Republic of)</t>
  </si>
  <si>
    <t>KOR</t>
  </si>
  <si>
    <t>KWT</t>
  </si>
  <si>
    <t>Kyrgyzstan</t>
  </si>
  <si>
    <t>KGZ</t>
  </si>
  <si>
    <t>Lao People's Democratic Republic (the)</t>
  </si>
  <si>
    <t>LAO</t>
  </si>
  <si>
    <t>LVA</t>
  </si>
  <si>
    <t>LBN</t>
  </si>
  <si>
    <t>Lesotho</t>
  </si>
  <si>
    <t>LSO</t>
  </si>
  <si>
    <t>LBR</t>
  </si>
  <si>
    <t>LBY</t>
  </si>
  <si>
    <t>Liechtenstein</t>
  </si>
  <si>
    <t>LIE</t>
  </si>
  <si>
    <t>LTU</t>
  </si>
  <si>
    <t>Luxembourg</t>
  </si>
  <si>
    <t>LUX</t>
  </si>
  <si>
    <t>Macao</t>
  </si>
  <si>
    <t>MAC</t>
  </si>
  <si>
    <t>MDG</t>
  </si>
  <si>
    <t>Malawi</t>
  </si>
  <si>
    <t>MWI</t>
  </si>
  <si>
    <t>MYS</t>
  </si>
  <si>
    <t>MDV</t>
  </si>
  <si>
    <t>Mali</t>
  </si>
  <si>
    <t>MLI</t>
  </si>
  <si>
    <t>MLT</t>
  </si>
  <si>
    <t>MHL</t>
  </si>
  <si>
    <t>MTQ</t>
  </si>
  <si>
    <t>MRT</t>
  </si>
  <si>
    <t>Mauritius</t>
  </si>
  <si>
    <t>MUS</t>
  </si>
  <si>
    <t>MYT</t>
  </si>
  <si>
    <t>MEX</t>
  </si>
  <si>
    <t>FSM</t>
  </si>
  <si>
    <t>Moldova</t>
  </si>
  <si>
    <t>MDA</t>
  </si>
  <si>
    <t>MCO</t>
  </si>
  <si>
    <t>Mongolia</t>
  </si>
  <si>
    <t>MNG</t>
  </si>
  <si>
    <t>MNE</t>
  </si>
  <si>
    <t>MSR</t>
  </si>
  <si>
    <t>MAR</t>
  </si>
  <si>
    <t>MOZ</t>
  </si>
  <si>
    <t>MMR</t>
  </si>
  <si>
    <t>NAM</t>
  </si>
  <si>
    <t>NRU</t>
  </si>
  <si>
    <t>Nepal</t>
  </si>
  <si>
    <t>NPL</t>
  </si>
  <si>
    <t>Netherlands (the)</t>
  </si>
  <si>
    <t>NLD</t>
  </si>
  <si>
    <t>NCL</t>
  </si>
  <si>
    <t>NZL</t>
  </si>
  <si>
    <t>NIC</t>
  </si>
  <si>
    <t>Niger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</si>
  <si>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</si>
  <si>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</si>
  <si>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</si>
  <si>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</si>
  <si>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</si>
  <si>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</si>
  <si>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</si>
  <si>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</si>
  <si>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</si>
  <si>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PSE</t>
  </si>
  <si>
    <t>PAN</t>
  </si>
  <si>
    <t>PNG</t>
  </si>
  <si>
    <t>Paraguay</t>
  </si>
  <si>
    <t>PRY</t>
  </si>
  <si>
    <t>PER</t>
  </si>
  <si>
    <t>Philippines (the)</t>
  </si>
  <si>
    <t>PHL</t>
  </si>
  <si>
    <t>PCN</t>
  </si>
  <si>
    <t>POL</t>
  </si>
  <si>
    <t>PRT</t>
  </si>
  <si>
    <t>PRI</t>
  </si>
  <si>
    <t>QAT</t>
  </si>
  <si>
    <t>Macedonia</t>
  </si>
  <si>
    <t>MKD</t>
  </si>
  <si>
    <t>ROU</t>
  </si>
  <si>
    <t>Russian Federation (the)</t>
  </si>
  <si>
    <t>RUS</t>
  </si>
  <si>
    <t>Rwanda</t>
  </si>
  <si>
    <t>RWA</t>
  </si>
  <si>
    <t>Réunion</t>
  </si>
  <si>
    <t>REU</t>
  </si>
  <si>
    <t>Saint Barthélemy</t>
  </si>
  <si>
    <t>BLM</t>
  </si>
  <si>
    <t>SHN</t>
  </si>
  <si>
    <t>KNA</t>
  </si>
  <si>
    <t>LCA</t>
  </si>
  <si>
    <t>Saint Martin (French part)</t>
  </si>
  <si>
    <t>MAF</t>
  </si>
  <si>
    <t>Saint Pierre and Miquelon</t>
  </si>
  <si>
    <t>SPM</t>
  </si>
  <si>
    <t>VCT</t>
  </si>
  <si>
    <t>WSM</t>
  </si>
  <si>
    <t>San Marino</t>
  </si>
  <si>
    <t>SMR</t>
  </si>
  <si>
    <t>STP</t>
  </si>
  <si>
    <t>SAU</t>
  </si>
  <si>
    <t>SEN</t>
  </si>
  <si>
    <t>Serbia</t>
  </si>
  <si>
    <t>SRB</t>
  </si>
  <si>
    <t>SYC</t>
  </si>
  <si>
    <t>SLE</t>
  </si>
  <si>
    <t>SGP</t>
  </si>
  <si>
    <t>Sint Maarten (Dutch part)</t>
  </si>
  <si>
    <t>SXM</t>
  </si>
  <si>
    <t>Slovakia</t>
  </si>
  <si>
    <t>SVK</t>
  </si>
  <si>
    <t>SVN</t>
  </si>
  <si>
    <t>SLB</t>
  </si>
  <si>
    <t>Somalia</t>
  </si>
  <si>
    <t>SOM</t>
  </si>
  <si>
    <t>ZAF</t>
  </si>
  <si>
    <t>SGS</t>
  </si>
  <si>
    <t>South Sudan</t>
  </si>
  <si>
    <t>SSD</t>
  </si>
  <si>
    <t>ESP</t>
  </si>
  <si>
    <t>LKA</t>
  </si>
  <si>
    <t>SDN</t>
  </si>
  <si>
    <t>SUR</t>
  </si>
  <si>
    <t>Svalbard and Jan Mayen</t>
  </si>
  <si>
    <t>SJM</t>
  </si>
  <si>
    <t>SWE</t>
  </si>
  <si>
    <t>Switzerland</t>
  </si>
  <si>
    <t>CHE</t>
  </si>
  <si>
    <t>SYR</t>
  </si>
  <si>
    <t>Taiwan (Province of China)</t>
  </si>
  <si>
    <t>TWN</t>
  </si>
  <si>
    <t>Tajikistan</t>
  </si>
  <si>
    <t>TJK</t>
  </si>
  <si>
    <t>Tanzania, United Republic of</t>
  </si>
  <si>
    <t>TZA</t>
  </si>
  <si>
    <t>THA</t>
  </si>
  <si>
    <t>Timor-Leste</t>
  </si>
  <si>
    <t>TLS</t>
  </si>
  <si>
    <t>TGO</t>
  </si>
  <si>
    <t>TKL</t>
  </si>
  <si>
    <t>TON</t>
  </si>
  <si>
    <t>TTO</t>
  </si>
  <si>
    <t>TUN</t>
  </si>
  <si>
    <t>TUR</t>
  </si>
  <si>
    <t>Turkmenistan</t>
  </si>
  <si>
    <t>TKM</t>
  </si>
  <si>
    <t>Turks and Caicos Islands (the)</t>
  </si>
  <si>
    <t>TCA</t>
  </si>
  <si>
    <t>TUV</t>
  </si>
  <si>
    <t>Uganda</t>
  </si>
  <si>
    <t>UGA</t>
  </si>
  <si>
    <t>UKR</t>
  </si>
  <si>
    <t>United Arab Emirates (the)</t>
  </si>
  <si>
    <t>ARE</t>
  </si>
  <si>
    <t>United Kingdom of Great Britain and Northern Ireland (the)</t>
  </si>
  <si>
    <t>GBR</t>
  </si>
  <si>
    <t>United States Minor Outlying Islands</t>
  </si>
  <si>
    <t>UMI</t>
  </si>
  <si>
    <t>United States of America (the)</t>
  </si>
  <si>
    <t>USA</t>
  </si>
  <si>
    <t>URY</t>
  </si>
  <si>
    <t>Uzbekistan</t>
  </si>
  <si>
    <t>UZB</t>
  </si>
  <si>
    <t>VUT</t>
  </si>
  <si>
    <t>Venezuela (Bolivarian Republic of)</t>
  </si>
  <si>
    <t>VEN</t>
  </si>
  <si>
    <t>Viet Nam</t>
  </si>
  <si>
    <t>VNM</t>
  </si>
  <si>
    <t>Virgin Islands (British)</t>
  </si>
  <si>
    <t>VGB</t>
  </si>
  <si>
    <t>Virgin Islands (U.S.)</t>
  </si>
  <si>
    <t>VIR</t>
  </si>
  <si>
    <t>Wallis and Futuna Islands</t>
  </si>
  <si>
    <t>WLF</t>
  </si>
  <si>
    <t>ESH</t>
  </si>
  <si>
    <t>YEM</t>
  </si>
  <si>
    <t>Zambia</t>
  </si>
  <si>
    <t>ZMB</t>
  </si>
  <si>
    <t>Zimbabwe</t>
  </si>
  <si>
    <t>ZWE</t>
  </si>
  <si>
    <t>Åland Islands</t>
  </si>
  <si>
    <t>ALA</t>
  </si>
  <si>
    <t>ISO3</t>
  </si>
  <si>
    <t>Sovereign</t>
  </si>
  <si>
    <t>NA</t>
  </si>
  <si>
    <t>Islas San Felix and San Ambrosio</t>
  </si>
  <si>
    <t>Kerguelen Islands</t>
  </si>
  <si>
    <t>ReUnion</t>
  </si>
  <si>
    <t>Saint-Barthélemy</t>
  </si>
  <si>
    <t>Oversea</t>
  </si>
  <si>
    <t>Country</t>
  </si>
  <si>
    <t>EU</t>
  </si>
  <si>
    <t>Island</t>
  </si>
  <si>
    <t>The Netherlands</t>
  </si>
  <si>
    <t>EU_Sovereign</t>
  </si>
  <si>
    <t>Std</t>
  </si>
  <si>
    <t>Var</t>
  </si>
  <si>
    <t>Mean</t>
  </si>
  <si>
    <t>EEZ_carbon_flux_by_territory_bo</t>
  </si>
  <si>
    <t>EEZ_carbon_flux_Sovereign</t>
  </si>
  <si>
    <t>List with country codes</t>
  </si>
  <si>
    <t>EEZ_Area</t>
  </si>
  <si>
    <t>EEZ area of regions used in "EEZ_carbon_Flux_by_territory_bo"</t>
  </si>
  <si>
    <t>EU29</t>
  </si>
  <si>
    <t>ISO code keys for EU29</t>
  </si>
  <si>
    <t>million km^2</t>
  </si>
  <si>
    <t>EEZ Area</t>
  </si>
  <si>
    <t>Assigned uptake</t>
  </si>
  <si>
    <t>Mt CO2</t>
  </si>
  <si>
    <t>Sink_w_OS</t>
  </si>
  <si>
    <t>Sink_wo_OS</t>
  </si>
  <si>
    <t>MtCO2</t>
  </si>
  <si>
    <t>includes the assigned ocean sink data for all regional entities,  and the assigment of oversea territories to sovereign countries</t>
  </si>
  <si>
    <t>Same as above with aggregation of oversea terretories</t>
  </si>
  <si>
    <t>Rank</t>
  </si>
  <si>
    <t>OverseaGain</t>
  </si>
  <si>
    <t>Check</t>
  </si>
  <si>
    <t>EEZ_wo_OS</t>
  </si>
  <si>
    <t>EEZ_w_OS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</si>
</sst>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12529"/>
      <name val="Inheri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DEB2-100B-4566-B82C-920DADD49D07}">
  <dimension ref="A3:D7"/>
  <sheetViews>
    <sheetView workbookViewId="0">
      <selection activeCell="D8" sqref="D8"/>
    </sheetView>
  </sheetViews>
  <sheetFormatPr baseColWidth="10" defaultRowHeight="15"/>
  <sheetData>
    <row r="3" spans="1:4">
      <c r="A3" t="s">
        <v>604</v>
      </c>
      <c r="D3" t="s">
        <v>618</v>
      </c>
    </row>
    <row r="4" spans="1:4">
      <c r="A4" t="s">
        <v>605</v>
      </c>
      <c r="D4" t="s">
        <v>619</v>
      </c>
    </row>
    <row r="5" spans="1:4">
      <c r="A5" t="s">
        <v>588</v>
      </c>
      <c r="D5" t="s">
        <v>606</v>
      </c>
    </row>
    <row r="6" spans="1:4">
      <c r="A6" t="s">
        <v>607</v>
      </c>
      <c r="D6" t="s">
        <v>608</v>
      </c>
    </row>
    <row r="7" spans="1:4">
      <c r="A7" t="s">
        <v>609</v>
      </c>
      <c r="D7" t="s">
        <v>610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"/>
  <sheetViews>
    <sheetView workbookViewId="0">
      <selection activeCell="L3" sqref="L3"/>
    </sheetView>
  </sheetViews>
  <sheetFormatPr baseColWidth="10" defaultRowHeight="15"/>
  <cols>
    <col min="7" max="7" width="11.42578125" customWidth="1"/>
    <col min="8" max="10" width="13.7109375" customWidth="1"/>
    <col min="11" max="15" width="16.42578125" customWidth="1"/>
  </cols>
  <sheetData>
    <row r="1" spans="1:22">
      <c r="A1">
        <f>COUNTA(A4:A240)</f>
        <v>237</v>
      </c>
      <c r="C1">
        <f>COUNTIF(C4:C240,"NA")</f>
        <v>11</v>
      </c>
      <c r="D1">
        <f>SUM(D4:D240)</f>
        <v>69</v>
      </c>
      <c r="G1">
        <f>SUM(G4:G240)</f>
        <v>362.89087477268572</v>
      </c>
      <c r="H1">
        <v>2.8</v>
      </c>
      <c r="I1">
        <v>0.4</v>
      </c>
      <c r="J1" s="3"/>
      <c r="K1">
        <f>SUM(H4:H240)</f>
        <v>10259.199999999992</v>
      </c>
      <c r="O1" s="3"/>
      <c r="T1" s="3"/>
      <c r="U1">
        <f>SUM(U4:U240)/10^3</f>
        <v>0</v>
      </c>
      <c r="V1" s="3">
        <f>SUM(V4:V240)/10^3^0.5</f>
        <v>0</v>
      </c>
    </row>
    <row r="2" spans="1:22">
      <c r="G2" t="s">
        <v>612</v>
      </c>
      <c r="H2" t="s">
        <v>613</v>
      </c>
      <c r="I2" t="s">
        <v>601</v>
      </c>
      <c r="J2" t="s">
        <v>602</v>
      </c>
    </row>
    <row r="3" spans="1:22">
      <c r="A3" t="s">
        <v>0</v>
      </c>
      <c r="B3" t="s">
        <v>588</v>
      </c>
      <c r="C3" t="s">
        <v>589</v>
      </c>
      <c r="D3" t="s">
        <v>595</v>
      </c>
      <c r="E3" t="s">
        <v>597</v>
      </c>
      <c r="F3" t="s">
        <v>600</v>
      </c>
      <c r="G3" t="s">
        <v>611</v>
      </c>
      <c r="H3" t="s">
        <v>614</v>
      </c>
      <c r="I3" t="s">
        <v>614</v>
      </c>
      <c r="L3">
        <f>G4/G1</f>
        <v>0.58663098634637645</v>
      </c>
    </row>
    <row r="4" spans="1:22">
      <c r="A4" t="s">
        <v>234</v>
      </c>
      <c r="B4" t="s">
        <v>590</v>
      </c>
      <c r="C4" t="s">
        <v>590</v>
      </c>
      <c r="D4">
        <f>IF(AND(B4&lt;&gt;C4,C4&lt;&gt;"NA"),1,0)</f>
        <v>0</v>
      </c>
      <c r="E4" t="str">
        <f>IF(ISERROR(VLOOKUP(B4,'EU29'!$C$2:$D$30,2,FALSE)),"NA",VLOOKUP(C4,'EU29'!$C$2:$D$30,2,FALSE))</f>
        <v>NA</v>
      </c>
      <c r="F4" t="str">
        <f>IF(ISERROR(VLOOKUP(C4,'EU29'!$C$2:$D$30,2,FALSE)),"NA",VLOOKUP(C4,'EU29'!$C$2:$D$30,2,FALSE))</f>
        <v>NA</v>
      </c>
      <c r="G4">
        <f>VLOOKUP(A4,EEZ_Area!$A$2:$C$250,3,FALSE)/10^12</f>
        <v>212.88303180400001</v>
      </c>
      <c r="H4">
        <f>(1000*3.664*G4/$G$1)*$H$1</f>
        <v>6018.3646151247449</v>
      </c>
      <c r="I4" s="3">
        <f>(1000*3.664*G4/$G$1)*$I$1</f>
        <v>859.76637358924927</v>
      </c>
      <c r="J4" s="2">
        <f>I4^2</f>
        <v>739198.21715480858</v>
      </c>
      <c r="N4" s="2"/>
      <c r="O4" s="2"/>
      <c r="T4" s="2"/>
      <c r="V4" s="2"/>
    </row>
    <row r="5" spans="1:22">
      <c r="A5" t="s">
        <v>1</v>
      </c>
      <c r="B5" t="str">
        <f>VLOOKUP(A5,'ISO3'!$A$1:$B$249,2,FALSE)</f>
        <v>ALB</v>
      </c>
      <c r="C5" t="s">
        <v>249</v>
      </c>
      <c r="D5">
        <f t="shared" ref="D5:D68" si="0">IF(AND(B5&lt;&gt;C5,C5&lt;&gt;"NA"),1,0)</f>
        <v>0</v>
      </c>
      <c r="E5" t="str">
        <f>IF(ISERROR(VLOOKUP(B5,'EU29'!$C$2:$D$30,2,FALSE)),"NA",VLOOKUP(C5,'EU29'!$C$2:$D$30,2,FALSE))</f>
        <v>NA</v>
      </c>
      <c r="F5" t="str">
        <f>IF(ISERROR(VLOOKUP(C5,'EU29'!$C$2:$D$30,2,FALSE)),"NA",VLOOKUP(C5,'EU29'!$C$2:$D$30,2,FALSE))</f>
        <v>NA</v>
      </c>
      <c r="G5">
        <f>VLOOKUP(A5,EEZ_Area!$A$2:$C$250,3,FALSE)/10^12</f>
        <v>1.2165548629100001E-2</v>
      </c>
      <c r="H5">
        <f t="shared" ref="H5:H68" si="1">(1000*3.664*G5/$G$1)*$H$1</f>
        <v>0.34392927784101146</v>
      </c>
      <c r="I5" s="3">
        <f t="shared" ref="I5:I68" si="2">(1000*3.664*G5/$G$1)*$I$1</f>
        <v>4.9132753977287356E-2</v>
      </c>
      <c r="J5" s="2">
        <f t="shared" ref="J5:J68" si="3">I5^2</f>
        <v>2.4140275133926466E-3</v>
      </c>
      <c r="N5" s="2"/>
      <c r="O5" s="2"/>
      <c r="T5" s="2"/>
      <c r="V5" s="2"/>
    </row>
    <row r="6" spans="1:22">
      <c r="A6" t="s">
        <v>2</v>
      </c>
      <c r="B6" t="str">
        <f>VLOOKUP(A6,'ISO3'!$A$1:$B$249,2,FALSE)</f>
        <v>DZA</v>
      </c>
      <c r="C6" t="s">
        <v>250</v>
      </c>
      <c r="D6">
        <f t="shared" si="0"/>
        <v>0</v>
      </c>
      <c r="E6" t="str">
        <f>IF(ISERROR(VLOOKUP(B6,'EU29'!$C$2:$D$30,2,FALSE)),"NA",VLOOKUP(C6,'EU29'!$C$2:$D$30,2,FALSE))</f>
        <v>NA</v>
      </c>
      <c r="F6" t="str">
        <f>IF(ISERROR(VLOOKUP(C6,'EU29'!$C$2:$D$30,2,FALSE)),"NA",VLOOKUP(C6,'EU29'!$C$2:$D$30,2,FALSE))</f>
        <v>NA</v>
      </c>
      <c r="G6">
        <f>VLOOKUP(A6,EEZ_Area!$A$2:$C$250,3,FALSE)/10^12</f>
        <v>0.13118583881699999</v>
      </c>
      <c r="H6">
        <f t="shared" si="1"/>
        <v>3.7087230656720478</v>
      </c>
      <c r="I6" s="3">
        <f t="shared" si="2"/>
        <v>0.52981758081029262</v>
      </c>
      <c r="J6" s="2">
        <f t="shared" si="3"/>
        <v>0.28070666893567098</v>
      </c>
      <c r="N6" s="2"/>
      <c r="O6" s="2"/>
      <c r="T6" s="2"/>
      <c r="V6" s="2"/>
    </row>
    <row r="7" spans="1:22">
      <c r="A7" t="s">
        <v>3</v>
      </c>
      <c r="B7" t="str">
        <f>VLOOKUP(A7,'ISO3'!$A$1:$B$249,2,FALSE)</f>
        <v>ASM</v>
      </c>
      <c r="C7" t="s">
        <v>565</v>
      </c>
      <c r="D7">
        <f t="shared" si="0"/>
        <v>1</v>
      </c>
      <c r="E7" t="str">
        <f>IF(ISERROR(VLOOKUP(B7,'EU29'!$C$2:$D$30,2,FALSE)),"NA",VLOOKUP(C7,'EU29'!$C$2:$D$30,2,FALSE))</f>
        <v>NA</v>
      </c>
      <c r="F7" t="str">
        <f>IF(ISERROR(VLOOKUP(C7,'EU29'!$C$2:$D$30,2,FALSE)),"NA",VLOOKUP(C7,'EU29'!$C$2:$D$30,2,FALSE))</f>
        <v>NA</v>
      </c>
      <c r="G7">
        <f>VLOOKUP(A7,EEZ_Area!$A$2:$C$250,3,FALSE)/10^12</f>
        <v>0.40584232590000002</v>
      </c>
      <c r="H7">
        <f t="shared" si="1"/>
        <v>11.473470068602202</v>
      </c>
      <c r="I7" s="3">
        <f t="shared" si="2"/>
        <v>1.6390671526574576</v>
      </c>
      <c r="J7" s="2">
        <f t="shared" si="3"/>
        <v>2.6865411309206255</v>
      </c>
      <c r="N7" s="2"/>
      <c r="O7" s="2"/>
      <c r="T7" s="2"/>
      <c r="V7" s="2"/>
    </row>
    <row r="8" spans="1:22">
      <c r="A8" t="s">
        <v>4</v>
      </c>
      <c r="B8" t="s">
        <v>590</v>
      </c>
      <c r="C8" t="s">
        <v>353</v>
      </c>
      <c r="D8">
        <f t="shared" si="0"/>
        <v>1</v>
      </c>
      <c r="E8" t="str">
        <f>IF(ISERROR(VLOOKUP(B8,'EU29'!$C$2:$D$30,2,FALSE)),"NA",VLOOKUP(C8,'EU29'!$C$2:$D$30,2,FALSE))</f>
        <v>NA</v>
      </c>
      <c r="F8" t="str">
        <f>IF(ISERROR(VLOOKUP(C8,'EU29'!$C$2:$D$30,2,FALSE)),"NA",VLOOKUP(C8,'EU29'!$C$2:$D$30,2,FALSE))</f>
        <v>EU</v>
      </c>
      <c r="G8">
        <f>VLOOKUP(A8,EEZ_Area!$A$2:$C$250,3,FALSE)/10^12</f>
        <v>0.51218783562100001</v>
      </c>
      <c r="H8">
        <f t="shared" si="1"/>
        <v>14.479938208681769</v>
      </c>
      <c r="I8" s="3">
        <f t="shared" si="2"/>
        <v>2.0685626012402532</v>
      </c>
      <c r="J8" s="2">
        <f t="shared" si="3"/>
        <v>4.2789512352498429</v>
      </c>
      <c r="N8" s="2"/>
      <c r="O8" s="2"/>
      <c r="T8" s="2"/>
      <c r="V8" s="2"/>
    </row>
    <row r="9" spans="1:22">
      <c r="A9" t="s">
        <v>5</v>
      </c>
      <c r="B9" t="str">
        <f>VLOOKUP(A9,'ISO3'!$A$1:$B$249,2,FALSE)</f>
        <v>AGO</v>
      </c>
      <c r="C9" t="s">
        <v>254</v>
      </c>
      <c r="D9">
        <f t="shared" si="0"/>
        <v>0</v>
      </c>
      <c r="E9" t="str">
        <f>IF(ISERROR(VLOOKUP(B9,'EU29'!$C$2:$D$30,2,FALSE)),"NA",VLOOKUP(C9,'EU29'!$C$2:$D$30,2,FALSE))</f>
        <v>NA</v>
      </c>
      <c r="F9" t="str">
        <f>IF(ISERROR(VLOOKUP(C9,'EU29'!$C$2:$D$30,2,FALSE)),"NA",VLOOKUP(C9,'EU29'!$C$2:$D$30,2,FALSE))</f>
        <v>NA</v>
      </c>
      <c r="G9">
        <f>VLOOKUP(A9,EEZ_Area!$A$2:$C$250,3,FALSE)/10^12</f>
        <v>0.49585976275999999</v>
      </c>
      <c r="H9">
        <f t="shared" si="1"/>
        <v>14.018331216771319</v>
      </c>
      <c r="I9" s="3">
        <f t="shared" si="2"/>
        <v>2.002618745253046</v>
      </c>
      <c r="J9" s="2">
        <f t="shared" si="3"/>
        <v>4.0104818388388841</v>
      </c>
      <c r="N9" s="2"/>
      <c r="O9" s="2"/>
      <c r="T9" s="2"/>
      <c r="V9" s="2"/>
    </row>
    <row r="10" spans="1:22">
      <c r="A10" t="s">
        <v>6</v>
      </c>
      <c r="B10" t="str">
        <f>VLOOKUP(A10,'ISO3'!$A$1:$B$249,2,FALSE)</f>
        <v>AIA</v>
      </c>
      <c r="C10" t="s">
        <v>561</v>
      </c>
      <c r="D10">
        <f t="shared" si="0"/>
        <v>1</v>
      </c>
      <c r="E10" t="str">
        <f>IF(ISERROR(VLOOKUP(B10,'EU29'!$C$2:$D$30,2,FALSE)),"NA",VLOOKUP(C10,'EU29'!$C$2:$D$30,2,FALSE))</f>
        <v>NA</v>
      </c>
      <c r="F10" t="str">
        <f>IF(ISERROR(VLOOKUP(C10,'EU29'!$C$2:$D$30,2,FALSE)),"NA",VLOOKUP(C10,'EU29'!$C$2:$D$30,2,FALSE))</f>
        <v>NA</v>
      </c>
      <c r="G10">
        <f>VLOOKUP(A10,EEZ_Area!$A$2:$C$250,3,FALSE)/10^12</f>
        <v>9.0157964204000005E-2</v>
      </c>
      <c r="H10">
        <f t="shared" si="1"/>
        <v>2.54883396266457</v>
      </c>
      <c r="I10" s="3">
        <f t="shared" si="2"/>
        <v>0.36411913752350999</v>
      </c>
      <c r="J10" s="2">
        <f t="shared" si="3"/>
        <v>0.13258274631086478</v>
      </c>
      <c r="N10" s="2"/>
      <c r="O10" s="2"/>
      <c r="T10" s="2"/>
      <c r="V10" s="2"/>
    </row>
    <row r="11" spans="1:22">
      <c r="A11" t="s">
        <v>7</v>
      </c>
      <c r="B11" t="str">
        <f>VLOOKUP(A11,'ISO3'!$A$1:$B$249,2,FALSE)</f>
        <v>ATA</v>
      </c>
      <c r="C11" t="s">
        <v>590</v>
      </c>
      <c r="D11">
        <f t="shared" si="0"/>
        <v>0</v>
      </c>
      <c r="E11" t="str">
        <f>IF(ISERROR(VLOOKUP(B11,'EU29'!$C$2:$D$30,2,FALSE)),"NA",VLOOKUP(C11,'EU29'!$C$2:$D$30,2,FALSE))</f>
        <v>NA</v>
      </c>
      <c r="F11" t="str">
        <f>IF(ISERROR(VLOOKUP(C11,'EU29'!$C$2:$D$30,2,FALSE)),"NA",VLOOKUP(C11,'EU29'!$C$2:$D$30,2,FALSE))</f>
        <v>NA</v>
      </c>
      <c r="G11">
        <f>VLOOKUP(A11,EEZ_Area!$A$2:$C$250,3,FALSE)/10^12</f>
        <v>9.6188962364700004</v>
      </c>
      <c r="H11">
        <f t="shared" si="1"/>
        <v>271.93348504838372</v>
      </c>
      <c r="I11" s="3">
        <f t="shared" si="2"/>
        <v>38.847640721197678</v>
      </c>
      <c r="J11" s="2">
        <f t="shared" si="3"/>
        <v>1509.139189603256</v>
      </c>
      <c r="N11" s="2"/>
      <c r="O11" s="2"/>
      <c r="T11" s="2"/>
      <c r="V11" s="2"/>
    </row>
    <row r="12" spans="1:22">
      <c r="A12" t="s">
        <v>8</v>
      </c>
      <c r="B12" t="str">
        <f>VLOOKUP(A12,'ISO3'!$A$1:$B$249,2,FALSE)</f>
        <v>ATG</v>
      </c>
      <c r="C12" t="s">
        <v>257</v>
      </c>
      <c r="D12">
        <f t="shared" si="0"/>
        <v>0</v>
      </c>
      <c r="E12" t="str">
        <f>IF(ISERROR(VLOOKUP(B12,'EU29'!$C$2:$D$30,2,FALSE)),"NA",VLOOKUP(C12,'EU29'!$C$2:$D$30,2,FALSE))</f>
        <v>NA</v>
      </c>
      <c r="F12" t="str">
        <f>IF(ISERROR(VLOOKUP(C12,'EU29'!$C$2:$D$30,2,FALSE)),"NA",VLOOKUP(C12,'EU29'!$C$2:$D$30,2,FALSE))</f>
        <v>NA</v>
      </c>
      <c r="G12">
        <f>VLOOKUP(A12,EEZ_Area!$A$2:$C$250,3,FALSE)/10^12</f>
        <v>0.11156304529699999</v>
      </c>
      <c r="H12">
        <f t="shared" si="1"/>
        <v>3.1539718242513679</v>
      </c>
      <c r="I12" s="3">
        <f t="shared" si="2"/>
        <v>0.45056740346448115</v>
      </c>
      <c r="J12" s="2">
        <f t="shared" si="3"/>
        <v>0.20301098506472454</v>
      </c>
      <c r="N12" s="2"/>
      <c r="O12" s="2"/>
      <c r="T12" s="2"/>
      <c r="V12" s="2"/>
    </row>
    <row r="13" spans="1:22">
      <c r="A13" t="s">
        <v>9</v>
      </c>
      <c r="B13" t="str">
        <f>VLOOKUP(A13,'ISO3'!$A$1:$B$249,2,FALSE)</f>
        <v>ARG</v>
      </c>
      <c r="C13" t="s">
        <v>258</v>
      </c>
      <c r="D13">
        <f t="shared" si="0"/>
        <v>0</v>
      </c>
      <c r="E13" t="str">
        <f>IF(ISERROR(VLOOKUP(B13,'EU29'!$C$2:$D$30,2,FALSE)),"NA",VLOOKUP(C13,'EU29'!$C$2:$D$30,2,FALSE))</f>
        <v>NA</v>
      </c>
      <c r="F13" t="str">
        <f>IF(ISERROR(VLOOKUP(C13,'EU29'!$C$2:$D$30,2,FALSE)),"NA",VLOOKUP(C13,'EU29'!$C$2:$D$30,2,FALSE))</f>
        <v>NA</v>
      </c>
      <c r="G13">
        <f>VLOOKUP(A13,EEZ_Area!$A$2:$C$250,3,FALSE)/10^12</f>
        <v>1.0725772951300001</v>
      </c>
      <c r="H13">
        <f t="shared" si="1"/>
        <v>30.322572848078508</v>
      </c>
      <c r="I13" s="3">
        <f t="shared" si="2"/>
        <v>4.3317961211540732</v>
      </c>
      <c r="J13" s="2">
        <f t="shared" si="3"/>
        <v>18.764457635245474</v>
      </c>
      <c r="N13" s="2"/>
      <c r="O13" s="2"/>
      <c r="T13" s="2"/>
      <c r="V13" s="2"/>
    </row>
    <row r="14" spans="1:22">
      <c r="A14" t="s">
        <v>10</v>
      </c>
      <c r="B14" t="str">
        <f>VLOOKUP(A14,'ISO3'!$A$1:$B$249,2,FALSE)</f>
        <v>ABW</v>
      </c>
      <c r="C14" t="s">
        <v>456</v>
      </c>
      <c r="D14">
        <f t="shared" si="0"/>
        <v>1</v>
      </c>
      <c r="E14" t="str">
        <f>IF(ISERROR(VLOOKUP(B14,'EU29'!$C$2:$D$30,2,FALSE)),"NA",VLOOKUP(C14,'EU29'!$C$2:$D$30,2,FALSE))</f>
        <v>NA</v>
      </c>
      <c r="F14" t="str">
        <f>IF(ISERROR(VLOOKUP(C14,'EU29'!$C$2:$D$30,2,FALSE)),"NA",VLOOKUP(C14,'EU29'!$C$2:$D$30,2,FALSE))</f>
        <v>EU</v>
      </c>
      <c r="G14">
        <f>VLOOKUP(A14,EEZ_Area!$A$2:$C$250,3,FALSE)/10^12</f>
        <v>2.9970299587700002E-2</v>
      </c>
      <c r="H14">
        <f t="shared" si="1"/>
        <v>0.84728307848118634</v>
      </c>
      <c r="I14" s="3">
        <f t="shared" si="2"/>
        <v>0.12104043978302664</v>
      </c>
      <c r="J14" s="2">
        <f t="shared" si="3"/>
        <v>1.4650788062868498E-2</v>
      </c>
      <c r="N14" s="2"/>
      <c r="O14" s="2"/>
      <c r="T14" s="2"/>
      <c r="V14" s="2"/>
    </row>
    <row r="15" spans="1:22">
      <c r="A15" t="s">
        <v>11</v>
      </c>
      <c r="B15" t="s">
        <v>590</v>
      </c>
      <c r="C15" t="s">
        <v>561</v>
      </c>
      <c r="D15">
        <f t="shared" si="0"/>
        <v>1</v>
      </c>
      <c r="E15" t="str">
        <f>IF(ISERROR(VLOOKUP(B15,'EU29'!$C$2:$D$30,2,FALSE)),"NA",VLOOKUP(C15,'EU29'!$C$2:$D$30,2,FALSE))</f>
        <v>NA</v>
      </c>
      <c r="F15" t="str">
        <f>IF(ISERROR(VLOOKUP(C15,'EU29'!$C$2:$D$30,2,FALSE)),"NA",VLOOKUP(C15,'EU29'!$C$2:$D$30,2,FALSE))</f>
        <v>NA</v>
      </c>
      <c r="G15">
        <f>VLOOKUP(A15,EEZ_Area!$A$2:$C$250,3,FALSE)/10^12</f>
        <v>0.44600532566500001</v>
      </c>
      <c r="H15">
        <f t="shared" si="1"/>
        <v>12.608908504322553</v>
      </c>
      <c r="I15" s="3">
        <f t="shared" si="2"/>
        <v>1.8012726434746504</v>
      </c>
      <c r="J15" s="2">
        <f t="shared" si="3"/>
        <v>3.2445831361301551</v>
      </c>
      <c r="N15" s="2"/>
      <c r="O15" s="2"/>
      <c r="T15" s="2"/>
      <c r="V15" s="2"/>
    </row>
    <row r="16" spans="1:22">
      <c r="A16" t="s">
        <v>12</v>
      </c>
      <c r="B16" t="s">
        <v>590</v>
      </c>
      <c r="C16" t="s">
        <v>262</v>
      </c>
      <c r="D16">
        <f t="shared" si="0"/>
        <v>1</v>
      </c>
      <c r="E16" t="str">
        <f>IF(ISERROR(VLOOKUP(B16,'EU29'!$C$2:$D$30,2,FALSE)),"NA",VLOOKUP(C16,'EU29'!$C$2:$D$30,2,FALSE))</f>
        <v>NA</v>
      </c>
      <c r="F16" t="str">
        <f>IF(ISERROR(VLOOKUP(C16,'EU29'!$C$2:$D$30,2,FALSE)),"NA",VLOOKUP(C16,'EU29'!$C$2:$D$30,2,FALSE))</f>
        <v>NA</v>
      </c>
      <c r="G16">
        <f>VLOOKUP(A16,EEZ_Area!$A$2:$C$250,3,FALSE)/10^12</f>
        <v>0.475717903409</v>
      </c>
      <c r="H16">
        <f t="shared" si="1"/>
        <v>13.448905591000988</v>
      </c>
      <c r="I16" s="3">
        <f t="shared" si="2"/>
        <v>1.9212722272858558</v>
      </c>
      <c r="J16" s="2">
        <f t="shared" si="3"/>
        <v>3.6912869713399532</v>
      </c>
      <c r="N16" s="2"/>
      <c r="O16" s="2"/>
      <c r="T16" s="2"/>
      <c r="V16" s="2"/>
    </row>
    <row r="17" spans="1:22">
      <c r="A17" t="s">
        <v>13</v>
      </c>
      <c r="B17" t="str">
        <f>VLOOKUP(A17,'ISO3'!$A$1:$B$249,2,FALSE)</f>
        <v>AUS</v>
      </c>
      <c r="C17" t="s">
        <v>262</v>
      </c>
      <c r="D17">
        <f t="shared" si="0"/>
        <v>0</v>
      </c>
      <c r="E17" t="str">
        <f>IF(ISERROR(VLOOKUP(B17,'EU29'!$C$2:$D$30,2,FALSE)),"NA",VLOOKUP(C17,'EU29'!$C$2:$D$30,2,FALSE))</f>
        <v>NA</v>
      </c>
      <c r="F17" t="str">
        <f>IF(ISERROR(VLOOKUP(C17,'EU29'!$C$2:$D$30,2,FALSE)),"NA",VLOOKUP(C17,'EU29'!$C$2:$D$30,2,FALSE))</f>
        <v>NA</v>
      </c>
      <c r="G17">
        <f>VLOOKUP(A17,EEZ_Area!$A$2:$C$250,3,FALSE)/10^12</f>
        <v>6.8716722050000003</v>
      </c>
      <c r="H17">
        <f t="shared" si="1"/>
        <v>194.26738004832927</v>
      </c>
      <c r="I17" s="3">
        <f t="shared" si="2"/>
        <v>27.752482864047039</v>
      </c>
      <c r="J17" s="2">
        <f t="shared" si="3"/>
        <v>770.20030511922448</v>
      </c>
      <c r="N17" s="2"/>
      <c r="O17" s="2"/>
      <c r="T17" s="2"/>
      <c r="V17" s="2"/>
    </row>
    <row r="18" spans="1:22">
      <c r="A18" t="s">
        <v>14</v>
      </c>
      <c r="B18" t="s">
        <v>268</v>
      </c>
      <c r="C18" t="s">
        <v>561</v>
      </c>
      <c r="D18">
        <f t="shared" si="0"/>
        <v>1</v>
      </c>
      <c r="E18" t="str">
        <f>IF(ISERROR(VLOOKUP(B18,'EU29'!$C$2:$D$30,2,FALSE)),"NA",VLOOKUP(C18,'EU29'!$C$2:$D$30,2,FALSE))</f>
        <v>NA</v>
      </c>
      <c r="F18" t="str">
        <f>IF(ISERROR(VLOOKUP(C18,'EU29'!$C$2:$D$30,2,FALSE)),"NA",VLOOKUP(C18,'EU29'!$C$2:$D$30,2,FALSE))</f>
        <v>NA</v>
      </c>
      <c r="G18">
        <f>VLOOKUP(A18,EEZ_Area!$A$2:$C$250,3,FALSE)/10^12</f>
        <v>0.61978923976</v>
      </c>
      <c r="H18">
        <f t="shared" si="1"/>
        <v>17.52191143557625</v>
      </c>
      <c r="I18" s="3">
        <f t="shared" si="2"/>
        <v>2.5031302050823219</v>
      </c>
      <c r="J18" s="2">
        <f t="shared" si="3"/>
        <v>6.2656608235954669</v>
      </c>
      <c r="N18" s="2"/>
      <c r="O18" s="2"/>
      <c r="T18" s="2"/>
      <c r="V18" s="2"/>
    </row>
    <row r="19" spans="1:22">
      <c r="A19" t="s">
        <v>15</v>
      </c>
      <c r="B19" t="str">
        <f>VLOOKUP(A19,'ISO3'!$A$1:$B$249,2,FALSE)</f>
        <v>BHR</v>
      </c>
      <c r="C19" t="s">
        <v>269</v>
      </c>
      <c r="D19">
        <f t="shared" si="0"/>
        <v>0</v>
      </c>
      <c r="E19" t="str">
        <f>IF(ISERROR(VLOOKUP(B19,'EU29'!$C$2:$D$30,2,FALSE)),"NA",VLOOKUP(C19,'EU29'!$C$2:$D$30,2,FALSE))</f>
        <v>NA</v>
      </c>
      <c r="F19" t="str">
        <f>IF(ISERROR(VLOOKUP(C19,'EU29'!$C$2:$D$30,2,FALSE)),"NA",VLOOKUP(C19,'EU29'!$C$2:$D$30,2,FALSE))</f>
        <v>NA</v>
      </c>
      <c r="G19">
        <f>VLOOKUP(A19,EEZ_Area!$A$2:$C$250,3,FALSE)/10^12</f>
        <v>7.5152876292299995E-3</v>
      </c>
      <c r="H19">
        <f t="shared" si="1"/>
        <v>0.21246287577248188</v>
      </c>
      <c r="I19" s="3">
        <f t="shared" si="2"/>
        <v>3.0351839396068843E-2</v>
      </c>
      <c r="J19" s="2">
        <f t="shared" si="3"/>
        <v>9.2123415472475671E-4</v>
      </c>
      <c r="N19" s="2"/>
      <c r="O19" s="2"/>
      <c r="T19" s="2"/>
      <c r="V19" s="2"/>
    </row>
    <row r="20" spans="1:22">
      <c r="A20" t="s">
        <v>16</v>
      </c>
      <c r="B20" t="str">
        <f>VLOOKUP(A20,'ISO3'!$A$1:$B$249,2,FALSE)</f>
        <v>BGD</v>
      </c>
      <c r="C20" t="s">
        <v>270</v>
      </c>
      <c r="D20">
        <f t="shared" si="0"/>
        <v>0</v>
      </c>
      <c r="E20" t="str">
        <f>IF(ISERROR(VLOOKUP(B20,'EU29'!$C$2:$D$30,2,FALSE)),"NA",VLOOKUP(C20,'EU29'!$C$2:$D$30,2,FALSE))</f>
        <v>NA</v>
      </c>
      <c r="F20" t="str">
        <f>IF(ISERROR(VLOOKUP(C20,'EU29'!$C$2:$D$30,2,FALSE)),"NA",VLOOKUP(C20,'EU29'!$C$2:$D$30,2,FALSE))</f>
        <v>NA</v>
      </c>
      <c r="G20">
        <f>VLOOKUP(A20,EEZ_Area!$A$2:$C$250,3,FALSE)/10^12</f>
        <v>0.11226318277199999</v>
      </c>
      <c r="H20">
        <f t="shared" si="1"/>
        <v>3.1737652411787551</v>
      </c>
      <c r="I20" s="3">
        <f t="shared" si="2"/>
        <v>0.45339503445410795</v>
      </c>
      <c r="J20" s="2">
        <f t="shared" si="3"/>
        <v>0.20556705726764174</v>
      </c>
      <c r="N20" s="2"/>
      <c r="O20" s="2"/>
      <c r="T20" s="2"/>
      <c r="V20" s="2"/>
    </row>
    <row r="21" spans="1:22">
      <c r="A21" t="s">
        <v>17</v>
      </c>
      <c r="B21" t="str">
        <f>VLOOKUP(A21,'ISO3'!$A$1:$B$249,2,FALSE)</f>
        <v>BRB</v>
      </c>
      <c r="C21" t="s">
        <v>561</v>
      </c>
      <c r="D21">
        <f t="shared" si="0"/>
        <v>1</v>
      </c>
      <c r="E21" t="str">
        <f>IF(ISERROR(VLOOKUP(B21,'EU29'!$C$2:$D$30,2,FALSE)),"NA",VLOOKUP(C21,'EU29'!$C$2:$D$30,2,FALSE))</f>
        <v>NA</v>
      </c>
      <c r="F21" t="str">
        <f>IF(ISERROR(VLOOKUP(C21,'EU29'!$C$2:$D$30,2,FALSE)),"NA",VLOOKUP(C21,'EU29'!$C$2:$D$30,2,FALSE))</f>
        <v>NA</v>
      </c>
      <c r="G21">
        <f>VLOOKUP(A21,EEZ_Area!$A$2:$C$250,3,FALSE)/10^12</f>
        <v>0.18507402438500001</v>
      </c>
      <c r="H21">
        <f t="shared" si="1"/>
        <v>5.2321829039100027</v>
      </c>
      <c r="I21" s="3">
        <f t="shared" si="2"/>
        <v>0.74745470055857188</v>
      </c>
      <c r="J21" s="2">
        <f t="shared" si="3"/>
        <v>0.55868852938710434</v>
      </c>
      <c r="N21" s="2"/>
      <c r="O21" s="2"/>
      <c r="T21" s="2"/>
      <c r="V21" s="2"/>
    </row>
    <row r="22" spans="1:22">
      <c r="A22" t="s">
        <v>18</v>
      </c>
      <c r="B22" t="s">
        <v>590</v>
      </c>
      <c r="C22" t="s">
        <v>353</v>
      </c>
      <c r="D22">
        <f t="shared" si="0"/>
        <v>1</v>
      </c>
      <c r="E22" t="str">
        <f>IF(ISERROR(VLOOKUP(B22,'EU29'!$C$2:$D$30,2,FALSE)),"NA",VLOOKUP(C22,'EU29'!$C$2:$D$30,2,FALSE))</f>
        <v>NA</v>
      </c>
      <c r="F22" t="str">
        <f>IF(ISERROR(VLOOKUP(C22,'EU29'!$C$2:$D$30,2,FALSE)),"NA",VLOOKUP(C22,'EU29'!$C$2:$D$30,2,FALSE))</f>
        <v>EU</v>
      </c>
      <c r="G22">
        <f>VLOOKUP(A22,EEZ_Area!$A$2:$C$250,3,FALSE)/10^12</f>
        <v>0.12069266792199999</v>
      </c>
      <c r="H22">
        <f t="shared" si="1"/>
        <v>3.4120731735704162</v>
      </c>
      <c r="I22" s="3">
        <f t="shared" si="2"/>
        <v>0.48743902479577383</v>
      </c>
      <c r="J22" s="2">
        <f t="shared" si="3"/>
        <v>0.23759680289385501</v>
      </c>
      <c r="N22" s="2"/>
      <c r="O22" s="2"/>
      <c r="T22" s="2"/>
      <c r="V22" s="2"/>
    </row>
    <row r="23" spans="1:22">
      <c r="A23" t="s">
        <v>19</v>
      </c>
      <c r="B23" t="str">
        <f>VLOOKUP(A23,'ISO3'!$A$1:$B$249,2,FALSE)</f>
        <v>BEL</v>
      </c>
      <c r="C23" t="s">
        <v>274</v>
      </c>
      <c r="D23">
        <f t="shared" si="0"/>
        <v>0</v>
      </c>
      <c r="E23" t="str">
        <f>IF(ISERROR(VLOOKUP(B23,'EU29'!$C$2:$D$30,2,FALSE)),"NA",VLOOKUP(C23,'EU29'!$C$2:$D$30,2,FALSE))</f>
        <v>EU</v>
      </c>
      <c r="F23" t="str">
        <f>IF(ISERROR(VLOOKUP(C23,'EU29'!$C$2:$D$30,2,FALSE)),"NA",VLOOKUP(C23,'EU29'!$C$2:$D$30,2,FALSE))</f>
        <v>EU</v>
      </c>
      <c r="G23">
        <f>VLOOKUP(A23,EEZ_Area!$A$2:$C$250,3,FALSE)/10^12</f>
        <v>3.4924840173200002E-3</v>
      </c>
      <c r="H23">
        <f t="shared" si="1"/>
        <v>9.8735169499462511E-2</v>
      </c>
      <c r="I23" s="3">
        <f t="shared" si="2"/>
        <v>1.4105024214208931E-2</v>
      </c>
      <c r="J23" s="2">
        <f t="shared" si="3"/>
        <v>1.9895170808342027E-4</v>
      </c>
      <c r="N23" s="2"/>
      <c r="O23" s="2"/>
      <c r="T23" s="2"/>
      <c r="V23" s="2"/>
    </row>
    <row r="24" spans="1:22">
      <c r="A24" t="s">
        <v>20</v>
      </c>
      <c r="B24" t="str">
        <f>VLOOKUP(A24,'ISO3'!$A$1:$B$249,2,FALSE)</f>
        <v>BLZ</v>
      </c>
      <c r="C24" t="s">
        <v>275</v>
      </c>
      <c r="D24">
        <f t="shared" si="0"/>
        <v>0</v>
      </c>
      <c r="E24" t="str">
        <f>IF(ISERROR(VLOOKUP(B24,'EU29'!$C$2:$D$30,2,FALSE)),"NA",VLOOKUP(C24,'EU29'!$C$2:$D$30,2,FALSE))</f>
        <v>NA</v>
      </c>
      <c r="F24" t="str">
        <f>IF(ISERROR(VLOOKUP(C24,'EU29'!$C$2:$D$30,2,FALSE)),"NA",VLOOKUP(C24,'EU29'!$C$2:$D$30,2,FALSE))</f>
        <v>NA</v>
      </c>
      <c r="G24">
        <f>VLOOKUP(A24,EEZ_Area!$A$2:$C$250,3,FALSE)/10^12</f>
        <v>3.43100372167E-2</v>
      </c>
      <c r="H24">
        <f t="shared" si="1"/>
        <v>0.96997074956502227</v>
      </c>
      <c r="I24" s="3">
        <f t="shared" si="2"/>
        <v>0.13856724993786035</v>
      </c>
      <c r="J24" s="2">
        <f t="shared" si="3"/>
        <v>1.9200882755341458E-2</v>
      </c>
      <c r="N24" s="2"/>
      <c r="O24" s="2"/>
      <c r="T24" s="2"/>
      <c r="V24" s="2"/>
    </row>
    <row r="25" spans="1:22">
      <c r="A25" t="s">
        <v>21</v>
      </c>
      <c r="B25" t="str">
        <f>VLOOKUP(A25,'ISO3'!$A$1:$B$249,2,FALSE)</f>
        <v>BEN</v>
      </c>
      <c r="C25" t="s">
        <v>276</v>
      </c>
      <c r="D25">
        <f t="shared" si="0"/>
        <v>0</v>
      </c>
      <c r="E25" t="str">
        <f>IF(ISERROR(VLOOKUP(B25,'EU29'!$C$2:$D$30,2,FALSE)),"NA",VLOOKUP(C25,'EU29'!$C$2:$D$30,2,FALSE))</f>
        <v>NA</v>
      </c>
      <c r="F25" t="str">
        <f>IF(ISERROR(VLOOKUP(C25,'EU29'!$C$2:$D$30,2,FALSE)),"NA",VLOOKUP(C25,'EU29'!$C$2:$D$30,2,FALSE))</f>
        <v>NA</v>
      </c>
      <c r="G25">
        <f>VLOOKUP(A25,EEZ_Area!$A$2:$C$250,3,FALSE)/10^12</f>
        <v>3.5516924372900001E-2</v>
      </c>
      <c r="H25">
        <f t="shared" si="1"/>
        <v>1.0040903639550036</v>
      </c>
      <c r="I25" s="3">
        <f t="shared" si="2"/>
        <v>0.14344148056500053</v>
      </c>
      <c r="J25" s="2">
        <f t="shared" si="3"/>
        <v>2.0575458346679426E-2</v>
      </c>
      <c r="N25" s="2"/>
      <c r="O25" s="2"/>
      <c r="T25" s="2"/>
      <c r="V25" s="2"/>
    </row>
    <row r="26" spans="1:22" ht="15.75" thickBot="1">
      <c r="A26" t="s">
        <v>22</v>
      </c>
      <c r="B26" t="str">
        <f>VLOOKUP(A26,'ISO3'!$A$1:$B$249,2,FALSE)</f>
        <v>BMU</v>
      </c>
      <c r="C26" t="s">
        <v>561</v>
      </c>
      <c r="D26">
        <f t="shared" si="0"/>
        <v>1</v>
      </c>
      <c r="E26" t="str">
        <f>IF(ISERROR(VLOOKUP(B26,'EU29'!$C$2:$D$30,2,FALSE)),"NA",VLOOKUP(C26,'EU29'!$C$2:$D$30,2,FALSE))</f>
        <v>NA</v>
      </c>
      <c r="F26" t="str">
        <f>IF(ISERROR(VLOOKUP(C26,'EU29'!$C$2:$D$30,2,FALSE)),"NA",VLOOKUP(C26,'EU29'!$C$2:$D$30,2,FALSE))</f>
        <v>NA</v>
      </c>
      <c r="G26">
        <f>VLOOKUP(A26,EEZ_Area!$A$2:$C$250,3,FALSE)/10^12</f>
        <v>0.464389167735</v>
      </c>
      <c r="H26">
        <f t="shared" si="1"/>
        <v>13.128633649471725</v>
      </c>
      <c r="I26" s="3">
        <f t="shared" si="2"/>
        <v>1.8755190927816754</v>
      </c>
      <c r="J26" s="2">
        <f t="shared" si="3"/>
        <v>3.5175718673885985</v>
      </c>
      <c r="N26" s="2"/>
      <c r="O26" s="2"/>
      <c r="T26" s="2"/>
      <c r="V26" s="2"/>
    </row>
    <row r="27" spans="1:22" ht="15.75" thickBot="1">
      <c r="A27" t="s">
        <v>23</v>
      </c>
      <c r="B27" s="1" t="s">
        <v>283</v>
      </c>
      <c r="C27" t="s">
        <v>456</v>
      </c>
      <c r="D27">
        <f t="shared" si="0"/>
        <v>1</v>
      </c>
      <c r="E27" t="str">
        <f>IF(ISERROR(VLOOKUP(B27,'EU29'!$C$2:$D$30,2,FALSE)),"NA",VLOOKUP(C27,'EU29'!$C$2:$D$30,2,FALSE))</f>
        <v>NA</v>
      </c>
      <c r="F27" t="str">
        <f>IF(ISERROR(VLOOKUP(C27,'EU29'!$C$2:$D$30,2,FALSE)),"NA",VLOOKUP(C27,'EU29'!$C$2:$D$30,2,FALSE))</f>
        <v>EU</v>
      </c>
      <c r="G27">
        <f>VLOOKUP(A27,EEZ_Area!$A$2:$C$250,3,FALSE)/10^12</f>
        <v>1.29880670298E-2</v>
      </c>
      <c r="H27">
        <f t="shared" si="1"/>
        <v>0.36718249626858207</v>
      </c>
      <c r="I27" s="3">
        <f t="shared" si="2"/>
        <v>5.2454642324083159E-2</v>
      </c>
      <c r="J27" s="2">
        <f t="shared" si="3"/>
        <v>2.7514895013474963E-3</v>
      </c>
      <c r="N27" s="2"/>
      <c r="O27" s="2"/>
      <c r="T27" s="2"/>
      <c r="V27" s="2"/>
    </row>
    <row r="28" spans="1:22">
      <c r="A28" t="s">
        <v>24</v>
      </c>
      <c r="B28" t="s">
        <v>590</v>
      </c>
      <c r="C28" t="s">
        <v>590</v>
      </c>
      <c r="D28">
        <f t="shared" si="0"/>
        <v>0</v>
      </c>
      <c r="E28" t="str">
        <f>IF(ISERROR(VLOOKUP(B28,'EU29'!$C$2:$D$30,2,FALSE)),"NA",VLOOKUP(C28,'EU29'!$C$2:$D$30,2,FALSE))</f>
        <v>NA</v>
      </c>
      <c r="F28" t="str">
        <f>IF(ISERROR(VLOOKUP(C28,'EU29'!$C$2:$D$30,2,FALSE)),"NA",VLOOKUP(C28,'EU29'!$C$2:$D$30,2,FALSE))</f>
        <v>NA</v>
      </c>
      <c r="G28">
        <f>VLOOKUP(A28,EEZ_Area!$A$2:$C$250,3,FALSE)/10^12</f>
        <v>0.47248084074399999</v>
      </c>
      <c r="H28">
        <f t="shared" si="1"/>
        <v>13.357391376669831</v>
      </c>
      <c r="I28" s="3">
        <f t="shared" si="2"/>
        <v>1.9081987680956904</v>
      </c>
      <c r="J28" s="2">
        <f t="shared" si="3"/>
        <v>3.6412225385619106</v>
      </c>
      <c r="N28" s="2"/>
      <c r="O28" s="2"/>
      <c r="T28" s="2"/>
      <c r="V28" s="2"/>
    </row>
    <row r="29" spans="1:22" ht="15.75" thickBot="1">
      <c r="A29" t="s">
        <v>25</v>
      </c>
      <c r="B29" t="str">
        <f>VLOOKUP(A29,'ISO3'!$A$1:$B$249,2,FALSE)</f>
        <v>BRA</v>
      </c>
      <c r="C29" t="s">
        <v>289</v>
      </c>
      <c r="D29">
        <f t="shared" si="0"/>
        <v>0</v>
      </c>
      <c r="E29" t="str">
        <f>IF(ISERROR(VLOOKUP(B29,'EU29'!$C$2:$D$30,2,FALSE)),"NA",VLOOKUP(C29,'EU29'!$C$2:$D$30,2,FALSE))</f>
        <v>NA</v>
      </c>
      <c r="F29" t="str">
        <f>IF(ISERROR(VLOOKUP(C29,'EU29'!$C$2:$D$30,2,FALSE)),"NA",VLOOKUP(C29,'EU29'!$C$2:$D$30,2,FALSE))</f>
        <v>NA</v>
      </c>
      <c r="G29">
        <f>VLOOKUP(A29,EEZ_Area!$A$2:$C$250,3,FALSE)/10^12</f>
        <v>3.2051177612399999</v>
      </c>
      <c r="H29">
        <f t="shared" si="1"/>
        <v>90.611107696523391</v>
      </c>
      <c r="I29" s="3">
        <f t="shared" si="2"/>
        <v>12.9444439566462</v>
      </c>
      <c r="J29" s="2">
        <f t="shared" si="3"/>
        <v>167.55862934675434</v>
      </c>
      <c r="N29" s="2"/>
      <c r="O29" s="2"/>
      <c r="T29" s="2"/>
      <c r="V29" s="2"/>
    </row>
    <row r="30" spans="1:22" ht="15.75" thickBot="1">
      <c r="A30" t="s">
        <v>26</v>
      </c>
      <c r="B30" s="1" t="s">
        <v>575</v>
      </c>
      <c r="C30" t="s">
        <v>561</v>
      </c>
      <c r="D30">
        <f t="shared" si="0"/>
        <v>1</v>
      </c>
      <c r="E30" t="str">
        <f>IF(ISERROR(VLOOKUP(B30,'EU29'!$C$2:$D$30,2,FALSE)),"NA",VLOOKUP(C30,'EU29'!$C$2:$D$30,2,FALSE))</f>
        <v>NA</v>
      </c>
      <c r="F30" t="str">
        <f>IF(ISERROR(VLOOKUP(C30,'EU29'!$C$2:$D$30,2,FALSE)),"NA",VLOOKUP(C30,'EU29'!$C$2:$D$30,2,FALSE))</f>
        <v>NA</v>
      </c>
      <c r="G30">
        <f>VLOOKUP(A30,EEZ_Area!$A$2:$C$250,3,FALSE)/10^12</f>
        <v>8.1574173598499999E-2</v>
      </c>
      <c r="H30">
        <f t="shared" si="1"/>
        <v>2.3061636981253799</v>
      </c>
      <c r="I30" s="3">
        <f t="shared" si="2"/>
        <v>0.3294519568750543</v>
      </c>
      <c r="J30" s="2">
        <f t="shared" si="3"/>
        <v>0.10853859188880263</v>
      </c>
      <c r="N30" s="2"/>
      <c r="O30" s="2"/>
      <c r="T30" s="2"/>
      <c r="V30" s="2"/>
    </row>
    <row r="31" spans="1:22" ht="15.75" thickBot="1">
      <c r="A31" t="s">
        <v>27</v>
      </c>
      <c r="B31" s="1" t="s">
        <v>293</v>
      </c>
      <c r="C31" t="s">
        <v>293</v>
      </c>
      <c r="D31">
        <f t="shared" si="0"/>
        <v>0</v>
      </c>
      <c r="E31" t="str">
        <f>IF(ISERROR(VLOOKUP(B31,'EU29'!$C$2:$D$30,2,FALSE)),"NA",VLOOKUP(C31,'EU29'!$C$2:$D$30,2,FALSE))</f>
        <v>NA</v>
      </c>
      <c r="F31" t="str">
        <f>IF(ISERROR(VLOOKUP(C31,'EU29'!$C$2:$D$30,2,FALSE)),"NA",VLOOKUP(C31,'EU29'!$C$2:$D$30,2,FALSE))</f>
        <v>NA</v>
      </c>
      <c r="G31">
        <f>VLOOKUP(A31,EEZ_Area!$A$2:$C$250,3,FALSE)/10^12</f>
        <v>4.3139093522000002E-2</v>
      </c>
      <c r="H31">
        <f t="shared" si="1"/>
        <v>1.2195748612806239</v>
      </c>
      <c r="I31" s="3">
        <f t="shared" si="2"/>
        <v>0.1742249801829463</v>
      </c>
      <c r="J31" s="2">
        <f t="shared" si="3"/>
        <v>3.0354343719748031E-2</v>
      </c>
      <c r="N31" s="2"/>
      <c r="O31" s="2"/>
      <c r="T31" s="2"/>
      <c r="V31" s="2"/>
    </row>
    <row r="32" spans="1:22">
      <c r="A32" t="s">
        <v>28</v>
      </c>
      <c r="B32" t="str">
        <f>VLOOKUP(A32,'ISO3'!$A$1:$B$249,2,FALSE)</f>
        <v>BGR</v>
      </c>
      <c r="C32" t="s">
        <v>294</v>
      </c>
      <c r="D32">
        <f t="shared" si="0"/>
        <v>0</v>
      </c>
      <c r="E32" t="str">
        <f>IF(ISERROR(VLOOKUP(B32,'EU29'!$C$2:$D$30,2,FALSE)),"NA",VLOOKUP(C32,'EU29'!$C$2:$D$30,2,FALSE))</f>
        <v>EU</v>
      </c>
      <c r="F32" t="str">
        <f>IF(ISERROR(VLOOKUP(C32,'EU29'!$C$2:$D$30,2,FALSE)),"NA",VLOOKUP(C32,'EU29'!$C$2:$D$30,2,FALSE))</f>
        <v>EU</v>
      </c>
      <c r="G32">
        <f>VLOOKUP(A32,EEZ_Area!$A$2:$C$250,3,FALSE)/10^12</f>
        <v>3.4751455420300004E-2</v>
      </c>
      <c r="H32">
        <f t="shared" si="1"/>
        <v>0.98244997665280698</v>
      </c>
      <c r="I32" s="3">
        <f t="shared" si="2"/>
        <v>0.14034999666468673</v>
      </c>
      <c r="J32" s="2">
        <f t="shared" si="3"/>
        <v>1.9698121563777576E-2</v>
      </c>
      <c r="N32" s="2"/>
      <c r="O32" s="2"/>
      <c r="T32" s="2"/>
      <c r="V32" s="2"/>
    </row>
    <row r="33" spans="1:22">
      <c r="A33" t="s">
        <v>29</v>
      </c>
      <c r="B33" t="str">
        <f>VLOOKUP(A33,'ISO3'!$A$1:$B$249,2,FALSE)</f>
        <v>KHM</v>
      </c>
      <c r="C33" t="s">
        <v>300</v>
      </c>
      <c r="D33">
        <f t="shared" si="0"/>
        <v>0</v>
      </c>
      <c r="E33" t="str">
        <f>IF(ISERROR(VLOOKUP(B33,'EU29'!$C$2:$D$30,2,FALSE)),"NA",VLOOKUP(C33,'EU29'!$C$2:$D$30,2,FALSE))</f>
        <v>NA</v>
      </c>
      <c r="F33" t="str">
        <f>IF(ISERROR(VLOOKUP(C33,'EU29'!$C$2:$D$30,2,FALSE)),"NA",VLOOKUP(C33,'EU29'!$C$2:$D$30,2,FALSE))</f>
        <v>NA</v>
      </c>
      <c r="G33">
        <f>VLOOKUP(A33,EEZ_Area!$A$2:$C$250,3,FALSE)/10^12</f>
        <v>4.8697038631800006E-2</v>
      </c>
      <c r="H33">
        <f t="shared" si="1"/>
        <v>1.3767021809085354</v>
      </c>
      <c r="I33" s="3">
        <f t="shared" si="2"/>
        <v>0.1966717401297908</v>
      </c>
      <c r="J33" s="2">
        <f t="shared" si="3"/>
        <v>3.8679773365679966E-2</v>
      </c>
      <c r="N33" s="2"/>
      <c r="O33" s="2"/>
      <c r="T33" s="2"/>
      <c r="V33" s="2"/>
    </row>
    <row r="34" spans="1:22">
      <c r="A34" t="s">
        <v>30</v>
      </c>
      <c r="B34" t="str">
        <f>VLOOKUP(A34,'ISO3'!$A$1:$B$249,2,FALSE)</f>
        <v>CMR</v>
      </c>
      <c r="C34" t="s">
        <v>301</v>
      </c>
      <c r="D34">
        <f t="shared" si="0"/>
        <v>0</v>
      </c>
      <c r="E34" t="str">
        <f>IF(ISERROR(VLOOKUP(B34,'EU29'!$C$2:$D$30,2,FALSE)),"NA",VLOOKUP(C34,'EU29'!$C$2:$D$30,2,FALSE))</f>
        <v>NA</v>
      </c>
      <c r="F34" t="str">
        <f>IF(ISERROR(VLOOKUP(C34,'EU29'!$C$2:$D$30,2,FALSE)),"NA",VLOOKUP(C34,'EU29'!$C$2:$D$30,2,FALSE))</f>
        <v>NA</v>
      </c>
      <c r="G34">
        <f>VLOOKUP(A34,EEZ_Area!$A$2:$C$250,3,FALSE)/10^12</f>
        <v>1.5142605179799999E-2</v>
      </c>
      <c r="H34">
        <f t="shared" si="1"/>
        <v>0.42809292230871271</v>
      </c>
      <c r="I34" s="3">
        <f t="shared" si="2"/>
        <v>6.1156131758387536E-2</v>
      </c>
      <c r="J34" s="2">
        <f t="shared" si="3"/>
        <v>3.7400724516492567E-3</v>
      </c>
      <c r="N34" s="2"/>
      <c r="O34" s="2"/>
      <c r="T34" s="2"/>
      <c r="V34" s="2"/>
    </row>
    <row r="35" spans="1:22">
      <c r="A35" t="s">
        <v>31</v>
      </c>
      <c r="B35" t="str">
        <f>VLOOKUP(A35,'ISO3'!$A$1:$B$249,2,FALSE)</f>
        <v>CAN</v>
      </c>
      <c r="C35" t="s">
        <v>302</v>
      </c>
      <c r="D35">
        <f t="shared" si="0"/>
        <v>0</v>
      </c>
      <c r="E35" t="str">
        <f>IF(ISERROR(VLOOKUP(B35,'EU29'!$C$2:$D$30,2,FALSE)),"NA",VLOOKUP(C35,'EU29'!$C$2:$D$30,2,FALSE))</f>
        <v>NA</v>
      </c>
      <c r="F35" t="str">
        <f>IF(ISERROR(VLOOKUP(C35,'EU29'!$C$2:$D$30,2,FALSE)),"NA",VLOOKUP(C35,'EU29'!$C$2:$D$30,2,FALSE))</f>
        <v>NA</v>
      </c>
      <c r="G35">
        <f>VLOOKUP(A35,EEZ_Area!$A$2:$C$250,3,FALSE)/10^12</f>
        <v>5.7653888252099996</v>
      </c>
      <c r="H35">
        <f t="shared" si="1"/>
        <v>162.9919106470914</v>
      </c>
      <c r="I35" s="3">
        <f t="shared" si="2"/>
        <v>23.284558663870204</v>
      </c>
      <c r="J35" s="2">
        <f t="shared" si="3"/>
        <v>542.17067217121291</v>
      </c>
      <c r="N35" s="2"/>
      <c r="O35" s="2"/>
      <c r="T35" s="2"/>
      <c r="V35" s="2"/>
    </row>
    <row r="36" spans="1:22" ht="15.75" thickBot="1">
      <c r="A36" t="s">
        <v>32</v>
      </c>
      <c r="B36" t="str">
        <f>VLOOKUP(A36,'ISO3'!$A$1:$B$249,2,FALSE)</f>
        <v>CPV</v>
      </c>
      <c r="C36" t="s">
        <v>299</v>
      </c>
      <c r="D36">
        <f t="shared" si="0"/>
        <v>0</v>
      </c>
      <c r="E36" t="str">
        <f>IF(ISERROR(VLOOKUP(B36,'EU29'!$C$2:$D$30,2,FALSE)),"NA",VLOOKUP(C36,'EU29'!$C$2:$D$30,2,FALSE))</f>
        <v>NA</v>
      </c>
      <c r="F36" t="str">
        <f>IF(ISERROR(VLOOKUP(C36,'EU29'!$C$2:$D$30,2,FALSE)),"NA",VLOOKUP(C36,'EU29'!$C$2:$D$30,2,FALSE))</f>
        <v>NA</v>
      </c>
      <c r="G36">
        <f>VLOOKUP(A36,EEZ_Area!$A$2:$C$250,3,FALSE)/10^12</f>
        <v>0.80193655165</v>
      </c>
      <c r="H36">
        <f t="shared" si="1"/>
        <v>22.67135395961996</v>
      </c>
      <c r="I36" s="3">
        <f t="shared" si="2"/>
        <v>3.2387648513742806</v>
      </c>
      <c r="J36" s="2">
        <f t="shared" si="3"/>
        <v>10.489597762497466</v>
      </c>
      <c r="N36" s="2"/>
      <c r="O36" s="2"/>
      <c r="T36" s="2"/>
      <c r="V36" s="2"/>
    </row>
    <row r="37" spans="1:22" ht="15.75" thickBot="1">
      <c r="A37" t="s">
        <v>33</v>
      </c>
      <c r="B37" s="1" t="s">
        <v>304</v>
      </c>
      <c r="C37" t="s">
        <v>561</v>
      </c>
      <c r="D37">
        <f t="shared" si="0"/>
        <v>1</v>
      </c>
      <c r="E37" t="str">
        <f>IF(ISERROR(VLOOKUP(B37,'EU29'!$C$2:$D$30,2,FALSE)),"NA",VLOOKUP(C37,'EU29'!$C$2:$D$30,2,FALSE))</f>
        <v>NA</v>
      </c>
      <c r="F37" t="str">
        <f>IF(ISERROR(VLOOKUP(C37,'EU29'!$C$2:$D$30,2,FALSE)),"NA",VLOOKUP(C37,'EU29'!$C$2:$D$30,2,FALSE))</f>
        <v>NA</v>
      </c>
      <c r="G37">
        <f>VLOOKUP(A37,EEZ_Area!$A$2:$C$250,3,FALSE)/10^12</f>
        <v>0.118372904936</v>
      </c>
      <c r="H37">
        <f t="shared" si="1"/>
        <v>3.3464917162221739</v>
      </c>
      <c r="I37" s="3">
        <f t="shared" si="2"/>
        <v>0.47807024517459634</v>
      </c>
      <c r="J37" s="2">
        <f t="shared" si="3"/>
        <v>0.22855115932129866</v>
      </c>
      <c r="N37" s="2"/>
      <c r="O37" s="2"/>
      <c r="T37" s="2"/>
      <c r="V37" s="2"/>
    </row>
    <row r="38" spans="1:22">
      <c r="A38" t="s">
        <v>34</v>
      </c>
      <c r="B38" t="s">
        <v>590</v>
      </c>
      <c r="C38" t="s">
        <v>561</v>
      </c>
      <c r="D38">
        <f t="shared" si="0"/>
        <v>1</v>
      </c>
      <c r="E38" t="str">
        <f>IF(ISERROR(VLOOKUP(B38,'EU29'!$C$2:$D$30,2,FALSE)),"NA",VLOOKUP(C38,'EU29'!$C$2:$D$30,2,FALSE))</f>
        <v>NA</v>
      </c>
      <c r="F38" t="str">
        <f>IF(ISERROR(VLOOKUP(C38,'EU29'!$C$2:$D$30,2,FALSE)),"NA",VLOOKUP(C38,'EU29'!$C$2:$D$30,2,FALSE))</f>
        <v>NA</v>
      </c>
      <c r="G38">
        <f>VLOOKUP(A38,EEZ_Area!$A$2:$C$250,3,FALSE)/10^12</f>
        <v>0.65080564613199998</v>
      </c>
      <c r="H38">
        <f t="shared" si="1"/>
        <v>18.398768745507081</v>
      </c>
      <c r="I38" s="3">
        <f t="shared" si="2"/>
        <v>2.6283955350724408</v>
      </c>
      <c r="J38" s="2">
        <f t="shared" si="3"/>
        <v>6.9084630887887428</v>
      </c>
      <c r="N38" s="2"/>
      <c r="O38" s="2"/>
      <c r="T38" s="2"/>
      <c r="V38" s="2"/>
    </row>
    <row r="39" spans="1:22">
      <c r="A39" t="s">
        <v>35</v>
      </c>
      <c r="B39" t="s">
        <v>590</v>
      </c>
      <c r="C39" t="s">
        <v>309</v>
      </c>
      <c r="D39">
        <f t="shared" si="0"/>
        <v>1</v>
      </c>
      <c r="E39" t="str">
        <f>IF(ISERROR(VLOOKUP(B39,'EU29'!$C$2:$D$30,2,FALSE)),"NA",VLOOKUP(C39,'EU29'!$C$2:$D$30,2,FALSE))</f>
        <v>NA</v>
      </c>
      <c r="F39" t="str">
        <f>IF(ISERROR(VLOOKUP(C39,'EU29'!$C$2:$D$30,2,FALSE)),"NA",VLOOKUP(C39,'EU29'!$C$2:$D$30,2,FALSE))</f>
        <v>NA</v>
      </c>
      <c r="G39">
        <f>VLOOKUP(A39,EEZ_Area!$A$2:$C$250,3,FALSE)/10^12</f>
        <v>0.72976336662100005</v>
      </c>
      <c r="H39">
        <f t="shared" si="1"/>
        <v>20.630963331684423</v>
      </c>
      <c r="I39" s="3">
        <f t="shared" si="2"/>
        <v>2.9472804759549178</v>
      </c>
      <c r="J39" s="2">
        <f t="shared" si="3"/>
        <v>8.6864622039450463</v>
      </c>
      <c r="N39" s="2"/>
      <c r="O39" s="2"/>
      <c r="T39" s="2"/>
      <c r="V39" s="2"/>
    </row>
    <row r="40" spans="1:22">
      <c r="A40" t="s">
        <v>591</v>
      </c>
      <c r="B40" t="s">
        <v>590</v>
      </c>
      <c r="C40" t="s">
        <v>590</v>
      </c>
      <c r="D40">
        <f t="shared" si="0"/>
        <v>0</v>
      </c>
      <c r="E40" t="str">
        <f>IF(ISERROR(VLOOKUP(B40,'EU29'!$C$2:$D$30,2,FALSE)),"NA",VLOOKUP(C40,'EU29'!$C$2:$D$30,2,FALSE))</f>
        <v>NA</v>
      </c>
      <c r="F40" t="str">
        <f>IF(ISERROR(VLOOKUP(C40,'EU29'!$C$2:$D$30,2,FALSE)),"NA",VLOOKUP(C40,'EU29'!$C$2:$D$30,2,FALSE))</f>
        <v>NA</v>
      </c>
      <c r="G40">
        <f>VLOOKUP(A40,EEZ_Area!$A$2:$C$250,3,FALSE)/10^12</f>
        <v>0.45096040731199999</v>
      </c>
      <c r="H40">
        <f t="shared" si="1"/>
        <v>12.74899241705457</v>
      </c>
      <c r="I40" s="3">
        <f t="shared" si="2"/>
        <v>1.8212846310077957</v>
      </c>
      <c r="J40" s="2">
        <f t="shared" si="3"/>
        <v>3.3170777071452027</v>
      </c>
      <c r="N40" s="2"/>
      <c r="O40" s="2"/>
      <c r="T40" s="2"/>
      <c r="V40" s="2"/>
    </row>
    <row r="41" spans="1:22">
      <c r="A41" t="s">
        <v>36</v>
      </c>
      <c r="B41" t="str">
        <f>VLOOKUP(A41,'ISO3'!$A$1:$B$249,2,FALSE)</f>
        <v>CHL</v>
      </c>
      <c r="C41" t="s">
        <v>309</v>
      </c>
      <c r="D41">
        <f t="shared" si="0"/>
        <v>0</v>
      </c>
      <c r="E41" t="str">
        <f>IF(ISERROR(VLOOKUP(B41,'EU29'!$C$2:$D$30,2,FALSE)),"NA",VLOOKUP(C41,'EU29'!$C$2:$D$30,2,FALSE))</f>
        <v>NA</v>
      </c>
      <c r="F41" t="str">
        <f>IF(ISERROR(VLOOKUP(C41,'EU29'!$C$2:$D$30,2,FALSE)),"NA",VLOOKUP(C41,'EU29'!$C$2:$D$30,2,FALSE))</f>
        <v>NA</v>
      </c>
      <c r="G41">
        <f>VLOOKUP(A41,EEZ_Area!$A$2:$C$250,3,FALSE)/10^12</f>
        <v>2.4880713116800002</v>
      </c>
      <c r="H41">
        <f t="shared" si="1"/>
        <v>70.339661246033444</v>
      </c>
      <c r="I41" s="3">
        <f t="shared" si="2"/>
        <v>10.048523035147635</v>
      </c>
      <c r="J41" s="2">
        <f t="shared" si="3"/>
        <v>100.97281518789265</v>
      </c>
      <c r="N41" s="2"/>
      <c r="O41" s="2"/>
      <c r="T41" s="2"/>
      <c r="V41" s="2"/>
    </row>
    <row r="42" spans="1:22">
      <c r="A42" t="s">
        <v>37</v>
      </c>
      <c r="B42" t="str">
        <f>VLOOKUP(A42,'ISO3'!$A$1:$B$249,2,FALSE)</f>
        <v>CHN</v>
      </c>
      <c r="C42" t="s">
        <v>310</v>
      </c>
      <c r="D42">
        <f t="shared" si="0"/>
        <v>0</v>
      </c>
      <c r="E42" t="str">
        <f>IF(ISERROR(VLOOKUP(B42,'EU29'!$C$2:$D$30,2,FALSE)),"NA",VLOOKUP(C42,'EU29'!$C$2:$D$30,2,FALSE))</f>
        <v>NA</v>
      </c>
      <c r="F42" t="str">
        <f>IF(ISERROR(VLOOKUP(C42,'EU29'!$C$2:$D$30,2,FALSE)),"NA",VLOOKUP(C42,'EU29'!$C$2:$D$30,2,FALSE))</f>
        <v>NA</v>
      </c>
      <c r="G42">
        <f>VLOOKUP(A42,EEZ_Area!$A$2:$C$250,3,FALSE)/10^12</f>
        <v>1.30238948555</v>
      </c>
      <c r="H42">
        <f t="shared" si="1"/>
        <v>36.819537604863072</v>
      </c>
      <c r="I42" s="3">
        <f t="shared" si="2"/>
        <v>5.2599339435518679</v>
      </c>
      <c r="J42" s="2">
        <f t="shared" si="3"/>
        <v>27.666905090529106</v>
      </c>
      <c r="N42" s="2"/>
      <c r="O42" s="2"/>
      <c r="T42" s="2"/>
      <c r="V42" s="2"/>
    </row>
    <row r="43" spans="1:22">
      <c r="A43" t="s">
        <v>38</v>
      </c>
      <c r="B43" t="str">
        <f>VLOOKUP(A43,'ISO3'!$A$1:$B$249,2,FALSE)</f>
        <v>CXR</v>
      </c>
      <c r="C43" t="s">
        <v>262</v>
      </c>
      <c r="D43">
        <f t="shared" si="0"/>
        <v>1</v>
      </c>
      <c r="E43" t="str">
        <f>IF(ISERROR(VLOOKUP(B43,'EU29'!$C$2:$D$30,2,FALSE)),"NA",VLOOKUP(C43,'EU29'!$C$2:$D$30,2,FALSE))</f>
        <v>NA</v>
      </c>
      <c r="F43" t="str">
        <f>IF(ISERROR(VLOOKUP(C43,'EU29'!$C$2:$D$30,2,FALSE)),"NA",VLOOKUP(C43,'EU29'!$C$2:$D$30,2,FALSE))</f>
        <v>NA</v>
      </c>
      <c r="G43">
        <f>VLOOKUP(A43,EEZ_Area!$A$2:$C$250,3,FALSE)/10^12</f>
        <v>0.32799430288199999</v>
      </c>
      <c r="H43">
        <f t="shared" si="1"/>
        <v>9.2726474707715347</v>
      </c>
      <c r="I43" s="3">
        <f t="shared" si="2"/>
        <v>1.3246639243959337</v>
      </c>
      <c r="J43" s="2">
        <f t="shared" si="3"/>
        <v>1.7547345125960361</v>
      </c>
      <c r="N43" s="2"/>
      <c r="O43" s="2"/>
      <c r="T43" s="2"/>
      <c r="V43" s="2"/>
    </row>
    <row r="44" spans="1:22">
      <c r="A44" t="s">
        <v>39</v>
      </c>
      <c r="B44" t="s">
        <v>590</v>
      </c>
      <c r="C44" t="s">
        <v>353</v>
      </c>
      <c r="D44">
        <f t="shared" si="0"/>
        <v>1</v>
      </c>
      <c r="E44" t="str">
        <f>IF(ISERROR(VLOOKUP(B44,'EU29'!$C$2:$D$30,2,FALSE)),"NA",VLOOKUP(C44,'EU29'!$C$2:$D$30,2,FALSE))</f>
        <v>NA</v>
      </c>
      <c r="F44" t="str">
        <f>IF(ISERROR(VLOOKUP(C44,'EU29'!$C$2:$D$30,2,FALSE)),"NA",VLOOKUP(C44,'EU29'!$C$2:$D$30,2,FALSE))</f>
        <v>EU</v>
      </c>
      <c r="G44">
        <f>VLOOKUP(A44,EEZ_Area!$A$2:$C$250,3,FALSE)/10^12</f>
        <v>0.43565704976000003</v>
      </c>
      <c r="H44">
        <f t="shared" si="1"/>
        <v>12.316354903378254</v>
      </c>
      <c r="I44" s="3">
        <f t="shared" si="2"/>
        <v>1.7594792719111796</v>
      </c>
      <c r="J44" s="2">
        <f t="shared" si="3"/>
        <v>3.0957673082850947</v>
      </c>
      <c r="N44" s="2"/>
      <c r="O44" s="2"/>
      <c r="T44" s="2"/>
      <c r="V44" s="2"/>
    </row>
    <row r="45" spans="1:22">
      <c r="A45" t="s">
        <v>40</v>
      </c>
      <c r="B45" t="s">
        <v>590</v>
      </c>
      <c r="C45" t="s">
        <v>262</v>
      </c>
      <c r="D45">
        <f t="shared" si="0"/>
        <v>1</v>
      </c>
      <c r="E45" t="str">
        <f>IF(ISERROR(VLOOKUP(B45,'EU29'!$C$2:$D$30,2,FALSE)),"NA",VLOOKUP(C45,'EU29'!$C$2:$D$30,2,FALSE))</f>
        <v>NA</v>
      </c>
      <c r="F45" t="str">
        <f>IF(ISERROR(VLOOKUP(C45,'EU29'!$C$2:$D$30,2,FALSE)),"NA",VLOOKUP(C45,'EU29'!$C$2:$D$30,2,FALSE))</f>
        <v>NA</v>
      </c>
      <c r="G45">
        <f>VLOOKUP(A45,EEZ_Area!$A$2:$C$250,3,FALSE)/10^12</f>
        <v>0.46743978215799997</v>
      </c>
      <c r="H45">
        <f t="shared" si="1"/>
        <v>13.21487683072572</v>
      </c>
      <c r="I45" s="3">
        <f t="shared" si="2"/>
        <v>1.8878395472465315</v>
      </c>
      <c r="J45" s="2">
        <f t="shared" si="3"/>
        <v>3.563938156147989</v>
      </c>
      <c r="N45" s="2"/>
      <c r="O45" s="2"/>
      <c r="T45" s="2"/>
      <c r="V45" s="2"/>
    </row>
    <row r="46" spans="1:22">
      <c r="A46" t="s">
        <v>41</v>
      </c>
      <c r="B46" t="s">
        <v>590</v>
      </c>
      <c r="C46" t="s">
        <v>590</v>
      </c>
      <c r="D46">
        <f t="shared" si="0"/>
        <v>0</v>
      </c>
      <c r="E46" t="str">
        <f>IF(ISERROR(VLOOKUP(B46,'EU29'!$C$2:$D$30,2,FALSE)),"NA",VLOOKUP(C46,'EU29'!$C$2:$D$30,2,FALSE))</f>
        <v>NA</v>
      </c>
      <c r="F46" t="str">
        <f>IF(ISERROR(VLOOKUP(C46,'EU29'!$C$2:$D$30,2,FALSE)),"NA",VLOOKUP(C46,'EU29'!$C$2:$D$30,2,FALSE))</f>
        <v>NA</v>
      </c>
      <c r="G46">
        <f>VLOOKUP(A46,EEZ_Area!$A$2:$C$250,3,FALSE)/10^12</f>
        <v>1.5504573736E-3</v>
      </c>
      <c r="H46">
        <f t="shared" si="1"/>
        <v>4.3832604766380248E-2</v>
      </c>
      <c r="I46" s="3">
        <f t="shared" si="2"/>
        <v>6.261800680911464E-3</v>
      </c>
      <c r="J46" s="2">
        <f t="shared" si="3"/>
        <v>3.9210147767463276E-5</v>
      </c>
      <c r="N46" s="2"/>
      <c r="O46" s="2"/>
      <c r="T46" s="2"/>
      <c r="V46" s="2"/>
    </row>
    <row r="47" spans="1:22">
      <c r="A47" t="s">
        <v>42</v>
      </c>
      <c r="B47" t="s">
        <v>590</v>
      </c>
      <c r="C47" t="s">
        <v>590</v>
      </c>
      <c r="D47">
        <f t="shared" si="0"/>
        <v>0</v>
      </c>
      <c r="E47" t="str">
        <f>IF(ISERROR(VLOOKUP(B47,'EU29'!$C$2:$D$30,2,FALSE)),"NA",VLOOKUP(C47,'EU29'!$C$2:$D$30,2,FALSE))</f>
        <v>NA</v>
      </c>
      <c r="F47" t="str">
        <f>IF(ISERROR(VLOOKUP(C47,'EU29'!$C$2:$D$30,2,FALSE)),"NA",VLOOKUP(C47,'EU29'!$C$2:$D$30,2,FALSE))</f>
        <v>NA</v>
      </c>
      <c r="G47">
        <f>VLOOKUP(A47,EEZ_Area!$A$2:$C$250,3,FALSE)/10^12</f>
        <v>3.68941076294E-3</v>
      </c>
      <c r="H47">
        <f t="shared" si="1"/>
        <v>0.10430243781374629</v>
      </c>
      <c r="I47" s="3">
        <f t="shared" si="2"/>
        <v>1.4900348259106614E-2</v>
      </c>
      <c r="J47" s="2">
        <f t="shared" si="3"/>
        <v>2.2202037824266149E-4</v>
      </c>
      <c r="N47" s="2"/>
      <c r="O47" s="2"/>
      <c r="T47" s="2"/>
      <c r="V47" s="2"/>
    </row>
    <row r="48" spans="1:22">
      <c r="A48" t="s">
        <v>43</v>
      </c>
      <c r="B48" t="s">
        <v>590</v>
      </c>
      <c r="C48" t="s">
        <v>590</v>
      </c>
      <c r="D48">
        <f t="shared" si="0"/>
        <v>0</v>
      </c>
      <c r="E48" t="str">
        <f>IF(ISERROR(VLOOKUP(B48,'EU29'!$C$2:$D$30,2,FALSE)),"NA",VLOOKUP(C48,'EU29'!$C$2:$D$30,2,FALSE))</f>
        <v>NA</v>
      </c>
      <c r="F48" t="str">
        <f>IF(ISERROR(VLOOKUP(C48,'EU29'!$C$2:$D$30,2,FALSE)),"NA",VLOOKUP(C48,'EU29'!$C$2:$D$30,2,FALSE))</f>
        <v>NA</v>
      </c>
      <c r="G48">
        <f>VLOOKUP(A48,EEZ_Area!$A$2:$C$250,3,FALSE)/10^12</f>
        <v>2.8380818795500002E-3</v>
      </c>
      <c r="H48">
        <f t="shared" si="1"/>
        <v>8.0234725210210536E-2</v>
      </c>
      <c r="I48" s="3">
        <f t="shared" si="2"/>
        <v>1.146210360145865E-2</v>
      </c>
      <c r="J48" s="2">
        <f t="shared" si="3"/>
        <v>1.3137981897057136E-4</v>
      </c>
      <c r="N48" s="2"/>
      <c r="O48" s="2"/>
      <c r="T48" s="2"/>
      <c r="V48" s="2"/>
    </row>
    <row r="49" spans="1:22">
      <c r="A49" t="s">
        <v>44</v>
      </c>
      <c r="B49" t="s">
        <v>590</v>
      </c>
      <c r="C49" t="s">
        <v>590</v>
      </c>
      <c r="D49">
        <f t="shared" si="0"/>
        <v>0</v>
      </c>
      <c r="E49" t="str">
        <f>IF(ISERROR(VLOOKUP(B49,'EU29'!$C$2:$D$30,2,FALSE)),"NA",VLOOKUP(C49,'EU29'!$C$2:$D$30,2,FALSE))</f>
        <v>NA</v>
      </c>
      <c r="F49" t="str">
        <f>IF(ISERROR(VLOOKUP(C49,'EU29'!$C$2:$D$30,2,FALSE)),"NA",VLOOKUP(C49,'EU29'!$C$2:$D$30,2,FALSE))</f>
        <v>NA</v>
      </c>
      <c r="G49">
        <f>VLOOKUP(A49,EEZ_Area!$A$2:$C$250,3,FALSE)/10^12</f>
        <v>1.55247584413E-3</v>
      </c>
      <c r="H49">
        <f t="shared" si="1"/>
        <v>4.3889668457701626E-2</v>
      </c>
      <c r="I49" s="3">
        <f t="shared" si="2"/>
        <v>6.2699526368145192E-3</v>
      </c>
      <c r="J49" s="2">
        <f t="shared" si="3"/>
        <v>3.9312306067897344E-5</v>
      </c>
      <c r="N49" s="2"/>
      <c r="O49" s="2"/>
      <c r="T49" s="2"/>
      <c r="V49" s="2"/>
    </row>
    <row r="50" spans="1:22">
      <c r="A50" t="s">
        <v>45</v>
      </c>
      <c r="B50" t="str">
        <f>VLOOKUP(A50,'ISO3'!$A$1:$B$249,2,FALSE)</f>
        <v>COL</v>
      </c>
      <c r="C50" t="s">
        <v>314</v>
      </c>
      <c r="D50">
        <f t="shared" si="0"/>
        <v>0</v>
      </c>
      <c r="E50" t="str">
        <f>IF(ISERROR(VLOOKUP(B50,'EU29'!$C$2:$D$30,2,FALSE)),"NA",VLOOKUP(C50,'EU29'!$C$2:$D$30,2,FALSE))</f>
        <v>NA</v>
      </c>
      <c r="F50" t="str">
        <f>IF(ISERROR(VLOOKUP(C50,'EU29'!$C$2:$D$30,2,FALSE)),"NA",VLOOKUP(C50,'EU29'!$C$2:$D$30,2,FALSE))</f>
        <v>NA</v>
      </c>
      <c r="G50">
        <f>VLOOKUP(A50,EEZ_Area!$A$2:$C$250,3,FALSE)/10^12</f>
        <v>0.719033371531</v>
      </c>
      <c r="H50">
        <f t="shared" si="1"/>
        <v>20.327618240143384</v>
      </c>
      <c r="I50" s="3">
        <f t="shared" si="2"/>
        <v>2.9039454628776267</v>
      </c>
      <c r="J50" s="2">
        <f t="shared" si="3"/>
        <v>8.4328992513675534</v>
      </c>
      <c r="N50" s="2"/>
      <c r="O50" s="2"/>
      <c r="T50" s="2"/>
      <c r="V50" s="2"/>
    </row>
    <row r="51" spans="1:22">
      <c r="A51" t="s">
        <v>46</v>
      </c>
      <c r="B51" t="s">
        <v>316</v>
      </c>
      <c r="C51" t="s">
        <v>316</v>
      </c>
      <c r="D51">
        <f t="shared" si="0"/>
        <v>0</v>
      </c>
      <c r="E51" t="str">
        <f>IF(ISERROR(VLOOKUP(B51,'EU29'!$C$2:$D$30,2,FALSE)),"NA",VLOOKUP(C51,'EU29'!$C$2:$D$30,2,FALSE))</f>
        <v>NA</v>
      </c>
      <c r="F51" t="str">
        <f>IF(ISERROR(VLOOKUP(C51,'EU29'!$C$2:$D$30,2,FALSE)),"NA",VLOOKUP(C51,'EU29'!$C$2:$D$30,2,FALSE))</f>
        <v>NA</v>
      </c>
      <c r="G51">
        <f>VLOOKUP(A51,EEZ_Area!$A$2:$C$250,3,FALSE)/10^12</f>
        <v>0.164473334266</v>
      </c>
      <c r="H51">
        <f t="shared" si="1"/>
        <v>4.6497857846624271</v>
      </c>
      <c r="I51" s="3">
        <f t="shared" si="2"/>
        <v>0.6642551120946325</v>
      </c>
      <c r="J51" s="2">
        <f t="shared" si="3"/>
        <v>0.44123485394385281</v>
      </c>
      <c r="N51" s="2"/>
      <c r="O51" s="2"/>
      <c r="T51" s="2"/>
      <c r="V51" s="2"/>
    </row>
    <row r="52" spans="1:22">
      <c r="A52" t="s">
        <v>47</v>
      </c>
      <c r="B52" t="s">
        <v>320</v>
      </c>
      <c r="C52" t="s">
        <v>320</v>
      </c>
      <c r="D52">
        <f t="shared" si="0"/>
        <v>0</v>
      </c>
      <c r="E52" t="str">
        <f>IF(ISERROR(VLOOKUP(B52,'EU29'!$C$2:$D$30,2,FALSE)),"NA",VLOOKUP(C52,'EU29'!$C$2:$D$30,2,FALSE))</f>
        <v>NA</v>
      </c>
      <c r="F52" t="str">
        <f>IF(ISERROR(VLOOKUP(C52,'EU29'!$C$2:$D$30,2,FALSE)),"NA",VLOOKUP(C52,'EU29'!$C$2:$D$30,2,FALSE))</f>
        <v>NA</v>
      </c>
      <c r="G52">
        <f>VLOOKUP(A52,EEZ_Area!$A$2:$C$250,3,FALSE)/10^12</f>
        <v>3.3806092397199998E-2</v>
      </c>
      <c r="H52">
        <f t="shared" si="1"/>
        <v>0.95572384766799079</v>
      </c>
      <c r="I52" s="3">
        <f t="shared" si="2"/>
        <v>0.13653197823828442</v>
      </c>
      <c r="J52" s="2">
        <f t="shared" si="3"/>
        <v>1.8640981081659371E-2</v>
      </c>
      <c r="N52" s="2"/>
      <c r="O52" s="2"/>
      <c r="T52" s="2"/>
      <c r="V52" s="2"/>
    </row>
    <row r="53" spans="1:22">
      <c r="A53" t="s">
        <v>48</v>
      </c>
      <c r="B53" t="str">
        <f>VLOOKUP(A53,'ISO3'!$A$1:$B$249,2,FALSE)</f>
        <v>COK</v>
      </c>
      <c r="C53" t="s">
        <v>321</v>
      </c>
      <c r="D53">
        <f t="shared" si="0"/>
        <v>0</v>
      </c>
      <c r="E53" t="str">
        <f>IF(ISERROR(VLOOKUP(B53,'EU29'!$C$2:$D$30,2,FALSE)),"NA",VLOOKUP(C53,'EU29'!$C$2:$D$30,2,FALSE))</f>
        <v>NA</v>
      </c>
      <c r="F53" t="str">
        <f>IF(ISERROR(VLOOKUP(C53,'EU29'!$C$2:$D$30,2,FALSE)),"NA",VLOOKUP(C53,'EU29'!$C$2:$D$30,2,FALSE))</f>
        <v>NA</v>
      </c>
      <c r="G53">
        <f>VLOOKUP(A53,EEZ_Area!$A$2:$C$250,3,FALSE)/10^12</f>
        <v>1.9695220235599999</v>
      </c>
      <c r="H53">
        <f t="shared" si="1"/>
        <v>55.679879954996345</v>
      </c>
      <c r="I53" s="3">
        <f t="shared" si="2"/>
        <v>7.9542685649994782</v>
      </c>
      <c r="J53" s="2">
        <f t="shared" si="3"/>
        <v>63.270388404138856</v>
      </c>
      <c r="N53" s="2"/>
      <c r="O53" s="2"/>
      <c r="T53" s="2"/>
      <c r="V53" s="2"/>
    </row>
    <row r="54" spans="1:22">
      <c r="A54" t="s">
        <v>49</v>
      </c>
      <c r="B54" t="str">
        <f>VLOOKUP(A54,'ISO3'!$A$1:$B$249,2,FALSE)</f>
        <v>CRI</v>
      </c>
      <c r="C54" t="s">
        <v>322</v>
      </c>
      <c r="D54">
        <f t="shared" si="0"/>
        <v>0</v>
      </c>
      <c r="E54" t="str">
        <f>IF(ISERROR(VLOOKUP(B54,'EU29'!$C$2:$D$30,2,FALSE)),"NA",VLOOKUP(C54,'EU29'!$C$2:$D$30,2,FALSE))</f>
        <v>NA</v>
      </c>
      <c r="F54" t="str">
        <f>IF(ISERROR(VLOOKUP(C54,'EU29'!$C$2:$D$30,2,FALSE)),"NA",VLOOKUP(C54,'EU29'!$C$2:$D$30,2,FALSE))</f>
        <v>NA</v>
      </c>
      <c r="G54">
        <f>VLOOKUP(A54,EEZ_Area!$A$2:$C$250,3,FALSE)/10^12</f>
        <v>0.59912268714500005</v>
      </c>
      <c r="H54">
        <f t="shared" si="1"/>
        <v>16.937652333661337</v>
      </c>
      <c r="I54" s="3">
        <f t="shared" si="2"/>
        <v>2.4196646190944771</v>
      </c>
      <c r="J54" s="2">
        <f t="shared" si="3"/>
        <v>5.8547768688976207</v>
      </c>
      <c r="N54" s="2"/>
      <c r="O54" s="2"/>
      <c r="T54" s="2"/>
      <c r="V54" s="2"/>
    </row>
    <row r="55" spans="1:22">
      <c r="A55" t="s">
        <v>50</v>
      </c>
      <c r="B55" t="str">
        <f>VLOOKUP(A55,'ISO3'!$A$1:$B$249,2,FALSE)</f>
        <v>HRV</v>
      </c>
      <c r="C55" t="s">
        <v>323</v>
      </c>
      <c r="D55">
        <f t="shared" si="0"/>
        <v>0</v>
      </c>
      <c r="E55" t="str">
        <f>IF(ISERROR(VLOOKUP(B55,'EU29'!$C$2:$D$30,2,FALSE)),"NA",VLOOKUP(C55,'EU29'!$C$2:$D$30,2,FALSE))</f>
        <v>EU</v>
      </c>
      <c r="F55" t="str">
        <f>IF(ISERROR(VLOOKUP(C55,'EU29'!$C$2:$D$30,2,FALSE)),"NA",VLOOKUP(C55,'EU29'!$C$2:$D$30,2,FALSE))</f>
        <v>EU</v>
      </c>
      <c r="G55">
        <f>VLOOKUP(A55,EEZ_Area!$A$2:$C$250,3,FALSE)/10^12</f>
        <v>5.5507000771099997E-2</v>
      </c>
      <c r="H55">
        <f t="shared" si="1"/>
        <v>1.5692249706404886</v>
      </c>
      <c r="I55" s="3">
        <f t="shared" si="2"/>
        <v>0.22417499580578412</v>
      </c>
      <c r="J55" s="2">
        <f t="shared" si="3"/>
        <v>5.0254428744523329E-2</v>
      </c>
      <c r="N55" s="2"/>
      <c r="O55" s="2"/>
      <c r="T55" s="2"/>
      <c r="V55" s="2"/>
    </row>
    <row r="56" spans="1:22">
      <c r="A56" t="s">
        <v>51</v>
      </c>
      <c r="B56" t="s">
        <v>590</v>
      </c>
      <c r="C56" t="s">
        <v>353</v>
      </c>
      <c r="D56">
        <f t="shared" si="0"/>
        <v>1</v>
      </c>
      <c r="E56" t="str">
        <f>IF(ISERROR(VLOOKUP(B56,'EU29'!$C$2:$D$30,2,FALSE)),"NA",VLOOKUP(C56,'EU29'!$C$2:$D$30,2,FALSE))</f>
        <v>NA</v>
      </c>
      <c r="F56" t="str">
        <f>IF(ISERROR(VLOOKUP(C56,'EU29'!$C$2:$D$30,2,FALSE)),"NA",VLOOKUP(C56,'EU29'!$C$2:$D$30,2,FALSE))</f>
        <v>EU</v>
      </c>
      <c r="G56">
        <f>VLOOKUP(A56,EEZ_Area!$A$2:$C$250,3,FALSE)/10^12</f>
        <v>0.57537487286800004</v>
      </c>
      <c r="H56">
        <f t="shared" si="1"/>
        <v>16.266283629823828</v>
      </c>
      <c r="I56" s="3">
        <f t="shared" si="2"/>
        <v>2.3237548042605467</v>
      </c>
      <c r="J56" s="2">
        <f t="shared" si="3"/>
        <v>5.3998363903239719</v>
      </c>
      <c r="N56" s="2"/>
      <c r="O56" s="2"/>
      <c r="T56" s="2"/>
      <c r="V56" s="2"/>
    </row>
    <row r="57" spans="1:22" ht="15.75" thickBot="1">
      <c r="A57" t="s">
        <v>52</v>
      </c>
      <c r="B57" t="str">
        <f>VLOOKUP(A57,'ISO3'!$A$1:$B$249,2,FALSE)</f>
        <v>CUB</v>
      </c>
      <c r="C57" t="s">
        <v>324</v>
      </c>
      <c r="D57">
        <f t="shared" si="0"/>
        <v>0</v>
      </c>
      <c r="E57" t="str">
        <f>IF(ISERROR(VLOOKUP(B57,'EU29'!$C$2:$D$30,2,FALSE)),"NA",VLOOKUP(C57,'EU29'!$C$2:$D$30,2,FALSE))</f>
        <v>NA</v>
      </c>
      <c r="F57" t="str">
        <f>IF(ISERROR(VLOOKUP(C57,'EU29'!$C$2:$D$30,2,FALSE)),"NA",VLOOKUP(C57,'EU29'!$C$2:$D$30,2,FALSE))</f>
        <v>NA</v>
      </c>
      <c r="G57">
        <f>VLOOKUP(A57,EEZ_Area!$A$2:$C$250,3,FALSE)/10^12</f>
        <v>0.352256094884</v>
      </c>
      <c r="H57">
        <f t="shared" si="1"/>
        <v>9.9585467143467099</v>
      </c>
      <c r="I57" s="3">
        <f t="shared" si="2"/>
        <v>1.4226495306209586</v>
      </c>
      <c r="J57" s="2">
        <f t="shared" si="3"/>
        <v>2.0239316869760335</v>
      </c>
      <c r="N57" s="2"/>
      <c r="O57" s="2"/>
      <c r="T57" s="2"/>
      <c r="V57" s="2"/>
    </row>
    <row r="58" spans="1:22" ht="15.75" thickBot="1">
      <c r="A58" s="1" t="s">
        <v>325</v>
      </c>
      <c r="B58" s="1" t="s">
        <v>326</v>
      </c>
      <c r="C58" t="s">
        <v>456</v>
      </c>
      <c r="D58">
        <f t="shared" si="0"/>
        <v>1</v>
      </c>
      <c r="E58" t="str">
        <f>IF(ISERROR(VLOOKUP(B58,'EU29'!$C$2:$D$30,2,FALSE)),"NA",VLOOKUP(C58,'EU29'!$C$2:$D$30,2,FALSE))</f>
        <v>NA</v>
      </c>
      <c r="F58" t="str">
        <f>IF(ISERROR(VLOOKUP(C58,'EU29'!$C$2:$D$30,2,FALSE)),"NA",VLOOKUP(C58,'EU29'!$C$2:$D$30,2,FALSE))</f>
        <v>EU</v>
      </c>
      <c r="G58">
        <f>VLOOKUP(A58,EEZ_Area!$A$2:$C$250,3,FALSE)/10^12</f>
        <v>2.5398347508299998E-2</v>
      </c>
      <c r="H58">
        <f t="shared" si="1"/>
        <v>0.71803052893068731</v>
      </c>
      <c r="I58" s="3">
        <f t="shared" si="2"/>
        <v>0.10257578984724106</v>
      </c>
      <c r="J58" s="2">
        <f t="shared" si="3"/>
        <v>1.0521792662785362E-2</v>
      </c>
      <c r="N58" s="2"/>
      <c r="O58" s="2"/>
      <c r="P58" s="1"/>
      <c r="T58" s="2"/>
      <c r="V58" s="2"/>
    </row>
    <row r="59" spans="1:22">
      <c r="A59" t="s">
        <v>53</v>
      </c>
      <c r="B59" t="str">
        <f>VLOOKUP(A59,'ISO3'!$A$1:$B$249,2,FALSE)</f>
        <v>CYP</v>
      </c>
      <c r="C59" t="s">
        <v>327</v>
      </c>
      <c r="D59">
        <f t="shared" si="0"/>
        <v>0</v>
      </c>
      <c r="E59" t="str">
        <f>IF(ISERROR(VLOOKUP(B59,'EU29'!$C$2:$D$30,2,FALSE)),"NA",VLOOKUP(C59,'EU29'!$C$2:$D$30,2,FALSE))</f>
        <v>EU</v>
      </c>
      <c r="F59" t="str">
        <f>IF(ISERROR(VLOOKUP(C59,'EU29'!$C$2:$D$30,2,FALSE)),"NA",VLOOKUP(C59,'EU29'!$C$2:$D$30,2,FALSE))</f>
        <v>EU</v>
      </c>
      <c r="G59">
        <f>VLOOKUP(A59,EEZ_Area!$A$2:$C$250,3,FALSE)/10^12</f>
        <v>9.8453239091200004E-2</v>
      </c>
      <c r="H59">
        <f t="shared" si="1"/>
        <v>2.7833476692328887</v>
      </c>
      <c r="I59" s="3">
        <f t="shared" si="2"/>
        <v>0.39762109560469844</v>
      </c>
      <c r="J59" s="2">
        <f t="shared" si="3"/>
        <v>0.15810253566988072</v>
      </c>
      <c r="N59" s="2"/>
      <c r="O59" s="2"/>
      <c r="T59" s="2"/>
      <c r="V59" s="2"/>
    </row>
    <row r="60" spans="1:22">
      <c r="A60" t="s">
        <v>54</v>
      </c>
      <c r="B60" t="str">
        <f>VLOOKUP(A60,'ISO3'!$A$1:$B$249,2,FALSE)</f>
        <v>DNK</v>
      </c>
      <c r="C60" t="s">
        <v>332</v>
      </c>
      <c r="D60">
        <f t="shared" si="0"/>
        <v>0</v>
      </c>
      <c r="E60" t="str">
        <f>IF(ISERROR(VLOOKUP(B60,'EU29'!$C$2:$D$30,2,FALSE)),"NA",VLOOKUP(C60,'EU29'!$C$2:$D$30,2,FALSE))</f>
        <v>EU</v>
      </c>
      <c r="F60" t="str">
        <f>IF(ISERROR(VLOOKUP(C60,'EU29'!$C$2:$D$30,2,FALSE)),"NA",VLOOKUP(C60,'EU29'!$C$2:$D$30,2,FALSE))</f>
        <v>EU</v>
      </c>
      <c r="G60">
        <f>VLOOKUP(A60,EEZ_Area!$A$2:$C$250,3,FALSE)/10^12</f>
        <v>0.104907576123</v>
      </c>
      <c r="H60">
        <f t="shared" si="1"/>
        <v>2.9658166677110684</v>
      </c>
      <c r="I60" s="3">
        <f t="shared" si="2"/>
        <v>0.42368809538729552</v>
      </c>
      <c r="J60" s="2">
        <f t="shared" si="3"/>
        <v>0.17951160217291404</v>
      </c>
      <c r="N60" s="2"/>
      <c r="O60" s="2"/>
      <c r="T60" s="2"/>
      <c r="V60" s="2"/>
    </row>
    <row r="61" spans="1:22">
      <c r="A61" t="s">
        <v>55</v>
      </c>
      <c r="B61" t="s">
        <v>318</v>
      </c>
      <c r="C61" t="s">
        <v>318</v>
      </c>
      <c r="D61">
        <f t="shared" si="0"/>
        <v>0</v>
      </c>
      <c r="E61" t="str">
        <f>IF(ISERROR(VLOOKUP(B61,'EU29'!$C$2:$D$30,2,FALSE)),"NA",VLOOKUP(C61,'EU29'!$C$2:$D$30,2,FALSE))</f>
        <v>NA</v>
      </c>
      <c r="F61" t="str">
        <f>IF(ISERROR(VLOOKUP(C61,'EU29'!$C$2:$D$30,2,FALSE)),"NA",VLOOKUP(C61,'EU29'!$C$2:$D$30,2,FALSE))</f>
        <v>NA</v>
      </c>
      <c r="G61">
        <f>VLOOKUP(A61,EEZ_Area!$A$2:$C$250,3,FALSE)/10^12</f>
        <v>1.3361593290100001E-2</v>
      </c>
      <c r="H61">
        <f t="shared" si="1"/>
        <v>0.37774236667609828</v>
      </c>
      <c r="I61" s="3">
        <f t="shared" si="2"/>
        <v>5.3963195239442624E-2</v>
      </c>
      <c r="J61" s="2">
        <f t="shared" si="3"/>
        <v>2.9120264404502031E-3</v>
      </c>
      <c r="N61" s="2"/>
      <c r="O61" s="2"/>
      <c r="T61" s="2"/>
      <c r="V61" s="2"/>
    </row>
    <row r="62" spans="1:22">
      <c r="A62" t="s">
        <v>56</v>
      </c>
      <c r="B62" t="str">
        <f>VLOOKUP(A62,'ISO3'!$A$1:$B$249,2,FALSE)</f>
        <v>DJI</v>
      </c>
      <c r="C62" t="s">
        <v>333</v>
      </c>
      <c r="D62">
        <f t="shared" si="0"/>
        <v>0</v>
      </c>
      <c r="E62" t="str">
        <f>IF(ISERROR(VLOOKUP(B62,'EU29'!$C$2:$D$30,2,FALSE)),"NA",VLOOKUP(C62,'EU29'!$C$2:$D$30,2,FALSE))</f>
        <v>NA</v>
      </c>
      <c r="F62" t="str">
        <f>IF(ISERROR(VLOOKUP(C62,'EU29'!$C$2:$D$30,2,FALSE)),"NA",VLOOKUP(C62,'EU29'!$C$2:$D$30,2,FALSE))</f>
        <v>NA</v>
      </c>
      <c r="G62">
        <f>VLOOKUP(A62,EEZ_Area!$A$2:$C$250,3,FALSE)/10^12</f>
        <v>7.2234370943900002E-3</v>
      </c>
      <c r="H62">
        <f t="shared" si="1"/>
        <v>0.20421204001116366</v>
      </c>
      <c r="I62" s="3">
        <f t="shared" si="2"/>
        <v>2.9173148573023385E-2</v>
      </c>
      <c r="J62" s="2">
        <f t="shared" si="3"/>
        <v>8.5107259766369634E-4</v>
      </c>
      <c r="N62" s="2"/>
      <c r="O62" s="2"/>
      <c r="T62" s="2"/>
      <c r="V62" s="2"/>
    </row>
    <row r="63" spans="1:22" ht="15.75" thickBot="1">
      <c r="A63" t="s">
        <v>57</v>
      </c>
      <c r="B63" t="str">
        <f>VLOOKUP(A63,'ISO3'!$A$1:$B$249,2,FALSE)</f>
        <v>DMA</v>
      </c>
      <c r="C63" t="s">
        <v>561</v>
      </c>
      <c r="D63">
        <f t="shared" si="0"/>
        <v>1</v>
      </c>
      <c r="E63" t="str">
        <f>IF(ISERROR(VLOOKUP(B63,'EU29'!$C$2:$D$30,2,FALSE)),"NA",VLOOKUP(C63,'EU29'!$C$2:$D$30,2,FALSE))</f>
        <v>NA</v>
      </c>
      <c r="F63" t="str">
        <f>IF(ISERROR(VLOOKUP(C63,'EU29'!$C$2:$D$30,2,FALSE)),"NA",VLOOKUP(C63,'EU29'!$C$2:$D$30,2,FALSE))</f>
        <v>NA</v>
      </c>
      <c r="G63">
        <f>VLOOKUP(A63,EEZ_Area!$A$2:$C$250,3,FALSE)/10^12</f>
        <v>2.8582749089599999E-2</v>
      </c>
      <c r="H63">
        <f t="shared" si="1"/>
        <v>0.80805597452321432</v>
      </c>
      <c r="I63" s="3">
        <f t="shared" si="2"/>
        <v>0.11543656778903062</v>
      </c>
      <c r="J63" s="2">
        <f t="shared" si="3"/>
        <v>1.3325601182911461E-2</v>
      </c>
      <c r="N63" s="2"/>
      <c r="O63" s="2"/>
      <c r="T63" s="2"/>
      <c r="V63" s="2"/>
    </row>
    <row r="64" spans="1:22" ht="15.75" thickBot="1">
      <c r="A64" t="s">
        <v>58</v>
      </c>
      <c r="B64" s="1" t="s">
        <v>336</v>
      </c>
      <c r="C64" t="s">
        <v>336</v>
      </c>
      <c r="D64">
        <f t="shared" si="0"/>
        <v>0</v>
      </c>
      <c r="E64" t="str">
        <f>IF(ISERROR(VLOOKUP(B64,'EU29'!$C$2:$D$30,2,FALSE)),"NA",VLOOKUP(C64,'EU29'!$C$2:$D$30,2,FALSE))</f>
        <v>NA</v>
      </c>
      <c r="F64" t="str">
        <f>IF(ISERROR(VLOOKUP(C64,'EU29'!$C$2:$D$30,2,FALSE)),"NA",VLOOKUP(C64,'EU29'!$C$2:$D$30,2,FALSE))</f>
        <v>NA</v>
      </c>
      <c r="G64">
        <f>VLOOKUP(A64,EEZ_Area!$A$2:$C$250,3,FALSE)/10^12</f>
        <v>0.36380898610000001</v>
      </c>
      <c r="H64">
        <f t="shared" si="1"/>
        <v>10.285155702895761</v>
      </c>
      <c r="I64" s="3">
        <f t="shared" si="2"/>
        <v>1.4693079575565373</v>
      </c>
      <c r="J64" s="2">
        <f t="shared" si="3"/>
        <v>2.1588658741389635</v>
      </c>
      <c r="N64" s="2"/>
      <c r="O64" s="2"/>
      <c r="T64" s="2"/>
      <c r="V64" s="2"/>
    </row>
    <row r="65" spans="1:22">
      <c r="A65" t="s">
        <v>59</v>
      </c>
      <c r="B65" t="s">
        <v>456</v>
      </c>
      <c r="C65" t="s">
        <v>456</v>
      </c>
      <c r="D65">
        <f t="shared" si="0"/>
        <v>0</v>
      </c>
      <c r="E65" t="str">
        <f>IF(ISERROR(VLOOKUP(B65,'EU29'!$C$2:$D$30,2,FALSE)),"NA",VLOOKUP(C65,'EU29'!$C$2:$D$30,2,FALSE))</f>
        <v>EU</v>
      </c>
      <c r="F65" t="str">
        <f>IF(ISERROR(VLOOKUP(C65,'EU29'!$C$2:$D$30,2,FALSE)),"NA",VLOOKUP(C65,'EU29'!$C$2:$D$30,2,FALSE))</f>
        <v>EU</v>
      </c>
      <c r="G65">
        <f>VLOOKUP(A65,EEZ_Area!$A$2:$C$250,3,FALSE)/10^12</f>
        <v>6.4288620929300003E-2</v>
      </c>
      <c r="H65">
        <f t="shared" si="1"/>
        <v>1.8174880265341902</v>
      </c>
      <c r="I65" s="3">
        <f t="shared" si="2"/>
        <v>0.25964114664774146</v>
      </c>
      <c r="J65" s="2">
        <f t="shared" si="3"/>
        <v>6.7413525032553989E-2</v>
      </c>
      <c r="N65" s="2"/>
      <c r="O65" s="2"/>
      <c r="T65" s="2"/>
      <c r="V65" s="2"/>
    </row>
    <row r="66" spans="1:22">
      <c r="A66" t="s">
        <v>60</v>
      </c>
      <c r="B66" t="s">
        <v>543</v>
      </c>
      <c r="C66" t="s">
        <v>543</v>
      </c>
      <c r="D66">
        <f t="shared" si="0"/>
        <v>0</v>
      </c>
      <c r="E66" t="str">
        <f>IF(ISERROR(VLOOKUP(B66,'EU29'!$C$2:$D$30,2,FALSE)),"NA",VLOOKUP(C66,'EU29'!$C$2:$D$30,2,FALSE))</f>
        <v>NA</v>
      </c>
      <c r="F66" t="str">
        <f>IF(ISERROR(VLOOKUP(C66,'EU29'!$C$2:$D$30,2,FALSE)),"NA",VLOOKUP(C66,'EU29'!$C$2:$D$30,2,FALSE))</f>
        <v>NA</v>
      </c>
      <c r="G66">
        <f>VLOOKUP(A66,EEZ_Area!$A$2:$C$250,3,FALSE)/10^12</f>
        <v>7.5639099565499995E-2</v>
      </c>
      <c r="H66">
        <f t="shared" si="1"/>
        <v>2.1383746580799547</v>
      </c>
      <c r="I66" s="3">
        <f t="shared" si="2"/>
        <v>0.30548209401142212</v>
      </c>
      <c r="J66" s="2">
        <f t="shared" si="3"/>
        <v>9.3319309761603339E-2</v>
      </c>
      <c r="N66" s="2"/>
      <c r="O66" s="2"/>
      <c r="T66" s="2"/>
      <c r="V66" s="2"/>
    </row>
    <row r="67" spans="1:22">
      <c r="A67" t="s">
        <v>61</v>
      </c>
      <c r="B67" t="s">
        <v>590</v>
      </c>
      <c r="C67" t="s">
        <v>337</v>
      </c>
      <c r="D67">
        <f t="shared" si="0"/>
        <v>1</v>
      </c>
      <c r="E67" t="str">
        <f>IF(ISERROR(VLOOKUP(B67,'EU29'!$C$2:$D$30,2,FALSE)),"NA",VLOOKUP(C67,'EU29'!$C$2:$D$30,2,FALSE))</f>
        <v>NA</v>
      </c>
      <c r="F67" t="str">
        <f>IF(ISERROR(VLOOKUP(C67,'EU29'!$C$2:$D$30,2,FALSE)),"NA",VLOOKUP(C67,'EU29'!$C$2:$D$30,2,FALSE))</f>
        <v>NA</v>
      </c>
      <c r="G67">
        <f>VLOOKUP(A67,EEZ_Area!$A$2:$C$250,3,FALSE)/10^12</f>
        <v>0.84143290977899998</v>
      </c>
      <c r="H67">
        <f t="shared" si="1"/>
        <v>23.787945931161971</v>
      </c>
      <c r="I67" s="3">
        <f t="shared" si="2"/>
        <v>3.3982779901659961</v>
      </c>
      <c r="J67" s="2">
        <f t="shared" si="3"/>
        <v>11.548293298446641</v>
      </c>
      <c r="N67" s="2"/>
      <c r="O67" s="2"/>
      <c r="T67" s="2"/>
      <c r="V67" s="2"/>
    </row>
    <row r="68" spans="1:22">
      <c r="A68" t="s">
        <v>62</v>
      </c>
      <c r="B68" t="str">
        <f>VLOOKUP(A68,'ISO3'!$A$1:$B$249,2,FALSE)</f>
        <v>ECU</v>
      </c>
      <c r="C68" t="s">
        <v>337</v>
      </c>
      <c r="D68">
        <f t="shared" si="0"/>
        <v>0</v>
      </c>
      <c r="E68" t="str">
        <f>IF(ISERROR(VLOOKUP(B68,'EU29'!$C$2:$D$30,2,FALSE)),"NA",VLOOKUP(C68,'EU29'!$C$2:$D$30,2,FALSE))</f>
        <v>NA</v>
      </c>
      <c r="F68" t="str">
        <f>IF(ISERROR(VLOOKUP(C68,'EU29'!$C$2:$D$30,2,FALSE)),"NA",VLOOKUP(C68,'EU29'!$C$2:$D$30,2,FALSE))</f>
        <v>NA</v>
      </c>
      <c r="G68">
        <f>VLOOKUP(A68,EEZ_Area!$A$2:$C$250,3,FALSE)/10^12</f>
        <v>0.25492883228800001</v>
      </c>
      <c r="H68">
        <f t="shared" si="1"/>
        <v>7.2070312538095944</v>
      </c>
      <c r="I68" s="3">
        <f t="shared" si="2"/>
        <v>1.0295758934013708</v>
      </c>
      <c r="J68" s="2">
        <f t="shared" si="3"/>
        <v>1.0600265202732309</v>
      </c>
      <c r="N68" s="2"/>
      <c r="O68" s="2"/>
      <c r="T68" s="2"/>
      <c r="V68" s="2"/>
    </row>
    <row r="69" spans="1:22">
      <c r="A69" t="s">
        <v>63</v>
      </c>
      <c r="B69" t="str">
        <f>VLOOKUP(A69,'ISO3'!$A$1:$B$249,2,FALSE)</f>
        <v>EGY</v>
      </c>
      <c r="C69" t="s">
        <v>338</v>
      </c>
      <c r="D69">
        <f t="shared" ref="D69:D132" si="4">IF(AND(B69&lt;&gt;C69,C69&lt;&gt;"NA"),1,0)</f>
        <v>0</v>
      </c>
      <c r="E69" t="str">
        <f>IF(ISERROR(VLOOKUP(B69,'EU29'!$C$2:$D$30,2,FALSE)),"NA",VLOOKUP(C69,'EU29'!$C$2:$D$30,2,FALSE))</f>
        <v>NA</v>
      </c>
      <c r="F69" t="str">
        <f>IF(ISERROR(VLOOKUP(C69,'EU29'!$C$2:$D$30,2,FALSE)),"NA",VLOOKUP(C69,'EU29'!$C$2:$D$30,2,FALSE))</f>
        <v>NA</v>
      </c>
      <c r="G69">
        <f>VLOOKUP(A69,EEZ_Area!$A$2:$C$250,3,FALSE)/10^12</f>
        <v>0.24332901887200001</v>
      </c>
      <c r="H69">
        <f t="shared" ref="H69:H132" si="5">(1000*3.664*G69/$G$1)*$H$1</f>
        <v>6.8790957391125893</v>
      </c>
      <c r="I69" s="3">
        <f t="shared" ref="I69:I132" si="6">(1000*3.664*G69/$G$1)*$I$1</f>
        <v>0.98272796273037</v>
      </c>
      <c r="J69" s="2">
        <f t="shared" ref="J69:J132" si="7">I69^2</f>
        <v>0.96575424873218352</v>
      </c>
      <c r="N69" s="2"/>
      <c r="O69" s="2"/>
      <c r="T69" s="2"/>
      <c r="V69" s="2"/>
    </row>
    <row r="70" spans="1:22">
      <c r="A70" t="s">
        <v>64</v>
      </c>
      <c r="B70" t="str">
        <f>VLOOKUP(A70,'ISO3'!$A$1:$B$249,2,FALSE)</f>
        <v>SLV</v>
      </c>
      <c r="C70" t="s">
        <v>339</v>
      </c>
      <c r="D70">
        <f t="shared" si="4"/>
        <v>0</v>
      </c>
      <c r="E70" t="str">
        <f>IF(ISERROR(VLOOKUP(B70,'EU29'!$C$2:$D$30,2,FALSE)),"NA",VLOOKUP(C70,'EU29'!$C$2:$D$30,2,FALSE))</f>
        <v>NA</v>
      </c>
      <c r="F70" t="str">
        <f>IF(ISERROR(VLOOKUP(C70,'EU29'!$C$2:$D$30,2,FALSE)),"NA",VLOOKUP(C70,'EU29'!$C$2:$D$30,2,FALSE))</f>
        <v>NA</v>
      </c>
      <c r="G70">
        <f>VLOOKUP(A70,EEZ_Area!$A$2:$C$250,3,FALSE)/10^12</f>
        <v>9.5098914406999996E-2</v>
      </c>
      <c r="H70">
        <f t="shared" si="5"/>
        <v>2.68851836876701</v>
      </c>
      <c r="I70" s="3">
        <f t="shared" si="6"/>
        <v>0.38407405268100148</v>
      </c>
      <c r="J70" s="2">
        <f t="shared" si="7"/>
        <v>0.14751287794280871</v>
      </c>
      <c r="N70" s="2"/>
      <c r="O70" s="2"/>
      <c r="T70" s="2"/>
      <c r="V70" s="2"/>
    </row>
    <row r="71" spans="1:22">
      <c r="A71" t="s">
        <v>65</v>
      </c>
      <c r="B71" t="str">
        <f>VLOOKUP(A71,'ISO3'!$A$1:$B$249,2,FALSE)</f>
        <v>GNQ</v>
      </c>
      <c r="C71" t="s">
        <v>340</v>
      </c>
      <c r="D71">
        <f t="shared" si="4"/>
        <v>0</v>
      </c>
      <c r="E71" t="str">
        <f>IF(ISERROR(VLOOKUP(B71,'EU29'!$C$2:$D$30,2,FALSE)),"NA",VLOOKUP(C71,'EU29'!$C$2:$D$30,2,FALSE))</f>
        <v>NA</v>
      </c>
      <c r="F71" t="str">
        <f>IF(ISERROR(VLOOKUP(C71,'EU29'!$C$2:$D$30,2,FALSE)),"NA",VLOOKUP(C71,'EU29'!$C$2:$D$30,2,FALSE))</f>
        <v>NA</v>
      </c>
      <c r="G71">
        <f>VLOOKUP(A71,EEZ_Area!$A$2:$C$250,3,FALSE)/10^12</f>
        <v>0.304132427905</v>
      </c>
      <c r="H71">
        <f t="shared" si="5"/>
        <v>8.5980541845187926</v>
      </c>
      <c r="I71" s="3">
        <f t="shared" si="6"/>
        <v>1.2282934549312563</v>
      </c>
      <c r="J71" s="2">
        <f t="shared" si="7"/>
        <v>1.5087048114269621</v>
      </c>
      <c r="N71" s="2"/>
      <c r="O71" s="2"/>
      <c r="T71" s="2"/>
      <c r="V71" s="2"/>
    </row>
    <row r="72" spans="1:22">
      <c r="A72" t="s">
        <v>66</v>
      </c>
      <c r="B72" t="str">
        <f>VLOOKUP(A72,'ISO3'!$A$1:$B$249,2,FALSE)</f>
        <v>ERI</v>
      </c>
      <c r="C72" t="s">
        <v>341</v>
      </c>
      <c r="D72">
        <f t="shared" si="4"/>
        <v>0</v>
      </c>
      <c r="E72" t="str">
        <f>IF(ISERROR(VLOOKUP(B72,'EU29'!$C$2:$D$30,2,FALSE)),"NA",VLOOKUP(C72,'EU29'!$C$2:$D$30,2,FALSE))</f>
        <v>NA</v>
      </c>
      <c r="F72" t="str">
        <f>IF(ISERROR(VLOOKUP(C72,'EU29'!$C$2:$D$30,2,FALSE)),"NA",VLOOKUP(C72,'EU29'!$C$2:$D$30,2,FALSE))</f>
        <v>NA</v>
      </c>
      <c r="G72">
        <f>VLOOKUP(A72,EEZ_Area!$A$2:$C$250,3,FALSE)/10^12</f>
        <v>7.8108918021300003E-2</v>
      </c>
      <c r="H72">
        <f t="shared" si="5"/>
        <v>2.2081982972596816</v>
      </c>
      <c r="I72" s="3">
        <f t="shared" si="6"/>
        <v>0.31545689960852596</v>
      </c>
      <c r="J72" s="2">
        <f t="shared" si="7"/>
        <v>9.951305551062363E-2</v>
      </c>
      <c r="N72" s="2"/>
      <c r="O72" s="2"/>
      <c r="T72" s="2"/>
      <c r="V72" s="2"/>
    </row>
    <row r="73" spans="1:22">
      <c r="A73" t="s">
        <v>67</v>
      </c>
      <c r="B73" t="str">
        <f>VLOOKUP(A73,'ISO3'!$A$1:$B$249,2,FALSE)</f>
        <v>EST</v>
      </c>
      <c r="C73" t="s">
        <v>342</v>
      </c>
      <c r="D73">
        <f t="shared" si="4"/>
        <v>0</v>
      </c>
      <c r="E73" t="str">
        <f>IF(ISERROR(VLOOKUP(B73,'EU29'!$C$2:$D$30,2,FALSE)),"NA",VLOOKUP(C73,'EU29'!$C$2:$D$30,2,FALSE))</f>
        <v>EU</v>
      </c>
      <c r="F73" t="str">
        <f>IF(ISERROR(VLOOKUP(C73,'EU29'!$C$2:$D$30,2,FALSE)),"NA",VLOOKUP(C73,'EU29'!$C$2:$D$30,2,FALSE))</f>
        <v>EU</v>
      </c>
      <c r="G73">
        <f>VLOOKUP(A73,EEZ_Area!$A$2:$C$250,3,FALSE)/10^12</f>
        <v>3.6444141139999997E-2</v>
      </c>
      <c r="H73">
        <f t="shared" si="5"/>
        <v>1.0303034845328936</v>
      </c>
      <c r="I73" s="3">
        <f t="shared" si="6"/>
        <v>0.14718621207612767</v>
      </c>
      <c r="J73" s="2">
        <f t="shared" si="7"/>
        <v>2.166378102531883E-2</v>
      </c>
      <c r="N73" s="2"/>
      <c r="O73" s="2"/>
      <c r="T73" s="2"/>
      <c r="V73" s="2"/>
    </row>
    <row r="74" spans="1:22">
      <c r="A74" t="s">
        <v>68</v>
      </c>
      <c r="B74" t="s">
        <v>350</v>
      </c>
      <c r="C74" t="s">
        <v>332</v>
      </c>
      <c r="D74">
        <f t="shared" si="4"/>
        <v>1</v>
      </c>
      <c r="E74" t="str">
        <f>IF(ISERROR(VLOOKUP(B74,'EU29'!$C$2:$D$30,2,FALSE)),"NA",VLOOKUP(C74,'EU29'!$C$2:$D$30,2,FALSE))</f>
        <v>NA</v>
      </c>
      <c r="F74" t="str">
        <f>IF(ISERROR(VLOOKUP(C74,'EU29'!$C$2:$D$30,2,FALSE)),"NA",VLOOKUP(C74,'EU29'!$C$2:$D$30,2,FALSE))</f>
        <v>EU</v>
      </c>
      <c r="G74">
        <f>VLOOKUP(A74,EEZ_Area!$A$2:$C$250,3,FALSE)/10^12</f>
        <v>0.26690323142799999</v>
      </c>
      <c r="H74">
        <f t="shared" si="5"/>
        <v>7.5455565907556927</v>
      </c>
      <c r="I74" s="3">
        <f t="shared" si="6"/>
        <v>1.0779366558222419</v>
      </c>
      <c r="J74" s="2">
        <f t="shared" si="7"/>
        <v>1.1619474339652383</v>
      </c>
      <c r="N74" s="2"/>
      <c r="O74" s="2"/>
      <c r="T74" s="2"/>
      <c r="V74" s="2"/>
    </row>
    <row r="75" spans="1:22">
      <c r="A75" t="s">
        <v>69</v>
      </c>
      <c r="B75" t="str">
        <f>VLOOKUP(A75,'ISO3'!$A$1:$B$249,2,FALSE)</f>
        <v>FJI</v>
      </c>
      <c r="C75" t="s">
        <v>351</v>
      </c>
      <c r="D75">
        <f t="shared" si="4"/>
        <v>0</v>
      </c>
      <c r="E75" t="str">
        <f>IF(ISERROR(VLOOKUP(B75,'EU29'!$C$2:$D$30,2,FALSE)),"NA",VLOOKUP(C75,'EU29'!$C$2:$D$30,2,FALSE))</f>
        <v>NA</v>
      </c>
      <c r="F75" t="str">
        <f>IF(ISERROR(VLOOKUP(C75,'EU29'!$C$2:$D$30,2,FALSE)),"NA",VLOOKUP(C75,'EU29'!$C$2:$D$30,2,FALSE))</f>
        <v>NA</v>
      </c>
      <c r="G75">
        <f>VLOOKUP(A75,EEZ_Area!$A$2:$C$250,3,FALSE)/10^12</f>
        <v>1.28350863235</v>
      </c>
      <c r="H75">
        <f t="shared" si="5"/>
        <v>36.285761578472844</v>
      </c>
      <c r="I75" s="3">
        <f t="shared" si="6"/>
        <v>5.1836802254961212</v>
      </c>
      <c r="J75" s="2">
        <f t="shared" si="7"/>
        <v>26.870540680199518</v>
      </c>
      <c r="N75" s="2"/>
      <c r="O75" s="2"/>
      <c r="T75" s="2"/>
      <c r="V75" s="2"/>
    </row>
    <row r="76" spans="1:22">
      <c r="A76" t="s">
        <v>70</v>
      </c>
      <c r="B76" t="str">
        <f>VLOOKUP(A76,'ISO3'!$A$1:$B$249,2,FALSE)</f>
        <v>FIN</v>
      </c>
      <c r="C76" t="s">
        <v>352</v>
      </c>
      <c r="D76">
        <f t="shared" si="4"/>
        <v>0</v>
      </c>
      <c r="E76" t="str">
        <f>IF(ISERROR(VLOOKUP(B76,'EU29'!$C$2:$D$30,2,FALSE)),"NA",VLOOKUP(C76,'EU29'!$C$2:$D$30,2,FALSE))</f>
        <v>EU</v>
      </c>
      <c r="F76" t="str">
        <f>IF(ISERROR(VLOOKUP(C76,'EU29'!$C$2:$D$30,2,FALSE)),"NA",VLOOKUP(C76,'EU29'!$C$2:$D$30,2,FALSE))</f>
        <v>EU</v>
      </c>
      <c r="G76">
        <f>VLOOKUP(A76,EEZ_Area!$A$2:$C$250,3,FALSE)/10^12</f>
        <v>8.1169090591199991E-2</v>
      </c>
      <c r="H76">
        <f t="shared" si="5"/>
        <v>2.2947116945689516</v>
      </c>
      <c r="I76" s="3">
        <f t="shared" si="6"/>
        <v>0.32781595636699312</v>
      </c>
      <c r="J76" s="2">
        <f t="shared" si="7"/>
        <v>0.10746330124880633</v>
      </c>
      <c r="N76" s="2"/>
      <c r="O76" s="2"/>
      <c r="T76" s="2"/>
      <c r="V76" s="2"/>
    </row>
    <row r="77" spans="1:22">
      <c r="A77" t="s">
        <v>71</v>
      </c>
      <c r="B77" t="str">
        <f>VLOOKUP(A77,'ISO3'!$A$1:$B$249,2,FALSE)</f>
        <v>GUF</v>
      </c>
      <c r="C77" t="s">
        <v>353</v>
      </c>
      <c r="D77">
        <f t="shared" si="4"/>
        <v>1</v>
      </c>
      <c r="E77" t="str">
        <f>IF(ISERROR(VLOOKUP(B77,'EU29'!$C$2:$D$30,2,FALSE)),"NA",VLOOKUP(C77,'EU29'!$C$2:$D$30,2,FALSE))</f>
        <v>NA</v>
      </c>
      <c r="F77" t="str">
        <f>IF(ISERROR(VLOOKUP(C77,'EU29'!$C$2:$D$30,2,FALSE)),"NA",VLOOKUP(C77,'EU29'!$C$2:$D$30,2,FALSE))</f>
        <v>EU</v>
      </c>
      <c r="G77">
        <f>VLOOKUP(A77,EEZ_Area!$A$2:$C$250,3,FALSE)/10^12</f>
        <v>0.13154601281100001</v>
      </c>
      <c r="H77">
        <f t="shared" si="5"/>
        <v>3.7189054573939657</v>
      </c>
      <c r="I77" s="3">
        <f t="shared" si="6"/>
        <v>0.53127220819913801</v>
      </c>
      <c r="J77" s="2">
        <f t="shared" si="7"/>
        <v>0.28225015920478824</v>
      </c>
      <c r="N77" s="2"/>
      <c r="O77" s="2"/>
      <c r="T77" s="2"/>
      <c r="V77" s="2"/>
    </row>
    <row r="78" spans="1:22">
      <c r="A78" t="s">
        <v>72</v>
      </c>
      <c r="B78" t="str">
        <f>VLOOKUP(A78,'ISO3'!$A$1:$B$249,2,FALSE)</f>
        <v>FRA</v>
      </c>
      <c r="C78" t="s">
        <v>353</v>
      </c>
      <c r="D78">
        <f t="shared" si="4"/>
        <v>0</v>
      </c>
      <c r="E78" t="str">
        <f>IF(ISERROR(VLOOKUP(B78,'EU29'!$C$2:$D$30,2,FALSE)),"NA",VLOOKUP(C78,'EU29'!$C$2:$D$30,2,FALSE))</f>
        <v>EU</v>
      </c>
      <c r="F78" t="str">
        <f>IF(ISERROR(VLOOKUP(C78,'EU29'!$C$2:$D$30,2,FALSE)),"NA",VLOOKUP(C78,'EU29'!$C$2:$D$30,2,FALSE))</f>
        <v>EU</v>
      </c>
      <c r="G78">
        <f>VLOOKUP(A78,EEZ_Area!$A$2:$C$250,3,FALSE)/10^12</f>
        <v>0.34778136303200002</v>
      </c>
      <c r="H78">
        <f t="shared" si="5"/>
        <v>9.8320426542906549</v>
      </c>
      <c r="I78" s="3">
        <f t="shared" si="6"/>
        <v>1.4045775220415222</v>
      </c>
      <c r="J78" s="2">
        <f t="shared" si="7"/>
        <v>1.9728380154243028</v>
      </c>
      <c r="N78" s="2"/>
      <c r="O78" s="2"/>
      <c r="T78" s="2"/>
      <c r="V78" s="2"/>
    </row>
    <row r="79" spans="1:22">
      <c r="A79" t="s">
        <v>73</v>
      </c>
      <c r="B79" t="str">
        <f>VLOOKUP(A79,'ISO3'!$A$1:$B$249,2,FALSE)</f>
        <v>PYF</v>
      </c>
      <c r="C79" t="s">
        <v>353</v>
      </c>
      <c r="D79">
        <f t="shared" si="4"/>
        <v>1</v>
      </c>
      <c r="E79" t="str">
        <f>IF(ISERROR(VLOOKUP(B79,'EU29'!$C$2:$D$30,2,FALSE)),"NA",VLOOKUP(C79,'EU29'!$C$2:$D$30,2,FALSE))</f>
        <v>NA</v>
      </c>
      <c r="F79" t="str">
        <f>IF(ISERROR(VLOOKUP(C79,'EU29'!$C$2:$D$30,2,FALSE)),"NA",VLOOKUP(C79,'EU29'!$C$2:$D$30,2,FALSE))</f>
        <v>EU</v>
      </c>
      <c r="G79">
        <f>VLOOKUP(A79,EEZ_Area!$A$2:$C$250,3,FALSE)/10^12</f>
        <v>4.7668534991499998</v>
      </c>
      <c r="H79">
        <f t="shared" si="5"/>
        <v>134.76256036780512</v>
      </c>
      <c r="I79" s="3">
        <f t="shared" si="6"/>
        <v>19.251794338257881</v>
      </c>
      <c r="J79" s="2">
        <f t="shared" si="7"/>
        <v>370.63158524257818</v>
      </c>
      <c r="N79" s="2"/>
      <c r="O79" s="2"/>
      <c r="T79" s="2"/>
      <c r="V79" s="2"/>
    </row>
    <row r="80" spans="1:22">
      <c r="A80" t="s">
        <v>74</v>
      </c>
      <c r="B80" t="str">
        <f>VLOOKUP(A80,'ISO3'!$A$1:$B$249,2,FALSE)</f>
        <v>GAB</v>
      </c>
      <c r="C80" t="s">
        <v>358</v>
      </c>
      <c r="D80">
        <f t="shared" si="4"/>
        <v>0</v>
      </c>
      <c r="E80" t="str">
        <f>IF(ISERROR(VLOOKUP(B80,'EU29'!$C$2:$D$30,2,FALSE)),"NA",VLOOKUP(C80,'EU29'!$C$2:$D$30,2,FALSE))</f>
        <v>NA</v>
      </c>
      <c r="F80" t="str">
        <f>IF(ISERROR(VLOOKUP(C80,'EU29'!$C$2:$D$30,2,FALSE)),"NA",VLOOKUP(C80,'EU29'!$C$2:$D$30,2,FALSE))</f>
        <v>NA</v>
      </c>
      <c r="G80">
        <f>VLOOKUP(A80,EEZ_Area!$A$2:$C$250,3,FALSE)/10^12</f>
        <v>0.201754816738</v>
      </c>
      <c r="H80">
        <f t="shared" si="5"/>
        <v>5.7037615431223951</v>
      </c>
      <c r="I80" s="3">
        <f t="shared" si="6"/>
        <v>0.81482307758891359</v>
      </c>
      <c r="J80" s="2">
        <f t="shared" si="7"/>
        <v>0.66393664777146866</v>
      </c>
      <c r="N80" s="2"/>
      <c r="O80" s="2"/>
      <c r="T80" s="2"/>
      <c r="V80" s="2"/>
    </row>
    <row r="81" spans="1:22">
      <c r="A81" t="s">
        <v>75</v>
      </c>
      <c r="B81" t="str">
        <f>VLOOKUP(A81,'ISO3'!$A$1:$B$249,2,FALSE)</f>
        <v>GMB</v>
      </c>
      <c r="C81" t="s">
        <v>359</v>
      </c>
      <c r="D81">
        <f t="shared" si="4"/>
        <v>0</v>
      </c>
      <c r="E81" t="str">
        <f>IF(ISERROR(VLOOKUP(B81,'EU29'!$C$2:$D$30,2,FALSE)),"NA",VLOOKUP(C81,'EU29'!$C$2:$D$30,2,FALSE))</f>
        <v>NA</v>
      </c>
      <c r="F81" t="str">
        <f>IF(ISERROR(VLOOKUP(C81,'EU29'!$C$2:$D$30,2,FALSE)),"NA",VLOOKUP(C81,'EU29'!$C$2:$D$30,2,FALSE))</f>
        <v>NA</v>
      </c>
      <c r="G81">
        <f>VLOOKUP(A81,EEZ_Area!$A$2:$C$250,3,FALSE)/10^12</f>
        <v>2.2956852275900001E-2</v>
      </c>
      <c r="H81">
        <f t="shared" si="5"/>
        <v>0.64900760873759078</v>
      </c>
      <c r="I81" s="3">
        <f t="shared" si="6"/>
        <v>9.2715372676798691E-2</v>
      </c>
      <c r="J81" s="2">
        <f t="shared" si="7"/>
        <v>8.5961403305976694E-3</v>
      </c>
      <c r="N81" s="2"/>
      <c r="O81" s="2"/>
      <c r="T81" s="2"/>
      <c r="V81" s="2"/>
    </row>
    <row r="82" spans="1:22">
      <c r="A82" t="s">
        <v>76</v>
      </c>
      <c r="B82" t="str">
        <f>VLOOKUP(A82,'ISO3'!$A$1:$B$249,2,FALSE)</f>
        <v>GEO</v>
      </c>
      <c r="C82" t="s">
        <v>360</v>
      </c>
      <c r="D82">
        <f t="shared" si="4"/>
        <v>0</v>
      </c>
      <c r="E82" t="str">
        <f>IF(ISERROR(VLOOKUP(B82,'EU29'!$C$2:$D$30,2,FALSE)),"NA",VLOOKUP(C82,'EU29'!$C$2:$D$30,2,FALSE))</f>
        <v>NA</v>
      </c>
      <c r="F82" t="str">
        <f>IF(ISERROR(VLOOKUP(C82,'EU29'!$C$2:$D$30,2,FALSE)),"NA",VLOOKUP(C82,'EU29'!$C$2:$D$30,2,FALSE))</f>
        <v>NA</v>
      </c>
      <c r="G82">
        <f>VLOOKUP(A82,EEZ_Area!$A$2:$C$250,3,FALSE)/10^12</f>
        <v>2.29513273833E-2</v>
      </c>
      <c r="H82">
        <f t="shared" si="5"/>
        <v>0.64885141583745953</v>
      </c>
      <c r="I82" s="3">
        <f t="shared" si="6"/>
        <v>9.2693059405351372E-2</v>
      </c>
      <c r="J82" s="2">
        <f t="shared" si="7"/>
        <v>8.5920032619239989E-3</v>
      </c>
      <c r="N82" s="2"/>
      <c r="O82" s="2"/>
      <c r="T82" s="2"/>
      <c r="V82" s="2"/>
    </row>
    <row r="83" spans="1:22">
      <c r="A83" t="s">
        <v>77</v>
      </c>
      <c r="B83" t="str">
        <f>VLOOKUP(A83,'ISO3'!$A$1:$B$249,2,FALSE)</f>
        <v>DEU</v>
      </c>
      <c r="C83" t="s">
        <v>361</v>
      </c>
      <c r="D83">
        <f t="shared" si="4"/>
        <v>0</v>
      </c>
      <c r="E83" t="str">
        <f>IF(ISERROR(VLOOKUP(B83,'EU29'!$C$2:$D$30,2,FALSE)),"NA",VLOOKUP(C83,'EU29'!$C$2:$D$30,2,FALSE))</f>
        <v>EU</v>
      </c>
      <c r="F83" t="str">
        <f>IF(ISERROR(VLOOKUP(C83,'EU29'!$C$2:$D$30,2,FALSE)),"NA",VLOOKUP(C83,'EU29'!$C$2:$D$30,2,FALSE))</f>
        <v>EU</v>
      </c>
      <c r="G83">
        <f>VLOOKUP(A83,EEZ_Area!$A$2:$C$250,3,FALSE)/10^12</f>
        <v>5.6764270793400004E-2</v>
      </c>
      <c r="H83">
        <f t="shared" si="5"/>
        <v>1.6047689468312925</v>
      </c>
      <c r="I83" s="3">
        <f t="shared" si="6"/>
        <v>0.22925270669018466</v>
      </c>
      <c r="J83" s="2">
        <f t="shared" si="7"/>
        <v>5.255680352477584E-2</v>
      </c>
      <c r="N83" s="2"/>
      <c r="O83" s="2"/>
      <c r="T83" s="2"/>
      <c r="V83" s="2"/>
    </row>
    <row r="84" spans="1:22">
      <c r="A84" t="s">
        <v>78</v>
      </c>
      <c r="B84" t="str">
        <f>VLOOKUP(A84,'ISO3'!$A$1:$B$249,2,FALSE)</f>
        <v>GHA</v>
      </c>
      <c r="C84" t="s">
        <v>362</v>
      </c>
      <c r="D84">
        <f t="shared" si="4"/>
        <v>0</v>
      </c>
      <c r="E84" t="str">
        <f>IF(ISERROR(VLOOKUP(B84,'EU29'!$C$2:$D$30,2,FALSE)),"NA",VLOOKUP(C84,'EU29'!$C$2:$D$30,2,FALSE))</f>
        <v>NA</v>
      </c>
      <c r="F84" t="str">
        <f>IF(ISERROR(VLOOKUP(C84,'EU29'!$C$2:$D$30,2,FALSE)),"NA",VLOOKUP(C84,'EU29'!$C$2:$D$30,2,FALSE))</f>
        <v>NA</v>
      </c>
      <c r="G84">
        <f>VLOOKUP(A84,EEZ_Area!$A$2:$C$250,3,FALSE)/10^12</f>
        <v>0.22748055404</v>
      </c>
      <c r="H84">
        <f t="shared" si="5"/>
        <v>6.4310476295912284</v>
      </c>
      <c r="I84" s="3">
        <f t="shared" si="6"/>
        <v>0.91872108994160406</v>
      </c>
      <c r="J84" s="2">
        <f t="shared" si="7"/>
        <v>0.84404844110348898</v>
      </c>
      <c r="N84" s="2"/>
      <c r="O84" s="2"/>
      <c r="T84" s="2"/>
      <c r="V84" s="2"/>
    </row>
    <row r="85" spans="1:22">
      <c r="A85" t="s">
        <v>79</v>
      </c>
      <c r="B85" t="str">
        <f>VLOOKUP(A85,'ISO3'!$A$1:$B$249,2,FALSE)</f>
        <v>GRC</v>
      </c>
      <c r="C85" t="s">
        <v>364</v>
      </c>
      <c r="D85">
        <f t="shared" si="4"/>
        <v>0</v>
      </c>
      <c r="E85" t="str">
        <f>IF(ISERROR(VLOOKUP(B85,'EU29'!$C$2:$D$30,2,FALSE)),"NA",VLOOKUP(C85,'EU29'!$C$2:$D$30,2,FALSE))</f>
        <v>EU</v>
      </c>
      <c r="F85" t="str">
        <f>IF(ISERROR(VLOOKUP(C85,'EU29'!$C$2:$D$30,2,FALSE)),"NA",VLOOKUP(C85,'EU29'!$C$2:$D$30,2,FALSE))</f>
        <v>EU</v>
      </c>
      <c r="G85">
        <f>VLOOKUP(A85,EEZ_Area!$A$2:$C$250,3,FALSE)/10^12</f>
        <v>0.48288827776499998</v>
      </c>
      <c r="H85">
        <f t="shared" si="5"/>
        <v>13.651617507191094</v>
      </c>
      <c r="I85" s="3">
        <f t="shared" si="6"/>
        <v>1.9502310724558709</v>
      </c>
      <c r="J85" s="2">
        <f t="shared" si="7"/>
        <v>3.8034012359723763</v>
      </c>
      <c r="N85" s="2"/>
      <c r="O85" s="2"/>
      <c r="T85" s="2"/>
      <c r="V85" s="2"/>
    </row>
    <row r="86" spans="1:22">
      <c r="A86" t="s">
        <v>80</v>
      </c>
      <c r="B86" t="str">
        <f>VLOOKUP(A86,'ISO3'!$A$1:$B$249,2,FALSE)</f>
        <v>GRL</v>
      </c>
      <c r="C86" t="s">
        <v>332</v>
      </c>
      <c r="D86">
        <f t="shared" si="4"/>
        <v>1</v>
      </c>
      <c r="E86" t="str">
        <f>IF(ISERROR(VLOOKUP(B86,'EU29'!$C$2:$D$30,2,FALSE)),"NA",VLOOKUP(C86,'EU29'!$C$2:$D$30,2,FALSE))</f>
        <v>NA</v>
      </c>
      <c r="F86" t="str">
        <f>IF(ISERROR(VLOOKUP(C86,'EU29'!$C$2:$D$30,2,FALSE)),"NA",VLOOKUP(C86,'EU29'!$C$2:$D$30,2,FALSE))</f>
        <v>EU</v>
      </c>
      <c r="G86">
        <f>VLOOKUP(A86,EEZ_Area!$A$2:$C$250,3,FALSE)/10^12</f>
        <v>2.2700691754300002</v>
      </c>
      <c r="H86">
        <f t="shared" si="5"/>
        <v>64.176575669365363</v>
      </c>
      <c r="I86" s="3">
        <f t="shared" si="6"/>
        <v>9.1680822384807676</v>
      </c>
      <c r="J86" s="2">
        <f t="shared" si="7"/>
        <v>84.053731931546523</v>
      </c>
      <c r="N86" s="2"/>
      <c r="O86" s="2"/>
      <c r="T86" s="2"/>
      <c r="V86" s="2"/>
    </row>
    <row r="87" spans="1:22">
      <c r="A87" t="s">
        <v>81</v>
      </c>
      <c r="B87" t="str">
        <f>VLOOKUP(A87,'ISO3'!$A$1:$B$249,2,FALSE)</f>
        <v>GRD</v>
      </c>
      <c r="C87" t="s">
        <v>561</v>
      </c>
      <c r="D87">
        <f t="shared" si="4"/>
        <v>1</v>
      </c>
      <c r="E87" t="str">
        <f>IF(ISERROR(VLOOKUP(B87,'EU29'!$C$2:$D$30,2,FALSE)),"NA",VLOOKUP(C87,'EU29'!$C$2:$D$30,2,FALSE))</f>
        <v>NA</v>
      </c>
      <c r="F87" t="str">
        <f>IF(ISERROR(VLOOKUP(C87,'EU29'!$C$2:$D$30,2,FALSE)),"NA",VLOOKUP(C87,'EU29'!$C$2:$D$30,2,FALSE))</f>
        <v>NA</v>
      </c>
      <c r="G87">
        <f>VLOOKUP(A87,EEZ_Area!$A$2:$C$250,3,FALSE)/10^12</f>
        <v>2.5575308951599998E-2</v>
      </c>
      <c r="H87">
        <f t="shared" si="5"/>
        <v>0.72303336302024812</v>
      </c>
      <c r="I87" s="3">
        <f t="shared" si="6"/>
        <v>0.10329048043146404</v>
      </c>
      <c r="J87" s="2">
        <f t="shared" si="7"/>
        <v>1.0668923347762654E-2</v>
      </c>
      <c r="N87" s="2"/>
      <c r="O87" s="2"/>
      <c r="T87" s="2"/>
      <c r="V87" s="2"/>
    </row>
    <row r="88" spans="1:22">
      <c r="A88" t="s">
        <v>82</v>
      </c>
      <c r="B88" t="str">
        <f>VLOOKUP(A88,'ISO3'!$A$1:$B$249,2,FALSE)</f>
        <v>GLP</v>
      </c>
      <c r="C88" t="s">
        <v>353</v>
      </c>
      <c r="D88">
        <f t="shared" si="4"/>
        <v>1</v>
      </c>
      <c r="E88" t="str">
        <f>IF(ISERROR(VLOOKUP(B88,'EU29'!$C$2:$D$30,2,FALSE)),"NA",VLOOKUP(C88,'EU29'!$C$2:$D$30,2,FALSE))</f>
        <v>NA</v>
      </c>
      <c r="F88" t="str">
        <f>IF(ISERROR(VLOOKUP(C88,'EU29'!$C$2:$D$30,2,FALSE)),"NA",VLOOKUP(C88,'EU29'!$C$2:$D$30,2,FALSE))</f>
        <v>EU</v>
      </c>
      <c r="G88">
        <f>VLOOKUP(A88,EEZ_Area!$A$2:$C$250,3,FALSE)/10^12</f>
        <v>9.08487357174E-2</v>
      </c>
      <c r="H88">
        <f t="shared" si="5"/>
        <v>2.568362596760736</v>
      </c>
      <c r="I88" s="3">
        <f t="shared" si="6"/>
        <v>0.36690894239439087</v>
      </c>
      <c r="J88" s="2">
        <f t="shared" si="7"/>
        <v>0.13462217200897045</v>
      </c>
      <c r="N88" s="2"/>
      <c r="O88" s="2"/>
      <c r="T88" s="2"/>
      <c r="V88" s="2"/>
    </row>
    <row r="89" spans="1:22">
      <c r="A89" t="s">
        <v>83</v>
      </c>
      <c r="B89" t="str">
        <f>VLOOKUP(A89,'ISO3'!$A$1:$B$249,2,FALSE)</f>
        <v>GUM</v>
      </c>
      <c r="C89" t="s">
        <v>565</v>
      </c>
      <c r="D89">
        <f t="shared" si="4"/>
        <v>1</v>
      </c>
      <c r="E89" t="str">
        <f>IF(ISERROR(VLOOKUP(B89,'EU29'!$C$2:$D$30,2,FALSE)),"NA",VLOOKUP(C89,'EU29'!$C$2:$D$30,2,FALSE))</f>
        <v>NA</v>
      </c>
      <c r="F89" t="str">
        <f>IF(ISERROR(VLOOKUP(C89,'EU29'!$C$2:$D$30,2,FALSE)),"NA",VLOOKUP(C89,'EU29'!$C$2:$D$30,2,FALSE))</f>
        <v>NA</v>
      </c>
      <c r="G89">
        <f>VLOOKUP(A89,EEZ_Area!$A$2:$C$250,3,FALSE)/10^12</f>
        <v>0.208215752345</v>
      </c>
      <c r="H89">
        <f t="shared" si="5"/>
        <v>5.8864170883213607</v>
      </c>
      <c r="I89" s="3">
        <f t="shared" si="6"/>
        <v>0.84091672690305153</v>
      </c>
      <c r="J89" s="2">
        <f t="shared" si="7"/>
        <v>0.70714094158534135</v>
      </c>
      <c r="N89" s="2"/>
      <c r="O89" s="2"/>
      <c r="T89" s="2"/>
      <c r="V89" s="2"/>
    </row>
    <row r="90" spans="1:22">
      <c r="A90" t="s">
        <v>84</v>
      </c>
      <c r="B90" t="str">
        <f>VLOOKUP(A90,'ISO3'!$A$1:$B$249,2,FALSE)</f>
        <v>GTM</v>
      </c>
      <c r="C90" t="s">
        <v>369</v>
      </c>
      <c r="D90">
        <f t="shared" si="4"/>
        <v>0</v>
      </c>
      <c r="E90" t="str">
        <f>IF(ISERROR(VLOOKUP(B90,'EU29'!$C$2:$D$30,2,FALSE)),"NA",VLOOKUP(C90,'EU29'!$C$2:$D$30,2,FALSE))</f>
        <v>NA</v>
      </c>
      <c r="F90" t="str">
        <f>IF(ISERROR(VLOOKUP(C90,'EU29'!$C$2:$D$30,2,FALSE)),"NA",VLOOKUP(C90,'EU29'!$C$2:$D$30,2,FALSE))</f>
        <v>NA</v>
      </c>
      <c r="G90">
        <f>VLOOKUP(A90,EEZ_Area!$A$2:$C$250,3,FALSE)/10^12</f>
        <v>0.110657184575</v>
      </c>
      <c r="H90">
        <f t="shared" si="5"/>
        <v>3.1283624552503873</v>
      </c>
      <c r="I90" s="3">
        <f t="shared" si="6"/>
        <v>0.44690892217862682</v>
      </c>
      <c r="J90" s="2">
        <f t="shared" si="7"/>
        <v>0.19972758472286192</v>
      </c>
      <c r="N90" s="2"/>
      <c r="O90" s="2"/>
      <c r="T90" s="2"/>
      <c r="V90" s="2"/>
    </row>
    <row r="91" spans="1:22">
      <c r="A91" t="s">
        <v>85</v>
      </c>
      <c r="B91" t="str">
        <f>VLOOKUP(A91,'ISO3'!$A$1:$B$249,2,FALSE)</f>
        <v>GGY</v>
      </c>
      <c r="C91" t="s">
        <v>561</v>
      </c>
      <c r="D91">
        <f t="shared" si="4"/>
        <v>1</v>
      </c>
      <c r="E91" t="str">
        <f>IF(ISERROR(VLOOKUP(B91,'EU29'!$C$2:$D$30,2,FALSE)),"NA",VLOOKUP(C91,'EU29'!$C$2:$D$30,2,FALSE))</f>
        <v>NA</v>
      </c>
      <c r="F91" t="str">
        <f>IF(ISERROR(VLOOKUP(C91,'EU29'!$C$2:$D$30,2,FALSE)),"NA",VLOOKUP(C91,'EU29'!$C$2:$D$30,2,FALSE))</f>
        <v>NA</v>
      </c>
      <c r="G91">
        <f>VLOOKUP(A91,EEZ_Area!$A$2:$C$250,3,FALSE)/10^12</f>
        <v>6.5266436853400004E-3</v>
      </c>
      <c r="H91">
        <f t="shared" si="5"/>
        <v>0.18451316236205334</v>
      </c>
      <c r="I91" s="3">
        <f t="shared" si="6"/>
        <v>2.6359023194579053E-2</v>
      </c>
      <c r="J91" s="2">
        <f t="shared" si="7"/>
        <v>6.9479810377235654E-4</v>
      </c>
      <c r="N91" s="2"/>
      <c r="O91" s="2"/>
      <c r="T91" s="2"/>
      <c r="V91" s="2"/>
    </row>
    <row r="92" spans="1:22">
      <c r="A92" t="s">
        <v>86</v>
      </c>
      <c r="B92" t="str">
        <f>VLOOKUP(A92,'ISO3'!$A$1:$B$249,2,FALSE)</f>
        <v>GNB</v>
      </c>
      <c r="C92" t="s">
        <v>372</v>
      </c>
      <c r="D92">
        <f t="shared" si="4"/>
        <v>0</v>
      </c>
      <c r="E92" t="str">
        <f>IF(ISERROR(VLOOKUP(B92,'EU29'!$C$2:$D$30,2,FALSE)),"NA",VLOOKUP(C92,'EU29'!$C$2:$D$30,2,FALSE))</f>
        <v>NA</v>
      </c>
      <c r="F92" t="str">
        <f>IF(ISERROR(VLOOKUP(C92,'EU29'!$C$2:$D$30,2,FALSE)),"NA",VLOOKUP(C92,'EU29'!$C$2:$D$30,2,FALSE))</f>
        <v>NA</v>
      </c>
      <c r="G92">
        <f>VLOOKUP(A92,EEZ_Area!$A$2:$C$250,3,FALSE)/10^12</f>
        <v>0.106766293803</v>
      </c>
      <c r="H92">
        <f t="shared" si="5"/>
        <v>3.0183640249148036</v>
      </c>
      <c r="I92" s="3">
        <f t="shared" si="6"/>
        <v>0.43119486070211482</v>
      </c>
      <c r="J92" s="2">
        <f t="shared" si="7"/>
        <v>0.18592900789591621</v>
      </c>
      <c r="N92" s="2"/>
      <c r="O92" s="2"/>
      <c r="T92" s="2"/>
      <c r="V92" s="2"/>
    </row>
    <row r="93" spans="1:22">
      <c r="A93" t="s">
        <v>87</v>
      </c>
      <c r="B93" t="str">
        <f>VLOOKUP(A93,'ISO3'!$A$1:$B$249,2,FALSE)</f>
        <v>GIN</v>
      </c>
      <c r="C93" t="s">
        <v>371</v>
      </c>
      <c r="D93">
        <f t="shared" si="4"/>
        <v>0</v>
      </c>
      <c r="E93" t="str">
        <f>IF(ISERROR(VLOOKUP(B93,'EU29'!$C$2:$D$30,2,FALSE)),"NA",VLOOKUP(C93,'EU29'!$C$2:$D$30,2,FALSE))</f>
        <v>NA</v>
      </c>
      <c r="F93" t="str">
        <f>IF(ISERROR(VLOOKUP(C93,'EU29'!$C$2:$D$30,2,FALSE)),"NA",VLOOKUP(C93,'EU29'!$C$2:$D$30,2,FALSE))</f>
        <v>NA</v>
      </c>
      <c r="G93">
        <f>VLOOKUP(A93,EEZ_Area!$A$2:$C$250,3,FALSE)/10^12</f>
        <v>0.10216544303699999</v>
      </c>
      <c r="H93">
        <f t="shared" si="5"/>
        <v>2.8882944875969696</v>
      </c>
      <c r="I93" s="3">
        <f t="shared" si="6"/>
        <v>0.41261349822813859</v>
      </c>
      <c r="J93" s="2">
        <f t="shared" si="7"/>
        <v>0.17024989892006212</v>
      </c>
      <c r="N93" s="2"/>
      <c r="O93" s="2"/>
      <c r="T93" s="2"/>
      <c r="V93" s="2"/>
    </row>
    <row r="94" spans="1:22">
      <c r="A94" t="s">
        <v>88</v>
      </c>
      <c r="B94" t="str">
        <f>VLOOKUP(A94,'ISO3'!$A$1:$B$249,2,FALSE)</f>
        <v>GUY</v>
      </c>
      <c r="C94" t="s">
        <v>373</v>
      </c>
      <c r="D94">
        <f t="shared" si="4"/>
        <v>0</v>
      </c>
      <c r="E94" t="str">
        <f>IF(ISERROR(VLOOKUP(B94,'EU29'!$C$2:$D$30,2,FALSE)),"NA",VLOOKUP(C94,'EU29'!$C$2:$D$30,2,FALSE))</f>
        <v>NA</v>
      </c>
      <c r="F94" t="str">
        <f>IF(ISERROR(VLOOKUP(C94,'EU29'!$C$2:$D$30,2,FALSE)),"NA",VLOOKUP(C94,'EU29'!$C$2:$D$30,2,FALSE))</f>
        <v>NA</v>
      </c>
      <c r="G94">
        <f>VLOOKUP(A94,EEZ_Area!$A$2:$C$250,3,FALSE)/10^12</f>
        <v>0.13864817129199999</v>
      </c>
      <c r="H94">
        <f t="shared" si="5"/>
        <v>3.9196888591091952</v>
      </c>
      <c r="I94" s="3">
        <f t="shared" si="6"/>
        <v>0.55995555130131369</v>
      </c>
      <c r="J94" s="2">
        <f t="shared" si="7"/>
        <v>0.31355021943315814</v>
      </c>
      <c r="N94" s="2"/>
      <c r="O94" s="2"/>
      <c r="T94" s="2"/>
      <c r="V94" s="2"/>
    </row>
    <row r="95" spans="1:22">
      <c r="A95" t="s">
        <v>89</v>
      </c>
      <c r="B95" t="str">
        <f>VLOOKUP(A95,'ISO3'!$A$1:$B$249,2,FALSE)</f>
        <v>HTI</v>
      </c>
      <c r="C95" t="s">
        <v>374</v>
      </c>
      <c r="D95">
        <f t="shared" si="4"/>
        <v>0</v>
      </c>
      <c r="E95" t="str">
        <f>IF(ISERROR(VLOOKUP(B95,'EU29'!$C$2:$D$30,2,FALSE)),"NA",VLOOKUP(C95,'EU29'!$C$2:$D$30,2,FALSE))</f>
        <v>NA</v>
      </c>
      <c r="F95" t="str">
        <f>IF(ISERROR(VLOOKUP(C95,'EU29'!$C$2:$D$30,2,FALSE)),"NA",VLOOKUP(C95,'EU29'!$C$2:$D$30,2,FALSE))</f>
        <v>NA</v>
      </c>
      <c r="G95">
        <f>VLOOKUP(A95,EEZ_Area!$A$2:$C$250,3,FALSE)/10^12</f>
        <v>0.10349412668000001</v>
      </c>
      <c r="H95">
        <f t="shared" si="5"/>
        <v>2.92585738095659</v>
      </c>
      <c r="I95" s="3">
        <f t="shared" si="6"/>
        <v>0.41797962585094145</v>
      </c>
      <c r="J95" s="2">
        <f t="shared" si="7"/>
        <v>0.17470696762649301</v>
      </c>
      <c r="N95" s="2"/>
      <c r="O95" s="2"/>
      <c r="T95" s="2"/>
      <c r="V95" s="2"/>
    </row>
    <row r="96" spans="1:22">
      <c r="A96" t="s">
        <v>90</v>
      </c>
      <c r="B96" t="s">
        <v>590</v>
      </c>
      <c r="C96" t="s">
        <v>262</v>
      </c>
      <c r="D96">
        <f t="shared" si="4"/>
        <v>1</v>
      </c>
      <c r="E96" t="str">
        <f>IF(ISERROR(VLOOKUP(B96,'EU29'!$C$2:$D$30,2,FALSE)),"NA",VLOOKUP(C96,'EU29'!$C$2:$D$30,2,FALSE))</f>
        <v>NA</v>
      </c>
      <c r="F96" t="str">
        <f>IF(ISERROR(VLOOKUP(C96,'EU29'!$C$2:$D$30,2,FALSE)),"NA",VLOOKUP(C96,'EU29'!$C$2:$D$30,2,FALSE))</f>
        <v>NA</v>
      </c>
      <c r="G96">
        <f>VLOOKUP(A96,EEZ_Area!$A$2:$C$250,3,FALSE)/10^12</f>
        <v>0.41734744784700001</v>
      </c>
      <c r="H96">
        <f t="shared" si="5"/>
        <v>11.798728583720825</v>
      </c>
      <c r="I96" s="3">
        <f t="shared" si="6"/>
        <v>1.6855326548172611</v>
      </c>
      <c r="J96" s="2">
        <f t="shared" si="7"/>
        <v>2.8410203304553243</v>
      </c>
      <c r="N96" s="2"/>
      <c r="O96" s="2"/>
      <c r="T96" s="2"/>
      <c r="V96" s="2"/>
    </row>
    <row r="97" spans="1:22">
      <c r="A97" t="s">
        <v>91</v>
      </c>
      <c r="B97" t="str">
        <f>VLOOKUP(A97,'ISO3'!$A$1:$B$249,2,FALSE)</f>
        <v>HND</v>
      </c>
      <c r="C97" t="s">
        <v>379</v>
      </c>
      <c r="D97">
        <f t="shared" si="4"/>
        <v>0</v>
      </c>
      <c r="E97" t="str">
        <f>IF(ISERROR(VLOOKUP(B97,'EU29'!$C$2:$D$30,2,FALSE)),"NA",VLOOKUP(C97,'EU29'!$C$2:$D$30,2,FALSE))</f>
        <v>NA</v>
      </c>
      <c r="F97" t="str">
        <f>IF(ISERROR(VLOOKUP(C97,'EU29'!$C$2:$D$30,2,FALSE)),"NA",VLOOKUP(C97,'EU29'!$C$2:$D$30,2,FALSE))</f>
        <v>NA</v>
      </c>
      <c r="G97">
        <f>VLOOKUP(A97,EEZ_Area!$A$2:$C$250,3,FALSE)/10^12</f>
        <v>0.21063724812099999</v>
      </c>
      <c r="H97">
        <f t="shared" si="5"/>
        <v>5.9548746087280122</v>
      </c>
      <c r="I97" s="3">
        <f t="shared" si="6"/>
        <v>0.85069637267543041</v>
      </c>
      <c r="J97" s="2">
        <f t="shared" si="7"/>
        <v>0.72368431848313475</v>
      </c>
      <c r="N97" s="2"/>
      <c r="O97" s="2"/>
      <c r="T97" s="2"/>
      <c r="V97" s="2"/>
    </row>
    <row r="98" spans="1:22">
      <c r="A98" t="s">
        <v>92</v>
      </c>
      <c r="B98" t="s">
        <v>590</v>
      </c>
      <c r="C98" t="s">
        <v>565</v>
      </c>
      <c r="D98">
        <f t="shared" si="4"/>
        <v>1</v>
      </c>
      <c r="E98" t="str">
        <f>IF(ISERROR(VLOOKUP(B98,'EU29'!$C$2:$D$30,2,FALSE)),"NA",VLOOKUP(C98,'EU29'!$C$2:$D$30,2,FALSE))</f>
        <v>NA</v>
      </c>
      <c r="F98" t="str">
        <f>IF(ISERROR(VLOOKUP(C98,'EU29'!$C$2:$D$30,2,FALSE)),"NA",VLOOKUP(C98,'EU29'!$C$2:$D$30,2,FALSE))</f>
        <v>NA</v>
      </c>
      <c r="G98">
        <f>VLOOKUP(A98,EEZ_Area!$A$2:$C$250,3,FALSE)/10^12</f>
        <v>0.43488682553000002</v>
      </c>
      <c r="H98">
        <f t="shared" si="5"/>
        <v>12.294580080780785</v>
      </c>
      <c r="I98" s="3">
        <f t="shared" si="6"/>
        <v>1.7563685829686837</v>
      </c>
      <c r="J98" s="2">
        <f t="shared" si="7"/>
        <v>3.0848305992394218</v>
      </c>
      <c r="N98" s="2"/>
      <c r="O98" s="2"/>
      <c r="T98" s="2"/>
      <c r="V98" s="2"/>
    </row>
    <row r="99" spans="1:22">
      <c r="A99" t="s">
        <v>93</v>
      </c>
      <c r="B99" t="str">
        <f>VLOOKUP(A99,'ISO3'!$A$1:$B$249,2,FALSE)</f>
        <v>ISL</v>
      </c>
      <c r="C99" t="s">
        <v>384</v>
      </c>
      <c r="D99">
        <f t="shared" si="4"/>
        <v>0</v>
      </c>
      <c r="E99" t="str">
        <f>IF(ISERROR(VLOOKUP(B99,'EU29'!$C$2:$D$30,2,FALSE)),"NA",VLOOKUP(C99,'EU29'!$C$2:$D$30,2,FALSE))</f>
        <v>EU</v>
      </c>
      <c r="F99" t="str">
        <f>IF(ISERROR(VLOOKUP(C99,'EU29'!$C$2:$D$30,2,FALSE)),"NA",VLOOKUP(C99,'EU29'!$C$2:$D$30,2,FALSE))</f>
        <v>EU</v>
      </c>
      <c r="G99">
        <f>VLOOKUP(A99,EEZ_Area!$A$2:$C$250,3,FALSE)/10^12</f>
        <v>0.80867719961499995</v>
      </c>
      <c r="H99">
        <f t="shared" si="5"/>
        <v>22.86191718512362</v>
      </c>
      <c r="I99" s="3">
        <f t="shared" si="6"/>
        <v>3.265988169303375</v>
      </c>
      <c r="J99" s="2">
        <f t="shared" si="7"/>
        <v>10.66667872202961</v>
      </c>
      <c r="N99" s="2"/>
      <c r="O99" s="2"/>
      <c r="T99" s="2"/>
      <c r="V99" s="2"/>
    </row>
    <row r="100" spans="1:22">
      <c r="A100" t="s">
        <v>94</v>
      </c>
      <c r="B100" t="s">
        <v>590</v>
      </c>
      <c r="C100" t="s">
        <v>353</v>
      </c>
      <c r="D100">
        <f t="shared" si="4"/>
        <v>1</v>
      </c>
      <c r="E100" t="str">
        <f>IF(ISERROR(VLOOKUP(B100,'EU29'!$C$2:$D$30,2,FALSE)),"NA",VLOOKUP(C100,'EU29'!$C$2:$D$30,2,FALSE))</f>
        <v>NA</v>
      </c>
      <c r="F100" t="str">
        <f>IF(ISERROR(VLOOKUP(C100,'EU29'!$C$2:$D$30,2,FALSE)),"NA",VLOOKUP(C100,'EU29'!$C$2:$D$30,2,FALSE))</f>
        <v>EU</v>
      </c>
      <c r="G100">
        <f>VLOOKUP(A100,EEZ_Area!$A$2:$C$250,3,FALSE)/10^12</f>
        <v>0.12794502130099999</v>
      </c>
      <c r="H100">
        <f t="shared" si="5"/>
        <v>3.617102698857992</v>
      </c>
      <c r="I100" s="3">
        <f t="shared" si="6"/>
        <v>0.51672895697971322</v>
      </c>
      <c r="J100" s="2">
        <f t="shared" si="7"/>
        <v>0.26700881498134232</v>
      </c>
      <c r="N100" s="2"/>
      <c r="O100" s="2"/>
      <c r="T100" s="2"/>
      <c r="V100" s="2"/>
    </row>
    <row r="101" spans="1:22">
      <c r="A101" t="s">
        <v>95</v>
      </c>
      <c r="B101" t="s">
        <v>385</v>
      </c>
      <c r="C101" t="s">
        <v>385</v>
      </c>
      <c r="D101">
        <v>0</v>
      </c>
      <c r="E101" t="str">
        <f>IF(ISERROR(VLOOKUP(B101,'EU29'!$C$2:$D$30,2,FALSE)),"NA",VLOOKUP(C101,'EU29'!$C$2:$D$30,2,FALSE))</f>
        <v>NA</v>
      </c>
      <c r="F101" t="str">
        <f>IF(ISERROR(VLOOKUP(C101,'EU29'!$C$2:$D$30,2,FALSE)),"NA",VLOOKUP(C101,'EU29'!$C$2:$D$30,2,FALSE))</f>
        <v>NA</v>
      </c>
      <c r="G101">
        <f>VLOOKUP(A101,EEZ_Area!$A$2:$C$250,3,FALSE)/10^12</f>
        <v>0.66436038928499996</v>
      </c>
      <c r="H101">
        <f t="shared" si="5"/>
        <v>18.781971605161143</v>
      </c>
      <c r="I101" s="3">
        <f t="shared" si="6"/>
        <v>2.6831388007373067</v>
      </c>
      <c r="J101" s="2">
        <f t="shared" si="7"/>
        <v>7.1992338240220324</v>
      </c>
      <c r="N101" s="2"/>
      <c r="O101" s="2"/>
      <c r="T101" s="2"/>
      <c r="V101" s="2"/>
    </row>
    <row r="102" spans="1:22">
      <c r="A102" t="s">
        <v>96</v>
      </c>
      <c r="B102" t="str">
        <f>VLOOKUP(A102,'ISO3'!$A$1:$B$249,2,FALSE)</f>
        <v>IND</v>
      </c>
      <c r="C102" t="s">
        <v>385</v>
      </c>
      <c r="D102">
        <f t="shared" si="4"/>
        <v>0</v>
      </c>
      <c r="E102" t="str">
        <f>IF(ISERROR(VLOOKUP(B102,'EU29'!$C$2:$D$30,2,FALSE)),"NA",VLOOKUP(C102,'EU29'!$C$2:$D$30,2,FALSE))</f>
        <v>NA</v>
      </c>
      <c r="F102" t="str">
        <f>IF(ISERROR(VLOOKUP(C102,'EU29'!$C$2:$D$30,2,FALSE)),"NA",VLOOKUP(C102,'EU29'!$C$2:$D$30,2,FALSE))</f>
        <v>NA</v>
      </c>
      <c r="G102">
        <f>VLOOKUP(A102,EEZ_Area!$A$2:$C$250,3,FALSE)/10^12</f>
        <v>1.65949085492</v>
      </c>
      <c r="H102">
        <f t="shared" si="5"/>
        <v>46.915063900297106</v>
      </c>
      <c r="I102" s="3">
        <f t="shared" si="6"/>
        <v>6.7021519857567302</v>
      </c>
      <c r="J102" s="2">
        <f t="shared" si="7"/>
        <v>44.918841240182878</v>
      </c>
      <c r="N102" s="2"/>
      <c r="O102" s="2"/>
      <c r="T102" s="2"/>
      <c r="V102" s="2"/>
    </row>
    <row r="103" spans="1:22" ht="15.75" thickBot="1">
      <c r="A103" t="s">
        <v>97</v>
      </c>
      <c r="B103" t="str">
        <f>VLOOKUP(A103,'ISO3'!$A$1:$B$249,2,FALSE)</f>
        <v>IDN</v>
      </c>
      <c r="C103" t="s">
        <v>386</v>
      </c>
      <c r="D103">
        <f t="shared" si="4"/>
        <v>0</v>
      </c>
      <c r="E103" t="str">
        <f>IF(ISERROR(VLOOKUP(B103,'EU29'!$C$2:$D$30,2,FALSE)),"NA",VLOOKUP(C103,'EU29'!$C$2:$D$30,2,FALSE))</f>
        <v>NA</v>
      </c>
      <c r="F103" t="str">
        <f>IF(ISERROR(VLOOKUP(C103,'EU29'!$C$2:$D$30,2,FALSE)),"NA",VLOOKUP(C103,'EU29'!$C$2:$D$30,2,FALSE))</f>
        <v>NA</v>
      </c>
      <c r="G103">
        <f>VLOOKUP(A103,EEZ_Area!$A$2:$C$250,3,FALSE)/10^12</f>
        <v>6.0207491546199998</v>
      </c>
      <c r="H103">
        <f t="shared" si="5"/>
        <v>170.21114065149453</v>
      </c>
      <c r="I103" s="3">
        <f t="shared" si="6"/>
        <v>24.315877235927793</v>
      </c>
      <c r="J103" s="2">
        <f t="shared" si="7"/>
        <v>591.26188575271146</v>
      </c>
      <c r="N103" s="2"/>
      <c r="O103" s="2"/>
      <c r="T103" s="2"/>
      <c r="V103" s="2"/>
    </row>
    <row r="104" spans="1:22" ht="15.75" thickBot="1">
      <c r="A104" t="s">
        <v>98</v>
      </c>
      <c r="B104" s="1" t="s">
        <v>388</v>
      </c>
      <c r="C104" t="s">
        <v>388</v>
      </c>
      <c r="D104">
        <f t="shared" si="4"/>
        <v>0</v>
      </c>
      <c r="E104" t="str">
        <f>IF(ISERROR(VLOOKUP(B104,'EU29'!$C$2:$D$30,2,FALSE)),"NA",VLOOKUP(C104,'EU29'!$C$2:$D$30,2,FALSE))</f>
        <v>NA</v>
      </c>
      <c r="F104" t="str">
        <f>IF(ISERROR(VLOOKUP(C104,'EU29'!$C$2:$D$30,2,FALSE)),"NA",VLOOKUP(C104,'EU29'!$C$2:$D$30,2,FALSE))</f>
        <v>NA</v>
      </c>
      <c r="G104">
        <f>VLOOKUP(A104,EEZ_Area!$A$2:$C$250,3,FALSE)/10^12</f>
        <v>0.157311404411</v>
      </c>
      <c r="H104">
        <f t="shared" si="5"/>
        <v>4.4473126009141692</v>
      </c>
      <c r="I104" s="3">
        <f t="shared" si="6"/>
        <v>0.63533037155916716</v>
      </c>
      <c r="J104" s="2">
        <f t="shared" si="7"/>
        <v>0.40364468102550938</v>
      </c>
      <c r="N104" s="2"/>
      <c r="O104" s="2"/>
      <c r="T104" s="2"/>
      <c r="V104" s="2"/>
    </row>
    <row r="105" spans="1:22">
      <c r="A105" t="s">
        <v>99</v>
      </c>
      <c r="B105" t="str">
        <f>VLOOKUP(A105,'ISO3'!$A$1:$B$249,2,FALSE)</f>
        <v>IRQ</v>
      </c>
      <c r="C105" t="s">
        <v>389</v>
      </c>
      <c r="D105">
        <f t="shared" si="4"/>
        <v>0</v>
      </c>
      <c r="E105" t="str">
        <f>IF(ISERROR(VLOOKUP(B105,'EU29'!$C$2:$D$30,2,FALSE)),"NA",VLOOKUP(C105,'EU29'!$C$2:$D$30,2,FALSE))</f>
        <v>NA</v>
      </c>
      <c r="F105" t="str">
        <f>IF(ISERROR(VLOOKUP(C105,'EU29'!$C$2:$D$30,2,FALSE)),"NA",VLOOKUP(C105,'EU29'!$C$2:$D$30,2,FALSE))</f>
        <v>NA</v>
      </c>
      <c r="G105">
        <f>VLOOKUP(A105,EEZ_Area!$A$2:$C$250,3,FALSE)/10^12</f>
        <v>1.18749903518E-3</v>
      </c>
      <c r="H105">
        <f t="shared" si="5"/>
        <v>3.3571497517952013E-2</v>
      </c>
      <c r="I105" s="3">
        <f t="shared" si="6"/>
        <v>4.7959282168502891E-3</v>
      </c>
      <c r="J105" s="2">
        <f t="shared" si="7"/>
        <v>2.3000927461180792E-5</v>
      </c>
      <c r="N105" s="2"/>
      <c r="O105" s="2"/>
      <c r="T105" s="2"/>
      <c r="V105" s="2"/>
    </row>
    <row r="106" spans="1:22">
      <c r="A106" t="s">
        <v>100</v>
      </c>
      <c r="B106" t="str">
        <f>VLOOKUP(A106,'ISO3'!$A$1:$B$249,2,FALSE)</f>
        <v>IRL</v>
      </c>
      <c r="C106" t="s">
        <v>390</v>
      </c>
      <c r="D106">
        <f t="shared" si="4"/>
        <v>0</v>
      </c>
      <c r="E106" t="str">
        <f>IF(ISERROR(VLOOKUP(B106,'EU29'!$C$2:$D$30,2,FALSE)),"NA",VLOOKUP(C106,'EU29'!$C$2:$D$30,2,FALSE))</f>
        <v>EU</v>
      </c>
      <c r="F106" t="str">
        <f>IF(ISERROR(VLOOKUP(C106,'EU29'!$C$2:$D$30,2,FALSE)),"NA",VLOOKUP(C106,'EU29'!$C$2:$D$30,2,FALSE))</f>
        <v>EU</v>
      </c>
      <c r="G106">
        <f>VLOOKUP(A106,EEZ_Area!$A$2:$C$250,3,FALSE)/10^12</f>
        <v>0.42699769199199999</v>
      </c>
      <c r="H106">
        <f t="shared" si="5"/>
        <v>12.071548297896333</v>
      </c>
      <c r="I106" s="3">
        <f t="shared" si="6"/>
        <v>1.7245068996994766</v>
      </c>
      <c r="J106" s="2">
        <f t="shared" si="7"/>
        <v>2.9739240471111006</v>
      </c>
      <c r="N106" s="2"/>
      <c r="O106" s="2"/>
      <c r="T106" s="2"/>
      <c r="V106" s="2"/>
    </row>
    <row r="107" spans="1:22">
      <c r="A107" t="s">
        <v>101</v>
      </c>
      <c r="B107" t="str">
        <f>VLOOKUP(A107,'ISO3'!$A$1:$B$249,2,FALSE)</f>
        <v>ISR</v>
      </c>
      <c r="C107" t="s">
        <v>393</v>
      </c>
      <c r="D107">
        <f t="shared" si="4"/>
        <v>0</v>
      </c>
      <c r="E107" t="str">
        <f>IF(ISERROR(VLOOKUP(B107,'EU29'!$C$2:$D$30,2,FALSE)),"NA",VLOOKUP(C107,'EU29'!$C$2:$D$30,2,FALSE))</f>
        <v>NA</v>
      </c>
      <c r="F107" t="str">
        <f>IF(ISERROR(VLOOKUP(C107,'EU29'!$C$2:$D$30,2,FALSE)),"NA",VLOOKUP(C107,'EU29'!$C$2:$D$30,2,FALSE))</f>
        <v>NA</v>
      </c>
      <c r="G107">
        <f>VLOOKUP(A107,EEZ_Area!$A$2:$C$250,3,FALSE)/10^12</f>
        <v>2.4625273378099999E-2</v>
      </c>
      <c r="H107">
        <f t="shared" si="5"/>
        <v>0.69617513749513282</v>
      </c>
      <c r="I107" s="3">
        <f t="shared" si="6"/>
        <v>9.945359107073326E-2</v>
      </c>
      <c r="J107" s="2">
        <f t="shared" si="7"/>
        <v>9.8910167768646341E-3</v>
      </c>
      <c r="N107" s="2"/>
      <c r="O107" s="2"/>
      <c r="T107" s="2"/>
      <c r="V107" s="2"/>
    </row>
    <row r="108" spans="1:22">
      <c r="A108" t="s">
        <v>102</v>
      </c>
      <c r="B108" t="str">
        <f>VLOOKUP(A108,'ISO3'!$A$1:$B$249,2,FALSE)</f>
        <v>ITA</v>
      </c>
      <c r="C108" t="s">
        <v>394</v>
      </c>
      <c r="D108">
        <f t="shared" si="4"/>
        <v>0</v>
      </c>
      <c r="E108" t="str">
        <f>IF(ISERROR(VLOOKUP(B108,'EU29'!$C$2:$D$30,2,FALSE)),"NA",VLOOKUP(C108,'EU29'!$C$2:$D$30,2,FALSE))</f>
        <v>EU</v>
      </c>
      <c r="F108" t="str">
        <f>IF(ISERROR(VLOOKUP(C108,'EU29'!$C$2:$D$30,2,FALSE)),"NA",VLOOKUP(C108,'EU29'!$C$2:$D$30,2,FALSE))</f>
        <v>EU</v>
      </c>
      <c r="G108">
        <f>VLOOKUP(A108,EEZ_Area!$A$2:$C$250,3,FALSE)/10^12</f>
        <v>0.53667582128799995</v>
      </c>
      <c r="H108">
        <f t="shared" si="5"/>
        <v>15.172232118558266</v>
      </c>
      <c r="I108" s="3">
        <f t="shared" si="6"/>
        <v>2.1674617312226099</v>
      </c>
      <c r="J108" s="2">
        <f t="shared" si="7"/>
        <v>4.6978903563145131</v>
      </c>
      <c r="N108" s="2"/>
      <c r="O108" s="2"/>
      <c r="T108" s="2"/>
      <c r="V108" s="2"/>
    </row>
    <row r="109" spans="1:22">
      <c r="A109" t="s">
        <v>103</v>
      </c>
      <c r="B109" t="s">
        <v>331</v>
      </c>
      <c r="C109" t="s">
        <v>331</v>
      </c>
      <c r="D109">
        <f t="shared" si="4"/>
        <v>0</v>
      </c>
      <c r="E109" t="str">
        <f>IF(ISERROR(VLOOKUP(B109,'EU29'!$C$2:$D$30,2,FALSE)),"NA",VLOOKUP(C109,'EU29'!$C$2:$D$30,2,FALSE))</f>
        <v>NA</v>
      </c>
      <c r="F109" t="str">
        <f>IF(ISERROR(VLOOKUP(C109,'EU29'!$C$2:$D$30,2,FALSE)),"NA",VLOOKUP(C109,'EU29'!$C$2:$D$30,2,FALSE))</f>
        <v>NA</v>
      </c>
      <c r="G109">
        <f>VLOOKUP(A109,EEZ_Area!$A$2:$C$250,3,FALSE)/10^12</f>
        <v>0.171761101394</v>
      </c>
      <c r="H109">
        <f t="shared" si="5"/>
        <v>4.8558164834679882</v>
      </c>
      <c r="I109" s="3">
        <f t="shared" si="6"/>
        <v>0.69368806906685554</v>
      </c>
      <c r="J109" s="2">
        <f t="shared" si="7"/>
        <v>0.48120313716570257</v>
      </c>
      <c r="N109" s="2"/>
      <c r="O109" s="2"/>
      <c r="T109" s="2"/>
      <c r="V109" s="2"/>
    </row>
    <row r="110" spans="1:22">
      <c r="A110" t="s">
        <v>104</v>
      </c>
      <c r="B110" t="str">
        <f>VLOOKUP(A110,'ISO3'!$A$1:$B$249,2,FALSE)</f>
        <v>JAM</v>
      </c>
      <c r="C110" t="s">
        <v>395</v>
      </c>
      <c r="D110">
        <f t="shared" si="4"/>
        <v>0</v>
      </c>
      <c r="E110" t="str">
        <f>IF(ISERROR(VLOOKUP(B110,'EU29'!$C$2:$D$30,2,FALSE)),"NA",VLOOKUP(C110,'EU29'!$C$2:$D$30,2,FALSE))</f>
        <v>NA</v>
      </c>
      <c r="F110" t="str">
        <f>IF(ISERROR(VLOOKUP(C110,'EU29'!$C$2:$D$30,2,FALSE)),"NA",VLOOKUP(C110,'EU29'!$C$2:$D$30,2,FALSE))</f>
        <v>NA</v>
      </c>
      <c r="G110">
        <f>VLOOKUP(A110,EEZ_Area!$A$2:$C$250,3,FALSE)/10^12</f>
        <v>0.27229697950800003</v>
      </c>
      <c r="H110">
        <f t="shared" si="5"/>
        <v>7.6980419359355583</v>
      </c>
      <c r="I110" s="3">
        <f t="shared" si="6"/>
        <v>1.0997202765622227</v>
      </c>
      <c r="J110" s="2">
        <f t="shared" si="7"/>
        <v>1.2093846866820916</v>
      </c>
      <c r="N110" s="2"/>
      <c r="O110" s="2"/>
      <c r="T110" s="2"/>
      <c r="V110" s="2"/>
    </row>
    <row r="111" spans="1:22">
      <c r="A111" t="s">
        <v>105</v>
      </c>
      <c r="B111" t="s">
        <v>590</v>
      </c>
      <c r="C111" t="s">
        <v>466</v>
      </c>
      <c r="D111">
        <v>1</v>
      </c>
      <c r="E111" t="str">
        <f>IF(ISERROR(VLOOKUP(B111,'EU29'!$C$2:$D$30,2,FALSE)),"NA",VLOOKUP(C111,'EU29'!$C$2:$D$30,2,FALSE))</f>
        <v>NA</v>
      </c>
      <c r="F111" t="str">
        <f>IF(ISERROR(VLOOKUP(C111,'EU29'!$C$2:$D$30,2,FALSE)),"NA",VLOOKUP(C111,'EU29'!$C$2:$D$30,2,FALSE))</f>
        <v>EU</v>
      </c>
      <c r="G111">
        <f>VLOOKUP(A111,EEZ_Area!$A$2:$C$250,3,FALSE)/10^12</f>
        <v>0.29193517613100001</v>
      </c>
      <c r="H111">
        <f t="shared" si="5"/>
        <v>8.2532286347493073</v>
      </c>
      <c r="I111" s="3">
        <f t="shared" si="6"/>
        <v>1.1790326621070439</v>
      </c>
      <c r="J111" s="2">
        <f t="shared" si="7"/>
        <v>1.3901180183152229</v>
      </c>
      <c r="N111" s="2"/>
      <c r="O111" s="2"/>
      <c r="T111" s="2"/>
      <c r="V111" s="2"/>
    </row>
    <row r="112" spans="1:22">
      <c r="A112" t="s">
        <v>106</v>
      </c>
      <c r="B112" t="str">
        <f>VLOOKUP(A112,'ISO3'!$A$1:$B$249,2,FALSE)</f>
        <v>JPN</v>
      </c>
      <c r="C112" t="s">
        <v>396</v>
      </c>
      <c r="D112">
        <f t="shared" si="4"/>
        <v>0</v>
      </c>
      <c r="E112" t="str">
        <f>IF(ISERROR(VLOOKUP(B112,'EU29'!$C$2:$D$30,2,FALSE)),"NA",VLOOKUP(C112,'EU29'!$C$2:$D$30,2,FALSE))</f>
        <v>NA</v>
      </c>
      <c r="F112" t="str">
        <f>IF(ISERROR(VLOOKUP(C112,'EU29'!$C$2:$D$30,2,FALSE)),"NA",VLOOKUP(C112,'EU29'!$C$2:$D$30,2,FALSE))</f>
        <v>NA</v>
      </c>
      <c r="G112">
        <f>VLOOKUP(A112,EEZ_Area!$A$2:$C$250,3,FALSE)/10^12</f>
        <v>4.0664351204300004</v>
      </c>
      <c r="H112">
        <f t="shared" si="5"/>
        <v>114.96120207940686</v>
      </c>
      <c r="I112" s="3">
        <f t="shared" si="6"/>
        <v>16.423028868486696</v>
      </c>
      <c r="J112" s="2">
        <f t="shared" si="7"/>
        <v>269.71587721514743</v>
      </c>
      <c r="N112" s="2"/>
      <c r="O112" s="2"/>
      <c r="T112" s="2"/>
      <c r="V112" s="2"/>
    </row>
    <row r="113" spans="1:22">
      <c r="A113" t="s">
        <v>107</v>
      </c>
      <c r="B113" t="s">
        <v>590</v>
      </c>
      <c r="C113" t="s">
        <v>565</v>
      </c>
      <c r="D113">
        <f t="shared" si="4"/>
        <v>1</v>
      </c>
      <c r="E113" t="str">
        <f>IF(ISERROR(VLOOKUP(B113,'EU29'!$C$2:$D$30,2,FALSE)),"NA",VLOOKUP(C113,'EU29'!$C$2:$D$30,2,FALSE))</f>
        <v>NA</v>
      </c>
      <c r="F113" t="str">
        <f>IF(ISERROR(VLOOKUP(C113,'EU29'!$C$2:$D$30,2,FALSE)),"NA",VLOOKUP(C113,'EU29'!$C$2:$D$30,2,FALSE))</f>
        <v>NA</v>
      </c>
      <c r="G113">
        <f>VLOOKUP(A113,EEZ_Area!$A$2:$C$250,3,FALSE)/10^12</f>
        <v>0.323175358977</v>
      </c>
      <c r="H113">
        <f t="shared" si="5"/>
        <v>9.1364122751603354</v>
      </c>
      <c r="I113" s="3">
        <f t="shared" si="6"/>
        <v>1.3052017535943339</v>
      </c>
      <c r="J113" s="2">
        <f t="shared" si="7"/>
        <v>1.7035516175857242</v>
      </c>
      <c r="N113" s="2"/>
      <c r="O113" s="2"/>
      <c r="T113" s="2"/>
      <c r="V113" s="2"/>
    </row>
    <row r="114" spans="1:22">
      <c r="A114" t="s">
        <v>108</v>
      </c>
      <c r="B114" t="str">
        <f>VLOOKUP(A114,'ISO3'!$A$1:$B$249,2,FALSE)</f>
        <v>JEY</v>
      </c>
      <c r="C114" t="s">
        <v>561</v>
      </c>
      <c r="D114">
        <f t="shared" si="4"/>
        <v>1</v>
      </c>
      <c r="E114" t="str">
        <f>IF(ISERROR(VLOOKUP(B114,'EU29'!$C$2:$D$30,2,FALSE)),"NA",VLOOKUP(C114,'EU29'!$C$2:$D$30,2,FALSE))</f>
        <v>NA</v>
      </c>
      <c r="F114" t="str">
        <f>IF(ISERROR(VLOOKUP(C114,'EU29'!$C$2:$D$30,2,FALSE)),"NA",VLOOKUP(C114,'EU29'!$C$2:$D$30,2,FALSE))</f>
        <v>NA</v>
      </c>
      <c r="G114">
        <f>VLOOKUP(A114,EEZ_Area!$A$2:$C$250,3,FALSE)/10^12</f>
        <v>2.2769358578599999E-3</v>
      </c>
      <c r="H114">
        <f t="shared" si="5"/>
        <v>6.4370701984693579E-2</v>
      </c>
      <c r="I114" s="3">
        <f t="shared" si="6"/>
        <v>9.1958145692419401E-3</v>
      </c>
      <c r="J114" s="2">
        <f t="shared" si="7"/>
        <v>8.4563005591882328E-5</v>
      </c>
      <c r="N114" s="2"/>
      <c r="O114" s="2"/>
      <c r="T114" s="2"/>
      <c r="V114" s="2"/>
    </row>
    <row r="115" spans="1:22">
      <c r="A115" t="s">
        <v>109</v>
      </c>
      <c r="B115" t="s">
        <v>590</v>
      </c>
      <c r="C115" t="s">
        <v>565</v>
      </c>
      <c r="D115">
        <f t="shared" si="4"/>
        <v>1</v>
      </c>
      <c r="E115" t="str">
        <f>IF(ISERROR(VLOOKUP(B115,'EU29'!$C$2:$D$30,2,FALSE)),"NA",VLOOKUP(C115,'EU29'!$C$2:$D$30,2,FALSE))</f>
        <v>NA</v>
      </c>
      <c r="F115" t="str">
        <f>IF(ISERROR(VLOOKUP(C115,'EU29'!$C$2:$D$30,2,FALSE)),"NA",VLOOKUP(C115,'EU29'!$C$2:$D$30,2,FALSE))</f>
        <v>NA</v>
      </c>
      <c r="G115">
        <f>VLOOKUP(A115,EEZ_Area!$A$2:$C$250,3,FALSE)/10^12</f>
        <v>0.44244294768499998</v>
      </c>
      <c r="H115">
        <f t="shared" si="5"/>
        <v>12.508197379537977</v>
      </c>
      <c r="I115" s="3">
        <f t="shared" si="6"/>
        <v>1.786885339933997</v>
      </c>
      <c r="J115" s="2">
        <f t="shared" si="7"/>
        <v>3.192959218071036</v>
      </c>
      <c r="N115" s="2"/>
      <c r="O115" s="2"/>
      <c r="T115" s="2"/>
      <c r="V115" s="2"/>
    </row>
    <row r="116" spans="1:22" ht="15.75" thickBot="1">
      <c r="A116" t="s">
        <v>110</v>
      </c>
      <c r="B116" t="str">
        <f>VLOOKUP(A116,'ISO3'!$A$1:$B$249,2,FALSE)</f>
        <v>URY</v>
      </c>
      <c r="C116" t="s">
        <v>566</v>
      </c>
      <c r="D116">
        <f t="shared" si="4"/>
        <v>0</v>
      </c>
      <c r="E116" t="str">
        <f>IF(ISERROR(VLOOKUP(B116,'EU29'!$C$2:$D$30,2,FALSE)),"NA",VLOOKUP(C116,'EU29'!$C$2:$D$30,2,FALSE))</f>
        <v>NA</v>
      </c>
      <c r="F116" t="str">
        <f>IF(ISERROR(VLOOKUP(C116,'EU29'!$C$2:$D$30,2,FALSE)),"NA",VLOOKUP(C116,'EU29'!$C$2:$D$30,2,FALSE))</f>
        <v>NA</v>
      </c>
      <c r="G116">
        <f>VLOOKUP(A116,EEZ_Area!$A$2:$C$250,3,FALSE)/10^12</f>
        <v>0.18450776988100001</v>
      </c>
      <c r="H116">
        <f t="shared" si="5"/>
        <v>5.2161744600187765</v>
      </c>
      <c r="I116" s="3">
        <f t="shared" si="6"/>
        <v>0.74516778000268236</v>
      </c>
      <c r="J116" s="2">
        <f t="shared" si="7"/>
        <v>0.55527502035412601</v>
      </c>
      <c r="N116" s="2"/>
      <c r="O116" s="2"/>
      <c r="T116" s="2"/>
      <c r="V116" s="2"/>
    </row>
    <row r="117" spans="1:22" ht="15.75" thickBot="1">
      <c r="A117" t="s">
        <v>111</v>
      </c>
      <c r="B117" s="1" t="s">
        <v>406</v>
      </c>
      <c r="C117" t="s">
        <v>406</v>
      </c>
      <c r="D117">
        <f t="shared" si="4"/>
        <v>0</v>
      </c>
      <c r="E117" t="str">
        <f>IF(ISERROR(VLOOKUP(B117,'EU29'!$C$2:$D$30,2,FALSE)),"NA",VLOOKUP(C117,'EU29'!$C$2:$D$30,2,FALSE))</f>
        <v>NA</v>
      </c>
      <c r="F117" t="str">
        <f>IF(ISERROR(VLOOKUP(C117,'EU29'!$C$2:$D$30,2,FALSE)),"NA",VLOOKUP(C117,'EU29'!$C$2:$D$30,2,FALSE))</f>
        <v>NA</v>
      </c>
      <c r="G117">
        <f>VLOOKUP(A117,EEZ_Area!$A$2:$C$250,3,FALSE)/10^12</f>
        <v>0.430409261278</v>
      </c>
      <c r="H117">
        <f t="shared" si="5"/>
        <v>12.16799594663056</v>
      </c>
      <c r="I117" s="3">
        <f t="shared" si="6"/>
        <v>1.7382851352329372</v>
      </c>
      <c r="J117" s="2">
        <f t="shared" si="7"/>
        <v>3.0216352113717906</v>
      </c>
      <c r="N117" s="2"/>
      <c r="O117" s="2"/>
      <c r="T117" s="2"/>
      <c r="V117" s="2"/>
    </row>
    <row r="118" spans="1:22">
      <c r="A118" t="s">
        <v>112</v>
      </c>
      <c r="B118" t="str">
        <f>VLOOKUP(A118,'ISO3'!$A$1:$B$249,2,FALSE)</f>
        <v>STP</v>
      </c>
      <c r="C118" t="s">
        <v>505</v>
      </c>
      <c r="D118">
        <f t="shared" si="4"/>
        <v>0</v>
      </c>
      <c r="E118" t="str">
        <f>IF(ISERROR(VLOOKUP(B118,'EU29'!$C$2:$D$30,2,FALSE)),"NA",VLOOKUP(C118,'EU29'!$C$2:$D$30,2,FALSE))</f>
        <v>NA</v>
      </c>
      <c r="F118" t="str">
        <f>IF(ISERROR(VLOOKUP(C118,'EU29'!$C$2:$D$30,2,FALSE)),"NA",VLOOKUP(C118,'EU29'!$C$2:$D$30,2,FALSE))</f>
        <v>NA</v>
      </c>
      <c r="G118">
        <f>VLOOKUP(A118,EEZ_Area!$A$2:$C$250,3,FALSE)/10^12</f>
        <v>0.16537655746400001</v>
      </c>
      <c r="H118">
        <f t="shared" si="5"/>
        <v>4.6753205888614202</v>
      </c>
      <c r="I118" s="3">
        <f t="shared" si="6"/>
        <v>0.66790294126591732</v>
      </c>
      <c r="J118" s="2">
        <f t="shared" si="7"/>
        <v>0.44609433895166339</v>
      </c>
      <c r="N118" s="2"/>
      <c r="O118" s="2"/>
      <c r="T118" s="2"/>
      <c r="V118" s="2"/>
    </row>
    <row r="119" spans="1:22">
      <c r="A119" t="s">
        <v>113</v>
      </c>
      <c r="B119" t="str">
        <f>VLOOKUP(A119,'ISO3'!$A$1:$B$249,2,FALSE)</f>
        <v>PER</v>
      </c>
      <c r="C119" t="s">
        <v>475</v>
      </c>
      <c r="D119">
        <f t="shared" si="4"/>
        <v>0</v>
      </c>
      <c r="E119" t="str">
        <f>IF(ISERROR(VLOOKUP(B119,'EU29'!$C$2:$D$30,2,FALSE)),"NA",VLOOKUP(C119,'EU29'!$C$2:$D$30,2,FALSE))</f>
        <v>NA</v>
      </c>
      <c r="F119" t="str">
        <f>IF(ISERROR(VLOOKUP(C119,'EU29'!$C$2:$D$30,2,FALSE)),"NA",VLOOKUP(C119,'EU29'!$C$2:$D$30,2,FALSE))</f>
        <v>NA</v>
      </c>
      <c r="G119">
        <f>VLOOKUP(A119,EEZ_Area!$A$2:$C$250,3,FALSE)/10^12</f>
        <v>0.87078819522299999</v>
      </c>
      <c r="H119">
        <f t="shared" si="5"/>
        <v>24.617842093791385</v>
      </c>
      <c r="I119" s="3">
        <f t="shared" si="6"/>
        <v>3.5168345848273415</v>
      </c>
      <c r="J119" s="2">
        <f t="shared" si="7"/>
        <v>12.368125497037699</v>
      </c>
      <c r="N119" s="2"/>
      <c r="O119" s="2"/>
      <c r="T119" s="2"/>
      <c r="V119" s="2"/>
    </row>
    <row r="120" spans="1:22">
      <c r="A120" t="s">
        <v>114</v>
      </c>
      <c r="B120" t="str">
        <f>VLOOKUP(A120,'ISO3'!$A$1:$B$249,2,FALSE)</f>
        <v>SEN</v>
      </c>
      <c r="C120" t="s">
        <v>507</v>
      </c>
      <c r="D120">
        <f t="shared" si="4"/>
        <v>0</v>
      </c>
      <c r="E120" t="str">
        <f>IF(ISERROR(VLOOKUP(B120,'EU29'!$C$2:$D$30,2,FALSE)),"NA",VLOOKUP(C120,'EU29'!$C$2:$D$30,2,FALSE))</f>
        <v>NA</v>
      </c>
      <c r="F120" t="str">
        <f>IF(ISERROR(VLOOKUP(C120,'EU29'!$C$2:$D$30,2,FALSE)),"NA",VLOOKUP(C120,'EU29'!$C$2:$D$30,2,FALSE))</f>
        <v>NA</v>
      </c>
      <c r="G120">
        <f>VLOOKUP(A120,EEZ_Area!$A$2:$C$250,3,FALSE)/10^12</f>
        <v>0.22207217148</v>
      </c>
      <c r="H120">
        <f t="shared" si="5"/>
        <v>6.2781485565729058</v>
      </c>
      <c r="I120" s="3">
        <f t="shared" si="6"/>
        <v>0.89687836522470088</v>
      </c>
      <c r="J120" s="2">
        <f t="shared" si="7"/>
        <v>0.80439080200813196</v>
      </c>
      <c r="N120" s="2"/>
      <c r="O120" s="2"/>
      <c r="T120" s="2"/>
      <c r="V120" s="2"/>
    </row>
    <row r="121" spans="1:22" ht="15.75" thickBot="1">
      <c r="A121" t="s">
        <v>115</v>
      </c>
      <c r="B121" t="str">
        <f>VLOOKUP(A121,'ISO3'!$A$1:$B$249,2,FALSE)</f>
        <v>NOR</v>
      </c>
      <c r="C121" t="s">
        <v>466</v>
      </c>
      <c r="D121">
        <f t="shared" si="4"/>
        <v>0</v>
      </c>
      <c r="E121" t="str">
        <f>IF(ISERROR(VLOOKUP(B121,'EU29'!$C$2:$D$30,2,FALSE)),"NA",VLOOKUP(C121,'EU29'!$C$2:$D$30,2,FALSE))</f>
        <v>EU</v>
      </c>
      <c r="F121" t="str">
        <f>IF(ISERROR(VLOOKUP(C121,'EU29'!$C$2:$D$30,2,FALSE)),"NA",VLOOKUP(C121,'EU29'!$C$2:$D$30,2,FALSE))</f>
        <v>EU</v>
      </c>
      <c r="G121">
        <f>VLOOKUP(A121,EEZ_Area!$A$2:$C$250,3,FALSE)/10^12</f>
        <v>0.93362585680900001</v>
      </c>
      <c r="H121">
        <f t="shared" si="5"/>
        <v>26.39431040026756</v>
      </c>
      <c r="I121" s="3">
        <f t="shared" si="6"/>
        <v>3.7706157714667947</v>
      </c>
      <c r="J121" s="2">
        <f t="shared" si="7"/>
        <v>14.217543296034131</v>
      </c>
      <c r="N121" s="2"/>
      <c r="O121" s="2"/>
      <c r="T121" s="2"/>
      <c r="V121" s="2"/>
    </row>
    <row r="122" spans="1:22" ht="15.75" thickBot="1">
      <c r="A122" t="s">
        <v>116</v>
      </c>
      <c r="B122" s="1" t="s">
        <v>561</v>
      </c>
      <c r="C122" t="s">
        <v>561</v>
      </c>
      <c r="D122">
        <f t="shared" si="4"/>
        <v>0</v>
      </c>
      <c r="E122" t="str">
        <f>IF(ISERROR(VLOOKUP(B122,'EU29'!$C$2:$D$30,2,FALSE)),"NA",VLOOKUP(C122,'EU29'!$C$2:$D$30,2,FALSE))</f>
        <v>NA</v>
      </c>
      <c r="F122" t="str">
        <f>IF(ISERROR(VLOOKUP(C122,'EU29'!$C$2:$D$30,2,FALSE)),"NA",VLOOKUP(C122,'EU29'!$C$2:$D$30,2,FALSE))</f>
        <v>NA</v>
      </c>
      <c r="G122">
        <f>VLOOKUP(A122,EEZ_Area!$A$2:$C$250,3,FALSE)/10^12</f>
        <v>0.73957953537300003</v>
      </c>
      <c r="H122">
        <f t="shared" si="5"/>
        <v>20.908473860224444</v>
      </c>
      <c r="I122" s="3">
        <f t="shared" si="6"/>
        <v>2.9869248371749211</v>
      </c>
      <c r="J122" s="2">
        <f t="shared" si="7"/>
        <v>8.9217199829324283</v>
      </c>
      <c r="N122" s="2"/>
      <c r="O122" s="2"/>
      <c r="T122" s="2"/>
      <c r="V122" s="2"/>
    </row>
    <row r="123" spans="1:22">
      <c r="A123" t="s">
        <v>117</v>
      </c>
      <c r="B123" t="s">
        <v>565</v>
      </c>
      <c r="C123" t="s">
        <v>565</v>
      </c>
      <c r="D123">
        <f t="shared" si="4"/>
        <v>0</v>
      </c>
      <c r="E123" t="str">
        <f>IF(ISERROR(VLOOKUP(B123,'EU29'!$C$2:$D$30,2,FALSE)),"NA",VLOOKUP(C123,'EU29'!$C$2:$D$30,2,FALSE))</f>
        <v>NA</v>
      </c>
      <c r="F123" t="str">
        <f>IF(ISERROR(VLOOKUP(C123,'EU29'!$C$2:$D$30,2,FALSE)),"NA",VLOOKUP(C123,'EU29'!$C$2:$D$30,2,FALSE))</f>
        <v>NA</v>
      </c>
      <c r="G123">
        <f>VLOOKUP(A123,EEZ_Area!$A$2:$C$250,3,FALSE)/10^12</f>
        <v>2.4594175899900002</v>
      </c>
      <c r="H123">
        <f t="shared" si="5"/>
        <v>69.529598822319457</v>
      </c>
      <c r="I123" s="3">
        <f t="shared" si="6"/>
        <v>9.9327998317599224</v>
      </c>
      <c r="J123" s="2">
        <f t="shared" si="7"/>
        <v>98.660512497809947</v>
      </c>
      <c r="N123" s="2"/>
      <c r="O123" s="2"/>
      <c r="T123" s="2"/>
      <c r="V123" s="2"/>
    </row>
    <row r="124" spans="1:22">
      <c r="A124" t="s">
        <v>118</v>
      </c>
      <c r="B124" t="s">
        <v>590</v>
      </c>
      <c r="C124" t="s">
        <v>353</v>
      </c>
      <c r="D124">
        <f t="shared" si="4"/>
        <v>1</v>
      </c>
      <c r="E124" t="str">
        <f>IF(ISERROR(VLOOKUP(B124,'EU29'!$C$2:$D$30,2,FALSE)),"NA",VLOOKUP(C124,'EU29'!$C$2:$D$30,2,FALSE))</f>
        <v>NA</v>
      </c>
      <c r="F124" t="str">
        <f>IF(ISERROR(VLOOKUP(C124,'EU29'!$C$2:$D$30,2,FALSE)),"NA",VLOOKUP(C124,'EU29'!$C$2:$D$30,2,FALSE))</f>
        <v>EU</v>
      </c>
      <c r="G124">
        <f>VLOOKUP(A124,EEZ_Area!$A$2:$C$250,3,FALSE)/10^12</f>
        <v>6.2771370182599998E-2</v>
      </c>
      <c r="H124">
        <f t="shared" si="5"/>
        <v>1.7745941982716444</v>
      </c>
      <c r="I124" s="3">
        <f t="shared" si="6"/>
        <v>0.25351345689594923</v>
      </c>
      <c r="J124" s="2">
        <f t="shared" si="7"/>
        <v>6.4269072827334309E-2</v>
      </c>
      <c r="N124" s="2"/>
      <c r="O124" s="2"/>
      <c r="T124" s="2"/>
      <c r="V124" s="2"/>
    </row>
    <row r="125" spans="1:22">
      <c r="A125" t="s">
        <v>119</v>
      </c>
      <c r="B125" t="str">
        <f>VLOOKUP(A125,'ISO3'!$A$1:$B$249,2,FALSE)</f>
        <v>KEN</v>
      </c>
      <c r="C125" t="s">
        <v>401</v>
      </c>
      <c r="D125">
        <f t="shared" si="4"/>
        <v>0</v>
      </c>
      <c r="E125" t="str">
        <f>IF(ISERROR(VLOOKUP(B125,'EU29'!$C$2:$D$30,2,FALSE)),"NA",VLOOKUP(C125,'EU29'!$C$2:$D$30,2,FALSE))</f>
        <v>NA</v>
      </c>
      <c r="F125" t="str">
        <f>IF(ISERROR(VLOOKUP(C125,'EU29'!$C$2:$D$30,2,FALSE)),"NA",VLOOKUP(C125,'EU29'!$C$2:$D$30,2,FALSE))</f>
        <v>NA</v>
      </c>
      <c r="G125">
        <f>VLOOKUP(A125,EEZ_Area!$A$2:$C$250,3,FALSE)/10^12</f>
        <v>0.164048230446</v>
      </c>
      <c r="H125">
        <f t="shared" si="5"/>
        <v>4.6377677775607724</v>
      </c>
      <c r="I125" s="3">
        <f t="shared" si="6"/>
        <v>0.6625382539372533</v>
      </c>
      <c r="J125" s="2">
        <f t="shared" si="7"/>
        <v>0.43895693793022433</v>
      </c>
      <c r="N125" s="2"/>
      <c r="O125" s="2"/>
      <c r="T125" s="2"/>
      <c r="V125" s="2"/>
    </row>
    <row r="126" spans="1:22" ht="15.75" thickBot="1">
      <c r="A126" t="s">
        <v>592</v>
      </c>
      <c r="B126" t="s">
        <v>590</v>
      </c>
      <c r="C126" t="s">
        <v>353</v>
      </c>
      <c r="D126">
        <f t="shared" si="4"/>
        <v>1</v>
      </c>
      <c r="E126" t="str">
        <f>IF(ISERROR(VLOOKUP(B126,'EU29'!$C$2:$D$30,2,FALSE)),"NA",VLOOKUP(C126,'EU29'!$C$2:$D$30,2,FALSE))</f>
        <v>NA</v>
      </c>
      <c r="F126" t="str">
        <f>IF(ISERROR(VLOOKUP(C126,'EU29'!$C$2:$D$30,2,FALSE)),"NA",VLOOKUP(C126,'EU29'!$C$2:$D$30,2,FALSE))</f>
        <v>EU</v>
      </c>
      <c r="G126">
        <f>VLOOKUP(A126,EEZ_Area!$A$2:$C$250,3,FALSE)/10^12</f>
        <v>0.55078987137099999</v>
      </c>
      <c r="H126">
        <f t="shared" si="5"/>
        <v>15.571247008922253</v>
      </c>
      <c r="I126" s="3">
        <f t="shared" si="6"/>
        <v>2.2244638584174647</v>
      </c>
      <c r="J126" s="2">
        <f t="shared" si="7"/>
        <v>4.9482394574055144</v>
      </c>
      <c r="N126" s="2"/>
      <c r="O126" s="2"/>
      <c r="T126" s="2"/>
      <c r="V126" s="2"/>
    </row>
    <row r="127" spans="1:22" ht="15.75" thickBot="1">
      <c r="A127" t="s">
        <v>120</v>
      </c>
      <c r="B127" s="1" t="s">
        <v>403</v>
      </c>
      <c r="C127" t="s">
        <v>403</v>
      </c>
      <c r="D127">
        <f t="shared" si="4"/>
        <v>0</v>
      </c>
      <c r="E127" t="str">
        <f>IF(ISERROR(VLOOKUP(B127,'EU29'!$C$2:$D$30,2,FALSE)),"NA",VLOOKUP(C127,'EU29'!$C$2:$D$30,2,FALSE))</f>
        <v>NA</v>
      </c>
      <c r="F127" t="str">
        <f>IF(ISERROR(VLOOKUP(C127,'EU29'!$C$2:$D$30,2,FALSE)),"NA",VLOOKUP(C127,'EU29'!$C$2:$D$30,2,FALSE))</f>
        <v>NA</v>
      </c>
      <c r="G127">
        <f>VLOOKUP(A127,EEZ_Area!$A$2:$C$250,3,FALSE)/10^12</f>
        <v>1.05324057456</v>
      </c>
      <c r="H127">
        <f t="shared" si="5"/>
        <v>29.775909105717908</v>
      </c>
      <c r="I127" s="3">
        <f t="shared" si="6"/>
        <v>4.2537013008168447</v>
      </c>
      <c r="J127" s="2">
        <f t="shared" si="7"/>
        <v>18.093974756570915</v>
      </c>
      <c r="N127" s="2"/>
      <c r="O127" s="2"/>
      <c r="T127" s="2"/>
      <c r="V127" s="2"/>
    </row>
    <row r="128" spans="1:22" ht="15.75" thickBot="1">
      <c r="A128" t="s">
        <v>121</v>
      </c>
      <c r="B128" s="1" t="s">
        <v>403</v>
      </c>
      <c r="C128" t="s">
        <v>403</v>
      </c>
      <c r="D128">
        <f t="shared" si="4"/>
        <v>0</v>
      </c>
      <c r="E128" t="str">
        <f>IF(ISERROR(VLOOKUP(B128,'EU29'!$C$2:$D$30,2,FALSE)),"NA",VLOOKUP(C128,'EU29'!$C$2:$D$30,2,FALSE))</f>
        <v>NA</v>
      </c>
      <c r="F128" t="str">
        <f>IF(ISERROR(VLOOKUP(C128,'EU29'!$C$2:$D$30,2,FALSE)),"NA",VLOOKUP(C128,'EU29'!$C$2:$D$30,2,FALSE))</f>
        <v>NA</v>
      </c>
      <c r="G128">
        <f>VLOOKUP(A128,EEZ_Area!$A$2:$C$250,3,FALSE)/10^12</f>
        <v>1.6409830215400001</v>
      </c>
      <c r="H128">
        <f t="shared" si="5"/>
        <v>46.391833426863357</v>
      </c>
      <c r="I128" s="3">
        <f t="shared" si="6"/>
        <v>6.6274047752661946</v>
      </c>
      <c r="J128" s="2">
        <f t="shared" si="7"/>
        <v>43.922494055221158</v>
      </c>
      <c r="N128" s="2"/>
      <c r="O128" s="2"/>
      <c r="T128" s="2"/>
      <c r="V128" s="2"/>
    </row>
    <row r="129" spans="1:22" ht="15.75" thickBot="1">
      <c r="A129" t="s">
        <v>122</v>
      </c>
      <c r="B129" s="1" t="s">
        <v>403</v>
      </c>
      <c r="C129" t="s">
        <v>403</v>
      </c>
      <c r="D129">
        <f t="shared" si="4"/>
        <v>0</v>
      </c>
      <c r="E129" t="str">
        <f>IF(ISERROR(VLOOKUP(B129,'EU29'!$C$2:$D$30,2,FALSE)),"NA",VLOOKUP(C129,'EU29'!$C$2:$D$30,2,FALSE))</f>
        <v>NA</v>
      </c>
      <c r="F129" t="str">
        <f>IF(ISERROR(VLOOKUP(C129,'EU29'!$C$2:$D$30,2,FALSE)),"NA",VLOOKUP(C129,'EU29'!$C$2:$D$30,2,FALSE))</f>
        <v>NA</v>
      </c>
      <c r="G129">
        <f>VLOOKUP(A129,EEZ_Area!$A$2:$C$250,3,FALSE)/10^12</f>
        <v>0.74570922370399995</v>
      </c>
      <c r="H129">
        <f t="shared" si="5"/>
        <v>21.08176479393774</v>
      </c>
      <c r="I129" s="3">
        <f t="shared" si="6"/>
        <v>3.0116806848482494</v>
      </c>
      <c r="J129" s="2">
        <f t="shared" si="7"/>
        <v>9.0702205474880202</v>
      </c>
      <c r="N129" s="2"/>
      <c r="O129" s="2"/>
      <c r="T129" s="2"/>
      <c r="V129" s="2"/>
    </row>
    <row r="130" spans="1:22">
      <c r="A130" t="s">
        <v>123</v>
      </c>
      <c r="B130" t="str">
        <f>VLOOKUP(A130,'ISO3'!$A$1:$B$249,2,FALSE)</f>
        <v>KWT</v>
      </c>
      <c r="C130" t="s">
        <v>407</v>
      </c>
      <c r="D130">
        <f t="shared" si="4"/>
        <v>0</v>
      </c>
      <c r="E130" t="str">
        <f>IF(ISERROR(VLOOKUP(B130,'EU29'!$C$2:$D$30,2,FALSE)),"NA",VLOOKUP(C130,'EU29'!$C$2:$D$30,2,FALSE))</f>
        <v>NA</v>
      </c>
      <c r="F130" t="str">
        <f>IF(ISERROR(VLOOKUP(C130,'EU29'!$C$2:$D$30,2,FALSE)),"NA",VLOOKUP(C130,'EU29'!$C$2:$D$30,2,FALSE))</f>
        <v>NA</v>
      </c>
      <c r="G130">
        <f>VLOOKUP(A130,EEZ_Area!$A$2:$C$250,3,FALSE)/10^12</f>
        <v>1.11821893806E-2</v>
      </c>
      <c r="H130">
        <f t="shared" si="5"/>
        <v>0.31612896677358487</v>
      </c>
      <c r="I130" s="3">
        <f t="shared" si="6"/>
        <v>4.5161280967654989E-2</v>
      </c>
      <c r="J130" s="2">
        <f t="shared" si="7"/>
        <v>2.0395412986394766E-3</v>
      </c>
      <c r="N130" s="2"/>
      <c r="O130" s="2"/>
      <c r="T130" s="2"/>
      <c r="V130" s="2"/>
    </row>
    <row r="131" spans="1:22">
      <c r="A131" t="s">
        <v>124</v>
      </c>
      <c r="B131" t="str">
        <f>VLOOKUP(A131,'ISO3'!$A$1:$B$249,2,FALSE)</f>
        <v>LVA</v>
      </c>
      <c r="C131" t="s">
        <v>412</v>
      </c>
      <c r="D131">
        <f t="shared" si="4"/>
        <v>0</v>
      </c>
      <c r="E131" t="str">
        <f>IF(ISERROR(VLOOKUP(B131,'EU29'!$C$2:$D$30,2,FALSE)),"NA",VLOOKUP(C131,'EU29'!$C$2:$D$30,2,FALSE))</f>
        <v>EU</v>
      </c>
      <c r="F131" t="str">
        <f>IF(ISERROR(VLOOKUP(C131,'EU29'!$C$2:$D$30,2,FALSE)),"NA",VLOOKUP(C131,'EU29'!$C$2:$D$30,2,FALSE))</f>
        <v>EU</v>
      </c>
      <c r="G131">
        <f>VLOOKUP(A131,EEZ_Area!$A$2:$C$250,3,FALSE)/10^12</f>
        <v>2.8357162287700001E-2</v>
      </c>
      <c r="H131">
        <f t="shared" si="5"/>
        <v>0.80167846470155757</v>
      </c>
      <c r="I131" s="3">
        <f t="shared" si="6"/>
        <v>0.11452549495736537</v>
      </c>
      <c r="J131" s="2">
        <f t="shared" si="7"/>
        <v>1.3116088995229522E-2</v>
      </c>
      <c r="N131" s="2"/>
      <c r="O131" s="2"/>
      <c r="T131" s="2"/>
      <c r="V131" s="2"/>
    </row>
    <row r="132" spans="1:22">
      <c r="A132" t="s">
        <v>125</v>
      </c>
      <c r="B132" t="str">
        <f>VLOOKUP(A132,'ISO3'!$A$1:$B$249,2,FALSE)</f>
        <v>LBN</v>
      </c>
      <c r="C132" t="s">
        <v>413</v>
      </c>
      <c r="D132">
        <f t="shared" si="4"/>
        <v>0</v>
      </c>
      <c r="E132" t="str">
        <f>IF(ISERROR(VLOOKUP(B132,'EU29'!$C$2:$D$30,2,FALSE)),"NA",VLOOKUP(C132,'EU29'!$C$2:$D$30,2,FALSE))</f>
        <v>NA</v>
      </c>
      <c r="F132" t="str">
        <f>IF(ISERROR(VLOOKUP(C132,'EU29'!$C$2:$D$30,2,FALSE)),"NA",VLOOKUP(C132,'EU29'!$C$2:$D$30,2,FALSE))</f>
        <v>NA</v>
      </c>
      <c r="G132">
        <f>VLOOKUP(A132,EEZ_Area!$A$2:$C$250,3,FALSE)/10^12</f>
        <v>2.0185530895400001E-2</v>
      </c>
      <c r="H132">
        <f t="shared" si="5"/>
        <v>0.57066025342138149</v>
      </c>
      <c r="I132" s="3">
        <f t="shared" si="6"/>
        <v>8.1522893345911659E-2</v>
      </c>
      <c r="J132" s="2">
        <f t="shared" si="7"/>
        <v>6.6459821394888874E-3</v>
      </c>
      <c r="N132" s="2"/>
      <c r="O132" s="2"/>
      <c r="T132" s="2"/>
      <c r="V132" s="2"/>
    </row>
    <row r="133" spans="1:22">
      <c r="A133" t="s">
        <v>126</v>
      </c>
      <c r="B133" t="str">
        <f>VLOOKUP(A133,'ISO3'!$A$1:$B$249,2,FALSE)</f>
        <v>LBR</v>
      </c>
      <c r="C133" t="s">
        <v>416</v>
      </c>
      <c r="D133">
        <f t="shared" ref="D133:D196" si="8">IF(AND(B133&lt;&gt;C133,C133&lt;&gt;"NA"),1,0)</f>
        <v>0</v>
      </c>
      <c r="E133" t="str">
        <f>IF(ISERROR(VLOOKUP(B133,'EU29'!$C$2:$D$30,2,FALSE)),"NA",VLOOKUP(C133,'EU29'!$C$2:$D$30,2,FALSE))</f>
        <v>NA</v>
      </c>
      <c r="F133" t="str">
        <f>IF(ISERROR(VLOOKUP(C133,'EU29'!$C$2:$D$30,2,FALSE)),"NA",VLOOKUP(C133,'EU29'!$C$2:$D$30,2,FALSE))</f>
        <v>NA</v>
      </c>
      <c r="G133">
        <f>VLOOKUP(A133,EEZ_Area!$A$2:$C$250,3,FALSE)/10^12</f>
        <v>0.25177768209500001</v>
      </c>
      <c r="H133">
        <f t="shared" ref="H133:H196" si="9">(1000*3.664*G133/$G$1)*$H$1</f>
        <v>7.1179458501595958</v>
      </c>
      <c r="I133" s="3">
        <f t="shared" ref="I133:I196" si="10">(1000*3.664*G133/$G$1)*$I$1</f>
        <v>1.0168494071656566</v>
      </c>
      <c r="J133" s="2">
        <f t="shared" ref="J133:J196" si="11">I133^2</f>
        <v>1.0339827168531475</v>
      </c>
      <c r="N133" s="2"/>
      <c r="O133" s="2"/>
      <c r="T133" s="2"/>
      <c r="V133" s="2"/>
    </row>
    <row r="134" spans="1:22">
      <c r="A134" t="s">
        <v>127</v>
      </c>
      <c r="B134" t="str">
        <f>VLOOKUP(A134,'ISO3'!$A$1:$B$249,2,FALSE)</f>
        <v>LBY</v>
      </c>
      <c r="C134" t="s">
        <v>417</v>
      </c>
      <c r="D134">
        <f t="shared" si="8"/>
        <v>0</v>
      </c>
      <c r="E134" t="str">
        <f>IF(ISERROR(VLOOKUP(B134,'EU29'!$C$2:$D$30,2,FALSE)),"NA",VLOOKUP(C134,'EU29'!$C$2:$D$30,2,FALSE))</f>
        <v>NA</v>
      </c>
      <c r="F134" t="str">
        <f>IF(ISERROR(VLOOKUP(C134,'EU29'!$C$2:$D$30,2,FALSE)),"NA",VLOOKUP(C134,'EU29'!$C$2:$D$30,2,FALSE))</f>
        <v>NA</v>
      </c>
      <c r="G134">
        <f>VLOOKUP(A134,EEZ_Area!$A$2:$C$250,3,FALSE)/10^12</f>
        <v>0.36446247437099999</v>
      </c>
      <c r="H134">
        <f t="shared" si="9"/>
        <v>10.303630311478967</v>
      </c>
      <c r="I134" s="3">
        <f t="shared" si="10"/>
        <v>1.4719471873541383</v>
      </c>
      <c r="J134" s="2">
        <f t="shared" si="11"/>
        <v>2.1666285223597588</v>
      </c>
      <c r="N134" s="2"/>
      <c r="O134" s="2"/>
      <c r="T134" s="2"/>
      <c r="V134" s="2"/>
    </row>
    <row r="135" spans="1:22">
      <c r="A135" t="s">
        <v>128</v>
      </c>
      <c r="B135" t="str">
        <f>VLOOKUP(A135,'ISO3'!$A$1:$B$249,2,FALSE)</f>
        <v>LTU</v>
      </c>
      <c r="C135" t="s">
        <v>420</v>
      </c>
      <c r="D135">
        <f t="shared" si="8"/>
        <v>0</v>
      </c>
      <c r="E135" t="str">
        <f>IF(ISERROR(VLOOKUP(B135,'EU29'!$C$2:$D$30,2,FALSE)),"NA",VLOOKUP(C135,'EU29'!$C$2:$D$30,2,FALSE))</f>
        <v>EU</v>
      </c>
      <c r="F135" t="str">
        <f>IF(ISERROR(VLOOKUP(C135,'EU29'!$C$2:$D$30,2,FALSE)),"NA",VLOOKUP(C135,'EU29'!$C$2:$D$30,2,FALSE))</f>
        <v>EU</v>
      </c>
      <c r="G135">
        <f>VLOOKUP(A135,EEZ_Area!$A$2:$C$250,3,FALSE)/10^12</f>
        <v>6.8292381255500006E-3</v>
      </c>
      <c r="H135">
        <f t="shared" si="9"/>
        <v>0.19306773646906833</v>
      </c>
      <c r="I135" s="3">
        <f t="shared" si="10"/>
        <v>2.758110520986691E-2</v>
      </c>
      <c r="J135" s="2">
        <f t="shared" si="11"/>
        <v>7.6071736459774766E-4</v>
      </c>
      <c r="N135" s="2"/>
      <c r="O135" s="2"/>
      <c r="T135" s="2"/>
      <c r="V135" s="2"/>
    </row>
    <row r="136" spans="1:22">
      <c r="A136" t="s">
        <v>129</v>
      </c>
      <c r="B136" t="str">
        <f>VLOOKUP(A136,'ISO3'!$A$1:$B$249,2,FALSE)</f>
        <v>MDG</v>
      </c>
      <c r="C136" t="s">
        <v>425</v>
      </c>
      <c r="D136">
        <f t="shared" si="8"/>
        <v>0</v>
      </c>
      <c r="E136" t="str">
        <f>IF(ISERROR(VLOOKUP(B136,'EU29'!$C$2:$D$30,2,FALSE)),"NA",VLOOKUP(C136,'EU29'!$C$2:$D$30,2,FALSE))</f>
        <v>NA</v>
      </c>
      <c r="F136" t="str">
        <f>IF(ISERROR(VLOOKUP(C136,'EU29'!$C$2:$D$30,2,FALSE)),"NA",VLOOKUP(C136,'EU29'!$C$2:$D$30,2,FALSE))</f>
        <v>NA</v>
      </c>
      <c r="G136">
        <f>VLOOKUP(A136,EEZ_Area!$A$2:$C$250,3,FALSE)/10^12</f>
        <v>1.1962636799799999</v>
      </c>
      <c r="H136">
        <f t="shared" si="9"/>
        <v>33.819280667606812</v>
      </c>
      <c r="I136" s="3">
        <f t="shared" si="10"/>
        <v>4.8313258096581162</v>
      </c>
      <c r="J136" s="2">
        <f t="shared" si="11"/>
        <v>23.341709079068654</v>
      </c>
      <c r="N136" s="2"/>
      <c r="O136" s="2"/>
      <c r="T136" s="2"/>
      <c r="V136" s="2"/>
    </row>
    <row r="137" spans="1:22">
      <c r="A137" t="s">
        <v>130</v>
      </c>
      <c r="B137" t="str">
        <f>VLOOKUP(A137,'ISO3'!$A$1:$B$249,2,FALSE)</f>
        <v>MYS</v>
      </c>
      <c r="C137" t="s">
        <v>428</v>
      </c>
      <c r="D137">
        <f t="shared" si="8"/>
        <v>0</v>
      </c>
      <c r="E137" t="str">
        <f>IF(ISERROR(VLOOKUP(B137,'EU29'!$C$2:$D$30,2,FALSE)),"NA",VLOOKUP(C137,'EU29'!$C$2:$D$30,2,FALSE))</f>
        <v>NA</v>
      </c>
      <c r="F137" t="str">
        <f>IF(ISERROR(VLOOKUP(C137,'EU29'!$C$2:$D$30,2,FALSE)),"NA",VLOOKUP(C137,'EU29'!$C$2:$D$30,2,FALSE))</f>
        <v>NA</v>
      </c>
      <c r="G137">
        <f>VLOOKUP(A137,EEZ_Area!$A$2:$C$250,3,FALSE)/10^12</f>
        <v>0.510819176313</v>
      </c>
      <c r="H137">
        <f t="shared" si="9"/>
        <v>14.44124517298218</v>
      </c>
      <c r="I137" s="3">
        <f t="shared" si="10"/>
        <v>2.0630350247117404</v>
      </c>
      <c r="J137" s="2">
        <f t="shared" si="11"/>
        <v>4.2561135131873709</v>
      </c>
      <c r="N137" s="2"/>
      <c r="O137" s="2"/>
      <c r="T137" s="2"/>
      <c r="V137" s="2"/>
    </row>
    <row r="138" spans="1:22">
      <c r="A138" t="s">
        <v>131</v>
      </c>
      <c r="B138" t="str">
        <f>VLOOKUP(A138,'ISO3'!$A$1:$B$249,2,FALSE)</f>
        <v>MDV</v>
      </c>
      <c r="C138" t="s">
        <v>429</v>
      </c>
      <c r="D138">
        <f t="shared" si="8"/>
        <v>0</v>
      </c>
      <c r="E138" t="str">
        <f>IF(ISERROR(VLOOKUP(B138,'EU29'!$C$2:$D$30,2,FALSE)),"NA",VLOOKUP(C138,'EU29'!$C$2:$D$30,2,FALSE))</f>
        <v>NA</v>
      </c>
      <c r="F138" t="str">
        <f>IF(ISERROR(VLOOKUP(C138,'EU29'!$C$2:$D$30,2,FALSE)),"NA",VLOOKUP(C138,'EU29'!$C$2:$D$30,2,FALSE))</f>
        <v>NA</v>
      </c>
      <c r="G138">
        <f>VLOOKUP(A138,EEZ_Area!$A$2:$C$250,3,FALSE)/10^12</f>
        <v>0.92072712809000001</v>
      </c>
      <c r="H138">
        <f t="shared" si="9"/>
        <v>26.029653565738844</v>
      </c>
      <c r="I138" s="3">
        <f t="shared" si="10"/>
        <v>3.7185219379626924</v>
      </c>
      <c r="J138" s="2">
        <f t="shared" si="11"/>
        <v>13.827405403109818</v>
      </c>
      <c r="N138" s="2"/>
      <c r="O138" s="2"/>
      <c r="T138" s="2"/>
      <c r="V138" s="2"/>
    </row>
    <row r="139" spans="1:22">
      <c r="A139" t="s">
        <v>132</v>
      </c>
      <c r="B139" t="str">
        <f>VLOOKUP(A139,'ISO3'!$A$1:$B$249,2,FALSE)</f>
        <v>MLT</v>
      </c>
      <c r="C139" t="s">
        <v>432</v>
      </c>
      <c r="D139">
        <f t="shared" si="8"/>
        <v>0</v>
      </c>
      <c r="E139" t="str">
        <f>IF(ISERROR(VLOOKUP(B139,'EU29'!$C$2:$D$30,2,FALSE)),"NA",VLOOKUP(C139,'EU29'!$C$2:$D$30,2,FALSE))</f>
        <v>EU</v>
      </c>
      <c r="F139" t="str">
        <f>IF(ISERROR(VLOOKUP(C139,'EU29'!$C$2:$D$30,2,FALSE)),"NA",VLOOKUP(C139,'EU29'!$C$2:$D$30,2,FALSE))</f>
        <v>EU</v>
      </c>
      <c r="G139">
        <f>VLOOKUP(A139,EEZ_Area!$A$2:$C$250,3,FALSE)/10^12</f>
        <v>5.2914937777099998E-2</v>
      </c>
      <c r="H139">
        <f t="shared" si="9"/>
        <v>1.4959453857385474</v>
      </c>
      <c r="I139" s="3">
        <f t="shared" si="10"/>
        <v>0.21370648367693534</v>
      </c>
      <c r="J139" s="2">
        <f t="shared" si="11"/>
        <v>4.5670461165560235E-2</v>
      </c>
      <c r="N139" s="2"/>
      <c r="O139" s="2"/>
      <c r="T139" s="2"/>
      <c r="V139" s="2"/>
    </row>
    <row r="140" spans="1:22">
      <c r="A140" t="s">
        <v>133</v>
      </c>
      <c r="B140" t="str">
        <f>VLOOKUP(A140,'ISO3'!$A$1:$B$249,2,FALSE)</f>
        <v>MHL</v>
      </c>
      <c r="C140" t="s">
        <v>433</v>
      </c>
      <c r="D140">
        <f t="shared" si="8"/>
        <v>0</v>
      </c>
      <c r="E140" t="str">
        <f>IF(ISERROR(VLOOKUP(B140,'EU29'!$C$2:$D$30,2,FALSE)),"NA",VLOOKUP(C140,'EU29'!$C$2:$D$30,2,FALSE))</f>
        <v>NA</v>
      </c>
      <c r="F140" t="str">
        <f>IF(ISERROR(VLOOKUP(C140,'EU29'!$C$2:$D$30,2,FALSE)),"NA",VLOOKUP(C140,'EU29'!$C$2:$D$30,2,FALSE))</f>
        <v>NA</v>
      </c>
      <c r="G140">
        <f>VLOOKUP(A140,EEZ_Area!$A$2:$C$250,3,FALSE)/10^12</f>
        <v>2.0014103447</v>
      </c>
      <c r="H140">
        <f t="shared" si="9"/>
        <v>56.581386956086995</v>
      </c>
      <c r="I140" s="3">
        <f t="shared" si="10"/>
        <v>8.083055279441</v>
      </c>
      <c r="J140" s="2">
        <f t="shared" si="11"/>
        <v>65.335782650499027</v>
      </c>
      <c r="N140" s="2"/>
      <c r="O140" s="2"/>
      <c r="T140" s="2"/>
      <c r="V140" s="2"/>
    </row>
    <row r="141" spans="1:22">
      <c r="A141" t="s">
        <v>134</v>
      </c>
      <c r="B141" t="str">
        <f>VLOOKUP(A141,'ISO3'!$A$1:$B$249,2,FALSE)</f>
        <v>MTQ</v>
      </c>
      <c r="C141" t="s">
        <v>353</v>
      </c>
      <c r="D141">
        <f t="shared" si="8"/>
        <v>1</v>
      </c>
      <c r="E141" t="str">
        <f>IF(ISERROR(VLOOKUP(B141,'EU29'!$C$2:$D$30,2,FALSE)),"NA",VLOOKUP(C141,'EU29'!$C$2:$D$30,2,FALSE))</f>
        <v>NA</v>
      </c>
      <c r="F141" t="str">
        <f>IF(ISERROR(VLOOKUP(C141,'EU29'!$C$2:$D$30,2,FALSE)),"NA",VLOOKUP(C141,'EU29'!$C$2:$D$30,2,FALSE))</f>
        <v>EU</v>
      </c>
      <c r="G141">
        <f>VLOOKUP(A141,EEZ_Area!$A$2:$C$250,3,FALSE)/10^12</f>
        <v>4.7616384868800002E-2</v>
      </c>
      <c r="H141">
        <f t="shared" si="9"/>
        <v>1.3461512801940594</v>
      </c>
      <c r="I141" s="3">
        <f t="shared" si="10"/>
        <v>0.19230732574200848</v>
      </c>
      <c r="J141" s="2">
        <f t="shared" si="11"/>
        <v>3.6982107534042956E-2</v>
      </c>
      <c r="N141" s="2"/>
      <c r="O141" s="2"/>
      <c r="T141" s="2"/>
      <c r="V141" s="2"/>
    </row>
    <row r="142" spans="1:22">
      <c r="A142" t="s">
        <v>135</v>
      </c>
      <c r="B142" t="str">
        <f>VLOOKUP(A142,'ISO3'!$A$1:$B$249,2,FALSE)</f>
        <v>MRT</v>
      </c>
      <c r="C142" t="s">
        <v>435</v>
      </c>
      <c r="D142">
        <f t="shared" si="8"/>
        <v>0</v>
      </c>
      <c r="E142" t="str">
        <f>IF(ISERROR(VLOOKUP(B142,'EU29'!$C$2:$D$30,2,FALSE)),"NA",VLOOKUP(C142,'EU29'!$C$2:$D$30,2,FALSE))</f>
        <v>NA</v>
      </c>
      <c r="F142" t="str">
        <f>IF(ISERROR(VLOOKUP(C142,'EU29'!$C$2:$D$30,2,FALSE)),"NA",VLOOKUP(C142,'EU29'!$C$2:$D$30,2,FALSE))</f>
        <v>NA</v>
      </c>
      <c r="G142">
        <f>VLOOKUP(A142,EEZ_Area!$A$2:$C$250,3,FALSE)/10^12</f>
        <v>0.173191652945</v>
      </c>
      <c r="H142">
        <f t="shared" si="9"/>
        <v>4.8962592597742596</v>
      </c>
      <c r="I142" s="3">
        <f t="shared" si="10"/>
        <v>0.69946560853917994</v>
      </c>
      <c r="J142" s="2">
        <f t="shared" si="11"/>
        <v>0.48925213752908531</v>
      </c>
      <c r="N142" s="2"/>
      <c r="O142" s="2"/>
      <c r="T142" s="2"/>
      <c r="V142" s="2"/>
    </row>
    <row r="143" spans="1:22">
      <c r="A143" t="s">
        <v>136</v>
      </c>
      <c r="B143" t="s">
        <v>437</v>
      </c>
      <c r="C143" t="s">
        <v>437</v>
      </c>
      <c r="D143">
        <f t="shared" si="8"/>
        <v>0</v>
      </c>
      <c r="E143" t="str">
        <f>IF(ISERROR(VLOOKUP(B143,'EU29'!$C$2:$D$30,2,FALSE)),"NA",VLOOKUP(C143,'EU29'!$C$2:$D$30,2,FALSE))</f>
        <v>NA</v>
      </c>
      <c r="F143" t="str">
        <f>IF(ISERROR(VLOOKUP(C143,'EU29'!$C$2:$D$30,2,FALSE)),"NA",VLOOKUP(C143,'EU29'!$C$2:$D$30,2,FALSE))</f>
        <v>NA</v>
      </c>
      <c r="G143">
        <f>VLOOKUP(A143,EEZ_Area!$A$2:$C$250,3,FALSE)/10^12</f>
        <v>1.2781397051500001</v>
      </c>
      <c r="H143">
        <f t="shared" si="9"/>
        <v>36.133977938377889</v>
      </c>
      <c r="I143" s="3">
        <f t="shared" si="10"/>
        <v>5.1619968483396992</v>
      </c>
      <c r="J143" s="2">
        <f t="shared" si="11"/>
        <v>26.646211462268987</v>
      </c>
      <c r="N143" s="2"/>
      <c r="O143" s="2"/>
      <c r="T143" s="2"/>
      <c r="V143" s="2"/>
    </row>
    <row r="144" spans="1:22">
      <c r="A144" t="s">
        <v>137</v>
      </c>
      <c r="B144" t="str">
        <f>VLOOKUP(A144,'ISO3'!$A$1:$B$249,2,FALSE)</f>
        <v>MEX</v>
      </c>
      <c r="C144" t="s">
        <v>439</v>
      </c>
      <c r="D144">
        <f t="shared" si="8"/>
        <v>0</v>
      </c>
      <c r="E144" t="str">
        <f>IF(ISERROR(VLOOKUP(B144,'EU29'!$C$2:$D$30,2,FALSE)),"NA",VLOOKUP(C144,'EU29'!$C$2:$D$30,2,FALSE))</f>
        <v>NA</v>
      </c>
      <c r="F144" t="str">
        <f>IF(ISERROR(VLOOKUP(C144,'EU29'!$C$2:$D$30,2,FALSE)),"NA",VLOOKUP(C144,'EU29'!$C$2:$D$30,2,FALSE))</f>
        <v>NA</v>
      </c>
      <c r="G144">
        <f>VLOOKUP(A144,EEZ_Area!$A$2:$C$250,3,FALSE)/10^12</f>
        <v>3.1869216095100001</v>
      </c>
      <c r="H144">
        <f t="shared" si="9"/>
        <v>90.096688699502991</v>
      </c>
      <c r="I144" s="3">
        <f t="shared" si="10"/>
        <v>12.87095552850043</v>
      </c>
      <c r="J144" s="2">
        <f t="shared" si="11"/>
        <v>165.66149621663578</v>
      </c>
      <c r="N144" s="2"/>
      <c r="O144" s="2"/>
      <c r="T144" s="2"/>
      <c r="V144" s="2"/>
    </row>
    <row r="145" spans="1:22">
      <c r="A145" t="s">
        <v>138</v>
      </c>
      <c r="B145" t="str">
        <f>VLOOKUP(A145,'ISO3'!$A$1:$B$249,2,FALSE)</f>
        <v>FSM</v>
      </c>
      <c r="C145" t="s">
        <v>565</v>
      </c>
      <c r="D145">
        <f t="shared" si="8"/>
        <v>1</v>
      </c>
      <c r="E145" t="str">
        <f>IF(ISERROR(VLOOKUP(B145,'EU29'!$C$2:$D$30,2,FALSE)),"NA",VLOOKUP(C145,'EU29'!$C$2:$D$30,2,FALSE))</f>
        <v>NA</v>
      </c>
      <c r="F145" t="str">
        <f>IF(ISERROR(VLOOKUP(C145,'EU29'!$C$2:$D$30,2,FALSE)),"NA",VLOOKUP(C145,'EU29'!$C$2:$D$30,2,FALSE))</f>
        <v>NA</v>
      </c>
      <c r="G145">
        <f>VLOOKUP(A145,EEZ_Area!$A$2:$C$250,3,FALSE)/10^12</f>
        <v>3.01062971128</v>
      </c>
      <c r="H145">
        <f t="shared" si="9"/>
        <v>85.11278315639963</v>
      </c>
      <c r="I145" s="3">
        <f t="shared" si="10"/>
        <v>12.158969022342806</v>
      </c>
      <c r="J145" s="2">
        <f t="shared" si="11"/>
        <v>147.84052768629198</v>
      </c>
      <c r="N145" s="2"/>
      <c r="O145" s="2"/>
      <c r="T145" s="2"/>
      <c r="V145" s="2"/>
    </row>
    <row r="146" spans="1:22">
      <c r="A146" t="s">
        <v>139</v>
      </c>
      <c r="B146" t="str">
        <f>VLOOKUP(A146,'ISO3'!$A$1:$B$249,2,FALSE)</f>
        <v>MCO</v>
      </c>
      <c r="C146" t="s">
        <v>443</v>
      </c>
      <c r="D146">
        <f t="shared" si="8"/>
        <v>0</v>
      </c>
      <c r="E146" t="str">
        <f>IF(ISERROR(VLOOKUP(B146,'EU29'!$C$2:$D$30,2,FALSE)),"NA",VLOOKUP(C146,'EU29'!$C$2:$D$30,2,FALSE))</f>
        <v>NA</v>
      </c>
      <c r="F146" t="str">
        <f>IF(ISERROR(VLOOKUP(C146,'EU29'!$C$2:$D$30,2,FALSE)),"NA",VLOOKUP(C146,'EU29'!$C$2:$D$30,2,FALSE))</f>
        <v>NA</v>
      </c>
      <c r="G146">
        <f>VLOOKUP(A146,EEZ_Area!$A$2:$C$250,3,FALSE)/10^12</f>
        <v>2.8764160900199997E-4</v>
      </c>
      <c r="H146">
        <f t="shared" si="9"/>
        <v>8.1318462386848461E-3</v>
      </c>
      <c r="I146" s="3">
        <f t="shared" si="10"/>
        <v>1.161692319812121E-3</v>
      </c>
      <c r="J146" s="2">
        <f t="shared" si="11"/>
        <v>1.3495290459104672E-6</v>
      </c>
      <c r="N146" s="2"/>
      <c r="O146" s="2"/>
      <c r="T146" s="2"/>
      <c r="V146" s="2"/>
    </row>
    <row r="147" spans="1:22">
      <c r="A147" t="s">
        <v>140</v>
      </c>
      <c r="B147" t="str">
        <f>VLOOKUP(A147,'ISO3'!$A$1:$B$249,2,FALSE)</f>
        <v>MNE</v>
      </c>
      <c r="C147" t="s">
        <v>446</v>
      </c>
      <c r="D147">
        <f t="shared" si="8"/>
        <v>0</v>
      </c>
      <c r="E147" t="str">
        <f>IF(ISERROR(VLOOKUP(B147,'EU29'!$C$2:$D$30,2,FALSE)),"NA",VLOOKUP(C147,'EU29'!$C$2:$D$30,2,FALSE))</f>
        <v>NA</v>
      </c>
      <c r="F147" t="str">
        <f>IF(ISERROR(VLOOKUP(C147,'EU29'!$C$2:$D$30,2,FALSE)),"NA",VLOOKUP(C147,'EU29'!$C$2:$D$30,2,FALSE))</f>
        <v>NA</v>
      </c>
      <c r="G147">
        <f>VLOOKUP(A147,EEZ_Area!$A$2:$C$250,3,FALSE)/10^12</f>
        <v>6.3826505394299999E-3</v>
      </c>
      <c r="H147">
        <f t="shared" si="9"/>
        <v>0.18044236702049171</v>
      </c>
      <c r="I147" s="3">
        <f t="shared" si="10"/>
        <v>2.5777481002927389E-2</v>
      </c>
      <c r="J147" s="2">
        <f t="shared" si="11"/>
        <v>6.6447852685628237E-4</v>
      </c>
      <c r="N147" s="2"/>
      <c r="O147" s="2"/>
      <c r="T147" s="2"/>
      <c r="V147" s="2"/>
    </row>
    <row r="148" spans="1:22">
      <c r="A148" t="s">
        <v>141</v>
      </c>
      <c r="B148" t="str">
        <f>VLOOKUP(A148,'ISO3'!$A$1:$B$249,2,FALSE)</f>
        <v>MSR</v>
      </c>
      <c r="C148" t="s">
        <v>561</v>
      </c>
      <c r="D148">
        <f t="shared" si="8"/>
        <v>1</v>
      </c>
      <c r="E148" t="str">
        <f>IF(ISERROR(VLOOKUP(B148,'EU29'!$C$2:$D$30,2,FALSE)),"NA",VLOOKUP(C148,'EU29'!$C$2:$D$30,2,FALSE))</f>
        <v>NA</v>
      </c>
      <c r="F148" t="str">
        <f>IF(ISERROR(VLOOKUP(C148,'EU29'!$C$2:$D$30,2,FALSE)),"NA",VLOOKUP(C148,'EU29'!$C$2:$D$30,2,FALSE))</f>
        <v>NA</v>
      </c>
      <c r="G148">
        <f>VLOOKUP(A148,EEZ_Area!$A$2:$C$250,3,FALSE)/10^12</f>
        <v>7.18962164801E-3</v>
      </c>
      <c r="H148">
        <f t="shared" si="9"/>
        <v>0.20325605171931421</v>
      </c>
      <c r="I148" s="3">
        <f t="shared" si="10"/>
        <v>2.903657881704489E-2</v>
      </c>
      <c r="J148" s="2">
        <f t="shared" si="11"/>
        <v>8.4312290939846004E-4</v>
      </c>
      <c r="N148" s="2"/>
      <c r="O148" s="2"/>
      <c r="T148" s="2"/>
      <c r="V148" s="2"/>
    </row>
    <row r="149" spans="1:22">
      <c r="A149" t="s">
        <v>142</v>
      </c>
      <c r="B149" t="str">
        <f>VLOOKUP(A149,'ISO3'!$A$1:$B$249,2,FALSE)</f>
        <v>MAR</v>
      </c>
      <c r="C149" t="s">
        <v>448</v>
      </c>
      <c r="D149">
        <f t="shared" si="8"/>
        <v>0</v>
      </c>
      <c r="E149" t="str">
        <f>IF(ISERROR(VLOOKUP(B149,'EU29'!$C$2:$D$30,2,FALSE)),"NA",VLOOKUP(C149,'EU29'!$C$2:$D$30,2,FALSE))</f>
        <v>NA</v>
      </c>
      <c r="F149" t="str">
        <f>IF(ISERROR(VLOOKUP(C149,'EU29'!$C$2:$D$30,2,FALSE)),"NA",VLOOKUP(C149,'EU29'!$C$2:$D$30,2,FALSE))</f>
        <v>NA</v>
      </c>
      <c r="G149">
        <f>VLOOKUP(A149,EEZ_Area!$A$2:$C$250,3,FALSE)/10^12</f>
        <v>0.28045373787700001</v>
      </c>
      <c r="H149">
        <f t="shared" si="9"/>
        <v>7.9286396755774344</v>
      </c>
      <c r="I149" s="3">
        <f t="shared" si="10"/>
        <v>1.1326628107967764</v>
      </c>
      <c r="J149" s="2">
        <f t="shared" si="11"/>
        <v>1.2829250429620542</v>
      </c>
      <c r="N149" s="2"/>
      <c r="O149" s="2"/>
      <c r="T149" s="2"/>
      <c r="V149" s="2"/>
    </row>
    <row r="150" spans="1:22">
      <c r="A150" t="s">
        <v>143</v>
      </c>
      <c r="B150" t="str">
        <f>VLOOKUP(A150,'ISO3'!$A$1:$B$249,2,FALSE)</f>
        <v>MOZ</v>
      </c>
      <c r="C150" t="s">
        <v>449</v>
      </c>
      <c r="D150">
        <f t="shared" si="8"/>
        <v>0</v>
      </c>
      <c r="E150" t="str">
        <f>IF(ISERROR(VLOOKUP(B150,'EU29'!$C$2:$D$30,2,FALSE)),"NA",VLOOKUP(C150,'EU29'!$C$2:$D$30,2,FALSE))</f>
        <v>NA</v>
      </c>
      <c r="F150" t="str">
        <f>IF(ISERROR(VLOOKUP(C150,'EU29'!$C$2:$D$30,2,FALSE)),"NA",VLOOKUP(C150,'EU29'!$C$2:$D$30,2,FALSE))</f>
        <v>NA</v>
      </c>
      <c r="G150">
        <f>VLOOKUP(A150,EEZ_Area!$A$2:$C$250,3,FALSE)/10^12</f>
        <v>0.56628128539699996</v>
      </c>
      <c r="H150">
        <f t="shared" si="9"/>
        <v>16.009201021612963</v>
      </c>
      <c r="I150" s="3">
        <f t="shared" si="10"/>
        <v>2.2870287173732806</v>
      </c>
      <c r="J150" s="2">
        <f t="shared" si="11"/>
        <v>5.230500354090073</v>
      </c>
      <c r="N150" s="2"/>
      <c r="O150" s="2"/>
      <c r="T150" s="2"/>
      <c r="V150" s="2"/>
    </row>
    <row r="151" spans="1:22">
      <c r="A151" t="s">
        <v>144</v>
      </c>
      <c r="B151" t="str">
        <f>VLOOKUP(A151,'ISO3'!$A$1:$B$249,2,FALSE)</f>
        <v>MMR</v>
      </c>
      <c r="C151" t="s">
        <v>450</v>
      </c>
      <c r="D151">
        <f t="shared" si="8"/>
        <v>0</v>
      </c>
      <c r="E151" t="str">
        <f>IF(ISERROR(VLOOKUP(B151,'EU29'!$C$2:$D$30,2,FALSE)),"NA",VLOOKUP(C151,'EU29'!$C$2:$D$30,2,FALSE))</f>
        <v>NA</v>
      </c>
      <c r="F151" t="str">
        <f>IF(ISERROR(VLOOKUP(C151,'EU29'!$C$2:$D$30,2,FALSE)),"NA",VLOOKUP(C151,'EU29'!$C$2:$D$30,2,FALSE))</f>
        <v>NA</v>
      </c>
      <c r="G151">
        <f>VLOOKUP(A151,EEZ_Area!$A$2:$C$250,3,FALSE)/10^12</f>
        <v>0.49747323897200002</v>
      </c>
      <c r="H151">
        <f t="shared" si="9"/>
        <v>14.063945411849987</v>
      </c>
      <c r="I151" s="3">
        <f t="shared" si="10"/>
        <v>2.0091350588357129</v>
      </c>
      <c r="J151" s="2">
        <f t="shared" si="11"/>
        <v>4.036623684642783</v>
      </c>
      <c r="N151" s="2"/>
      <c r="O151" s="2"/>
      <c r="T151" s="2"/>
      <c r="V151" s="2"/>
    </row>
    <row r="152" spans="1:22">
      <c r="A152" t="s">
        <v>145</v>
      </c>
      <c r="B152" t="str">
        <f>VLOOKUP(A152,'ISO3'!$A$1:$B$249,2,FALSE)</f>
        <v>NAM</v>
      </c>
      <c r="C152" t="s">
        <v>451</v>
      </c>
      <c r="D152">
        <f t="shared" si="8"/>
        <v>0</v>
      </c>
      <c r="E152" t="str">
        <f>IF(ISERROR(VLOOKUP(B152,'EU29'!$C$2:$D$30,2,FALSE)),"NA",VLOOKUP(C152,'EU29'!$C$2:$D$30,2,FALSE))</f>
        <v>NA</v>
      </c>
      <c r="F152" t="str">
        <f>IF(ISERROR(VLOOKUP(C152,'EU29'!$C$2:$D$30,2,FALSE)),"NA",VLOOKUP(C152,'EU29'!$C$2:$D$30,2,FALSE))</f>
        <v>NA</v>
      </c>
      <c r="G152">
        <f>VLOOKUP(A152,EEZ_Area!$A$2:$C$250,3,FALSE)/10^12</f>
        <v>0.56221538113799996</v>
      </c>
      <c r="H152">
        <f t="shared" si="9"/>
        <v>15.894254827388426</v>
      </c>
      <c r="I152" s="3">
        <f t="shared" si="10"/>
        <v>2.2706078324840613</v>
      </c>
      <c r="J152" s="2">
        <f t="shared" si="11"/>
        <v>5.1556599289379665</v>
      </c>
      <c r="N152" s="2"/>
      <c r="O152" s="2"/>
      <c r="T152" s="2"/>
      <c r="V152" s="2"/>
    </row>
    <row r="153" spans="1:22">
      <c r="A153" t="s">
        <v>146</v>
      </c>
      <c r="B153" t="str">
        <f>VLOOKUP(A153,'ISO3'!$A$1:$B$249,2,FALSE)</f>
        <v>NRU</v>
      </c>
      <c r="C153" t="s">
        <v>452</v>
      </c>
      <c r="D153">
        <f t="shared" si="8"/>
        <v>0</v>
      </c>
      <c r="E153" t="str">
        <f>IF(ISERROR(VLOOKUP(B153,'EU29'!$C$2:$D$30,2,FALSE)),"NA",VLOOKUP(C153,'EU29'!$C$2:$D$30,2,FALSE))</f>
        <v>NA</v>
      </c>
      <c r="F153" t="str">
        <f>IF(ISERROR(VLOOKUP(C153,'EU29'!$C$2:$D$30,2,FALSE)),"NA",VLOOKUP(C153,'EU29'!$C$2:$D$30,2,FALSE))</f>
        <v>NA</v>
      </c>
      <c r="G153">
        <f>VLOOKUP(A153,EEZ_Area!$A$2:$C$250,3,FALSE)/10^12</f>
        <v>0.30926055878699998</v>
      </c>
      <c r="H153">
        <f t="shared" si="9"/>
        <v>8.7430303302473664</v>
      </c>
      <c r="I153" s="3">
        <f t="shared" si="10"/>
        <v>1.2490043328924809</v>
      </c>
      <c r="J153" s="2">
        <f t="shared" si="11"/>
        <v>1.5600118235841913</v>
      </c>
      <c r="N153" s="2"/>
      <c r="O153" s="2"/>
      <c r="T153" s="2"/>
      <c r="V153" s="2"/>
    </row>
    <row r="154" spans="1:22">
      <c r="A154" t="s">
        <v>147</v>
      </c>
      <c r="B154" t="str">
        <f>VLOOKUP(A154,'ISO3'!$A$1:$B$249,2,FALSE)</f>
        <v>NCL</v>
      </c>
      <c r="C154" t="s">
        <v>457</v>
      </c>
      <c r="D154">
        <f t="shared" si="8"/>
        <v>0</v>
      </c>
      <c r="E154" t="str">
        <f>IF(ISERROR(VLOOKUP(B154,'EU29'!$C$2:$D$30,2,FALSE)),"NA",VLOOKUP(C154,'EU29'!$C$2:$D$30,2,FALSE))</f>
        <v>NA</v>
      </c>
      <c r="F154" t="str">
        <f>IF(ISERROR(VLOOKUP(C154,'EU29'!$C$2:$D$30,2,FALSE)),"NA",VLOOKUP(C154,'EU29'!$C$2:$D$30,2,FALSE))</f>
        <v>NA</v>
      </c>
      <c r="G154">
        <f>VLOOKUP(A154,EEZ_Area!$A$2:$C$250,3,FALSE)/10^12</f>
        <v>1.1759114849400001</v>
      </c>
      <c r="H154">
        <f t="shared" si="9"/>
        <v>33.243908692532607</v>
      </c>
      <c r="I154" s="3">
        <f t="shared" si="10"/>
        <v>4.7491298132189446</v>
      </c>
      <c r="J154" s="2">
        <f t="shared" si="11"/>
        <v>22.554233982805009</v>
      </c>
      <c r="N154" s="2"/>
      <c r="O154" s="2"/>
      <c r="T154" s="2"/>
      <c r="V154" s="2"/>
    </row>
    <row r="155" spans="1:22">
      <c r="A155" t="s">
        <v>148</v>
      </c>
      <c r="B155" t="str">
        <f>VLOOKUP(A155,'ISO3'!$A$1:$B$249,2,FALSE)</f>
        <v>NZL</v>
      </c>
      <c r="C155" t="s">
        <v>458</v>
      </c>
      <c r="D155">
        <f t="shared" si="8"/>
        <v>0</v>
      </c>
      <c r="E155" t="str">
        <f>IF(ISERROR(VLOOKUP(B155,'EU29'!$C$2:$D$30,2,FALSE)),"NA",VLOOKUP(C155,'EU29'!$C$2:$D$30,2,FALSE))</f>
        <v>NA</v>
      </c>
      <c r="F155" t="str">
        <f>IF(ISERROR(VLOOKUP(C155,'EU29'!$C$2:$D$30,2,FALSE)),"NA",VLOOKUP(C155,'EU29'!$C$2:$D$30,2,FALSE))</f>
        <v>NA</v>
      </c>
      <c r="G155">
        <f>VLOOKUP(A155,EEZ_Area!$A$2:$C$250,3,FALSE)/10^12</f>
        <v>4.1044917964599996</v>
      </c>
      <c r="H155">
        <f t="shared" si="9"/>
        <v>116.03709314713221</v>
      </c>
      <c r="I155" s="3">
        <f t="shared" si="10"/>
        <v>16.576727592447462</v>
      </c>
      <c r="J155" s="2">
        <f t="shared" si="11"/>
        <v>274.78789767420903</v>
      </c>
      <c r="N155" s="2"/>
      <c r="O155" s="2"/>
      <c r="T155" s="2"/>
      <c r="V155" s="2"/>
    </row>
    <row r="156" spans="1:22">
      <c r="A156" t="s">
        <v>149</v>
      </c>
      <c r="B156" t="str">
        <f>VLOOKUP(A156,'ISO3'!$A$1:$B$249,2,FALSE)</f>
        <v>NIC</v>
      </c>
      <c r="C156" t="s">
        <v>459</v>
      </c>
      <c r="D156">
        <f t="shared" si="8"/>
        <v>0</v>
      </c>
      <c r="E156" t="str">
        <f>IF(ISERROR(VLOOKUP(B156,'EU29'!$C$2:$D$30,2,FALSE)),"NA",VLOOKUP(C156,'EU29'!$C$2:$D$30,2,FALSE))</f>
        <v>NA</v>
      </c>
      <c r="F156" t="str">
        <f>IF(ISERROR(VLOOKUP(C156,'EU29'!$C$2:$D$30,2,FALSE)),"NA",VLOOKUP(C156,'EU29'!$C$2:$D$30,2,FALSE))</f>
        <v>NA</v>
      </c>
      <c r="G156">
        <f>VLOOKUP(A156,EEZ_Area!$A$2:$C$250,3,FALSE)/10^12</f>
        <v>0.213809243462</v>
      </c>
      <c r="H156">
        <f t="shared" si="9"/>
        <v>6.0445493205067855</v>
      </c>
      <c r="I156" s="3">
        <f t="shared" si="10"/>
        <v>0.86350704578668369</v>
      </c>
      <c r="J156" s="2">
        <f t="shared" si="11"/>
        <v>0.74564441812324589</v>
      </c>
      <c r="N156" s="2"/>
      <c r="O156" s="2"/>
      <c r="T156" s="2"/>
      <c r="V156" s="2"/>
    </row>
    <row r="157" spans="1:22">
      <c r="A157" t="s">
        <v>150</v>
      </c>
      <c r="B157" t="str">
        <f>VLOOKUP(A157,'ISO3'!$A$1:$B$249,2,FALSE)</f>
        <v>NGA</v>
      </c>
      <c r="C157" t="s">
        <v>462</v>
      </c>
      <c r="D157">
        <f t="shared" si="8"/>
        <v>0</v>
      </c>
      <c r="E157" t="str">
        <f>IF(ISERROR(VLOOKUP(B157,'EU29'!$C$2:$D$30,2,FALSE)),"NA",VLOOKUP(C157,'EU29'!$C$2:$D$30,2,FALSE))</f>
        <v>NA</v>
      </c>
      <c r="F157" t="str">
        <f>IF(ISERROR(VLOOKUP(C157,'EU29'!$C$2:$D$30,2,FALSE)),"NA",VLOOKUP(C157,'EU29'!$C$2:$D$30,2,FALSE))</f>
        <v>NA</v>
      </c>
      <c r="G157">
        <f>VLOOKUP(A157,EEZ_Area!$A$2:$C$250,3,FALSE)/10^12</f>
        <v>0.179049033223</v>
      </c>
      <c r="H157">
        <f t="shared" si="9"/>
        <v>5.0618518384956159</v>
      </c>
      <c r="I157" s="3">
        <f t="shared" si="10"/>
        <v>0.72312169121365955</v>
      </c>
      <c r="J157" s="2">
        <f t="shared" si="11"/>
        <v>0.52290498030370314</v>
      </c>
      <c r="N157" s="2"/>
      <c r="O157" s="2"/>
      <c r="T157" s="2"/>
      <c r="V157" s="2"/>
    </row>
    <row r="158" spans="1:22">
      <c r="A158" t="s">
        <v>151</v>
      </c>
      <c r="B158" t="str">
        <f>VLOOKUP(A158,'ISO3'!$A$1:$B$249,2,FALSE)</f>
        <v>NIU</v>
      </c>
      <c r="C158" t="s">
        <v>463</v>
      </c>
      <c r="D158">
        <f t="shared" si="8"/>
        <v>0</v>
      </c>
      <c r="E158" t="str">
        <f>IF(ISERROR(VLOOKUP(B158,'EU29'!$C$2:$D$30,2,FALSE)),"NA",VLOOKUP(C158,'EU29'!$C$2:$D$30,2,FALSE))</f>
        <v>NA</v>
      </c>
      <c r="F158" t="str">
        <f>IF(ISERROR(VLOOKUP(C158,'EU29'!$C$2:$D$30,2,FALSE)),"NA",VLOOKUP(C158,'EU29'!$C$2:$D$30,2,FALSE))</f>
        <v>NA</v>
      </c>
      <c r="G158">
        <f>VLOOKUP(A158,EEZ_Area!$A$2:$C$250,3,FALSE)/10^12</f>
        <v>0.31814415806099999</v>
      </c>
      <c r="H158">
        <f t="shared" si="9"/>
        <v>8.9941764130164898</v>
      </c>
      <c r="I158" s="3">
        <f t="shared" si="10"/>
        <v>1.2848823447166415</v>
      </c>
      <c r="J158" s="2">
        <f t="shared" si="11"/>
        <v>1.6509226397645345</v>
      </c>
      <c r="N158" s="2"/>
      <c r="O158" s="2"/>
      <c r="T158" s="2"/>
      <c r="V158" s="2"/>
    </row>
    <row r="159" spans="1:22">
      <c r="A159" t="s">
        <v>152</v>
      </c>
      <c r="B159" t="str">
        <f>VLOOKUP(A159,'ISO3'!$A$1:$B$249,2,FALSE)</f>
        <v>NFK</v>
      </c>
      <c r="C159" t="s">
        <v>262</v>
      </c>
      <c r="D159">
        <f t="shared" si="8"/>
        <v>1</v>
      </c>
      <c r="E159" t="str">
        <f>IF(ISERROR(VLOOKUP(B159,'EU29'!$C$2:$D$30,2,FALSE)),"NA",VLOOKUP(C159,'EU29'!$C$2:$D$30,2,FALSE))</f>
        <v>NA</v>
      </c>
      <c r="F159" t="str">
        <f>IF(ISERROR(VLOOKUP(C159,'EU29'!$C$2:$D$30,2,FALSE)),"NA",VLOOKUP(C159,'EU29'!$C$2:$D$30,2,FALSE))</f>
        <v>NA</v>
      </c>
      <c r="G159">
        <f>VLOOKUP(A159,EEZ_Area!$A$2:$C$250,3,FALSE)/10^12</f>
        <v>0.43074672458199997</v>
      </c>
      <c r="H159">
        <f t="shared" si="9"/>
        <v>12.1775362899378</v>
      </c>
      <c r="I159" s="3">
        <f t="shared" si="10"/>
        <v>1.739648041419686</v>
      </c>
      <c r="J159" s="2">
        <f t="shared" si="11"/>
        <v>3.0263753080153495</v>
      </c>
      <c r="N159" s="2"/>
      <c r="O159" s="2"/>
      <c r="T159" s="2"/>
      <c r="V159" s="2"/>
    </row>
    <row r="160" spans="1:22">
      <c r="A160" t="s">
        <v>153</v>
      </c>
      <c r="B160" t="str">
        <f>VLOOKUP(A160,'ISO3'!$A$1:$B$249,2,FALSE)</f>
        <v>PRK</v>
      </c>
      <c r="C160" t="s">
        <v>404</v>
      </c>
      <c r="D160">
        <f t="shared" si="8"/>
        <v>0</v>
      </c>
      <c r="E160" t="str">
        <f>IF(ISERROR(VLOOKUP(B160,'EU29'!$C$2:$D$30,2,FALSE)),"NA",VLOOKUP(C160,'EU29'!$C$2:$D$30,2,FALSE))</f>
        <v>NA</v>
      </c>
      <c r="F160" t="str">
        <f>IF(ISERROR(VLOOKUP(C160,'EU29'!$C$2:$D$30,2,FALSE)),"NA",VLOOKUP(C160,'EU29'!$C$2:$D$30,2,FALSE))</f>
        <v>NA</v>
      </c>
      <c r="G160">
        <f>VLOOKUP(A160,EEZ_Area!$A$2:$C$250,3,FALSE)/10^12</f>
        <v>0.114393517185</v>
      </c>
      <c r="H160">
        <f t="shared" si="9"/>
        <v>3.2339914092342066</v>
      </c>
      <c r="I160" s="3">
        <f t="shared" si="10"/>
        <v>0.46199877274774387</v>
      </c>
      <c r="J160" s="2">
        <f t="shared" si="11"/>
        <v>0.21344286602042148</v>
      </c>
      <c r="N160" s="2"/>
      <c r="O160" s="2"/>
      <c r="T160" s="2"/>
      <c r="V160" s="2"/>
    </row>
    <row r="161" spans="1:22">
      <c r="A161" t="s">
        <v>154</v>
      </c>
      <c r="B161" t="str">
        <f>VLOOKUP(A161,'ISO3'!$A$1:$B$249,2,FALSE)</f>
        <v>MNP</v>
      </c>
      <c r="C161" t="s">
        <v>565</v>
      </c>
      <c r="D161">
        <f t="shared" si="8"/>
        <v>1</v>
      </c>
      <c r="E161" t="str">
        <f>IF(ISERROR(VLOOKUP(B161,'EU29'!$C$2:$D$30,2,FALSE)),"NA",VLOOKUP(C161,'EU29'!$C$2:$D$30,2,FALSE))</f>
        <v>NA</v>
      </c>
      <c r="F161" t="str">
        <f>IF(ISERROR(VLOOKUP(C161,'EU29'!$C$2:$D$30,2,FALSE)),"NA",VLOOKUP(C161,'EU29'!$C$2:$D$30,2,FALSE))</f>
        <v>NA</v>
      </c>
      <c r="G161">
        <f>VLOOKUP(A161,EEZ_Area!$A$2:$C$250,3,FALSE)/10^12</f>
        <v>0.76357313529299997</v>
      </c>
      <c r="H161">
        <f t="shared" si="9"/>
        <v>21.586791110426603</v>
      </c>
      <c r="I161" s="3">
        <f t="shared" si="10"/>
        <v>3.083827301489515</v>
      </c>
      <c r="J161" s="2">
        <f t="shared" si="11"/>
        <v>9.5099908254121033</v>
      </c>
      <c r="N161" s="2"/>
      <c r="O161" s="2"/>
      <c r="T161" s="2"/>
      <c r="V161" s="2"/>
    </row>
    <row r="162" spans="1:22">
      <c r="A162" t="s">
        <v>155</v>
      </c>
      <c r="B162" t="s">
        <v>590</v>
      </c>
      <c r="C162" t="s">
        <v>590</v>
      </c>
      <c r="D162">
        <f t="shared" si="8"/>
        <v>0</v>
      </c>
      <c r="E162" t="str">
        <f>IF(ISERROR(VLOOKUP(B162,'EU29'!$C$2:$D$30,2,FALSE)),"NA",VLOOKUP(C162,'EU29'!$C$2:$D$30,2,FALSE))</f>
        <v>NA</v>
      </c>
      <c r="F162" t="str">
        <f>IF(ISERROR(VLOOKUP(C162,'EU29'!$C$2:$D$30,2,FALSE)),"NA",VLOOKUP(C162,'EU29'!$C$2:$D$30,2,FALSE))</f>
        <v>NA</v>
      </c>
      <c r="G162">
        <f>VLOOKUP(A162,EEZ_Area!$A$2:$C$250,3,FALSE)/10^12</f>
        <v>1.8264973787899999E-3</v>
      </c>
      <c r="H162">
        <f t="shared" si="9"/>
        <v>5.1636464874516536E-2</v>
      </c>
      <c r="I162" s="3">
        <f t="shared" si="10"/>
        <v>7.3766378392166494E-3</v>
      </c>
      <c r="J162" s="2">
        <f t="shared" si="11"/>
        <v>5.4414785810962881E-5</v>
      </c>
      <c r="N162" s="2"/>
      <c r="O162" s="2"/>
      <c r="T162" s="2"/>
      <c r="V162" s="2"/>
    </row>
    <row r="163" spans="1:22" ht="15.75" thickBot="1">
      <c r="A163" t="s">
        <v>156</v>
      </c>
      <c r="B163" t="str">
        <f>VLOOKUP(A163,'ISO3'!$A$1:$B$249,2,FALSE)</f>
        <v>OMN</v>
      </c>
      <c r="C163" t="s">
        <v>467</v>
      </c>
      <c r="D163">
        <f t="shared" si="8"/>
        <v>0</v>
      </c>
      <c r="E163" t="str">
        <f>IF(ISERROR(VLOOKUP(B163,'EU29'!$C$2:$D$30,2,FALSE)),"NA",VLOOKUP(C163,'EU29'!$C$2:$D$30,2,FALSE))</f>
        <v>NA</v>
      </c>
      <c r="F163" t="str">
        <f>IF(ISERROR(VLOOKUP(C163,'EU29'!$C$2:$D$30,2,FALSE)),"NA",VLOOKUP(C163,'EU29'!$C$2:$D$30,2,FALSE))</f>
        <v>NA</v>
      </c>
      <c r="G163">
        <f>VLOOKUP(A163,EEZ_Area!$A$2:$C$250,3,FALSE)/10^12</f>
        <v>0.55648673605099996</v>
      </c>
      <c r="H163">
        <f t="shared" si="9"/>
        <v>15.732301690062048</v>
      </c>
      <c r="I163" s="3">
        <f t="shared" si="10"/>
        <v>2.2474716700088644</v>
      </c>
      <c r="J163" s="2">
        <f t="shared" si="11"/>
        <v>5.0511289074924335</v>
      </c>
      <c r="N163" s="2"/>
      <c r="O163" s="2"/>
      <c r="T163" s="2"/>
      <c r="V163" s="2"/>
    </row>
    <row r="164" spans="1:22" ht="15.75" thickBot="1">
      <c r="A164" t="s">
        <v>157</v>
      </c>
      <c r="B164" s="1" t="s">
        <v>348</v>
      </c>
      <c r="C164" t="s">
        <v>561</v>
      </c>
      <c r="D164">
        <f t="shared" si="8"/>
        <v>1</v>
      </c>
      <c r="E164" t="str">
        <f>IF(ISERROR(VLOOKUP(B164,'EU29'!$C$2:$D$30,2,FALSE)),"NA",VLOOKUP(C164,'EU29'!$C$2:$D$30,2,FALSE))</f>
        <v>NA</v>
      </c>
      <c r="F164" t="str">
        <f>IF(ISERROR(VLOOKUP(C164,'EU29'!$C$2:$D$30,2,FALSE)),"NA",VLOOKUP(C164,'EU29'!$C$2:$D$30,2,FALSE))</f>
        <v>NA</v>
      </c>
      <c r="G164">
        <f>VLOOKUP(A164,EEZ_Area!$A$2:$C$250,3,FALSE)/10^12</f>
        <v>0.55011917184100001</v>
      </c>
      <c r="H164">
        <f t="shared" si="9"/>
        <v>15.552285825005777</v>
      </c>
      <c r="I164" s="3">
        <f t="shared" si="10"/>
        <v>2.2217551178579682</v>
      </c>
      <c r="J164" s="2">
        <f t="shared" si="11"/>
        <v>4.936195803728074</v>
      </c>
      <c r="N164" s="2"/>
      <c r="O164" s="2"/>
      <c r="T164" s="2"/>
      <c r="V164" s="2"/>
    </row>
    <row r="165" spans="1:22">
      <c r="A165" t="s">
        <v>158</v>
      </c>
      <c r="B165" t="s">
        <v>590</v>
      </c>
      <c r="C165" t="s">
        <v>353</v>
      </c>
      <c r="D165">
        <f t="shared" si="8"/>
        <v>1</v>
      </c>
      <c r="E165" t="str">
        <f>IF(ISERROR(VLOOKUP(B165,'EU29'!$C$2:$D$30,2,FALSE)),"NA",VLOOKUP(C165,'EU29'!$C$2:$D$30,2,FALSE))</f>
        <v>NA</v>
      </c>
      <c r="F165" t="str">
        <f>IF(ISERROR(VLOOKUP(C165,'EU29'!$C$2:$D$30,2,FALSE)),"NA",VLOOKUP(C165,'EU29'!$C$2:$D$30,2,FALSE))</f>
        <v>EU</v>
      </c>
      <c r="G165">
        <f>VLOOKUP(A165,EEZ_Area!$A$2:$C$250,3,FALSE)/10^12</f>
        <v>4.3519748527499999E-2</v>
      </c>
      <c r="H165">
        <f t="shared" si="9"/>
        <v>1.2303362667165467</v>
      </c>
      <c r="I165" s="3">
        <f t="shared" si="10"/>
        <v>0.17576232381664955</v>
      </c>
      <c r="J165" s="2">
        <f t="shared" si="11"/>
        <v>3.0892394473428775E-2</v>
      </c>
      <c r="N165" s="2"/>
      <c r="O165" s="2"/>
      <c r="T165" s="2"/>
      <c r="V165" s="2"/>
    </row>
    <row r="166" spans="1:22">
      <c r="A166" t="s">
        <v>159</v>
      </c>
      <c r="B166" t="s">
        <v>590</v>
      </c>
      <c r="C166" t="s">
        <v>353</v>
      </c>
      <c r="D166">
        <f t="shared" si="8"/>
        <v>1</v>
      </c>
      <c r="E166" t="str">
        <f>IF(ISERROR(VLOOKUP(B166,'EU29'!$C$2:$D$30,2,FALSE)),"NA",VLOOKUP(C166,'EU29'!$C$2:$D$30,2,FALSE))</f>
        <v>NA</v>
      </c>
      <c r="F166" t="str">
        <f>IF(ISERROR(VLOOKUP(C166,'EU29'!$C$2:$D$30,2,FALSE)),"NA",VLOOKUP(C166,'EU29'!$C$2:$D$30,2,FALSE))</f>
        <v>EU</v>
      </c>
      <c r="G166">
        <f>VLOOKUP(A166,EEZ_Area!$A$2:$C$250,3,FALSE)/10^12</f>
        <v>0.27444257946900003</v>
      </c>
      <c r="H166">
        <f t="shared" si="9"/>
        <v>7.7586996726000015</v>
      </c>
      <c r="I166" s="3">
        <f t="shared" si="10"/>
        <v>1.108385667514286</v>
      </c>
      <c r="J166" s="2">
        <f t="shared" si="11"/>
        <v>1.2285187879510895</v>
      </c>
      <c r="N166" s="2"/>
      <c r="O166" s="2"/>
      <c r="T166" s="2"/>
      <c r="V166" s="2"/>
    </row>
    <row r="167" spans="1:22">
      <c r="A167" t="s">
        <v>160</v>
      </c>
      <c r="B167" t="s">
        <v>487</v>
      </c>
      <c r="C167" t="s">
        <v>487</v>
      </c>
      <c r="D167">
        <v>0</v>
      </c>
      <c r="E167" t="str">
        <f>IF(ISERROR(VLOOKUP(B167,'EU29'!$C$2:$D$30,2,FALSE)),"NA",VLOOKUP(C167,'EU29'!$C$2:$D$30,2,FALSE))</f>
        <v>NA</v>
      </c>
      <c r="F167" t="str">
        <f>IF(ISERROR(VLOOKUP(C167,'EU29'!$C$2:$D$30,2,FALSE)),"NA",VLOOKUP(C167,'EU29'!$C$2:$D$30,2,FALSE))</f>
        <v>NA</v>
      </c>
      <c r="G167">
        <f>VLOOKUP(A167,EEZ_Area!$A$2:$C$250,3,FALSE)/10^12</f>
        <v>0.213490135966</v>
      </c>
      <c r="H167">
        <f t="shared" si="9"/>
        <v>6.0355279098002912</v>
      </c>
      <c r="I167" s="3">
        <f t="shared" si="10"/>
        <v>0.86221827282861307</v>
      </c>
      <c r="J167" s="2">
        <f t="shared" si="11"/>
        <v>0.74342034999955664</v>
      </c>
      <c r="N167" s="2"/>
      <c r="O167" s="2"/>
      <c r="T167" s="2"/>
      <c r="V167" s="2"/>
    </row>
    <row r="168" spans="1:22">
      <c r="A168" t="s">
        <v>161</v>
      </c>
      <c r="B168" t="s">
        <v>590</v>
      </c>
      <c r="C168" t="s">
        <v>353</v>
      </c>
      <c r="D168">
        <f t="shared" si="8"/>
        <v>1</v>
      </c>
      <c r="E168" t="str">
        <f>IF(ISERROR(VLOOKUP(B168,'EU29'!$C$2:$D$30,2,FALSE)),"NA",VLOOKUP(C168,'EU29'!$C$2:$D$30,2,FALSE))</f>
        <v>NA</v>
      </c>
      <c r="F168" t="str">
        <f>IF(ISERROR(VLOOKUP(C168,'EU29'!$C$2:$D$30,2,FALSE)),"NA",VLOOKUP(C168,'EU29'!$C$2:$D$30,2,FALSE))</f>
        <v>EU</v>
      </c>
      <c r="G168">
        <f>VLOOKUP(A168,EEZ_Area!$A$2:$C$250,3,FALSE)/10^12</f>
        <v>0.18773002827499999</v>
      </c>
      <c r="H168">
        <f t="shared" si="9"/>
        <v>5.3072701463912475</v>
      </c>
      <c r="I168" s="3">
        <f t="shared" si="10"/>
        <v>0.75818144948446398</v>
      </c>
      <c r="J168" s="2">
        <f t="shared" si="11"/>
        <v>0.57483911034236279</v>
      </c>
      <c r="N168" s="2"/>
      <c r="O168" s="2"/>
      <c r="T168" s="2"/>
      <c r="V168" s="2"/>
    </row>
    <row r="169" spans="1:22">
      <c r="A169" t="s">
        <v>162</v>
      </c>
      <c r="B169" t="str">
        <f>VLOOKUP(A169,'ISO3'!$A$1:$B$249,2,FALSE)</f>
        <v>MYT</v>
      </c>
      <c r="C169" t="s">
        <v>353</v>
      </c>
      <c r="D169">
        <f t="shared" si="8"/>
        <v>1</v>
      </c>
      <c r="E169" t="str">
        <f>IF(ISERROR(VLOOKUP(B169,'EU29'!$C$2:$D$30,2,FALSE)),"NA",VLOOKUP(C169,'EU29'!$C$2:$D$30,2,FALSE))</f>
        <v>NA</v>
      </c>
      <c r="F169" t="str">
        <f>IF(ISERROR(VLOOKUP(C169,'EU29'!$C$2:$D$30,2,FALSE)),"NA",VLOOKUP(C169,'EU29'!$C$2:$D$30,2,FALSE))</f>
        <v>EU</v>
      </c>
      <c r="G169">
        <f>VLOOKUP(A169,EEZ_Area!$A$2:$C$250,3,FALSE)/10^12</f>
        <v>6.6740924520300005E-2</v>
      </c>
      <c r="H169">
        <f t="shared" si="9"/>
        <v>1.8868165072146332</v>
      </c>
      <c r="I169" s="3">
        <f t="shared" si="10"/>
        <v>0.26954521531637621</v>
      </c>
      <c r="J169" s="2">
        <f t="shared" si="11"/>
        <v>7.2654623099951604E-2</v>
      </c>
      <c r="N169" s="2"/>
      <c r="O169" s="2"/>
      <c r="T169" s="2"/>
      <c r="V169" s="2"/>
    </row>
    <row r="170" spans="1:22">
      <c r="A170" t="s">
        <v>163</v>
      </c>
      <c r="B170" t="s">
        <v>590</v>
      </c>
      <c r="C170" t="s">
        <v>590</v>
      </c>
      <c r="D170">
        <f t="shared" si="8"/>
        <v>0</v>
      </c>
      <c r="E170" t="str">
        <f>IF(ISERROR(VLOOKUP(B170,'EU29'!$C$2:$D$30,2,FALSE)),"NA",VLOOKUP(C170,'EU29'!$C$2:$D$30,2,FALSE))</f>
        <v>NA</v>
      </c>
      <c r="F170" t="str">
        <f>IF(ISERROR(VLOOKUP(C170,'EU29'!$C$2:$D$30,2,FALSE)),"NA",VLOOKUP(C170,'EU29'!$C$2:$D$30,2,FALSE))</f>
        <v>NA</v>
      </c>
      <c r="G170">
        <f>VLOOKUP(A170,EEZ_Area!$A$2:$C$250,3,FALSE)/10^12</f>
        <v>1.38906367084E-2</v>
      </c>
      <c r="H170">
        <f t="shared" si="9"/>
        <v>0.39269882497895076</v>
      </c>
      <c r="I170" s="3">
        <f t="shared" si="10"/>
        <v>5.609983213985012E-2</v>
      </c>
      <c r="J170" s="2">
        <f t="shared" si="11"/>
        <v>3.1471911661193606E-3</v>
      </c>
      <c r="N170" s="2"/>
      <c r="O170" s="2"/>
      <c r="T170" s="2"/>
      <c r="V170" s="2"/>
    </row>
    <row r="171" spans="1:22">
      <c r="A171" t="s">
        <v>164</v>
      </c>
      <c r="B171" t="str">
        <f>VLOOKUP(A171,'ISO3'!$A$1:$B$249,2,FALSE)</f>
        <v>QAT</v>
      </c>
      <c r="C171" t="s">
        <v>482</v>
      </c>
      <c r="D171">
        <f t="shared" si="8"/>
        <v>0</v>
      </c>
      <c r="E171" t="str">
        <f>IF(ISERROR(VLOOKUP(B171,'EU29'!$C$2:$D$30,2,FALSE)),"NA",VLOOKUP(C171,'EU29'!$C$2:$D$30,2,FALSE))</f>
        <v>NA</v>
      </c>
      <c r="F171" t="str">
        <f>IF(ISERROR(VLOOKUP(C171,'EU29'!$C$2:$D$30,2,FALSE)),"NA",VLOOKUP(C171,'EU29'!$C$2:$D$30,2,FALSE))</f>
        <v>NA</v>
      </c>
      <c r="G171">
        <f>VLOOKUP(A171,EEZ_Area!$A$2:$C$250,3,FALSE)/10^12</f>
        <v>3.1485219437E-2</v>
      </c>
      <c r="H171">
        <f t="shared" si="9"/>
        <v>0.89011101050806329</v>
      </c>
      <c r="I171" s="3">
        <f t="shared" si="10"/>
        <v>0.12715871578686619</v>
      </c>
      <c r="J171" s="2">
        <f t="shared" si="11"/>
        <v>1.6169339000565011E-2</v>
      </c>
      <c r="N171" s="2"/>
      <c r="O171" s="2"/>
      <c r="T171" s="2"/>
      <c r="V171" s="2"/>
    </row>
    <row r="172" spans="1:22">
      <c r="A172" t="s">
        <v>165</v>
      </c>
      <c r="B172" t="s">
        <v>590</v>
      </c>
      <c r="C172" t="s">
        <v>396</v>
      </c>
      <c r="D172">
        <f t="shared" si="8"/>
        <v>1</v>
      </c>
      <c r="E172" t="str">
        <f>IF(ISERROR(VLOOKUP(B172,'EU29'!$C$2:$D$30,2,FALSE)),"NA",VLOOKUP(C172,'EU29'!$C$2:$D$30,2,FALSE))</f>
        <v>NA</v>
      </c>
      <c r="F172" t="str">
        <f>IF(ISERROR(VLOOKUP(C172,'EU29'!$C$2:$D$30,2,FALSE)),"NA",VLOOKUP(C172,'EU29'!$C$2:$D$30,2,FALSE))</f>
        <v>NA</v>
      </c>
      <c r="G172">
        <f>VLOOKUP(A172,EEZ_Area!$A$2:$C$250,3,FALSE)/10^12</f>
        <v>7.3782723523899987E-2</v>
      </c>
      <c r="H172">
        <f t="shared" si="9"/>
        <v>2.0858935007680972</v>
      </c>
      <c r="I172" s="3">
        <f t="shared" si="10"/>
        <v>0.29798478582401394</v>
      </c>
      <c r="J172" s="2">
        <f t="shared" si="11"/>
        <v>8.8794932582583461E-2</v>
      </c>
      <c r="N172" s="2"/>
      <c r="O172" s="2"/>
      <c r="T172" s="2"/>
      <c r="V172" s="2"/>
    </row>
    <row r="173" spans="1:22">
      <c r="A173" t="s">
        <v>166</v>
      </c>
      <c r="B173" t="str">
        <f>VLOOKUP(A173,'ISO3'!$A$1:$B$249,2,FALSE)</f>
        <v>SGS</v>
      </c>
      <c r="C173" t="s">
        <v>561</v>
      </c>
      <c r="D173">
        <f t="shared" si="8"/>
        <v>1</v>
      </c>
      <c r="E173" t="str">
        <f>IF(ISERROR(VLOOKUP(B173,'EU29'!$C$2:$D$30,2,FALSE)),"NA",VLOOKUP(C173,'EU29'!$C$2:$D$30,2,FALSE))</f>
        <v>NA</v>
      </c>
      <c r="F173" t="str">
        <f>IF(ISERROR(VLOOKUP(C173,'EU29'!$C$2:$D$30,2,FALSE)),"NA",VLOOKUP(C173,'EU29'!$C$2:$D$30,2,FALSE))</f>
        <v>NA</v>
      </c>
      <c r="G173">
        <f>VLOOKUP(A173,EEZ_Area!$A$2:$C$250,3,FALSE)/10^12</f>
        <v>1.2377811541099999</v>
      </c>
      <c r="H173">
        <f t="shared" si="9"/>
        <v>34.993011119939901</v>
      </c>
      <c r="I173" s="3">
        <f t="shared" si="10"/>
        <v>4.9990015885628445</v>
      </c>
      <c r="J173" s="2">
        <f t="shared" si="11"/>
        <v>24.990016882453844</v>
      </c>
      <c r="N173" s="2"/>
      <c r="O173" s="2"/>
      <c r="T173" s="2"/>
      <c r="V173" s="2"/>
    </row>
    <row r="174" spans="1:22">
      <c r="A174" t="s">
        <v>167</v>
      </c>
      <c r="B174" t="str">
        <f>VLOOKUP(A174,'ISO3'!$A$1:$B$249,2,FALSE)</f>
        <v>UKR</v>
      </c>
      <c r="C174" t="s">
        <v>557</v>
      </c>
      <c r="D174">
        <f t="shared" si="8"/>
        <v>0</v>
      </c>
      <c r="E174" t="str">
        <f>IF(ISERROR(VLOOKUP(B174,'EU29'!$C$2:$D$30,2,FALSE)),"NA",VLOOKUP(C174,'EU29'!$C$2:$D$30,2,FALSE))</f>
        <v>NA</v>
      </c>
      <c r="F174" t="str">
        <f>IF(ISERROR(VLOOKUP(C174,'EU29'!$C$2:$D$30,2,FALSE)),"NA",VLOOKUP(C174,'EU29'!$C$2:$D$30,2,FALSE))</f>
        <v>NA</v>
      </c>
      <c r="G174">
        <f>VLOOKUP(A174,EEZ_Area!$A$2:$C$250,3,FALSE)/10^12</f>
        <v>0.136250499937</v>
      </c>
      <c r="H174">
        <f t="shared" si="9"/>
        <v>3.851904873136486</v>
      </c>
      <c r="I174" s="3">
        <f t="shared" si="10"/>
        <v>0.55027212473378373</v>
      </c>
      <c r="J174" s="2">
        <f t="shared" si="11"/>
        <v>0.30279941125903281</v>
      </c>
      <c r="N174" s="2"/>
      <c r="O174" s="2"/>
      <c r="T174" s="2"/>
      <c r="V174" s="2"/>
    </row>
    <row r="175" spans="1:22" ht="15.75" thickBot="1">
      <c r="A175" t="s">
        <v>168</v>
      </c>
      <c r="B175" t="str">
        <f>VLOOKUP(A175,'ISO3'!$A$1:$B$249,2,FALSE)</f>
        <v>ESH</v>
      </c>
      <c r="C175" t="s">
        <v>448</v>
      </c>
      <c r="D175">
        <f t="shared" si="8"/>
        <v>1</v>
      </c>
      <c r="E175" t="str">
        <f>IF(ISERROR(VLOOKUP(B175,'EU29'!$C$2:$D$30,2,FALSE)),"NA",VLOOKUP(C175,'EU29'!$C$2:$D$30,2,FALSE))</f>
        <v>NA</v>
      </c>
      <c r="F175" t="str">
        <f>IF(ISERROR(VLOOKUP(C175,'EU29'!$C$2:$D$30,2,FALSE)),"NA",VLOOKUP(C175,'EU29'!$C$2:$D$30,2,FALSE))</f>
        <v>NA</v>
      </c>
      <c r="G175">
        <f>VLOOKUP(A175,EEZ_Area!$A$2:$C$250,3,FALSE)/10^12</f>
        <v>0.28406263849300001</v>
      </c>
      <c r="H175">
        <f t="shared" si="9"/>
        <v>8.0306660305329256</v>
      </c>
      <c r="I175" s="3">
        <f t="shared" si="10"/>
        <v>1.1472380043618466</v>
      </c>
      <c r="J175" s="2">
        <f t="shared" si="11"/>
        <v>1.3161550386521526</v>
      </c>
      <c r="N175" s="2"/>
      <c r="O175" s="2"/>
      <c r="T175" s="2"/>
      <c r="V175" s="2"/>
    </row>
    <row r="176" spans="1:22" ht="15.75" thickBot="1">
      <c r="A176" t="s">
        <v>169</v>
      </c>
      <c r="B176" s="1" t="s">
        <v>559</v>
      </c>
      <c r="C176" t="s">
        <v>559</v>
      </c>
      <c r="D176">
        <f t="shared" si="8"/>
        <v>0</v>
      </c>
      <c r="E176" t="str">
        <f>IF(ISERROR(VLOOKUP(B176,'EU29'!$C$2:$D$30,2,FALSE)),"NA",VLOOKUP(C176,'EU29'!$C$2:$D$30,2,FALSE))</f>
        <v>NA</v>
      </c>
      <c r="F176" t="str">
        <f>IF(ISERROR(VLOOKUP(C176,'EU29'!$C$2:$D$30,2,FALSE)),"NA",VLOOKUP(C176,'EU29'!$C$2:$D$30,2,FALSE))</f>
        <v>NA</v>
      </c>
      <c r="G176">
        <f>VLOOKUP(A176,EEZ_Area!$A$2:$C$250,3,FALSE)/10^12</f>
        <v>5.7838147196800006E-2</v>
      </c>
      <c r="H176">
        <f t="shared" si="9"/>
        <v>1.6351282464545258</v>
      </c>
      <c r="I176" s="3">
        <f t="shared" si="10"/>
        <v>0.23358974949350372</v>
      </c>
      <c r="J176" s="2">
        <f t="shared" si="11"/>
        <v>5.456417106843782E-2</v>
      </c>
      <c r="N176" s="2"/>
      <c r="O176" s="2"/>
      <c r="T176" s="2"/>
      <c r="V176" s="2"/>
    </row>
    <row r="177" spans="1:22">
      <c r="A177" t="s">
        <v>170</v>
      </c>
      <c r="B177" t="s">
        <v>565</v>
      </c>
      <c r="C177" t="s">
        <v>565</v>
      </c>
      <c r="D177">
        <v>0</v>
      </c>
      <c r="E177" t="str">
        <f>IF(ISERROR(VLOOKUP(B177,'EU29'!$C$2:$D$30,2,FALSE)),"NA",VLOOKUP(C177,'EU29'!$C$2:$D$30,2,FALSE))</f>
        <v>NA</v>
      </c>
      <c r="F177" t="str">
        <f>IF(ISERROR(VLOOKUP(C177,'EU29'!$C$2:$D$30,2,FALSE)),"NA",VLOOKUP(C177,'EU29'!$C$2:$D$30,2,FALSE))</f>
        <v>NA</v>
      </c>
      <c r="G177">
        <f>VLOOKUP(A177,EEZ_Area!$A$2:$C$250,3,FALSE)/10^12</f>
        <v>0.17295427998400001</v>
      </c>
      <c r="H177">
        <f t="shared" si="9"/>
        <v>4.8895485463042219</v>
      </c>
      <c r="I177" s="3">
        <f t="shared" si="10"/>
        <v>0.69850693518631746</v>
      </c>
      <c r="J177" s="2">
        <f t="shared" si="11"/>
        <v>0.48791193850338227</v>
      </c>
      <c r="N177" s="2"/>
      <c r="O177" s="2"/>
      <c r="T177" s="2"/>
      <c r="V177" s="2"/>
    </row>
    <row r="178" spans="1:22" ht="15.75" thickBot="1">
      <c r="A178" t="s">
        <v>171</v>
      </c>
      <c r="B178" t="str">
        <f>VLOOKUP(A178,'ISO3'!$A$1:$B$249,2,FALSE)</f>
        <v>SDN</v>
      </c>
      <c r="C178" t="s">
        <v>527</v>
      </c>
      <c r="D178">
        <f t="shared" si="8"/>
        <v>0</v>
      </c>
      <c r="E178" t="str">
        <f>IF(ISERROR(VLOOKUP(B178,'EU29'!$C$2:$D$30,2,FALSE)),"NA",VLOOKUP(C178,'EU29'!$C$2:$D$30,2,FALSE))</f>
        <v>NA</v>
      </c>
      <c r="F178" t="str">
        <f>IF(ISERROR(VLOOKUP(C178,'EU29'!$C$2:$D$30,2,FALSE)),"NA",VLOOKUP(C178,'EU29'!$C$2:$D$30,2,FALSE))</f>
        <v>NA</v>
      </c>
      <c r="G178">
        <f>VLOOKUP(A178,EEZ_Area!$A$2:$C$250,3,FALSE)/10^12</f>
        <v>8.2559682952100005E-2</v>
      </c>
      <c r="H178">
        <f t="shared" si="9"/>
        <v>2.3340247942931645</v>
      </c>
      <c r="I178" s="3">
        <f t="shared" si="10"/>
        <v>0.3334321134704521</v>
      </c>
      <c r="J178" s="2">
        <f t="shared" si="11"/>
        <v>0.11117697429337244</v>
      </c>
      <c r="N178" s="2"/>
      <c r="O178" s="2"/>
      <c r="T178" s="2"/>
      <c r="V178" s="2"/>
    </row>
    <row r="179" spans="1:22" ht="15.75" thickBot="1">
      <c r="A179" t="s">
        <v>172</v>
      </c>
      <c r="B179" s="1" t="s">
        <v>571</v>
      </c>
      <c r="C179" t="s">
        <v>571</v>
      </c>
      <c r="D179">
        <f t="shared" si="8"/>
        <v>0</v>
      </c>
      <c r="E179" t="str">
        <f>IF(ISERROR(VLOOKUP(B179,'EU29'!$C$2:$D$30,2,FALSE)),"NA",VLOOKUP(C179,'EU29'!$C$2:$D$30,2,FALSE))</f>
        <v>NA</v>
      </c>
      <c r="F179" t="str">
        <f>IF(ISERROR(VLOOKUP(C179,'EU29'!$C$2:$D$30,2,FALSE)),"NA",VLOOKUP(C179,'EU29'!$C$2:$D$30,2,FALSE))</f>
        <v>NA</v>
      </c>
      <c r="G179">
        <f>VLOOKUP(A179,EEZ_Area!$A$2:$C$250,3,FALSE)/10^12</f>
        <v>0.47370291469999998</v>
      </c>
      <c r="H179">
        <f t="shared" si="9"/>
        <v>13.391940333397525</v>
      </c>
      <c r="I179" s="3">
        <f t="shared" si="10"/>
        <v>1.9131343333425037</v>
      </c>
      <c r="J179" s="2">
        <f t="shared" si="11"/>
        <v>3.6600829774138659</v>
      </c>
      <c r="N179" s="2"/>
      <c r="O179" s="2"/>
      <c r="T179" s="2"/>
      <c r="V179" s="2"/>
    </row>
    <row r="180" spans="1:22">
      <c r="A180" t="s">
        <v>173</v>
      </c>
      <c r="B180" t="str">
        <f>VLOOKUP(A180,'ISO3'!$A$1:$B$249,2,FALSE)</f>
        <v>PAK</v>
      </c>
      <c r="C180" t="s">
        <v>468</v>
      </c>
      <c r="D180">
        <f t="shared" si="8"/>
        <v>0</v>
      </c>
      <c r="E180" t="str">
        <f>IF(ISERROR(VLOOKUP(B180,'EU29'!$C$2:$D$30,2,FALSE)),"NA",VLOOKUP(C180,'EU29'!$C$2:$D$30,2,FALSE))</f>
        <v>NA</v>
      </c>
      <c r="F180" t="str">
        <f>IF(ISERROR(VLOOKUP(C180,'EU29'!$C$2:$D$30,2,FALSE)),"NA",VLOOKUP(C180,'EU29'!$C$2:$D$30,2,FALSE))</f>
        <v>NA</v>
      </c>
      <c r="G180">
        <f>VLOOKUP(A180,EEZ_Area!$A$2:$C$250,3,FALSE)/10^12</f>
        <v>0.224384723324</v>
      </c>
      <c r="H180">
        <f t="shared" si="9"/>
        <v>6.3435261494727708</v>
      </c>
      <c r="I180" s="3">
        <f t="shared" si="10"/>
        <v>0.90621802135325302</v>
      </c>
      <c r="J180" s="2">
        <f t="shared" si="11"/>
        <v>0.82123110222540496</v>
      </c>
      <c r="N180" s="2"/>
      <c r="O180" s="2"/>
      <c r="T180" s="2"/>
      <c r="V180" s="2"/>
    </row>
    <row r="181" spans="1:22">
      <c r="A181" t="s">
        <v>174</v>
      </c>
      <c r="B181" t="str">
        <f>VLOOKUP(A181,'ISO3'!$A$1:$B$249,2,FALSE)</f>
        <v>PLW</v>
      </c>
      <c r="C181" t="s">
        <v>469</v>
      </c>
      <c r="D181">
        <f t="shared" si="8"/>
        <v>0</v>
      </c>
      <c r="E181" t="str">
        <f>IF(ISERROR(VLOOKUP(B181,'EU29'!$C$2:$D$30,2,FALSE)),"NA",VLOOKUP(C181,'EU29'!$C$2:$D$30,2,FALSE))</f>
        <v>NA</v>
      </c>
      <c r="F181" t="str">
        <f>IF(ISERROR(VLOOKUP(C181,'EU29'!$C$2:$D$30,2,FALSE)),"NA",VLOOKUP(C181,'EU29'!$C$2:$D$30,2,FALSE))</f>
        <v>NA</v>
      </c>
      <c r="G181">
        <f>VLOOKUP(A181,EEZ_Area!$A$2:$C$250,3,FALSE)/10^12</f>
        <v>0.614806246527</v>
      </c>
      <c r="H181">
        <f t="shared" si="9"/>
        <v>17.381038441158811</v>
      </c>
      <c r="I181" s="3">
        <f t="shared" si="10"/>
        <v>2.483005491594116</v>
      </c>
      <c r="J181" s="2">
        <f t="shared" si="11"/>
        <v>6.1653162712865379</v>
      </c>
      <c r="N181" s="2"/>
      <c r="O181" s="2"/>
      <c r="T181" s="2"/>
      <c r="V181" s="2"/>
    </row>
    <row r="182" spans="1:22">
      <c r="A182" t="s">
        <v>175</v>
      </c>
      <c r="B182" t="str">
        <f>VLOOKUP(A182,'ISO3'!$A$1:$B$249,2,FALSE)</f>
        <v>PSE</v>
      </c>
      <c r="C182" t="s">
        <v>470</v>
      </c>
      <c r="D182">
        <f t="shared" si="8"/>
        <v>0</v>
      </c>
      <c r="E182" t="str">
        <f>IF(ISERROR(VLOOKUP(B182,'EU29'!$C$2:$D$30,2,FALSE)),"NA",VLOOKUP(C182,'EU29'!$C$2:$D$30,2,FALSE))</f>
        <v>NA</v>
      </c>
      <c r="F182" t="str">
        <f>IF(ISERROR(VLOOKUP(C182,'EU29'!$C$2:$D$30,2,FALSE)),"NA",VLOOKUP(C182,'EU29'!$C$2:$D$30,2,FALSE))</f>
        <v>NA</v>
      </c>
      <c r="G182">
        <f>VLOOKUP(A182,EEZ_Area!$A$2:$C$250,3,FALSE)/10^12</f>
        <v>1.1202339808299999E-3</v>
      </c>
      <c r="H182">
        <f t="shared" si="9"/>
        <v>3.1669863463307378E-2</v>
      </c>
      <c r="I182" s="3">
        <f t="shared" si="10"/>
        <v>4.5242662090439123E-3</v>
      </c>
      <c r="J182" s="2">
        <f t="shared" si="11"/>
        <v>2.0468984730296574E-5</v>
      </c>
      <c r="N182" s="2"/>
      <c r="O182" s="2"/>
      <c r="T182" s="2"/>
      <c r="V182" s="2"/>
    </row>
    <row r="183" spans="1:22">
      <c r="A183" t="s">
        <v>176</v>
      </c>
      <c r="B183" t="s">
        <v>590</v>
      </c>
      <c r="C183" t="s">
        <v>565</v>
      </c>
      <c r="D183">
        <f t="shared" si="8"/>
        <v>1</v>
      </c>
      <c r="E183" t="str">
        <f>IF(ISERROR(VLOOKUP(B183,'EU29'!$C$2:$D$30,2,FALSE)),"NA",VLOOKUP(C183,'EU29'!$C$2:$D$30,2,FALSE))</f>
        <v>NA</v>
      </c>
      <c r="F183" t="str">
        <f>IF(ISERROR(VLOOKUP(C183,'EU29'!$C$2:$D$30,2,FALSE)),"NA",VLOOKUP(C183,'EU29'!$C$2:$D$30,2,FALSE))</f>
        <v>NA</v>
      </c>
      <c r="G183">
        <f>VLOOKUP(A183,EEZ_Area!$A$2:$C$250,3,FALSE)/10^12</f>
        <v>0.35372022104900003</v>
      </c>
      <c r="H183">
        <f t="shared" si="9"/>
        <v>9.9999386704309643</v>
      </c>
      <c r="I183" s="3">
        <f t="shared" si="10"/>
        <v>1.4285626672044236</v>
      </c>
      <c r="J183" s="2">
        <f t="shared" si="11"/>
        <v>2.0407912941302166</v>
      </c>
      <c r="N183" s="2"/>
      <c r="O183" s="2"/>
      <c r="T183" s="2"/>
      <c r="V183" s="2"/>
    </row>
    <row r="184" spans="1:22">
      <c r="A184" t="s">
        <v>177</v>
      </c>
      <c r="B184" t="str">
        <f>VLOOKUP(A184,'ISO3'!$A$1:$B$249,2,FALSE)</f>
        <v>PAN</v>
      </c>
      <c r="C184" t="s">
        <v>471</v>
      </c>
      <c r="D184">
        <f t="shared" si="8"/>
        <v>0</v>
      </c>
      <c r="E184" t="str">
        <f>IF(ISERROR(VLOOKUP(B184,'EU29'!$C$2:$D$30,2,FALSE)),"NA",VLOOKUP(C184,'EU29'!$C$2:$D$30,2,FALSE))</f>
        <v>NA</v>
      </c>
      <c r="F184" t="str">
        <f>IF(ISERROR(VLOOKUP(C184,'EU29'!$C$2:$D$30,2,FALSE)),"NA",VLOOKUP(C184,'EU29'!$C$2:$D$30,2,FALSE))</f>
        <v>NA</v>
      </c>
      <c r="G184">
        <f>VLOOKUP(A184,EEZ_Area!$A$2:$C$250,3,FALSE)/10^12</f>
        <v>0.33126703417199999</v>
      </c>
      <c r="H184">
        <f t="shared" si="9"/>
        <v>9.3651700641583187</v>
      </c>
      <c r="I184" s="3">
        <f t="shared" si="10"/>
        <v>1.337881437736903</v>
      </c>
      <c r="J184" s="2">
        <f t="shared" si="11"/>
        <v>1.7899267414409628</v>
      </c>
      <c r="N184" s="2"/>
      <c r="O184" s="2"/>
      <c r="T184" s="2"/>
      <c r="V184" s="2"/>
    </row>
    <row r="185" spans="1:22" ht="15.75" thickBot="1">
      <c r="A185" t="s">
        <v>178</v>
      </c>
      <c r="B185" t="str">
        <f>VLOOKUP(A185,'ISO3'!$A$1:$B$249,2,FALSE)</f>
        <v>PNG</v>
      </c>
      <c r="C185" t="s">
        <v>472</v>
      </c>
      <c r="D185">
        <f t="shared" si="8"/>
        <v>0</v>
      </c>
      <c r="E185" t="str">
        <f>IF(ISERROR(VLOOKUP(B185,'EU29'!$C$2:$D$30,2,FALSE)),"NA",VLOOKUP(C185,'EU29'!$C$2:$D$30,2,FALSE))</f>
        <v>NA</v>
      </c>
      <c r="F185" t="str">
        <f>IF(ISERROR(VLOOKUP(C185,'EU29'!$C$2:$D$30,2,FALSE)),"NA",VLOOKUP(C185,'EU29'!$C$2:$D$30,2,FALSE))</f>
        <v>NA</v>
      </c>
      <c r="G185">
        <f>VLOOKUP(A185,EEZ_Area!$A$2:$C$250,3,FALSE)/10^12</f>
        <v>2.40332726261</v>
      </c>
      <c r="H185">
        <f t="shared" si="9"/>
        <v>67.943882766446322</v>
      </c>
      <c r="I185" s="3">
        <f t="shared" si="10"/>
        <v>9.7062689666351893</v>
      </c>
      <c r="J185" s="2">
        <f t="shared" si="11"/>
        <v>94.211657252665347</v>
      </c>
      <c r="N185" s="2"/>
      <c r="O185" s="2"/>
      <c r="T185" s="2"/>
      <c r="V185" s="2"/>
    </row>
    <row r="186" spans="1:22" ht="15.75" thickBot="1">
      <c r="A186" t="s">
        <v>179</v>
      </c>
      <c r="B186" s="1" t="s">
        <v>477</v>
      </c>
      <c r="C186" t="s">
        <v>477</v>
      </c>
      <c r="D186">
        <f t="shared" si="8"/>
        <v>0</v>
      </c>
      <c r="E186" t="str">
        <f>IF(ISERROR(VLOOKUP(B186,'EU29'!$C$2:$D$30,2,FALSE)),"NA",VLOOKUP(C186,'EU29'!$C$2:$D$30,2,FALSE))</f>
        <v>NA</v>
      </c>
      <c r="F186" t="str">
        <f>IF(ISERROR(VLOOKUP(C186,'EU29'!$C$2:$D$30,2,FALSE)),"NA",VLOOKUP(C186,'EU29'!$C$2:$D$30,2,FALSE))</f>
        <v>NA</v>
      </c>
      <c r="G186">
        <f>VLOOKUP(A186,EEZ_Area!$A$2:$C$250,3,FALSE)/10^12</f>
        <v>1.9710379602100001</v>
      </c>
      <c r="H186">
        <f t="shared" si="9"/>
        <v>55.722736632749459</v>
      </c>
      <c r="I186" s="3">
        <f t="shared" si="10"/>
        <v>7.9603909475356378</v>
      </c>
      <c r="J186" s="2">
        <f t="shared" si="11"/>
        <v>63.367824037607328</v>
      </c>
      <c r="N186" s="2"/>
      <c r="O186" s="2"/>
      <c r="T186" s="2"/>
      <c r="V186" s="2"/>
    </row>
    <row r="187" spans="1:22">
      <c r="A187" t="s">
        <v>180</v>
      </c>
      <c r="B187" t="str">
        <f>VLOOKUP(A187,'ISO3'!$A$1:$B$249,2,FALSE)</f>
        <v>PCN</v>
      </c>
      <c r="C187" t="s">
        <v>561</v>
      </c>
      <c r="D187">
        <f t="shared" si="8"/>
        <v>1</v>
      </c>
      <c r="E187" t="str">
        <f>IF(ISERROR(VLOOKUP(B187,'EU29'!$C$2:$D$30,2,FALSE)),"NA",VLOOKUP(C187,'EU29'!$C$2:$D$30,2,FALSE))</f>
        <v>NA</v>
      </c>
      <c r="F187" t="str">
        <f>IF(ISERROR(VLOOKUP(C187,'EU29'!$C$2:$D$30,2,FALSE)),"NA",VLOOKUP(C187,'EU29'!$C$2:$D$30,2,FALSE))</f>
        <v>NA</v>
      </c>
      <c r="G187">
        <f>VLOOKUP(A187,EEZ_Area!$A$2:$C$250,3,FALSE)/10^12</f>
        <v>0.84232751634900005</v>
      </c>
      <c r="H187">
        <f t="shared" si="9"/>
        <v>23.813237136758399</v>
      </c>
      <c r="I187" s="3">
        <f t="shared" si="10"/>
        <v>3.4018910195369148</v>
      </c>
      <c r="J187" s="2">
        <f t="shared" si="11"/>
        <v>11.57286250880591</v>
      </c>
      <c r="N187" s="2"/>
      <c r="O187" s="2"/>
      <c r="T187" s="2"/>
      <c r="V187" s="2"/>
    </row>
    <row r="188" spans="1:22" ht="15.75" thickBot="1">
      <c r="A188" t="s">
        <v>181</v>
      </c>
      <c r="B188" t="str">
        <f>VLOOKUP(A188,'ISO3'!$A$1:$B$249,2,FALSE)</f>
        <v>POL</v>
      </c>
      <c r="C188" t="s">
        <v>479</v>
      </c>
      <c r="D188">
        <f t="shared" si="8"/>
        <v>0</v>
      </c>
      <c r="E188" t="str">
        <f>IF(ISERROR(VLOOKUP(B188,'EU29'!$C$2:$D$30,2,FALSE)),"NA",VLOOKUP(C188,'EU29'!$C$2:$D$30,2,FALSE))</f>
        <v>EU</v>
      </c>
      <c r="F188" t="str">
        <f>IF(ISERROR(VLOOKUP(C188,'EU29'!$C$2:$D$30,2,FALSE)),"NA",VLOOKUP(C188,'EU29'!$C$2:$D$30,2,FALSE))</f>
        <v>EU</v>
      </c>
      <c r="G188">
        <f>VLOOKUP(A188,EEZ_Area!$A$2:$C$250,3,FALSE)/10^12</f>
        <v>2.9973449184400001E-2</v>
      </c>
      <c r="H188">
        <f t="shared" si="9"/>
        <v>0.84737211996641215</v>
      </c>
      <c r="I188" s="3">
        <f t="shared" si="10"/>
        <v>0.12105315999520175</v>
      </c>
      <c r="J188" s="2">
        <f t="shared" si="11"/>
        <v>1.4653867544823913E-2</v>
      </c>
      <c r="N188" s="2"/>
      <c r="O188" s="2"/>
      <c r="T188" s="2"/>
      <c r="V188" s="2"/>
    </row>
    <row r="189" spans="1:22" ht="15.75" thickBot="1">
      <c r="A189" t="s">
        <v>182</v>
      </c>
      <c r="B189" s="1" t="s">
        <v>480</v>
      </c>
      <c r="C189" t="s">
        <v>480</v>
      </c>
      <c r="D189">
        <f t="shared" si="8"/>
        <v>0</v>
      </c>
      <c r="E189" t="str">
        <f>IF(ISERROR(VLOOKUP(B189,'EU29'!$C$2:$D$30,2,FALSE)),"NA",VLOOKUP(C189,'EU29'!$C$2:$D$30,2,FALSE))</f>
        <v>EU</v>
      </c>
      <c r="F189" t="str">
        <f>IF(ISERROR(VLOOKUP(C189,'EU29'!$C$2:$D$30,2,FALSE)),"NA",VLOOKUP(C189,'EU29'!$C$2:$D$30,2,FALSE))</f>
        <v>EU</v>
      </c>
      <c r="G189">
        <f>VLOOKUP(A189,EEZ_Area!$A$2:$C$250,3,FALSE)/10^12</f>
        <v>0.96042058526700003</v>
      </c>
      <c r="H189">
        <f t="shared" si="9"/>
        <v>27.151817676713978</v>
      </c>
      <c r="I189" s="3">
        <f t="shared" si="10"/>
        <v>3.8788310966734261</v>
      </c>
      <c r="J189" s="2">
        <f t="shared" si="11"/>
        <v>15.045330676520773</v>
      </c>
      <c r="N189" s="2"/>
      <c r="O189" s="2"/>
      <c r="T189" s="2"/>
      <c r="V189" s="2"/>
    </row>
    <row r="190" spans="1:22" ht="15.75" thickBot="1">
      <c r="A190" t="s">
        <v>183</v>
      </c>
      <c r="B190" s="1" t="s">
        <v>480</v>
      </c>
      <c r="C190" t="s">
        <v>480</v>
      </c>
      <c r="D190">
        <f t="shared" si="8"/>
        <v>0</v>
      </c>
      <c r="E190" t="str">
        <f>IF(ISERROR(VLOOKUP(B190,'EU29'!$C$2:$D$30,2,FALSE)),"NA",VLOOKUP(C190,'EU29'!$C$2:$D$30,2,FALSE))</f>
        <v>EU</v>
      </c>
      <c r="F190" t="str">
        <f>IF(ISERROR(VLOOKUP(C190,'EU29'!$C$2:$D$30,2,FALSE)),"NA",VLOOKUP(C190,'EU29'!$C$2:$D$30,2,FALSE))</f>
        <v>EU</v>
      </c>
      <c r="G190">
        <f>VLOOKUP(A190,EEZ_Area!$A$2:$C$250,3,FALSE)/10^12</f>
        <v>0.45280729068999997</v>
      </c>
      <c r="H190">
        <f t="shared" si="9"/>
        <v>12.801205209573663</v>
      </c>
      <c r="I190" s="3">
        <f t="shared" si="10"/>
        <v>1.8287436013676661</v>
      </c>
      <c r="J190" s="2">
        <f t="shared" si="11"/>
        <v>3.3443031595431814</v>
      </c>
      <c r="N190" s="2"/>
      <c r="O190" s="2"/>
      <c r="T190" s="2"/>
      <c r="V190" s="2"/>
    </row>
    <row r="191" spans="1:22" ht="15.75" thickBot="1">
      <c r="A191" t="s">
        <v>184</v>
      </c>
      <c r="B191" t="str">
        <f>VLOOKUP(A191,'ISO3'!$A$1:$B$249,2,FALSE)</f>
        <v>PRT</v>
      </c>
      <c r="C191" t="s">
        <v>480</v>
      </c>
      <c r="D191">
        <f t="shared" si="8"/>
        <v>0</v>
      </c>
      <c r="E191" t="str">
        <f>IF(ISERROR(VLOOKUP(B191,'EU29'!$C$2:$D$30,2,FALSE)),"NA",VLOOKUP(C191,'EU29'!$C$2:$D$30,2,FALSE))</f>
        <v>EU</v>
      </c>
      <c r="F191" t="str">
        <f>IF(ISERROR(VLOOKUP(C191,'EU29'!$C$2:$D$30,2,FALSE)),"NA",VLOOKUP(C191,'EU29'!$C$2:$D$30,2,FALSE))</f>
        <v>EU</v>
      </c>
      <c r="G191">
        <f>VLOOKUP(A191,EEZ_Area!$A$2:$C$250,3,FALSE)/10^12</f>
        <v>0.31547663242599999</v>
      </c>
      <c r="H191">
        <f t="shared" si="9"/>
        <v>8.9187634420738213</v>
      </c>
      <c r="I191" s="3">
        <f t="shared" si="10"/>
        <v>1.2741090631534033</v>
      </c>
      <c r="J191" s="2">
        <f t="shared" si="11"/>
        <v>1.623353904809643</v>
      </c>
      <c r="N191" s="2"/>
      <c r="O191" s="2"/>
      <c r="T191" s="2"/>
      <c r="V191" s="2"/>
    </row>
    <row r="192" spans="1:22" ht="15.75" thickBot="1">
      <c r="A192" t="s">
        <v>593</v>
      </c>
      <c r="B192" s="1" t="s">
        <v>491</v>
      </c>
      <c r="C192" t="s">
        <v>353</v>
      </c>
      <c r="D192">
        <f t="shared" si="8"/>
        <v>1</v>
      </c>
      <c r="E192" t="str">
        <f>IF(ISERROR(VLOOKUP(B192,'EU29'!$C$2:$D$30,2,FALSE)),"NA",VLOOKUP(C192,'EU29'!$C$2:$D$30,2,FALSE))</f>
        <v>NA</v>
      </c>
      <c r="F192" t="str">
        <f>IF(ISERROR(VLOOKUP(C192,'EU29'!$C$2:$D$30,2,FALSE)),"NA",VLOOKUP(C192,'EU29'!$C$2:$D$30,2,FALSE))</f>
        <v>EU</v>
      </c>
      <c r="G192">
        <f>VLOOKUP(A192,EEZ_Area!$A$2:$C$250,3,FALSE)/10^12</f>
        <v>0.31536080315100001</v>
      </c>
      <c r="H192">
        <f t="shared" si="9"/>
        <v>8.9154888607032543</v>
      </c>
      <c r="I192" s="3">
        <f t="shared" si="10"/>
        <v>1.2736412658147509</v>
      </c>
      <c r="J192" s="2">
        <f t="shared" si="11"/>
        <v>1.622162073986201</v>
      </c>
      <c r="N192" s="2"/>
      <c r="O192" s="2"/>
      <c r="T192" s="2"/>
      <c r="V192" s="2"/>
    </row>
    <row r="193" spans="1:22">
      <c r="A193" t="s">
        <v>185</v>
      </c>
      <c r="B193" t="str">
        <f>VLOOKUP(A193,'ISO3'!$A$1:$B$249,2,FALSE)</f>
        <v>ROU</v>
      </c>
      <c r="C193" t="s">
        <v>485</v>
      </c>
      <c r="D193">
        <f t="shared" si="8"/>
        <v>0</v>
      </c>
      <c r="E193" t="str">
        <f>IF(ISERROR(VLOOKUP(B193,'EU29'!$C$2:$D$30,2,FALSE)),"NA",VLOOKUP(C193,'EU29'!$C$2:$D$30,2,FALSE))</f>
        <v>EU</v>
      </c>
      <c r="F193" t="str">
        <f>IF(ISERROR(VLOOKUP(C193,'EU29'!$C$2:$D$30,2,FALSE)),"NA",VLOOKUP(C193,'EU29'!$C$2:$D$30,2,FALSE))</f>
        <v>EU</v>
      </c>
      <c r="G193">
        <f>VLOOKUP(A193,EEZ_Area!$A$2:$C$250,3,FALSE)/10^12</f>
        <v>2.9604918712599997E-2</v>
      </c>
      <c r="H193">
        <f t="shared" si="9"/>
        <v>0.83695348428520655</v>
      </c>
      <c r="I193" s="3">
        <f t="shared" si="10"/>
        <v>0.11956478346931523</v>
      </c>
      <c r="J193" s="2">
        <f t="shared" si="11"/>
        <v>1.4295737446064237E-2</v>
      </c>
      <c r="N193" s="2"/>
      <c r="O193" s="2"/>
      <c r="T193" s="2"/>
      <c r="V193" s="2"/>
    </row>
    <row r="194" spans="1:22">
      <c r="A194" t="s">
        <v>186</v>
      </c>
      <c r="B194" t="s">
        <v>487</v>
      </c>
      <c r="C194" t="s">
        <v>487</v>
      </c>
      <c r="D194">
        <f t="shared" si="8"/>
        <v>0</v>
      </c>
      <c r="E194" t="str">
        <f>IF(ISERROR(VLOOKUP(B194,'EU29'!$C$2:$D$30,2,FALSE)),"NA",VLOOKUP(C194,'EU29'!$C$2:$D$30,2,FALSE))</f>
        <v>NA</v>
      </c>
      <c r="F194" t="str">
        <f>IF(ISERROR(VLOOKUP(C194,'EU29'!$C$2:$D$30,2,FALSE)),"NA",VLOOKUP(C194,'EU29'!$C$2:$D$30,2,FALSE))</f>
        <v>NA</v>
      </c>
      <c r="G194">
        <f>VLOOKUP(A194,EEZ_Area!$A$2:$C$250,3,FALSE)/10^12</f>
        <v>7.6719488634599999</v>
      </c>
      <c r="H194">
        <f t="shared" si="9"/>
        <v>216.89180756973136</v>
      </c>
      <c r="I194" s="3">
        <f t="shared" si="10"/>
        <v>30.984543938533051</v>
      </c>
      <c r="J194" s="2">
        <f t="shared" si="11"/>
        <v>960.04196307888526</v>
      </c>
      <c r="N194" s="2"/>
      <c r="O194" s="2"/>
      <c r="T194" s="2"/>
      <c r="V194" s="2"/>
    </row>
    <row r="195" spans="1:22">
      <c r="A195" t="s">
        <v>187</v>
      </c>
      <c r="B195" t="s">
        <v>590</v>
      </c>
      <c r="C195" t="s">
        <v>456</v>
      </c>
      <c r="D195">
        <f t="shared" si="8"/>
        <v>1</v>
      </c>
      <c r="E195" t="str">
        <f>IF(ISERROR(VLOOKUP(B195,'EU29'!$C$2:$D$30,2,FALSE)),"NA",VLOOKUP(C195,'EU29'!$C$2:$D$30,2,FALSE))</f>
        <v>NA</v>
      </c>
      <c r="F195" t="str">
        <f>IF(ISERROR(VLOOKUP(C195,'EU29'!$C$2:$D$30,2,FALSE)),"NA",VLOOKUP(C195,'EU29'!$C$2:$D$30,2,FALSE))</f>
        <v>EU</v>
      </c>
      <c r="G195">
        <f>VLOOKUP(A195,EEZ_Area!$A$2:$C$250,3,FALSE)/10^12</f>
        <v>9.4877105731499996E-3</v>
      </c>
      <c r="H195">
        <f t="shared" si="9"/>
        <v>0.26822476694414482</v>
      </c>
      <c r="I195" s="3">
        <f t="shared" si="10"/>
        <v>3.8317823849163546E-2</v>
      </c>
      <c r="J195" s="2">
        <f t="shared" si="11"/>
        <v>1.4682556245355267E-3</v>
      </c>
      <c r="N195" s="2"/>
      <c r="O195" s="2"/>
      <c r="T195" s="2"/>
      <c r="V195" s="2"/>
    </row>
    <row r="196" spans="1:22">
      <c r="A196" t="s">
        <v>594</v>
      </c>
      <c r="B196" t="s">
        <v>590</v>
      </c>
      <c r="C196" t="s">
        <v>353</v>
      </c>
      <c r="D196">
        <f t="shared" si="8"/>
        <v>1</v>
      </c>
      <c r="E196" t="str">
        <f>IF(ISERROR(VLOOKUP(B196,'EU29'!$C$2:$D$30,2,FALSE)),"NA",VLOOKUP(C196,'EU29'!$C$2:$D$30,2,FALSE))</f>
        <v>NA</v>
      </c>
      <c r="F196" t="str">
        <f>IF(ISERROR(VLOOKUP(C196,'EU29'!$C$2:$D$30,2,FALSE)),"NA",VLOOKUP(C196,'EU29'!$C$2:$D$30,2,FALSE))</f>
        <v>EU</v>
      </c>
      <c r="G196">
        <f>VLOOKUP(A196,EEZ_Area!$A$2:$C$250,3,FALSE)/10^12</f>
        <v>4.1790303710999999E-3</v>
      </c>
      <c r="H196">
        <f t="shared" si="9"/>
        <v>0.11814435513167704</v>
      </c>
      <c r="I196" s="3">
        <f t="shared" si="10"/>
        <v>1.6877765018811008E-2</v>
      </c>
      <c r="J196" s="2">
        <f t="shared" si="11"/>
        <v>2.8485895203020053E-4</v>
      </c>
      <c r="N196" s="2"/>
      <c r="O196" s="2"/>
      <c r="T196" s="2"/>
      <c r="V196" s="2"/>
    </row>
    <row r="197" spans="1:22" ht="15.75" thickBot="1">
      <c r="A197" t="s">
        <v>188</v>
      </c>
      <c r="B197" t="s">
        <v>498</v>
      </c>
      <c r="C197" t="s">
        <v>353</v>
      </c>
      <c r="D197">
        <f t="shared" ref="D197:D240" si="12">IF(AND(B197&lt;&gt;C197,C197&lt;&gt;"NA"),1,0)</f>
        <v>1</v>
      </c>
      <c r="E197" t="str">
        <f>IF(ISERROR(VLOOKUP(B197,'EU29'!$C$2:$D$30,2,FALSE)),"NA",VLOOKUP(C197,'EU29'!$C$2:$D$30,2,FALSE))</f>
        <v>NA</v>
      </c>
      <c r="F197" t="str">
        <f>IF(ISERROR(VLOOKUP(C197,'EU29'!$C$2:$D$30,2,FALSE)),"NA",VLOOKUP(C197,'EU29'!$C$2:$D$30,2,FALSE))</f>
        <v>EU</v>
      </c>
      <c r="G197">
        <f>VLOOKUP(A197,EEZ_Area!$A$2:$C$250,3,FALSE)/10^12</f>
        <v>1.0994069836300002E-3</v>
      </c>
      <c r="H197">
        <f t="shared" ref="H197:H240" si="13">(1000*3.664*G197/$G$1)*$H$1</f>
        <v>3.108106847140223E-2</v>
      </c>
      <c r="I197" s="3">
        <f t="shared" ref="I197:I240" si="14">(1000*3.664*G197/$G$1)*$I$1</f>
        <v>4.4401526387717475E-3</v>
      </c>
      <c r="J197" s="2">
        <f t="shared" ref="J197:J240" si="15">I197^2</f>
        <v>1.9714955455591711E-5</v>
      </c>
      <c r="N197" s="2"/>
      <c r="O197" s="2"/>
      <c r="T197" s="2"/>
      <c r="V197" s="2"/>
    </row>
    <row r="198" spans="1:22" ht="15.75" thickBot="1">
      <c r="A198" t="s">
        <v>189</v>
      </c>
      <c r="B198" s="1" t="s">
        <v>500</v>
      </c>
      <c r="C198" t="s">
        <v>353</v>
      </c>
      <c r="D198">
        <f t="shared" si="12"/>
        <v>1</v>
      </c>
      <c r="E198" t="str">
        <f>IF(ISERROR(VLOOKUP(B198,'EU29'!$C$2:$D$30,2,FALSE)),"NA",VLOOKUP(C198,'EU29'!$C$2:$D$30,2,FALSE))</f>
        <v>NA</v>
      </c>
      <c r="F198" t="str">
        <f>IF(ISERROR(VLOOKUP(C198,'EU29'!$C$2:$D$30,2,FALSE)),"NA",VLOOKUP(C198,'EU29'!$C$2:$D$30,2,FALSE))</f>
        <v>EU</v>
      </c>
      <c r="G198">
        <f>VLOOKUP(A198,EEZ_Area!$A$2:$C$250,3,FALSE)/10^12</f>
        <v>1.24138408404E-2</v>
      </c>
      <c r="H198">
        <f t="shared" si="13"/>
        <v>0.35094868679078062</v>
      </c>
      <c r="I198" s="3">
        <f t="shared" si="14"/>
        <v>5.013552668439724E-2</v>
      </c>
      <c r="J198" s="2">
        <f t="shared" si="15"/>
        <v>2.5135710359219078E-3</v>
      </c>
      <c r="N198" s="2"/>
      <c r="O198" s="2"/>
      <c r="T198" s="2"/>
      <c r="V198" s="2"/>
    </row>
    <row r="199" spans="1:22">
      <c r="A199" t="s">
        <v>190</v>
      </c>
      <c r="B199" t="str">
        <f>VLOOKUP(A199,'ISO3'!$A$1:$B$249,2,FALSE)</f>
        <v>KNA</v>
      </c>
      <c r="C199" t="s">
        <v>495</v>
      </c>
      <c r="D199">
        <f t="shared" si="12"/>
        <v>0</v>
      </c>
      <c r="E199" t="str">
        <f>IF(ISERROR(VLOOKUP(B199,'EU29'!$C$2:$D$30,2,FALSE)),"NA",VLOOKUP(C199,'EU29'!$C$2:$D$30,2,FALSE))</f>
        <v>NA</v>
      </c>
      <c r="F199" t="str">
        <f>IF(ISERROR(VLOOKUP(C199,'EU29'!$C$2:$D$30,2,FALSE)),"NA",VLOOKUP(C199,'EU29'!$C$2:$D$30,2,FALSE))</f>
        <v>NA</v>
      </c>
      <c r="G199">
        <f>VLOOKUP(A199,EEZ_Area!$A$2:$C$250,3,FALSE)/10^12</f>
        <v>9.5018141506000003E-3</v>
      </c>
      <c r="H199">
        <f t="shared" si="13"/>
        <v>0.26862348576523859</v>
      </c>
      <c r="I199" s="3">
        <f t="shared" si="14"/>
        <v>3.837478368074837E-2</v>
      </c>
      <c r="J199" s="2">
        <f t="shared" si="15"/>
        <v>1.4726240225442313E-3</v>
      </c>
      <c r="N199" s="2"/>
      <c r="O199" s="2"/>
      <c r="T199" s="2"/>
      <c r="V199" s="2"/>
    </row>
    <row r="200" spans="1:22">
      <c r="A200" t="s">
        <v>191</v>
      </c>
      <c r="B200" t="str">
        <f>VLOOKUP(A200,'ISO3'!$A$1:$B$249,2,FALSE)</f>
        <v>LCA</v>
      </c>
      <c r="C200" t="s">
        <v>496</v>
      </c>
      <c r="D200">
        <f t="shared" si="12"/>
        <v>0</v>
      </c>
      <c r="E200" t="str">
        <f>IF(ISERROR(VLOOKUP(B200,'EU29'!$C$2:$D$30,2,FALSE)),"NA",VLOOKUP(C200,'EU29'!$C$2:$D$30,2,FALSE))</f>
        <v>NA</v>
      </c>
      <c r="F200" t="str">
        <f>IF(ISERROR(VLOOKUP(C200,'EU29'!$C$2:$D$30,2,FALSE)),"NA",VLOOKUP(C200,'EU29'!$C$2:$D$30,2,FALSE))</f>
        <v>NA</v>
      </c>
      <c r="G200">
        <f>VLOOKUP(A200,EEZ_Area!$A$2:$C$250,3,FALSE)/10^12</f>
        <v>1.5412818473899999E-2</v>
      </c>
      <c r="H200">
        <f t="shared" si="13"/>
        <v>0.43573205687931116</v>
      </c>
      <c r="I200" s="3">
        <f t="shared" si="14"/>
        <v>6.224743669704446E-2</v>
      </c>
      <c r="J200" s="2">
        <f t="shared" si="15"/>
        <v>3.8747433753525571E-3</v>
      </c>
      <c r="N200" s="2"/>
      <c r="O200" s="2"/>
      <c r="T200" s="2"/>
      <c r="V200" s="2"/>
    </row>
    <row r="201" spans="1:22">
      <c r="A201" t="s">
        <v>192</v>
      </c>
      <c r="B201" t="str">
        <f>VLOOKUP(A201,'ISO3'!$A$1:$B$249,2,FALSE)</f>
        <v>VCT</v>
      </c>
      <c r="C201" t="s">
        <v>501</v>
      </c>
      <c r="D201">
        <f t="shared" si="12"/>
        <v>0</v>
      </c>
      <c r="E201" t="str">
        <f>IF(ISERROR(VLOOKUP(B201,'EU29'!$C$2:$D$30,2,FALSE)),"NA",VLOOKUP(C201,'EU29'!$C$2:$D$30,2,FALSE))</f>
        <v>NA</v>
      </c>
      <c r="F201" t="str">
        <f>IF(ISERROR(VLOOKUP(C201,'EU29'!$C$2:$D$30,2,FALSE)),"NA",VLOOKUP(C201,'EU29'!$C$2:$D$30,2,FALSE))</f>
        <v>NA</v>
      </c>
      <c r="G201">
        <f>VLOOKUP(A201,EEZ_Area!$A$2:$C$250,3,FALSE)/10^12</f>
        <v>3.6243166338300006E-2</v>
      </c>
      <c r="H201">
        <f t="shared" si="13"/>
        <v>1.0246217746059296</v>
      </c>
      <c r="I201" s="3">
        <f t="shared" si="14"/>
        <v>0.14637453922941854</v>
      </c>
      <c r="J201" s="2">
        <f t="shared" si="15"/>
        <v>2.1425505734624588E-2</v>
      </c>
      <c r="N201" s="2"/>
      <c r="O201" s="2"/>
      <c r="T201" s="2"/>
      <c r="V201" s="2"/>
    </row>
    <row r="202" spans="1:22">
      <c r="A202" t="s">
        <v>193</v>
      </c>
      <c r="B202" t="str">
        <f>VLOOKUP(A202,'ISO3'!$A$1:$B$249,2,FALSE)</f>
        <v>WSM</v>
      </c>
      <c r="C202" t="s">
        <v>502</v>
      </c>
      <c r="D202">
        <f t="shared" si="12"/>
        <v>0</v>
      </c>
      <c r="E202" t="str">
        <f>IF(ISERROR(VLOOKUP(B202,'EU29'!$C$2:$D$30,2,FALSE)),"NA",VLOOKUP(C202,'EU29'!$C$2:$D$30,2,FALSE))</f>
        <v>NA</v>
      </c>
      <c r="F202" t="str">
        <f>IF(ISERROR(VLOOKUP(C202,'EU29'!$C$2:$D$30,2,FALSE)),"NA",VLOOKUP(C202,'EU29'!$C$2:$D$30,2,FALSE))</f>
        <v>NA</v>
      </c>
      <c r="G202">
        <f>VLOOKUP(A202,EEZ_Area!$A$2:$C$250,3,FALSE)/10^12</f>
        <v>0.13047580889099999</v>
      </c>
      <c r="H202">
        <f t="shared" si="13"/>
        <v>3.6886499816591694</v>
      </c>
      <c r="I202" s="3">
        <f t="shared" si="14"/>
        <v>0.52694999737988135</v>
      </c>
      <c r="J202" s="2">
        <f t="shared" si="15"/>
        <v>0.27767629973865698</v>
      </c>
      <c r="N202" s="2"/>
      <c r="O202" s="2"/>
      <c r="T202" s="2"/>
      <c r="V202" s="2"/>
    </row>
    <row r="203" spans="1:22">
      <c r="A203" t="s">
        <v>194</v>
      </c>
      <c r="B203" t="str">
        <f>VLOOKUP(A203,'ISO3'!$A$1:$B$249,2,FALSE)</f>
        <v>SAU</v>
      </c>
      <c r="C203" t="s">
        <v>506</v>
      </c>
      <c r="D203">
        <f t="shared" si="12"/>
        <v>0</v>
      </c>
      <c r="E203" t="str">
        <f>IF(ISERROR(VLOOKUP(B203,'EU29'!$C$2:$D$30,2,FALSE)),"NA",VLOOKUP(C203,'EU29'!$C$2:$D$30,2,FALSE))</f>
        <v>NA</v>
      </c>
      <c r="F203" t="str">
        <f>IF(ISERROR(VLOOKUP(C203,'EU29'!$C$2:$D$30,2,FALSE)),"NA",VLOOKUP(C203,'EU29'!$C$2:$D$30,2,FALSE))</f>
        <v>NA</v>
      </c>
      <c r="G203">
        <f>VLOOKUP(A203,EEZ_Area!$A$2:$C$250,3,FALSE)/10^12</f>
        <v>0.22421904264199999</v>
      </c>
      <c r="H203">
        <f t="shared" si="13"/>
        <v>6.3388422310528352</v>
      </c>
      <c r="I203" s="3">
        <f t="shared" si="14"/>
        <v>0.90554889015040507</v>
      </c>
      <c r="J203" s="2">
        <f t="shared" si="15"/>
        <v>0.82001879245263043</v>
      </c>
      <c r="N203" s="2"/>
      <c r="O203" s="2"/>
      <c r="T203" s="2"/>
      <c r="V203" s="2"/>
    </row>
    <row r="204" spans="1:22">
      <c r="A204" t="s">
        <v>195</v>
      </c>
      <c r="B204" t="str">
        <f>VLOOKUP(A204,'ISO3'!$A$1:$B$249,2,FALSE)</f>
        <v>SYC</v>
      </c>
      <c r="C204" t="s">
        <v>510</v>
      </c>
      <c r="D204">
        <f t="shared" si="12"/>
        <v>0</v>
      </c>
      <c r="E204" t="str">
        <f>IF(ISERROR(VLOOKUP(B204,'EU29'!$C$2:$D$30,2,FALSE)),"NA",VLOOKUP(C204,'EU29'!$C$2:$D$30,2,FALSE))</f>
        <v>NA</v>
      </c>
      <c r="F204" t="str">
        <f>IF(ISERROR(VLOOKUP(C204,'EU29'!$C$2:$D$30,2,FALSE)),"NA",VLOOKUP(C204,'EU29'!$C$2:$D$30,2,FALSE))</f>
        <v>NA</v>
      </c>
      <c r="G204">
        <f>VLOOKUP(A204,EEZ_Area!$A$2:$C$250,3,FALSE)/10^12</f>
        <v>1.3414816223799999</v>
      </c>
      <c r="H204">
        <f t="shared" si="13"/>
        <v>37.92470193399523</v>
      </c>
      <c r="I204" s="3">
        <f t="shared" si="14"/>
        <v>5.417814561999319</v>
      </c>
      <c r="J204" s="2">
        <f t="shared" si="15"/>
        <v>29.352714628211874</v>
      </c>
      <c r="N204" s="2"/>
      <c r="O204" s="2"/>
      <c r="T204" s="2"/>
      <c r="V204" s="2"/>
    </row>
    <row r="205" spans="1:22">
      <c r="A205" t="s">
        <v>196</v>
      </c>
      <c r="B205" t="str">
        <f>VLOOKUP(A205,'ISO3'!$A$1:$B$249,2,FALSE)</f>
        <v>SLE</v>
      </c>
      <c r="C205" t="s">
        <v>511</v>
      </c>
      <c r="D205">
        <f t="shared" si="12"/>
        <v>0</v>
      </c>
      <c r="E205" t="str">
        <f>IF(ISERROR(VLOOKUP(B205,'EU29'!$C$2:$D$30,2,FALSE)),"NA",VLOOKUP(C205,'EU29'!$C$2:$D$30,2,FALSE))</f>
        <v>NA</v>
      </c>
      <c r="F205" t="str">
        <f>IF(ISERROR(VLOOKUP(C205,'EU29'!$C$2:$D$30,2,FALSE)),"NA",VLOOKUP(C205,'EU29'!$C$2:$D$30,2,FALSE))</f>
        <v>NA</v>
      </c>
      <c r="G205">
        <f>VLOOKUP(A205,EEZ_Area!$A$2:$C$250,3,FALSE)/10^12</f>
        <v>0.160578587967</v>
      </c>
      <c r="H205">
        <f t="shared" si="13"/>
        <v>4.5396783556571378</v>
      </c>
      <c r="I205" s="3">
        <f t="shared" si="14"/>
        <v>0.64852547937959126</v>
      </c>
      <c r="J205" s="2">
        <f t="shared" si="15"/>
        <v>0.42058529740452866</v>
      </c>
      <c r="N205" s="2"/>
      <c r="O205" s="2"/>
      <c r="T205" s="2"/>
      <c r="V205" s="2"/>
    </row>
    <row r="206" spans="1:22">
      <c r="A206" t="s">
        <v>197</v>
      </c>
      <c r="B206" t="str">
        <f>VLOOKUP(A206,'ISO3'!$A$1:$B$249,2,FALSE)</f>
        <v>SGP</v>
      </c>
      <c r="C206" t="s">
        <v>512</v>
      </c>
      <c r="D206">
        <f t="shared" si="12"/>
        <v>0</v>
      </c>
      <c r="E206" t="str">
        <f>IF(ISERROR(VLOOKUP(B206,'EU29'!$C$2:$D$30,2,FALSE)),"NA",VLOOKUP(C206,'EU29'!$C$2:$D$30,2,FALSE))</f>
        <v>NA</v>
      </c>
      <c r="F206" t="str">
        <f>IF(ISERROR(VLOOKUP(C206,'EU29'!$C$2:$D$30,2,FALSE)),"NA",VLOOKUP(C206,'EU29'!$C$2:$D$30,2,FALSE))</f>
        <v>NA</v>
      </c>
      <c r="G206">
        <f>VLOOKUP(A206,EEZ_Area!$A$2:$C$250,3,FALSE)/10^12</f>
        <v>7.14109372272E-4</v>
      </c>
      <c r="H206">
        <f t="shared" si="13"/>
        <v>2.0188413050071918E-2</v>
      </c>
      <c r="I206" s="3">
        <f t="shared" si="14"/>
        <v>2.8840590071531314E-3</v>
      </c>
      <c r="J206" s="2">
        <f t="shared" si="15"/>
        <v>8.3177963567411065E-6</v>
      </c>
      <c r="N206" s="2"/>
      <c r="O206" s="2"/>
      <c r="T206" s="2"/>
      <c r="V206" s="2"/>
    </row>
    <row r="207" spans="1:22">
      <c r="A207" t="s">
        <v>198</v>
      </c>
      <c r="B207" t="s">
        <v>283</v>
      </c>
      <c r="C207" t="s">
        <v>456</v>
      </c>
      <c r="D207">
        <f t="shared" si="12"/>
        <v>1</v>
      </c>
      <c r="E207" t="str">
        <f>IF(ISERROR(VLOOKUP(B207,'EU29'!$C$2:$D$30,2,FALSE)),"NA",VLOOKUP(C207,'EU29'!$C$2:$D$30,2,FALSE))</f>
        <v>NA</v>
      </c>
      <c r="F207" t="str">
        <f>IF(ISERROR(VLOOKUP(C207,'EU29'!$C$2:$D$30,2,FALSE)),"NA",VLOOKUP(C207,'EU29'!$C$2:$D$30,2,FALSE))</f>
        <v>EU</v>
      </c>
      <c r="G207">
        <f>VLOOKUP(A207,EEZ_Area!$A$2:$C$250,3,FALSE)/10^12</f>
        <v>2.1755007759400001E-3</v>
      </c>
      <c r="H207">
        <f t="shared" si="13"/>
        <v>6.1503055359284443E-2</v>
      </c>
      <c r="I207" s="3">
        <f t="shared" si="14"/>
        <v>8.7861507656120646E-3</v>
      </c>
      <c r="J207" s="2">
        <f t="shared" si="15"/>
        <v>7.7196445276065474E-5</v>
      </c>
      <c r="N207" s="2"/>
      <c r="O207" s="2"/>
      <c r="T207" s="2"/>
      <c r="V207" s="2"/>
    </row>
    <row r="208" spans="1:22" ht="15.75" thickBot="1">
      <c r="A208" t="s">
        <v>199</v>
      </c>
      <c r="B208" t="str">
        <f>VLOOKUP(A208,'ISO3'!$A$1:$B$249,2,FALSE)</f>
        <v>SLB</v>
      </c>
      <c r="C208" t="s">
        <v>518</v>
      </c>
      <c r="D208">
        <f t="shared" si="12"/>
        <v>0</v>
      </c>
      <c r="E208" t="str">
        <f>IF(ISERROR(VLOOKUP(B208,'EU29'!$C$2:$D$30,2,FALSE)),"NA",VLOOKUP(C208,'EU29'!$C$2:$D$30,2,FALSE))</f>
        <v>NA</v>
      </c>
      <c r="F208" t="str">
        <f>IF(ISERROR(VLOOKUP(C208,'EU29'!$C$2:$D$30,2,FALSE)),"NA",VLOOKUP(C208,'EU29'!$C$2:$D$30,2,FALSE))</f>
        <v>NA</v>
      </c>
      <c r="G208">
        <f>VLOOKUP(A208,EEZ_Area!$A$2:$C$250,3,FALSE)/10^12</f>
        <v>1.6052701283599999</v>
      </c>
      <c r="H208">
        <f t="shared" si="13"/>
        <v>45.382202876241884</v>
      </c>
      <c r="I208" s="3">
        <f t="shared" si="14"/>
        <v>6.483171839463127</v>
      </c>
      <c r="J208" s="2">
        <f t="shared" si="15"/>
        <v>42.031517100007704</v>
      </c>
      <c r="N208" s="2"/>
      <c r="O208" s="2"/>
      <c r="T208" s="2"/>
      <c r="V208" s="2"/>
    </row>
    <row r="209" spans="1:22" ht="15.75" thickBot="1">
      <c r="A209" t="s">
        <v>200</v>
      </c>
      <c r="B209" s="1" t="s">
        <v>520</v>
      </c>
      <c r="C209" t="s">
        <v>520</v>
      </c>
      <c r="D209">
        <f t="shared" si="12"/>
        <v>0</v>
      </c>
      <c r="E209" t="str">
        <f>IF(ISERROR(VLOOKUP(B209,'EU29'!$C$2:$D$30,2,FALSE)),"NA",VLOOKUP(C209,'EU29'!$C$2:$D$30,2,FALSE))</f>
        <v>NA</v>
      </c>
      <c r="F209" t="str">
        <f>IF(ISERROR(VLOOKUP(C209,'EU29'!$C$2:$D$30,2,FALSE)),"NA",VLOOKUP(C209,'EU29'!$C$2:$D$30,2,FALSE))</f>
        <v>NA</v>
      </c>
      <c r="G209">
        <f>VLOOKUP(A209,EEZ_Area!$A$2:$C$250,3,FALSE)/10^12</f>
        <v>0.78183683490400002</v>
      </c>
      <c r="H209">
        <f t="shared" si="13"/>
        <v>22.103119737225335</v>
      </c>
      <c r="I209" s="3">
        <f t="shared" si="14"/>
        <v>3.1575885338893337</v>
      </c>
      <c r="J209" s="2">
        <f t="shared" si="15"/>
        <v>9.9703653493493913</v>
      </c>
      <c r="N209" s="2"/>
      <c r="O209" s="2"/>
      <c r="T209" s="2"/>
      <c r="V209" s="2"/>
    </row>
    <row r="210" spans="1:22">
      <c r="A210" t="s">
        <v>201</v>
      </c>
      <c r="B210" t="s">
        <v>521</v>
      </c>
      <c r="C210" t="s">
        <v>521</v>
      </c>
      <c r="D210">
        <f t="shared" si="12"/>
        <v>0</v>
      </c>
      <c r="E210" t="str">
        <f>IF(ISERROR(VLOOKUP(B210,'EU29'!$C$2:$D$30,2,FALSE)),"NA",VLOOKUP(C210,'EU29'!$C$2:$D$30,2,FALSE))</f>
        <v>NA</v>
      </c>
      <c r="F210" t="str">
        <f>IF(ISERROR(VLOOKUP(C210,'EU29'!$C$2:$D$30,2,FALSE)),"NA",VLOOKUP(C210,'EU29'!$C$2:$D$30,2,FALSE))</f>
        <v>NA</v>
      </c>
      <c r="G210">
        <f>VLOOKUP(A210,EEZ_Area!$A$2:$C$250,3,FALSE)/10^12</f>
        <v>0.47489677778799999</v>
      </c>
      <c r="H210">
        <f t="shared" si="13"/>
        <v>13.425691747510877</v>
      </c>
      <c r="I210" s="3">
        <f t="shared" si="14"/>
        <v>1.9179559639301254</v>
      </c>
      <c r="J210" s="2">
        <f t="shared" si="15"/>
        <v>3.6785550795751365</v>
      </c>
      <c r="N210" s="2"/>
      <c r="O210" s="2"/>
      <c r="T210" s="2"/>
      <c r="V210" s="2"/>
    </row>
    <row r="211" spans="1:22">
      <c r="A211" t="s">
        <v>202</v>
      </c>
      <c r="B211" t="str">
        <f>VLOOKUP(A211,'ISO3'!$A$1:$B$249,2,FALSE)</f>
        <v>ZAF</v>
      </c>
      <c r="C211" t="s">
        <v>521</v>
      </c>
      <c r="D211">
        <f t="shared" si="12"/>
        <v>0</v>
      </c>
      <c r="E211" t="str">
        <f>IF(ISERROR(VLOOKUP(B211,'EU29'!$C$2:$D$30,2,FALSE)),"NA",VLOOKUP(C211,'EU29'!$C$2:$D$30,2,FALSE))</f>
        <v>NA</v>
      </c>
      <c r="F211" t="str">
        <f>IF(ISERROR(VLOOKUP(C211,'EU29'!$C$2:$D$30,2,FALSE)),"NA",VLOOKUP(C211,'EU29'!$C$2:$D$30,2,FALSE))</f>
        <v>NA</v>
      </c>
      <c r="G211">
        <f>VLOOKUP(A211,EEZ_Area!$A$2:$C$250,3,FALSE)/10^12</f>
        <v>1.07271252223</v>
      </c>
      <c r="H211">
        <f t="shared" si="13"/>
        <v>30.326395820659968</v>
      </c>
      <c r="I211" s="3">
        <f t="shared" si="14"/>
        <v>4.3323422600942818</v>
      </c>
      <c r="J211" s="2">
        <f t="shared" si="15"/>
        <v>18.769189458598831</v>
      </c>
      <c r="N211" s="2"/>
      <c r="O211" s="2"/>
      <c r="T211" s="2"/>
      <c r="V211" s="2"/>
    </row>
    <row r="212" spans="1:22">
      <c r="A212" t="s">
        <v>203</v>
      </c>
      <c r="B212" t="s">
        <v>525</v>
      </c>
      <c r="C212" t="s">
        <v>525</v>
      </c>
      <c r="D212">
        <f t="shared" si="12"/>
        <v>0</v>
      </c>
      <c r="E212" t="str">
        <f>IF(ISERROR(VLOOKUP(B212,'EU29'!$C$2:$D$30,2,FALSE)),"NA",VLOOKUP(C212,'EU29'!$C$2:$D$30,2,FALSE))</f>
        <v>EU</v>
      </c>
      <c r="F212" t="str">
        <f>IF(ISERROR(VLOOKUP(C212,'EU29'!$C$2:$D$30,2,FALSE)),"NA",VLOOKUP(C212,'EU29'!$C$2:$D$30,2,FALSE))</f>
        <v>EU</v>
      </c>
      <c r="G212">
        <f>VLOOKUP(A212,EEZ_Area!$A$2:$C$250,3,FALSE)/10^12</f>
        <v>0.44589762336700001</v>
      </c>
      <c r="H212">
        <f t="shared" si="13"/>
        <v>12.605863678749758</v>
      </c>
      <c r="I212" s="3">
        <f t="shared" si="14"/>
        <v>1.8008376683928227</v>
      </c>
      <c r="J212" s="2">
        <f t="shared" si="15"/>
        <v>3.2430163079024981</v>
      </c>
      <c r="N212" s="2"/>
      <c r="O212" s="2"/>
      <c r="T212" s="2"/>
      <c r="V212" s="2"/>
    </row>
    <row r="213" spans="1:22">
      <c r="A213" t="s">
        <v>204</v>
      </c>
      <c r="B213" t="str">
        <f>VLOOKUP(A213,'ISO3'!$A$1:$B$249,2,FALSE)</f>
        <v>ESP</v>
      </c>
      <c r="C213" t="s">
        <v>525</v>
      </c>
      <c r="D213">
        <f t="shared" si="12"/>
        <v>0</v>
      </c>
      <c r="E213" t="str">
        <f>IF(ISERROR(VLOOKUP(B213,'EU29'!$C$2:$D$30,2,FALSE)),"NA",VLOOKUP(C213,'EU29'!$C$2:$D$30,2,FALSE))</f>
        <v>EU</v>
      </c>
      <c r="F213" t="str">
        <f>IF(ISERROR(VLOOKUP(C213,'EU29'!$C$2:$D$30,2,FALSE)),"NA",VLOOKUP(C213,'EU29'!$C$2:$D$30,2,FALSE))</f>
        <v>EU</v>
      </c>
      <c r="G213">
        <f>VLOOKUP(A213,EEZ_Area!$A$2:$C$250,3,FALSE)/10^12</f>
        <v>0.56168655140799995</v>
      </c>
      <c r="H213">
        <f t="shared" si="13"/>
        <v>15.879304410215731</v>
      </c>
      <c r="I213" s="3">
        <f t="shared" si="14"/>
        <v>2.2684720586022475</v>
      </c>
      <c r="J213" s="2">
        <f t="shared" si="15"/>
        <v>5.1459654806591191</v>
      </c>
      <c r="N213" s="2"/>
      <c r="O213" s="2"/>
      <c r="T213" s="2"/>
      <c r="V213" s="2"/>
    </row>
    <row r="214" spans="1:22">
      <c r="A214" t="s">
        <v>205</v>
      </c>
      <c r="B214" t="str">
        <f>VLOOKUP(A214,'ISO3'!$A$1:$B$249,2,FALSE)</f>
        <v>LKA</v>
      </c>
      <c r="C214" t="s">
        <v>526</v>
      </c>
      <c r="D214">
        <f t="shared" si="12"/>
        <v>0</v>
      </c>
      <c r="E214" t="str">
        <f>IF(ISERROR(VLOOKUP(B214,'EU29'!$C$2:$D$30,2,FALSE)),"NA",VLOOKUP(C214,'EU29'!$C$2:$D$30,2,FALSE))</f>
        <v>NA</v>
      </c>
      <c r="F214" t="str">
        <f>IF(ISERROR(VLOOKUP(C214,'EU29'!$C$2:$D$30,2,FALSE)),"NA",VLOOKUP(C214,'EU29'!$C$2:$D$30,2,FALSE))</f>
        <v>NA</v>
      </c>
      <c r="G214">
        <f>VLOOKUP(A214,EEZ_Area!$A$2:$C$250,3,FALSE)/10^12</f>
        <v>0.53354889676399997</v>
      </c>
      <c r="H214">
        <f t="shared" si="13"/>
        <v>15.083831592927208</v>
      </c>
      <c r="I214" s="3">
        <f t="shared" si="14"/>
        <v>2.154833084703887</v>
      </c>
      <c r="J214" s="2">
        <f t="shared" si="15"/>
        <v>4.6433056229344691</v>
      </c>
      <c r="N214" s="2"/>
      <c r="O214" s="2"/>
      <c r="T214" s="2"/>
      <c r="V214" s="2"/>
    </row>
    <row r="215" spans="1:22">
      <c r="A215" t="s">
        <v>206</v>
      </c>
      <c r="B215" t="str">
        <f>VLOOKUP(A215,'ISO3'!$A$1:$B$249,2,FALSE)</f>
        <v>SHN</v>
      </c>
      <c r="C215" t="s">
        <v>561</v>
      </c>
      <c r="D215">
        <f t="shared" si="12"/>
        <v>1</v>
      </c>
      <c r="E215" t="str">
        <f>IF(ISERROR(VLOOKUP(B215,'EU29'!$C$2:$D$30,2,FALSE)),"NA",VLOOKUP(C215,'EU29'!$C$2:$D$30,2,FALSE))</f>
        <v>NA</v>
      </c>
      <c r="F215" t="str">
        <f>IF(ISERROR(VLOOKUP(C215,'EU29'!$C$2:$D$30,2,FALSE)),"NA",VLOOKUP(C215,'EU29'!$C$2:$D$30,2,FALSE))</f>
        <v>NA</v>
      </c>
      <c r="G215">
        <f>VLOOKUP(A215,EEZ_Area!$A$2:$C$250,3,FALSE)/10^12</f>
        <v>0.44921473464</v>
      </c>
      <c r="H215">
        <f t="shared" si="13"/>
        <v>12.699640927883616</v>
      </c>
      <c r="I215" s="3">
        <f t="shared" si="14"/>
        <v>1.8142344182690882</v>
      </c>
      <c r="J215" s="2">
        <f t="shared" si="15"/>
        <v>3.2914465244321769</v>
      </c>
      <c r="N215" s="2"/>
      <c r="O215" s="2"/>
      <c r="T215" s="2"/>
      <c r="V215" s="2"/>
    </row>
    <row r="216" spans="1:22">
      <c r="A216" t="s">
        <v>207</v>
      </c>
      <c r="B216" t="str">
        <f>VLOOKUP(A216,'ISO3'!$A$1:$B$249,2,FALSE)</f>
        <v>SUR</v>
      </c>
      <c r="C216" t="s">
        <v>528</v>
      </c>
      <c r="D216">
        <f t="shared" si="12"/>
        <v>0</v>
      </c>
      <c r="E216" t="str">
        <f>IF(ISERROR(VLOOKUP(B216,'EU29'!$C$2:$D$30,2,FALSE)),"NA",VLOOKUP(C216,'EU29'!$C$2:$D$30,2,FALSE))</f>
        <v>NA</v>
      </c>
      <c r="F216" t="str">
        <f>IF(ISERROR(VLOOKUP(C216,'EU29'!$C$2:$D$30,2,FALSE)),"NA",VLOOKUP(C216,'EU29'!$C$2:$D$30,2,FALSE))</f>
        <v>NA</v>
      </c>
      <c r="G216">
        <f>VLOOKUP(A216,EEZ_Area!$A$2:$C$250,3,FALSE)/10^12</f>
        <v>0.13331237158500001</v>
      </c>
      <c r="H216">
        <f t="shared" si="13"/>
        <v>3.768841758342762</v>
      </c>
      <c r="I216" s="3">
        <f t="shared" si="14"/>
        <v>0.5384059654775375</v>
      </c>
      <c r="J216" s="2">
        <f t="shared" si="15"/>
        <v>0.28988098366179932</v>
      </c>
      <c r="N216" s="2"/>
      <c r="O216" s="2"/>
      <c r="T216" s="2"/>
      <c r="V216" s="2"/>
    </row>
    <row r="217" spans="1:22">
      <c r="A217" t="s">
        <v>208</v>
      </c>
      <c r="B217" t="s">
        <v>530</v>
      </c>
      <c r="C217" t="s">
        <v>466</v>
      </c>
      <c r="D217">
        <v>1</v>
      </c>
      <c r="E217" t="str">
        <f>IF(ISERROR(VLOOKUP(B217,'EU29'!$C$2:$D$30,2,FALSE)),"NA",VLOOKUP(C217,'EU29'!$C$2:$D$30,2,FALSE))</f>
        <v>NA</v>
      </c>
      <c r="F217" t="str">
        <f>IF(ISERROR(VLOOKUP(C217,'EU29'!$C$2:$D$30,2,FALSE)),"NA",VLOOKUP(C217,'EU29'!$C$2:$D$30,2,FALSE))</f>
        <v>EU</v>
      </c>
      <c r="G217">
        <f>VLOOKUP(A217,EEZ_Area!$A$2:$C$250,3,FALSE)/10^12</f>
        <v>0.79675879155499996</v>
      </c>
      <c r="H217">
        <f t="shared" si="13"/>
        <v>22.524974758434759</v>
      </c>
      <c r="I217" s="3">
        <f t="shared" si="14"/>
        <v>3.217853536919252</v>
      </c>
      <c r="J217" s="2">
        <f t="shared" si="15"/>
        <v>10.35458138506374</v>
      </c>
      <c r="N217" s="2"/>
      <c r="O217" s="2"/>
      <c r="T217" s="2"/>
      <c r="V217" s="2"/>
    </row>
    <row r="218" spans="1:22">
      <c r="A218" t="s">
        <v>209</v>
      </c>
      <c r="B218" t="str">
        <f>VLOOKUP(A218,'ISO3'!$A$1:$B$249,2,FALSE)</f>
        <v>SWE</v>
      </c>
      <c r="C218" t="s">
        <v>531</v>
      </c>
      <c r="D218">
        <f t="shared" si="12"/>
        <v>0</v>
      </c>
      <c r="E218" t="str">
        <f>IF(ISERROR(VLOOKUP(B218,'EU29'!$C$2:$D$30,2,FALSE)),"NA",VLOOKUP(C218,'EU29'!$C$2:$D$30,2,FALSE))</f>
        <v>EU</v>
      </c>
      <c r="F218" t="str">
        <f>IF(ISERROR(VLOOKUP(C218,'EU29'!$C$2:$D$30,2,FALSE)),"NA",VLOOKUP(C218,'EU29'!$C$2:$D$30,2,FALSE))</f>
        <v>EU</v>
      </c>
      <c r="G218">
        <f>VLOOKUP(A218,EEZ_Area!$A$2:$C$250,3,FALSE)/10^12</f>
        <v>0.155776987358</v>
      </c>
      <c r="H218">
        <f t="shared" si="13"/>
        <v>4.4039334681652456</v>
      </c>
      <c r="I218" s="3">
        <f t="shared" si="14"/>
        <v>0.62913335259503511</v>
      </c>
      <c r="J218" s="2">
        <f t="shared" si="15"/>
        <v>0.39580877534746878</v>
      </c>
      <c r="N218" s="2"/>
      <c r="O218" s="2"/>
      <c r="T218" s="2"/>
      <c r="V218" s="2"/>
    </row>
    <row r="219" spans="1:22">
      <c r="A219" t="s">
        <v>210</v>
      </c>
      <c r="B219" t="str">
        <f>VLOOKUP(A219,'ISO3'!$A$1:$B$249,2,FALSE)</f>
        <v>SYR</v>
      </c>
      <c r="C219" t="s">
        <v>534</v>
      </c>
      <c r="D219">
        <f t="shared" si="12"/>
        <v>0</v>
      </c>
      <c r="E219" t="str">
        <f>IF(ISERROR(VLOOKUP(B219,'EU29'!$C$2:$D$30,2,FALSE)),"NA",VLOOKUP(C219,'EU29'!$C$2:$D$30,2,FALSE))</f>
        <v>NA</v>
      </c>
      <c r="F219" t="str">
        <f>IF(ISERROR(VLOOKUP(C219,'EU29'!$C$2:$D$30,2,FALSE)),"NA",VLOOKUP(C219,'EU29'!$C$2:$D$30,2,FALSE))</f>
        <v>NA</v>
      </c>
      <c r="G219">
        <f>VLOOKUP(A219,EEZ_Area!$A$2:$C$250,3,FALSE)/10^12</f>
        <v>1.02702444918E-2</v>
      </c>
      <c r="H219">
        <f t="shared" si="13"/>
        <v>0.29034759376706487</v>
      </c>
      <c r="I219" s="3">
        <f t="shared" si="14"/>
        <v>4.1478227681009269E-2</v>
      </c>
      <c r="J219" s="2">
        <f t="shared" si="15"/>
        <v>1.7204433715576435E-3</v>
      </c>
      <c r="N219" s="2"/>
      <c r="O219" s="2"/>
      <c r="T219" s="2"/>
      <c r="V219" s="2"/>
    </row>
    <row r="220" spans="1:22" ht="15.75" thickBot="1">
      <c r="A220" t="s">
        <v>211</v>
      </c>
      <c r="B220" t="s">
        <v>536</v>
      </c>
      <c r="C220" t="s">
        <v>536</v>
      </c>
      <c r="D220">
        <f t="shared" si="12"/>
        <v>0</v>
      </c>
      <c r="E220" t="str">
        <f>IF(ISERROR(VLOOKUP(B220,'EU29'!$C$2:$D$30,2,FALSE)),"NA",VLOOKUP(C220,'EU29'!$C$2:$D$30,2,FALSE))</f>
        <v>NA</v>
      </c>
      <c r="F220" t="str">
        <f>IF(ISERROR(VLOOKUP(C220,'EU29'!$C$2:$D$30,2,FALSE)),"NA",VLOOKUP(C220,'EU29'!$C$2:$D$30,2,FALSE))</f>
        <v>NA</v>
      </c>
      <c r="G220">
        <f>VLOOKUP(A220,EEZ_Area!$A$2:$C$250,3,FALSE)/10^12</f>
        <v>0.35546764440200002</v>
      </c>
      <c r="H220">
        <f t="shared" si="13"/>
        <v>10.049339652680318</v>
      </c>
      <c r="I220" s="3">
        <f t="shared" si="14"/>
        <v>1.4356199503829028</v>
      </c>
      <c r="J220" s="2">
        <f t="shared" si="15"/>
        <v>2.0610046419374082</v>
      </c>
      <c r="N220" s="2"/>
      <c r="O220" s="2"/>
      <c r="T220" s="2"/>
      <c r="V220" s="2"/>
    </row>
    <row r="221" spans="1:22" ht="15.75" thickBot="1">
      <c r="A221" t="s">
        <v>212</v>
      </c>
      <c r="B221" s="1" t="s">
        <v>540</v>
      </c>
      <c r="C221" t="s">
        <v>540</v>
      </c>
      <c r="D221">
        <f t="shared" si="12"/>
        <v>0</v>
      </c>
      <c r="E221" t="str">
        <f>IF(ISERROR(VLOOKUP(B221,'EU29'!$C$2:$D$30,2,FALSE)),"NA",VLOOKUP(C221,'EU29'!$C$2:$D$30,2,FALSE))</f>
        <v>NA</v>
      </c>
      <c r="F221" t="str">
        <f>IF(ISERROR(VLOOKUP(C221,'EU29'!$C$2:$D$30,2,FALSE)),"NA",VLOOKUP(C221,'EU29'!$C$2:$D$30,2,FALSE))</f>
        <v>NA</v>
      </c>
      <c r="G221">
        <f>VLOOKUP(A221,EEZ_Area!$A$2:$C$250,3,FALSE)/10^12</f>
        <v>0.241580102928</v>
      </c>
      <c r="H221">
        <f t="shared" si="13"/>
        <v>6.829652560184698</v>
      </c>
      <c r="I221" s="3">
        <f t="shared" si="14"/>
        <v>0.97566465145495695</v>
      </c>
      <c r="J221" s="2">
        <f t="shared" si="15"/>
        <v>0.95192151209872267</v>
      </c>
      <c r="N221" s="2"/>
      <c r="O221" s="2"/>
      <c r="T221" s="2"/>
      <c r="V221" s="2"/>
    </row>
    <row r="222" spans="1:22">
      <c r="A222" t="s">
        <v>213</v>
      </c>
      <c r="B222" t="str">
        <f>VLOOKUP(A222,'ISO3'!$A$1:$B$249,2,FALSE)</f>
        <v>THA</v>
      </c>
      <c r="C222" t="s">
        <v>541</v>
      </c>
      <c r="D222">
        <f t="shared" si="12"/>
        <v>0</v>
      </c>
      <c r="E222" t="str">
        <f>IF(ISERROR(VLOOKUP(B222,'EU29'!$C$2:$D$30,2,FALSE)),"NA",VLOOKUP(C222,'EU29'!$C$2:$D$30,2,FALSE))</f>
        <v>NA</v>
      </c>
      <c r="F222" t="str">
        <f>IF(ISERROR(VLOOKUP(C222,'EU29'!$C$2:$D$30,2,FALSE)),"NA",VLOOKUP(C222,'EU29'!$C$2:$D$30,2,FALSE))</f>
        <v>NA</v>
      </c>
      <c r="G222">
        <f>VLOOKUP(A222,EEZ_Area!$A$2:$C$250,3,FALSE)/10^12</f>
        <v>0.298685387262</v>
      </c>
      <c r="H222">
        <f t="shared" si="13"/>
        <v>8.4440622182020046</v>
      </c>
      <c r="I222" s="3">
        <f t="shared" si="14"/>
        <v>1.2062946026002865</v>
      </c>
      <c r="J222" s="2">
        <f t="shared" si="15"/>
        <v>1.4551466682625833</v>
      </c>
      <c r="N222" s="2"/>
      <c r="O222" s="2"/>
      <c r="T222" s="2"/>
      <c r="V222" s="2"/>
    </row>
    <row r="223" spans="1:22">
      <c r="A223" t="s">
        <v>214</v>
      </c>
      <c r="B223" t="str">
        <f>VLOOKUP(A223,'ISO3'!$A$1:$B$249,2,FALSE)</f>
        <v>TGO</v>
      </c>
      <c r="C223" t="s">
        <v>544</v>
      </c>
      <c r="D223">
        <f t="shared" si="12"/>
        <v>0</v>
      </c>
      <c r="E223" t="str">
        <f>IF(ISERROR(VLOOKUP(B223,'EU29'!$C$2:$D$30,2,FALSE)),"NA",VLOOKUP(C223,'EU29'!$C$2:$D$30,2,FALSE))</f>
        <v>NA</v>
      </c>
      <c r="F223" t="str">
        <f>IF(ISERROR(VLOOKUP(C223,'EU29'!$C$2:$D$30,2,FALSE)),"NA",VLOOKUP(C223,'EU29'!$C$2:$D$30,2,FALSE))</f>
        <v>NA</v>
      </c>
      <c r="G223">
        <f>VLOOKUP(A223,EEZ_Area!$A$2:$C$250,3,FALSE)/10^12</f>
        <v>1.5441805078399999E-2</v>
      </c>
      <c r="H223">
        <f t="shared" si="13"/>
        <v>0.4365515301522962</v>
      </c>
      <c r="I223" s="3">
        <f t="shared" si="14"/>
        <v>6.2364504307470897E-2</v>
      </c>
      <c r="J223" s="2">
        <f t="shared" si="15"/>
        <v>3.8893313975165559E-3</v>
      </c>
      <c r="N223" s="2"/>
      <c r="O223" s="2"/>
      <c r="T223" s="2"/>
      <c r="V223" s="2"/>
    </row>
    <row r="224" spans="1:22">
      <c r="A224" t="s">
        <v>215</v>
      </c>
      <c r="B224" t="str">
        <f>VLOOKUP(A224,'ISO3'!$A$1:$B$249,2,FALSE)</f>
        <v>TKL</v>
      </c>
      <c r="C224" t="s">
        <v>458</v>
      </c>
      <c r="D224">
        <f t="shared" si="12"/>
        <v>1</v>
      </c>
      <c r="E224" t="str">
        <f>IF(ISERROR(VLOOKUP(B224,'EU29'!$C$2:$D$30,2,FALSE)),"NA",VLOOKUP(C224,'EU29'!$C$2:$D$30,2,FALSE))</f>
        <v>NA</v>
      </c>
      <c r="F224" t="str">
        <f>IF(ISERROR(VLOOKUP(C224,'EU29'!$C$2:$D$30,2,FALSE)),"NA",VLOOKUP(C224,'EU29'!$C$2:$D$30,2,FALSE))</f>
        <v>NA</v>
      </c>
      <c r="G224">
        <f>VLOOKUP(A224,EEZ_Area!$A$2:$C$250,3,FALSE)/10^12</f>
        <v>0.32060900273999998</v>
      </c>
      <c r="H224">
        <f t="shared" si="13"/>
        <v>9.0638594397573442</v>
      </c>
      <c r="I224" s="3">
        <f t="shared" si="14"/>
        <v>1.2948370628224779</v>
      </c>
      <c r="J224" s="2">
        <f t="shared" si="15"/>
        <v>1.6766030192587416</v>
      </c>
      <c r="N224" s="2"/>
      <c r="O224" s="2"/>
      <c r="T224" s="2"/>
      <c r="V224" s="2"/>
    </row>
    <row r="225" spans="1:22">
      <c r="A225" t="s">
        <v>216</v>
      </c>
      <c r="B225" t="str">
        <f>VLOOKUP(A225,'ISO3'!$A$1:$B$249,2,FALSE)</f>
        <v>TON</v>
      </c>
      <c r="C225" t="s">
        <v>546</v>
      </c>
      <c r="D225">
        <f t="shared" si="12"/>
        <v>0</v>
      </c>
      <c r="E225" t="str">
        <f>IF(ISERROR(VLOOKUP(B225,'EU29'!$C$2:$D$30,2,FALSE)),"NA",VLOOKUP(C225,'EU29'!$C$2:$D$30,2,FALSE))</f>
        <v>NA</v>
      </c>
      <c r="F225" t="str">
        <f>IF(ISERROR(VLOOKUP(C225,'EU29'!$C$2:$D$30,2,FALSE)),"NA",VLOOKUP(C225,'EU29'!$C$2:$D$30,2,FALSE))</f>
        <v>NA</v>
      </c>
      <c r="G225">
        <f>VLOOKUP(A225,EEZ_Area!$A$2:$C$250,3,FALSE)/10^12</f>
        <v>0.66607071770899995</v>
      </c>
      <c r="H225">
        <f t="shared" si="13"/>
        <v>18.830323885660043</v>
      </c>
      <c r="I225" s="3">
        <f t="shared" si="14"/>
        <v>2.6900462693800065</v>
      </c>
      <c r="J225" s="2">
        <f t="shared" si="15"/>
        <v>7.2363489314052902</v>
      </c>
      <c r="N225" s="2"/>
      <c r="O225" s="2"/>
      <c r="T225" s="2"/>
      <c r="V225" s="2"/>
    </row>
    <row r="226" spans="1:22">
      <c r="A226" t="s">
        <v>217</v>
      </c>
      <c r="B226" t="str">
        <f>VLOOKUP(A226,'ISO3'!$A$1:$B$249,2,FALSE)</f>
        <v>TTO</v>
      </c>
      <c r="C226" t="s">
        <v>547</v>
      </c>
      <c r="D226">
        <f t="shared" si="12"/>
        <v>0</v>
      </c>
      <c r="E226" t="str">
        <f>IF(ISERROR(VLOOKUP(B226,'EU29'!$C$2:$D$30,2,FALSE)),"NA",VLOOKUP(C226,'EU29'!$C$2:$D$30,2,FALSE))</f>
        <v>NA</v>
      </c>
      <c r="F226" t="str">
        <f>IF(ISERROR(VLOOKUP(C226,'EU29'!$C$2:$D$30,2,FALSE)),"NA",VLOOKUP(C226,'EU29'!$C$2:$D$30,2,FALSE))</f>
        <v>NA</v>
      </c>
      <c r="G226">
        <f>VLOOKUP(A226,EEZ_Area!$A$2:$C$250,3,FALSE)/10^12</f>
        <v>7.6574299150600003E-2</v>
      </c>
      <c r="H226">
        <f t="shared" si="13"/>
        <v>2.1648134589714569</v>
      </c>
      <c r="I226" s="3">
        <f t="shared" si="14"/>
        <v>0.30925906556735105</v>
      </c>
      <c r="J226" s="2">
        <f t="shared" si="15"/>
        <v>9.5641169635591133E-2</v>
      </c>
      <c r="N226" s="2"/>
      <c r="O226" s="2"/>
      <c r="T226" s="2"/>
      <c r="V226" s="2"/>
    </row>
    <row r="227" spans="1:22">
      <c r="A227" t="s">
        <v>218</v>
      </c>
      <c r="B227" t="s">
        <v>494</v>
      </c>
      <c r="C227" t="s">
        <v>561</v>
      </c>
      <c r="D227">
        <f t="shared" si="12"/>
        <v>1</v>
      </c>
      <c r="E227" t="str">
        <f>IF(ISERROR(VLOOKUP(B227,'EU29'!$C$2:$D$30,2,FALSE)),"NA",VLOOKUP(C227,'EU29'!$C$2:$D$30,2,FALSE))</f>
        <v>NA</v>
      </c>
      <c r="F227" t="str">
        <f>IF(ISERROR(VLOOKUP(C227,'EU29'!$C$2:$D$30,2,FALSE)),"NA",VLOOKUP(C227,'EU29'!$C$2:$D$30,2,FALSE))</f>
        <v>NA</v>
      </c>
      <c r="G227">
        <f>VLOOKUP(A227,EEZ_Area!$A$2:$C$250,3,FALSE)/10^12</f>
        <v>0.75816798317300005</v>
      </c>
      <c r="H227">
        <f t="shared" si="13"/>
        <v>21.433983364394855</v>
      </c>
      <c r="I227" s="3">
        <f t="shared" si="14"/>
        <v>3.0619976234849795</v>
      </c>
      <c r="J227" s="2">
        <f t="shared" si="15"/>
        <v>9.3758294462276623</v>
      </c>
      <c r="N227" s="2"/>
      <c r="O227" s="2"/>
      <c r="T227" s="2"/>
      <c r="V227" s="2"/>
    </row>
    <row r="228" spans="1:22">
      <c r="A228" t="s">
        <v>219</v>
      </c>
      <c r="B228" t="str">
        <f>VLOOKUP(A228,'ISO3'!$A$1:$B$249,2,FALSE)</f>
        <v>TUN</v>
      </c>
      <c r="C228" t="s">
        <v>548</v>
      </c>
      <c r="D228">
        <f t="shared" si="12"/>
        <v>0</v>
      </c>
      <c r="E228" t="str">
        <f>IF(ISERROR(VLOOKUP(B228,'EU29'!$C$2:$D$30,2,FALSE)),"NA",VLOOKUP(C228,'EU29'!$C$2:$D$30,2,FALSE))</f>
        <v>NA</v>
      </c>
      <c r="F228" t="str">
        <f>IF(ISERROR(VLOOKUP(C228,'EU29'!$C$2:$D$30,2,FALSE)),"NA",VLOOKUP(C228,'EU29'!$C$2:$D$30,2,FALSE))</f>
        <v>NA</v>
      </c>
      <c r="G228">
        <f>VLOOKUP(A228,EEZ_Area!$A$2:$C$250,3,FALSE)/10^12</f>
        <v>9.9748890421899994E-2</v>
      </c>
      <c r="H228">
        <f t="shared" si="13"/>
        <v>2.8199767140944982</v>
      </c>
      <c r="I228" s="3">
        <f t="shared" si="14"/>
        <v>0.40285381629921413</v>
      </c>
      <c r="J228" s="2">
        <f t="shared" si="15"/>
        <v>0.16229119730684097</v>
      </c>
      <c r="N228" s="2"/>
      <c r="O228" s="2"/>
      <c r="T228" s="2"/>
      <c r="V228" s="2"/>
    </row>
    <row r="229" spans="1:22">
      <c r="A229" t="s">
        <v>220</v>
      </c>
      <c r="B229" t="str">
        <f>VLOOKUP(A229,'ISO3'!$A$1:$B$249,2,FALSE)</f>
        <v>TUR</v>
      </c>
      <c r="C229" t="s">
        <v>549</v>
      </c>
      <c r="D229">
        <f t="shared" si="12"/>
        <v>0</v>
      </c>
      <c r="E229" t="str">
        <f>IF(ISERROR(VLOOKUP(B229,'EU29'!$C$2:$D$30,2,FALSE)),"NA",VLOOKUP(C229,'EU29'!$C$2:$D$30,2,FALSE))</f>
        <v>NA</v>
      </c>
      <c r="F229" t="str">
        <f>IF(ISERROR(VLOOKUP(C229,'EU29'!$C$2:$D$30,2,FALSE)),"NA",VLOOKUP(C229,'EU29'!$C$2:$D$30,2,FALSE))</f>
        <v>NA</v>
      </c>
      <c r="G229">
        <f>VLOOKUP(A229,EEZ_Area!$A$2:$C$250,3,FALSE)/10^12</f>
        <v>0.26213738841000001</v>
      </c>
      <c r="H229">
        <f t="shared" si="13"/>
        <v>7.4108225974556614</v>
      </c>
      <c r="I229" s="3">
        <f t="shared" si="14"/>
        <v>1.0586889424936661</v>
      </c>
      <c r="J229" s="2">
        <f t="shared" si="15"/>
        <v>1.1208222769583569</v>
      </c>
      <c r="N229" s="2"/>
      <c r="O229" s="2"/>
      <c r="T229" s="2"/>
      <c r="V229" s="2"/>
    </row>
    <row r="230" spans="1:22">
      <c r="A230" t="s">
        <v>221</v>
      </c>
      <c r="B230" t="s">
        <v>553</v>
      </c>
      <c r="C230" t="s">
        <v>561</v>
      </c>
      <c r="D230">
        <f t="shared" si="12"/>
        <v>1</v>
      </c>
      <c r="E230" t="str">
        <f>IF(ISERROR(VLOOKUP(B230,'EU29'!$C$2:$D$30,2,FALSE)),"NA",VLOOKUP(C230,'EU29'!$C$2:$D$30,2,FALSE))</f>
        <v>NA</v>
      </c>
      <c r="F230" t="str">
        <f>IF(ISERROR(VLOOKUP(C230,'EU29'!$C$2:$D$30,2,FALSE)),"NA",VLOOKUP(C230,'EU29'!$C$2:$D$30,2,FALSE))</f>
        <v>NA</v>
      </c>
      <c r="G230">
        <f>VLOOKUP(A230,EEZ_Area!$A$2:$C$250,3,FALSE)/10^12</f>
        <v>9.10274904833E-2</v>
      </c>
      <c r="H230">
        <f t="shared" si="13"/>
        <v>2.5734161294390372</v>
      </c>
      <c r="I230" s="3">
        <f t="shared" si="14"/>
        <v>0.3676308756341482</v>
      </c>
      <c r="J230" s="2">
        <f t="shared" si="15"/>
        <v>0.13515246071953055</v>
      </c>
      <c r="N230" s="2"/>
      <c r="O230" s="2"/>
      <c r="T230" s="2"/>
      <c r="V230" s="2"/>
    </row>
    <row r="231" spans="1:22">
      <c r="A231" t="s">
        <v>222</v>
      </c>
      <c r="B231" t="str">
        <f>VLOOKUP(A231,'ISO3'!$A$1:$B$249,2,FALSE)</f>
        <v>TUV</v>
      </c>
      <c r="C231" t="s">
        <v>561</v>
      </c>
      <c r="D231">
        <f t="shared" si="12"/>
        <v>1</v>
      </c>
      <c r="E231" t="str">
        <f>IF(ISERROR(VLOOKUP(B231,'EU29'!$C$2:$D$30,2,FALSE)),"NA",VLOOKUP(C231,'EU29'!$C$2:$D$30,2,FALSE))</f>
        <v>NA</v>
      </c>
      <c r="F231" t="str">
        <f>IF(ISERROR(VLOOKUP(C231,'EU29'!$C$2:$D$30,2,FALSE)),"NA",VLOOKUP(C231,'EU29'!$C$2:$D$30,2,FALSE))</f>
        <v>NA</v>
      </c>
      <c r="G231">
        <f>VLOOKUP(A231,EEZ_Area!$A$2:$C$250,3,FALSE)/10^12</f>
        <v>0.75313031330199998</v>
      </c>
      <c r="H231">
        <f t="shared" si="13"/>
        <v>21.29156461999149</v>
      </c>
      <c r="I231" s="3">
        <f t="shared" si="14"/>
        <v>3.0416520885702134</v>
      </c>
      <c r="J231" s="2">
        <f t="shared" si="15"/>
        <v>9.2516474279035421</v>
      </c>
      <c r="N231" s="2"/>
      <c r="O231" s="2"/>
      <c r="T231" s="2"/>
      <c r="V231" s="2"/>
    </row>
    <row r="232" spans="1:22">
      <c r="A232" t="s">
        <v>223</v>
      </c>
      <c r="B232" t="s">
        <v>565</v>
      </c>
      <c r="C232" t="s">
        <v>565</v>
      </c>
      <c r="D232">
        <v>0</v>
      </c>
      <c r="E232" t="str">
        <f>IF(ISERROR(VLOOKUP(B232,'EU29'!$C$2:$D$30,2,FALSE)),"NA",VLOOKUP(C232,'EU29'!$C$2:$D$30,2,FALSE))</f>
        <v>NA</v>
      </c>
      <c r="F232" t="str">
        <f>IF(ISERROR(VLOOKUP(C232,'EU29'!$C$2:$D$30,2,FALSE)),"NA",VLOOKUP(C232,'EU29'!$C$2:$D$30,2,FALSE))</f>
        <v>NA</v>
      </c>
      <c r="G232">
        <f>VLOOKUP(A232,EEZ_Area!$A$2:$C$250,3,FALSE)/10^12</f>
        <v>3.6829546992800002</v>
      </c>
      <c r="H232">
        <f t="shared" si="13"/>
        <v>104.11992000218059</v>
      </c>
      <c r="I232" s="3">
        <f t="shared" si="14"/>
        <v>14.874274286025802</v>
      </c>
      <c r="J232" s="2">
        <f t="shared" si="15"/>
        <v>221.24403553592839</v>
      </c>
      <c r="N232" s="2"/>
      <c r="O232" s="2"/>
      <c r="T232" s="2"/>
      <c r="V232" s="2"/>
    </row>
    <row r="233" spans="1:22">
      <c r="A233" t="s">
        <v>224</v>
      </c>
      <c r="B233" t="s">
        <v>565</v>
      </c>
      <c r="C233" t="s">
        <v>565</v>
      </c>
      <c r="D233">
        <v>0</v>
      </c>
      <c r="E233" t="str">
        <f>IF(ISERROR(VLOOKUP(B233,'EU29'!$C$2:$D$30,2,FALSE)),"NA",VLOOKUP(C233,'EU29'!$C$2:$D$30,2,FALSE))</f>
        <v>NA</v>
      </c>
      <c r="F233" t="str">
        <f>IF(ISERROR(VLOOKUP(C233,'EU29'!$C$2:$D$30,2,FALSE)),"NA",VLOOKUP(C233,'EU29'!$C$2:$D$30,2,FALSE))</f>
        <v>NA</v>
      </c>
      <c r="G233">
        <f>VLOOKUP(A233,EEZ_Area!$A$2:$C$250,3,FALSE)/10^12</f>
        <v>2.4747151106600001</v>
      </c>
      <c r="H233">
        <f t="shared" si="13"/>
        <v>69.962071322918916</v>
      </c>
      <c r="I233" s="3">
        <f t="shared" si="14"/>
        <v>9.9945816175598452</v>
      </c>
      <c r="J233" s="2">
        <f t="shared" si="15"/>
        <v>99.891661710065165</v>
      </c>
      <c r="N233" s="2"/>
      <c r="O233" s="2"/>
      <c r="T233" s="2"/>
      <c r="V233" s="2"/>
    </row>
    <row r="234" spans="1:22">
      <c r="A234" t="s">
        <v>225</v>
      </c>
      <c r="B234" t="str">
        <f>VLOOKUP(A234,'ISO3'!$A$1:$B$249,2,FALSE)</f>
        <v>VUT</v>
      </c>
      <c r="C234" t="s">
        <v>569</v>
      </c>
      <c r="D234">
        <f t="shared" si="12"/>
        <v>0</v>
      </c>
      <c r="E234" t="str">
        <f>IF(ISERROR(VLOOKUP(B234,'EU29'!$C$2:$D$30,2,FALSE)),"NA",VLOOKUP(C234,'EU29'!$C$2:$D$30,2,FALSE))</f>
        <v>NA</v>
      </c>
      <c r="F234" t="str">
        <f>IF(ISERROR(VLOOKUP(C234,'EU29'!$C$2:$D$30,2,FALSE)),"NA",VLOOKUP(C234,'EU29'!$C$2:$D$30,2,FALSE))</f>
        <v>NA</v>
      </c>
      <c r="G234">
        <f>VLOOKUP(A234,EEZ_Area!$A$2:$C$250,3,FALSE)/10^12</f>
        <v>0.62341875286899995</v>
      </c>
      <c r="H234">
        <f t="shared" si="13"/>
        <v>17.624520521327383</v>
      </c>
      <c r="I234" s="3">
        <f t="shared" si="14"/>
        <v>2.517788645903912</v>
      </c>
      <c r="J234" s="2">
        <f t="shared" si="15"/>
        <v>6.339259665442655</v>
      </c>
      <c r="N234" s="2"/>
      <c r="O234" s="2"/>
      <c r="T234" s="2"/>
      <c r="V234" s="2"/>
    </row>
    <row r="235" spans="1:22">
      <c r="A235" t="s">
        <v>226</v>
      </c>
      <c r="B235" t="s">
        <v>573</v>
      </c>
      <c r="C235" t="s">
        <v>573</v>
      </c>
      <c r="D235">
        <f t="shared" si="12"/>
        <v>0</v>
      </c>
      <c r="E235" t="str">
        <f>IF(ISERROR(VLOOKUP(B235,'EU29'!$C$2:$D$30,2,FALSE)),"NA",VLOOKUP(C235,'EU29'!$C$2:$D$30,2,FALSE))</f>
        <v>NA</v>
      </c>
      <c r="F235" t="str">
        <f>IF(ISERROR(VLOOKUP(C235,'EU29'!$C$2:$D$30,2,FALSE)),"NA",VLOOKUP(C235,'EU29'!$C$2:$D$30,2,FALSE))</f>
        <v>NA</v>
      </c>
      <c r="G235">
        <f>VLOOKUP(A235,EEZ_Area!$A$2:$C$250,3,FALSE)/10^12</f>
        <v>0.75099553620600001</v>
      </c>
      <c r="H235">
        <f t="shared" si="13"/>
        <v>21.231212853921313</v>
      </c>
      <c r="I235" s="3">
        <f t="shared" si="14"/>
        <v>3.0330304077030448</v>
      </c>
      <c r="J235" s="2">
        <f t="shared" si="15"/>
        <v>9.1992734540512977</v>
      </c>
      <c r="N235" s="2"/>
      <c r="O235" s="2"/>
      <c r="T235" s="2"/>
      <c r="V235" s="2"/>
    </row>
    <row r="236" spans="1:22">
      <c r="A236" t="s">
        <v>227</v>
      </c>
      <c r="B236" t="s">
        <v>577</v>
      </c>
      <c r="C236" t="s">
        <v>565</v>
      </c>
      <c r="D236">
        <f t="shared" si="12"/>
        <v>1</v>
      </c>
      <c r="E236" t="str">
        <f>IF(ISERROR(VLOOKUP(B236,'EU29'!$C$2:$D$30,2,FALSE)),"NA",VLOOKUP(C236,'EU29'!$C$2:$D$30,2,FALSE))</f>
        <v>NA</v>
      </c>
      <c r="F236" t="str">
        <f>IF(ISERROR(VLOOKUP(C236,'EU29'!$C$2:$D$30,2,FALSE)),"NA",VLOOKUP(C236,'EU29'!$C$2:$D$30,2,FALSE))</f>
        <v>NA</v>
      </c>
      <c r="G236">
        <f>VLOOKUP(A236,EEZ_Area!$A$2:$C$250,3,FALSE)/10^12</f>
        <v>3.8287726193800005E-2</v>
      </c>
      <c r="H236">
        <f t="shared" si="13"/>
        <v>1.0824230309276395</v>
      </c>
      <c r="I236" s="3">
        <f t="shared" si="14"/>
        <v>0.15463186156109138</v>
      </c>
      <c r="J236" s="2">
        <f t="shared" si="15"/>
        <v>2.3911012609848528E-2</v>
      </c>
      <c r="N236" s="2"/>
      <c r="O236" s="2"/>
      <c r="T236" s="2"/>
      <c r="V236" s="2"/>
    </row>
    <row r="237" spans="1:22">
      <c r="A237" t="s">
        <v>228</v>
      </c>
      <c r="B237" t="s">
        <v>590</v>
      </c>
      <c r="C237" t="s">
        <v>565</v>
      </c>
      <c r="D237">
        <f t="shared" si="12"/>
        <v>1</v>
      </c>
      <c r="E237" t="str">
        <f>IF(ISERROR(VLOOKUP(B237,'EU29'!$C$2:$D$30,2,FALSE)),"NA",VLOOKUP(C237,'EU29'!$C$2:$D$30,2,FALSE))</f>
        <v>NA</v>
      </c>
      <c r="F237" t="str">
        <f>IF(ISERROR(VLOOKUP(C237,'EU29'!$C$2:$D$30,2,FALSE)),"NA",VLOOKUP(C237,'EU29'!$C$2:$D$30,2,FALSE))</f>
        <v>NA</v>
      </c>
      <c r="G237">
        <f>VLOOKUP(A237,EEZ_Area!$A$2:$C$250,3,FALSE)/10^12</f>
        <v>0.40712940769799999</v>
      </c>
      <c r="H237">
        <f t="shared" si="13"/>
        <v>11.509856846281064</v>
      </c>
      <c r="I237" s="3">
        <f t="shared" si="14"/>
        <v>1.6442652637544377</v>
      </c>
      <c r="J237" s="2">
        <f t="shared" si="15"/>
        <v>2.7036082575894507</v>
      </c>
      <c r="N237" s="2"/>
      <c r="O237" s="2"/>
      <c r="T237" s="2"/>
      <c r="V237" s="2"/>
    </row>
    <row r="238" spans="1:22">
      <c r="A238" t="s">
        <v>229</v>
      </c>
      <c r="B238" t="s">
        <v>579</v>
      </c>
      <c r="C238" t="s">
        <v>353</v>
      </c>
      <c r="D238">
        <f t="shared" si="12"/>
        <v>1</v>
      </c>
      <c r="E238" t="str">
        <f>IF(ISERROR(VLOOKUP(B238,'EU29'!$C$2:$D$30,2,FALSE)),"NA",VLOOKUP(C238,'EU29'!$C$2:$D$30,2,FALSE))</f>
        <v>NA</v>
      </c>
      <c r="F238" t="str">
        <f>IF(ISERROR(VLOOKUP(C238,'EU29'!$C$2:$D$30,2,FALSE)),"NA",VLOOKUP(C238,'EU29'!$C$2:$D$30,2,FALSE))</f>
        <v>EU</v>
      </c>
      <c r="G238">
        <f>VLOOKUP(A238,EEZ_Area!$A$2:$C$250,3,FALSE)/10^12</f>
        <v>0.26275079578100002</v>
      </c>
      <c r="H238">
        <f t="shared" si="13"/>
        <v>7.4281640886257145</v>
      </c>
      <c r="I238" s="3">
        <f t="shared" si="14"/>
        <v>1.0611662983751022</v>
      </c>
      <c r="J238" s="2">
        <f t="shared" si="15"/>
        <v>1.1260739128071164</v>
      </c>
      <c r="N238" s="2"/>
      <c r="O238" s="2"/>
      <c r="T238" s="2"/>
      <c r="V238" s="2"/>
    </row>
    <row r="239" spans="1:22">
      <c r="A239" t="s">
        <v>230</v>
      </c>
      <c r="B239" t="str">
        <f>VLOOKUP(A239,'ISO3'!$A$1:$B$249,2,FALSE)</f>
        <v>YEM</v>
      </c>
      <c r="C239" t="s">
        <v>581</v>
      </c>
      <c r="D239">
        <f t="shared" si="12"/>
        <v>0</v>
      </c>
      <c r="E239" t="str">
        <f>IF(ISERROR(VLOOKUP(B239,'EU29'!$C$2:$D$30,2,FALSE)),"NA",VLOOKUP(C239,'EU29'!$C$2:$D$30,2,FALSE))</f>
        <v>NA</v>
      </c>
      <c r="F239" t="str">
        <f>IF(ISERROR(VLOOKUP(C239,'EU29'!$C$2:$D$30,2,FALSE)),"NA",VLOOKUP(C239,'EU29'!$C$2:$D$30,2,FALSE))</f>
        <v>NA</v>
      </c>
      <c r="G239">
        <f>VLOOKUP(A239,EEZ_Area!$A$2:$C$250,3,FALSE)/10^12</f>
        <v>0.527382654595</v>
      </c>
      <c r="H239">
        <f t="shared" si="13"/>
        <v>14.909507254516024</v>
      </c>
      <c r="I239" s="3">
        <f t="shared" si="14"/>
        <v>2.1299296077880037</v>
      </c>
      <c r="J239" s="2">
        <f t="shared" si="15"/>
        <v>4.5366001341319588</v>
      </c>
      <c r="N239" s="2"/>
      <c r="O239" s="2"/>
      <c r="T239" s="2"/>
      <c r="V239" s="2"/>
    </row>
    <row r="240" spans="1:22">
      <c r="A240" t="s">
        <v>231</v>
      </c>
      <c r="B240" t="s">
        <v>590</v>
      </c>
      <c r="C240" t="s">
        <v>590</v>
      </c>
      <c r="D240">
        <f t="shared" si="12"/>
        <v>0</v>
      </c>
      <c r="E240" t="str">
        <f>IF(ISERROR(VLOOKUP(B240,'EU29'!$C$2:$D$30,2,FALSE)),"NA",VLOOKUP(C240,'EU29'!$C$2:$D$30,2,FALSE))</f>
        <v>NA</v>
      </c>
      <c r="F240" t="str">
        <f>IF(ISERROR(VLOOKUP(C240,'EU29'!$C$2:$D$30,2,FALSE)),"NA",VLOOKUP(C240,'EU29'!$C$2:$D$30,2,FALSE))</f>
        <v>NA</v>
      </c>
      <c r="G240">
        <f>VLOOKUP(A240,EEZ_Area!$A$2:$C$250,3,FALSE)/10^12</f>
        <v>1.62362846109E-3</v>
      </c>
      <c r="H240">
        <f t="shared" si="13"/>
        <v>4.5901206853020286E-2</v>
      </c>
      <c r="I240" s="3">
        <f t="shared" si="14"/>
        <v>6.5573152647171841E-3</v>
      </c>
      <c r="J240" s="2">
        <f t="shared" si="15"/>
        <v>4.2998383480892993E-5</v>
      </c>
      <c r="N240" s="2"/>
      <c r="O240" s="2"/>
      <c r="T240" s="2"/>
      <c r="V240" s="2"/>
    </row>
  </sheetData>
  <autoFilter ref="A3:J240" xr:uid="{AFAD9C09-F77F-46E4-949D-90B2C6CFA357}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2"/>
  <sheetViews>
    <sheetView tabSelected="1" workbookViewId="0">
      <selection activeCell="P6" sqref="P6"/>
    </sheetView>
  </sheetViews>
  <sheetFormatPr baseColWidth="10" defaultRowHeight="15"/>
  <cols>
    <col min="7" max="7" width="12.7109375" bestFit="1" customWidth="1"/>
    <col min="8" max="10" width="12.7109375" customWidth="1"/>
    <col min="12" max="13" width="12" bestFit="1" customWidth="1"/>
    <col min="14" max="15" width="12" customWidth="1"/>
    <col min="44" max="44" width="12" bestFit="1" customWidth="1"/>
    <col min="48" max="48" width="12" bestFit="1" customWidth="1"/>
    <col min="51" max="51" width="12" bestFit="1" customWidth="1"/>
  </cols>
  <sheetData>
    <row r="1" spans="1:16">
      <c r="B1">
        <f>COUNTA(B7:B152)</f>
        <v>146</v>
      </c>
      <c r="D1">
        <f>COUNTIF(D7:D151,"EU")</f>
        <v>23</v>
      </c>
      <c r="G1">
        <f>COUNT(G7:G151)</f>
        <v>145</v>
      </c>
      <c r="H1">
        <f>G1-D1</f>
        <v>122</v>
      </c>
      <c r="I1">
        <f>SUM(G6:G152)</f>
        <v>4490.7225227019662</v>
      </c>
    </row>
    <row r="3" spans="1:16">
      <c r="B3" t="s">
        <v>588</v>
      </c>
      <c r="C3" t="s">
        <v>596</v>
      </c>
      <c r="D3" t="s">
        <v>597</v>
      </c>
      <c r="E3" t="s">
        <v>616</v>
      </c>
      <c r="G3" t="s">
        <v>615</v>
      </c>
      <c r="I3" t="s">
        <v>621</v>
      </c>
      <c r="L3" t="s">
        <v>623</v>
      </c>
      <c r="M3" t="s">
        <v>624</v>
      </c>
      <c r="O3">
        <v>362.89087477268572</v>
      </c>
    </row>
    <row r="4" spans="1:16">
      <c r="E4" t="s">
        <v>603</v>
      </c>
      <c r="F4" t="s">
        <v>601</v>
      </c>
      <c r="G4" t="s">
        <v>603</v>
      </c>
      <c r="H4" t="s">
        <v>601</v>
      </c>
      <c r="I4" t="s">
        <v>603</v>
      </c>
      <c r="J4" t="s">
        <v>622</v>
      </c>
      <c r="K4" t="s">
        <v>601</v>
      </c>
    </row>
    <row r="5" spans="1:16">
      <c r="E5" t="s">
        <v>617</v>
      </c>
      <c r="F5" t="s">
        <v>617</v>
      </c>
      <c r="G5" t="s">
        <v>617</v>
      </c>
    </row>
    <row r="6" spans="1:16">
      <c r="A6">
        <f>_xlfn.RANK.EQ(G6,$G$6:$G$152)</f>
        <v>1</v>
      </c>
      <c r="B6" t="s">
        <v>597</v>
      </c>
      <c r="E6">
        <f>SUMIF(EEZ_carbon_flux_by_territory_bo!E$4:E$240,B6,EEZ_carbon_flux_by_territory_bo!H$4:H$240)</f>
        <v>201.06641984618452</v>
      </c>
      <c r="F6">
        <f>SUMIF(EEZ_carbon_flux_by_territory_bo!E$4:E$240,B6,EEZ_carbon_flux_by_territory_bo!J$4:J$240)^0.5</f>
        <v>8.2386536461290589</v>
      </c>
      <c r="G6">
        <f>SUMIF(EEZ_carbon_flux_by_territory_bo!F$4:F$240,B6,EEZ_carbon_flux_by_territory_bo!H$4:H$240)</f>
        <v>548.68950260177894</v>
      </c>
      <c r="H6">
        <f>SUMIF(EEZ_carbon_flux_by_territory_bo!F$4:F$240,B6,EEZ_carbon_flux_by_territory_bo!J$4:J$240)^0.5</f>
        <v>23.641072945256944</v>
      </c>
      <c r="I6">
        <f>G6-E6</f>
        <v>347.6230827555944</v>
      </c>
      <c r="J6">
        <f>SUMIFS(EEZ_carbon_flux_by_territory_bo!$H$4:$H$240,EEZ_carbon_flux_by_territory_bo!$D$4:$D$240,1,EEZ_carbon_flux_by_territory_bo!$F$4:$F$240,EEZ_Carbon_Flux_Sovereign!B6)</f>
        <v>347.62308275559434</v>
      </c>
      <c r="K6">
        <f>SUMIFS(EEZ_carbon_flux_by_territory_bo!$J$4:$J$240,EEZ_carbon_flux_by_territory_bo!$D$4:$D$240,1,EEZ_carbon_flux_by_territory_bo!$F$4:$F$240,EEZ_Carbon_Flux_Sovereign!B6)^0.5</f>
        <v>22.159082023000952</v>
      </c>
      <c r="L6">
        <f>SUMIF(EEZ_carbon_flux_by_territory_bo!E$4:E$240,B6,EEZ_carbon_flux_by_territory_bo!G$4:G$240)</f>
        <v>7.1121694659811707</v>
      </c>
      <c r="M6">
        <f>SUMIF(EEZ_carbon_flux_by_territory_bo!F$4:F$240,B6,EEZ_carbon_flux_by_territory_bo!G$4:G$240)</f>
        <v>19.408376245491784</v>
      </c>
      <c r="O6">
        <f>M6/O3</f>
        <v>5.348267921492697E-2</v>
      </c>
      <c r="P6">
        <f>L6/O3</f>
        <v>1.9598645103534838E-2</v>
      </c>
    </row>
    <row r="7" spans="1:16">
      <c r="A7">
        <f t="shared" ref="A7:A70" si="0">_xlfn.RANK.EQ(G7,$G$6:$G$152)</f>
        <v>135</v>
      </c>
      <c r="B7" t="s">
        <v>249</v>
      </c>
      <c r="C7" t="str">
        <f>VLOOKUP(B7,EEZ_carbon_flux_by_territory_bo!$B$4:$P$240,2,FALSE)</f>
        <v>ALB</v>
      </c>
      <c r="D7" t="str">
        <f>VLOOKUP(B7,EEZ_carbon_flux_by_territory_bo!$C$4:$F$240,4,FALSE)</f>
        <v>NA</v>
      </c>
      <c r="E7">
        <f>SUMIF(EEZ_carbon_flux_by_territory_bo!B$4:B$240,B7,EEZ_carbon_flux_by_territory_bo!H$4:H$240)</f>
        <v>0.34392927784101146</v>
      </c>
      <c r="F7">
        <f>VLOOKUP(B7,EEZ_carbon_flux_by_territory_bo!$B$4:$I$240,8,FALSE)</f>
        <v>4.9132753977287356E-2</v>
      </c>
      <c r="G7">
        <f>SUMIF(EEZ_carbon_flux_by_territory_bo!C$4:C$240,B7,EEZ_carbon_flux_by_territory_bo!H$4:H$240)</f>
        <v>0.34392927784101146</v>
      </c>
      <c r="H7">
        <f>SUMIF(EEZ_carbon_flux_by_territory_bo!B$4:B$240,B7,EEZ_carbon_flux_by_territory_bo!J$4:J$240)^0.5</f>
        <v>4.9132753977287356E-2</v>
      </c>
      <c r="I7">
        <f t="shared" ref="I7:I70" si="1">G7-E7</f>
        <v>0</v>
      </c>
      <c r="J7">
        <f>SUMIFS(EEZ_carbon_flux_by_territory_bo!$H$4:$H$240,EEZ_carbon_flux_by_territory_bo!$D$4:$D$240,1,EEZ_carbon_flux_by_territory_bo!$C$4:$C$240,EEZ_Carbon_Flux_Sovereign!B7)</f>
        <v>0</v>
      </c>
      <c r="K7">
        <f>SUMIFS(EEZ_carbon_flux_by_territory_bo!$J$4:$J$240,EEZ_carbon_flux_by_territory_bo!$D$4:$D$240,1,EEZ_carbon_flux_by_territory_bo!$C$4:$C$240,EEZ_Carbon_Flux_Sovereign!B7)^0.5</f>
        <v>0</v>
      </c>
      <c r="L7">
        <f>SUMIF(EEZ_carbon_flux_by_territory_bo!B$4:B$240,B7,EEZ_carbon_flux_by_territory_bo!G$4:G$240)</f>
        <v>1.2165548629100001E-2</v>
      </c>
      <c r="M7">
        <f>SUMIF(EEZ_carbon_flux_by_territory_bo!C$4:C$240,B7,EEZ_carbon_flux_by_territory_bo!G$4:G$240)</f>
        <v>1.2165548629100001E-2</v>
      </c>
    </row>
    <row r="8" spans="1:16">
      <c r="A8">
        <f t="shared" si="0"/>
        <v>94</v>
      </c>
      <c r="B8" t="s">
        <v>250</v>
      </c>
      <c r="C8" t="str">
        <f>VLOOKUP(B8,EEZ_carbon_flux_by_territory_bo!$B$4:$P$240,2,FALSE)</f>
        <v>DZA</v>
      </c>
      <c r="D8" t="str">
        <f>VLOOKUP(B8,EEZ_carbon_flux_by_territory_bo!$C$4:$F$240,4,FALSE)</f>
        <v>NA</v>
      </c>
      <c r="E8">
        <f>SUMIF(EEZ_carbon_flux_by_territory_bo!B$4:B$240,B8,EEZ_carbon_flux_by_territory_bo!H$4:H$240)</f>
        <v>3.7087230656720478</v>
      </c>
      <c r="F8">
        <f>VLOOKUP(B8,EEZ_carbon_flux_by_territory_bo!$B$4:$I$240,8,FALSE)</f>
        <v>0.52981758081029262</v>
      </c>
      <c r="G8">
        <f>SUMIF(EEZ_carbon_flux_by_territory_bo!C$4:C$240,B8,EEZ_carbon_flux_by_territory_bo!H$4:H$240)</f>
        <v>3.7087230656720478</v>
      </c>
      <c r="H8">
        <f>SUMIF(EEZ_carbon_flux_by_territory_bo!B$4:B$240,B8,EEZ_carbon_flux_by_territory_bo!J$4:J$240)^0.5</f>
        <v>0.52981758081029262</v>
      </c>
      <c r="I8">
        <f t="shared" si="1"/>
        <v>0</v>
      </c>
      <c r="J8">
        <f>SUMIFS(EEZ_carbon_flux_by_territory_bo!$H$4:$H$240,EEZ_carbon_flux_by_territory_bo!$D$4:$D$240,1,EEZ_carbon_flux_by_territory_bo!$C$4:$C$240,EEZ_Carbon_Flux_Sovereign!B8)</f>
        <v>0</v>
      </c>
      <c r="K8">
        <f>SUMIFS(EEZ_carbon_flux_by_territory_bo!$J$4:$J$240,EEZ_carbon_flux_by_territory_bo!$D$4:$D$240,1,EEZ_carbon_flux_by_territory_bo!$C$4:$C$240,EEZ_Carbon_Flux_Sovereign!B8)^0.5</f>
        <v>0</v>
      </c>
      <c r="L8">
        <f>SUMIF(EEZ_carbon_flux_by_territory_bo!B$4:B$240,B8,EEZ_carbon_flux_by_territory_bo!G$4:G$240)</f>
        <v>0.13118583881699999</v>
      </c>
      <c r="M8">
        <f>SUMIF(EEZ_carbon_flux_by_territory_bo!C$4:C$240,B8,EEZ_carbon_flux_by_territory_bo!G$4:G$240)</f>
        <v>0.13118583881699999</v>
      </c>
    </row>
    <row r="9" spans="1:16">
      <c r="A9">
        <f t="shared" si="0"/>
        <v>2</v>
      </c>
      <c r="B9" t="s">
        <v>565</v>
      </c>
      <c r="C9" t="str">
        <f>VLOOKUP(B9,EEZ_carbon_flux_by_territory_bo!$B$4:$P$240,2,FALSE)</f>
        <v>USA</v>
      </c>
      <c r="D9" t="str">
        <f>VLOOKUP(B9,EEZ_carbon_flux_by_territory_bo!$C$4:$F$240,4,FALSE)</f>
        <v>NA</v>
      </c>
      <c r="E9">
        <f>SUMIF(EEZ_carbon_flux_by_territory_bo!B$4:B$240,B9,EEZ_carbon_flux_by_territory_bo!H$4:H$240)</f>
        <v>248.50113869372319</v>
      </c>
      <c r="F9">
        <f>VLOOKUP(B9,EEZ_carbon_flux_by_territory_bo!$B$4:$I$240,8,FALSE)</f>
        <v>9.9327998317599224</v>
      </c>
      <c r="G9">
        <f>SUMIF(EEZ_carbon_flux_by_territory_bo!C$4:C$240,B9,EEZ_carbon_flux_by_territory_bo!H$4:H$240)</f>
        <v>429.09200840059179</v>
      </c>
      <c r="H9">
        <f>SUMIF(EEZ_carbon_flux_by_territory_bo!B$4:B$240,B9,EEZ_carbon_flux_by_territory_bo!J$4:J$240)^0.5</f>
        <v>20.500832219261415</v>
      </c>
      <c r="I9">
        <f t="shared" si="1"/>
        <v>180.5908697068686</v>
      </c>
      <c r="J9">
        <f>SUMIFS(EEZ_carbon_flux_by_territory_bo!$H$4:$H$240,EEZ_carbon_flux_by_territory_bo!$D$4:$D$240,1,EEZ_carbon_flux_by_territory_bo!$C$4:$C$240,EEZ_Carbon_Flux_Sovereign!B9)</f>
        <v>180.59086970686852</v>
      </c>
      <c r="K9">
        <f>SUMIFS(EEZ_carbon_flux_by_territory_bo!$J$4:$J$240,EEZ_carbon_flux_by_territory_bo!$D$4:$D$240,1,EEZ_carbon_flux_by_territory_bo!$C$4:$C$240,EEZ_Carbon_Flux_Sovereign!B9)^0.5</f>
        <v>13.171706517510772</v>
      </c>
      <c r="L9">
        <f>SUMIF(EEZ_carbon_flux_by_territory_bo!B$4:B$240,B9,EEZ_carbon_flux_by_territory_bo!G$4:G$240)</f>
        <v>8.7900416799140011</v>
      </c>
      <c r="M9">
        <f>SUMIF(EEZ_carbon_flux_by_territory_bo!C$4:C$240,B9,EEZ_carbon_flux_by_territory_bo!G$4:G$240)</f>
        <v>15.1779450918648</v>
      </c>
    </row>
    <row r="10" spans="1:16">
      <c r="A10">
        <f t="shared" si="0"/>
        <v>4</v>
      </c>
      <c r="B10" t="s">
        <v>353</v>
      </c>
      <c r="C10" t="str">
        <f>VLOOKUP(B10,EEZ_carbon_flux_by_territory_bo!$B$4:$P$240,2,FALSE)</f>
        <v>FRA</v>
      </c>
      <c r="D10" t="str">
        <f>VLOOKUP(B10,EEZ_carbon_flux_by_territory_bo!$C$4:$F$240,4,FALSE)</f>
        <v>EU</v>
      </c>
      <c r="E10">
        <f>SUMIF(EEZ_carbon_flux_by_territory_bo!B$4:B$240,B10,EEZ_carbon_flux_by_territory_bo!H$4:H$240)</f>
        <v>9.8320426542906549</v>
      </c>
      <c r="F10">
        <f>VLOOKUP(B10,EEZ_carbon_flux_by_territory_bo!$B$4:$I$240,8,FALSE)</f>
        <v>1.4045775220415222</v>
      </c>
      <c r="G10">
        <f>SUMIF(EEZ_carbon_flux_by_territory_bo!C$4:C$240,B10,EEZ_carbon_flux_by_territory_bo!H$4:H$240)</f>
        <v>252.69256583059592</v>
      </c>
      <c r="H10">
        <f>SUMIF(EEZ_carbon_flux_by_territory_bo!B$4:B$240,B10,EEZ_carbon_flux_by_territory_bo!J$4:J$240)^0.5</f>
        <v>1.4045775220415222</v>
      </c>
      <c r="I10">
        <f t="shared" si="1"/>
        <v>242.86052317630526</v>
      </c>
      <c r="J10">
        <f>SUMIFS(EEZ_carbon_flux_by_territory_bo!$H$4:$H$240,EEZ_carbon_flux_by_territory_bo!$D$4:$D$240,1,EEZ_carbon_flux_by_territory_bo!$C$4:$C$240,EEZ_Carbon_Flux_Sovereign!B10)</f>
        <v>242.86052317630529</v>
      </c>
      <c r="K10">
        <f>SUMIFS(EEZ_carbon_flux_by_territory_bo!$J$4:$J$240,EEZ_carbon_flux_by_territory_bo!$D$4:$D$240,1,EEZ_carbon_flux_by_territory_bo!$C$4:$C$240,EEZ_Carbon_Flux_Sovereign!B10)^0.5</f>
        <v>19.850316567019693</v>
      </c>
      <c r="L10">
        <f>SUMIF(EEZ_carbon_flux_by_territory_bo!B$4:B$240,B10,EEZ_carbon_flux_by_territory_bo!G$4:G$240)</f>
        <v>0.34778136303200002</v>
      </c>
      <c r="M10">
        <f>SUMIF(EEZ_carbon_flux_by_territory_bo!C$4:C$240,B10,EEZ_carbon_flux_by_territory_bo!G$4:G$240)</f>
        <v>8.9383018425237317</v>
      </c>
    </row>
    <row r="11" spans="1:16">
      <c r="A11">
        <f t="shared" si="0"/>
        <v>54</v>
      </c>
      <c r="B11" t="s">
        <v>254</v>
      </c>
      <c r="C11" t="str">
        <f>VLOOKUP(B11,EEZ_carbon_flux_by_territory_bo!$B$4:$P$240,2,FALSE)</f>
        <v>AGO</v>
      </c>
      <c r="D11" t="str">
        <f>VLOOKUP(B11,EEZ_carbon_flux_by_territory_bo!$C$4:$F$240,4,FALSE)</f>
        <v>NA</v>
      </c>
      <c r="E11">
        <f>SUMIF(EEZ_carbon_flux_by_territory_bo!B$4:B$240,B11,EEZ_carbon_flux_by_territory_bo!H$4:H$240)</f>
        <v>14.018331216771319</v>
      </c>
      <c r="F11">
        <f>VLOOKUP(B11,EEZ_carbon_flux_by_territory_bo!$B$4:$I$240,8,FALSE)</f>
        <v>2.002618745253046</v>
      </c>
      <c r="G11">
        <f>SUMIF(EEZ_carbon_flux_by_territory_bo!C$4:C$240,B11,EEZ_carbon_flux_by_territory_bo!H$4:H$240)</f>
        <v>14.018331216771319</v>
      </c>
      <c r="H11">
        <f>SUMIF(EEZ_carbon_flux_by_territory_bo!B$4:B$240,B11,EEZ_carbon_flux_by_territory_bo!J$4:J$240)^0.5</f>
        <v>2.002618745253046</v>
      </c>
      <c r="I11">
        <f t="shared" si="1"/>
        <v>0</v>
      </c>
      <c r="J11">
        <f>SUMIFS(EEZ_carbon_flux_by_territory_bo!$H$4:$H$240,EEZ_carbon_flux_by_territory_bo!$D$4:$D$240,1,EEZ_carbon_flux_by_territory_bo!$C$4:$C$240,EEZ_Carbon_Flux_Sovereign!B11)</f>
        <v>0</v>
      </c>
      <c r="K11">
        <f>SUMIFS(EEZ_carbon_flux_by_territory_bo!$J$4:$J$240,EEZ_carbon_flux_by_territory_bo!$D$4:$D$240,1,EEZ_carbon_flux_by_territory_bo!$C$4:$C$240,EEZ_Carbon_Flux_Sovereign!B11)^0.5</f>
        <v>0</v>
      </c>
      <c r="L11">
        <f>SUMIF(EEZ_carbon_flux_by_territory_bo!B$4:B$240,B11,EEZ_carbon_flux_by_territory_bo!G$4:G$240)</f>
        <v>0.49585976275999999</v>
      </c>
      <c r="M11">
        <f>SUMIF(EEZ_carbon_flux_by_territory_bo!C$4:C$240,B11,EEZ_carbon_flux_by_territory_bo!G$4:G$240)</f>
        <v>0.49585976275999999</v>
      </c>
    </row>
    <row r="12" spans="1:16">
      <c r="A12">
        <f t="shared" si="0"/>
        <v>5</v>
      </c>
      <c r="B12" t="s">
        <v>561</v>
      </c>
      <c r="C12" t="str">
        <f>VLOOKUP(B12,EEZ_carbon_flux_by_territory_bo!$B$4:$P$240,2,FALSE)</f>
        <v>GBR</v>
      </c>
      <c r="D12" t="str">
        <f>VLOOKUP(B12,EEZ_carbon_flux_by_territory_bo!$C$4:$F$240,4,FALSE)</f>
        <v>NA</v>
      </c>
      <c r="E12">
        <f>SUMIF(EEZ_carbon_flux_by_territory_bo!B$4:B$240,B12,EEZ_carbon_flux_by_territory_bo!H$4:H$240)</f>
        <v>20.908473860224444</v>
      </c>
      <c r="F12">
        <f>VLOOKUP(B12,EEZ_carbon_flux_by_territory_bo!$B$4:$I$240,8,FALSE)</f>
        <v>2.9869248371749211</v>
      </c>
      <c r="G12">
        <f>SUMIF(EEZ_carbon_flux_by_territory_bo!C$4:C$240,B12,EEZ_carbon_flux_by_territory_bo!H$4:H$240)</f>
        <v>230.34073685304679</v>
      </c>
      <c r="H12">
        <f>SUMIF(EEZ_carbon_flux_by_territory_bo!B$4:B$240,B12,EEZ_carbon_flux_by_territory_bo!J$4:J$240)^0.5</f>
        <v>2.9869248371749211</v>
      </c>
      <c r="I12">
        <f t="shared" si="1"/>
        <v>209.43226299282236</v>
      </c>
      <c r="J12">
        <f>SUMIFS(EEZ_carbon_flux_by_territory_bo!$H$4:$H$240,EEZ_carbon_flux_by_territory_bo!$D$4:$D$240,1,EEZ_carbon_flux_by_territory_bo!$C$4:$C$240,EEZ_Carbon_Flux_Sovereign!B12)</f>
        <v>209.43226299282236</v>
      </c>
      <c r="K12">
        <f>SUMIFS(EEZ_carbon_flux_by_territory_bo!$J$4:$J$240,EEZ_carbon_flux_by_territory_bo!$D$4:$D$240,1,EEZ_carbon_flux_by_territory_bo!$C$4:$C$240,EEZ_Carbon_Flux_Sovereign!B12)^0.5</f>
        <v>9.1947489365197583</v>
      </c>
      <c r="L12">
        <f>SUMIF(EEZ_carbon_flux_by_territory_bo!B$4:B$240,B12,EEZ_carbon_flux_by_territory_bo!G$4:G$240)</f>
        <v>0.73957953537300003</v>
      </c>
      <c r="M12">
        <f>SUMIF(EEZ_carbon_flux_by_territory_bo!C$4:C$240,B12,EEZ_carbon_flux_by_territory_bo!G$4:G$240)</f>
        <v>8.14766760491921</v>
      </c>
    </row>
    <row r="13" spans="1:16">
      <c r="A13">
        <f t="shared" si="0"/>
        <v>98</v>
      </c>
      <c r="B13" t="s">
        <v>257</v>
      </c>
      <c r="C13" t="str">
        <f>VLOOKUP(B13,EEZ_carbon_flux_by_territory_bo!$B$4:$P$240,2,FALSE)</f>
        <v>ATG</v>
      </c>
      <c r="D13" t="str">
        <f>VLOOKUP(B13,EEZ_carbon_flux_by_territory_bo!$C$4:$F$240,4,FALSE)</f>
        <v>NA</v>
      </c>
      <c r="E13">
        <f>SUMIF(EEZ_carbon_flux_by_territory_bo!B$4:B$240,B13,EEZ_carbon_flux_by_territory_bo!H$4:H$240)</f>
        <v>3.1539718242513679</v>
      </c>
      <c r="F13">
        <f>VLOOKUP(B13,EEZ_carbon_flux_by_territory_bo!$B$4:$I$240,8,FALSE)</f>
        <v>0.45056740346448115</v>
      </c>
      <c r="G13">
        <f>SUMIF(EEZ_carbon_flux_by_territory_bo!C$4:C$240,B13,EEZ_carbon_flux_by_territory_bo!H$4:H$240)</f>
        <v>3.1539718242513679</v>
      </c>
      <c r="H13">
        <f>SUMIF(EEZ_carbon_flux_by_territory_bo!B$4:B$240,B13,EEZ_carbon_flux_by_territory_bo!J$4:J$240)^0.5</f>
        <v>0.45056740346448115</v>
      </c>
      <c r="I13">
        <f t="shared" si="1"/>
        <v>0</v>
      </c>
      <c r="J13">
        <f>SUMIFS(EEZ_carbon_flux_by_territory_bo!$H$4:$H$240,EEZ_carbon_flux_by_territory_bo!$D$4:$D$240,1,EEZ_carbon_flux_by_territory_bo!$C$4:$C$240,EEZ_Carbon_Flux_Sovereign!B13)</f>
        <v>0</v>
      </c>
      <c r="K13">
        <f>SUMIFS(EEZ_carbon_flux_by_territory_bo!$J$4:$J$240,EEZ_carbon_flux_by_territory_bo!$D$4:$D$240,1,EEZ_carbon_flux_by_territory_bo!$C$4:$C$240,EEZ_Carbon_Flux_Sovereign!B13)^0.5</f>
        <v>0</v>
      </c>
      <c r="L13">
        <f>SUMIF(EEZ_carbon_flux_by_territory_bo!B$4:B$240,B13,EEZ_carbon_flux_by_territory_bo!G$4:G$240)</f>
        <v>0.11156304529699999</v>
      </c>
      <c r="M13">
        <f>SUMIF(EEZ_carbon_flux_by_territory_bo!C$4:C$240,B13,EEZ_carbon_flux_by_territory_bo!G$4:G$240)</f>
        <v>0.11156304529699999</v>
      </c>
    </row>
    <row r="14" spans="1:16">
      <c r="A14">
        <f t="shared" si="0"/>
        <v>32</v>
      </c>
      <c r="B14" t="s">
        <v>258</v>
      </c>
      <c r="C14" t="str">
        <f>VLOOKUP(B14,EEZ_carbon_flux_by_territory_bo!$B$4:$P$240,2,FALSE)</f>
        <v>ARG</v>
      </c>
      <c r="D14" t="str">
        <f>VLOOKUP(B14,EEZ_carbon_flux_by_territory_bo!$C$4:$F$240,4,FALSE)</f>
        <v>NA</v>
      </c>
      <c r="E14">
        <f>SUMIF(EEZ_carbon_flux_by_territory_bo!B$4:B$240,B14,EEZ_carbon_flux_by_territory_bo!H$4:H$240)</f>
        <v>30.322572848078508</v>
      </c>
      <c r="F14">
        <f>VLOOKUP(B14,EEZ_carbon_flux_by_territory_bo!$B$4:$I$240,8,FALSE)</f>
        <v>4.3317961211540732</v>
      </c>
      <c r="G14">
        <f>SUMIF(EEZ_carbon_flux_by_territory_bo!C$4:C$240,B14,EEZ_carbon_flux_by_territory_bo!H$4:H$240)</f>
        <v>30.322572848078508</v>
      </c>
      <c r="H14">
        <f>SUMIF(EEZ_carbon_flux_by_territory_bo!B$4:B$240,B14,EEZ_carbon_flux_by_territory_bo!J$4:J$240)^0.5</f>
        <v>4.3317961211540732</v>
      </c>
      <c r="I14">
        <f t="shared" si="1"/>
        <v>0</v>
      </c>
      <c r="J14">
        <f>SUMIFS(EEZ_carbon_flux_by_territory_bo!$H$4:$H$240,EEZ_carbon_flux_by_territory_bo!$D$4:$D$240,1,EEZ_carbon_flux_by_territory_bo!$C$4:$C$240,EEZ_Carbon_Flux_Sovereign!B14)</f>
        <v>0</v>
      </c>
      <c r="K14">
        <f>SUMIFS(EEZ_carbon_flux_by_territory_bo!$J$4:$J$240,EEZ_carbon_flux_by_territory_bo!$D$4:$D$240,1,EEZ_carbon_flux_by_territory_bo!$C$4:$C$240,EEZ_Carbon_Flux_Sovereign!B14)^0.5</f>
        <v>0</v>
      </c>
      <c r="L14">
        <f>SUMIF(EEZ_carbon_flux_by_territory_bo!B$4:B$240,B14,EEZ_carbon_flux_by_territory_bo!G$4:G$240)</f>
        <v>1.0725772951300001</v>
      </c>
      <c r="M14">
        <f>SUMIF(EEZ_carbon_flux_by_territory_bo!C$4:C$240,B14,EEZ_carbon_flux_by_territory_bo!G$4:G$240)</f>
        <v>1.0725772951300001</v>
      </c>
    </row>
    <row r="15" spans="1:16">
      <c r="A15">
        <f t="shared" si="0"/>
        <v>90</v>
      </c>
      <c r="B15" t="s">
        <v>456</v>
      </c>
      <c r="C15" t="str">
        <f>VLOOKUP(B15,EEZ_carbon_flux_by_territory_bo!$B$4:$P$240,2,FALSE)</f>
        <v>NLD</v>
      </c>
      <c r="D15" t="str">
        <f>VLOOKUP(B15,EEZ_carbon_flux_by_territory_bo!$C$4:$F$240,4,FALSE)</f>
        <v>EU</v>
      </c>
      <c r="E15">
        <f>SUMIF(EEZ_carbon_flux_by_territory_bo!B$4:B$240,B15,EEZ_carbon_flux_by_territory_bo!H$4:H$240)</f>
        <v>1.8174880265341902</v>
      </c>
      <c r="F15">
        <f>VLOOKUP(B15,EEZ_carbon_flux_by_territory_bo!$B$4:$I$240,8,FALSE)</f>
        <v>0.25964114664774146</v>
      </c>
      <c r="G15">
        <f>SUMIF(EEZ_carbon_flux_by_territory_bo!C$4:C$240,B15,EEZ_carbon_flux_by_territory_bo!H$4:H$240)</f>
        <v>4.0797119525180747</v>
      </c>
      <c r="H15">
        <f>SUMIF(EEZ_carbon_flux_by_territory_bo!B$4:B$240,B15,EEZ_carbon_flux_by_territory_bo!J$4:J$240)^0.5</f>
        <v>0.25964114664774146</v>
      </c>
      <c r="I15">
        <f t="shared" si="1"/>
        <v>2.2622239259838848</v>
      </c>
      <c r="J15">
        <f>SUMIFS(EEZ_carbon_flux_by_territory_bo!$H$4:$H$240,EEZ_carbon_flux_by_territory_bo!$D$4:$D$240,1,EEZ_carbon_flux_by_territory_bo!$C$4:$C$240,EEZ_Carbon_Flux_Sovereign!B15)</f>
        <v>2.2622239259838848</v>
      </c>
      <c r="K15">
        <f>SUMIFS(EEZ_carbon_flux_by_territory_bo!$J$4:$J$240,EEZ_carbon_flux_by_territory_bo!$D$4:$D$240,1,EEZ_carbon_flux_by_territory_bo!$C$4:$C$240,EEZ_Carbon_Flux_Sovereign!B15)^0.5</f>
        <v>0.17166689342098829</v>
      </c>
      <c r="L15">
        <f>SUMIF(EEZ_carbon_flux_by_territory_bo!B$4:B$240,B15,EEZ_carbon_flux_by_territory_bo!G$4:G$240)</f>
        <v>6.4288620929300003E-2</v>
      </c>
      <c r="M15">
        <f>SUMIF(EEZ_carbon_flux_by_territory_bo!C$4:C$240,B15,EEZ_carbon_flux_by_territory_bo!G$4:G$240)</f>
        <v>0.14430854640419002</v>
      </c>
    </row>
    <row r="16" spans="1:16">
      <c r="A16">
        <f t="shared" si="0"/>
        <v>3</v>
      </c>
      <c r="B16" t="s">
        <v>262</v>
      </c>
      <c r="C16" t="str">
        <f>VLOOKUP(B16,EEZ_carbon_flux_by_territory_bo!$B$4:$P$240,2,FALSE)</f>
        <v>AUS</v>
      </c>
      <c r="D16" t="str">
        <f>VLOOKUP(B16,EEZ_carbon_flux_by_territory_bo!$C$4:$F$240,4,FALSE)</f>
        <v>NA</v>
      </c>
      <c r="E16">
        <f>SUMIF(EEZ_carbon_flux_by_territory_bo!B$4:B$240,B16,EEZ_carbon_flux_by_territory_bo!H$4:H$240)</f>
        <v>194.26738004832927</v>
      </c>
      <c r="F16">
        <f>VLOOKUP(B16,EEZ_carbon_flux_by_territory_bo!$B$4:$I$240,8,FALSE)</f>
        <v>27.752482864047039</v>
      </c>
      <c r="G16">
        <f>SUMIF(EEZ_carbon_flux_by_territory_bo!C$4:C$240,B16,EEZ_carbon_flux_by_territory_bo!H$4:H$240)</f>
        <v>254.18007481448615</v>
      </c>
      <c r="H16">
        <f>SUMIF(EEZ_carbon_flux_by_territory_bo!B$4:B$240,B16,EEZ_carbon_flux_by_territory_bo!J$4:J$240)^0.5</f>
        <v>27.752482864047039</v>
      </c>
      <c r="I16">
        <f t="shared" si="1"/>
        <v>59.912694766156875</v>
      </c>
      <c r="J16">
        <f>SUMIFS(EEZ_carbon_flux_by_territory_bo!$H$4:$H$240,EEZ_carbon_flux_by_territory_bo!$D$4:$D$240,1,EEZ_carbon_flux_by_territory_bo!$C$4:$C$240,EEZ_Carbon_Flux_Sovereign!B16)</f>
        <v>59.912694766156868</v>
      </c>
      <c r="K16">
        <f>SUMIFS(EEZ_carbon_flux_by_territory_bo!$J$4:$J$240,EEZ_carbon_flux_by_territory_bo!$D$4:$D$240,1,EEZ_carbon_flux_by_territory_bo!$C$4:$C$240,EEZ_Carbon_Flux_Sovereign!B16)^0.5</f>
        <v>3.8571174831154225</v>
      </c>
      <c r="L16">
        <f>SUMIF(EEZ_carbon_flux_by_territory_bo!B$4:B$240,B16,EEZ_carbon_flux_by_territory_bo!G$4:G$240)</f>
        <v>6.8716722050000003</v>
      </c>
      <c r="M16">
        <f>SUMIF(EEZ_carbon_flux_by_territory_bo!C$4:C$240,B16,EEZ_carbon_flux_by_territory_bo!G$4:G$240)</f>
        <v>8.9909183658780005</v>
      </c>
    </row>
    <row r="17" spans="1:13">
      <c r="A17">
        <f t="shared" si="0"/>
        <v>139</v>
      </c>
      <c r="B17" t="s">
        <v>269</v>
      </c>
      <c r="C17" t="str">
        <f>VLOOKUP(B17,EEZ_carbon_flux_by_territory_bo!$B$4:$P$240,2,FALSE)</f>
        <v>BHR</v>
      </c>
      <c r="D17" t="str">
        <f>VLOOKUP(B17,EEZ_carbon_flux_by_territory_bo!$C$4:$F$240,4,FALSE)</f>
        <v>NA</v>
      </c>
      <c r="E17">
        <f>SUMIF(EEZ_carbon_flux_by_territory_bo!B$4:B$240,B17,EEZ_carbon_flux_by_territory_bo!H$4:H$240)</f>
        <v>0.21246287577248188</v>
      </c>
      <c r="F17">
        <f>VLOOKUP(B17,EEZ_carbon_flux_by_territory_bo!$B$4:$I$240,8,FALSE)</f>
        <v>3.0351839396068843E-2</v>
      </c>
      <c r="G17">
        <f>SUMIF(EEZ_carbon_flux_by_territory_bo!C$4:C$240,B17,EEZ_carbon_flux_by_territory_bo!H$4:H$240)</f>
        <v>0.21246287577248188</v>
      </c>
      <c r="H17">
        <f>SUMIF(EEZ_carbon_flux_by_territory_bo!B$4:B$240,B17,EEZ_carbon_flux_by_territory_bo!J$4:J$240)^0.5</f>
        <v>3.0351839396068843E-2</v>
      </c>
      <c r="I17">
        <f t="shared" si="1"/>
        <v>0</v>
      </c>
      <c r="J17">
        <f>SUMIFS(EEZ_carbon_flux_by_territory_bo!$H$4:$H$240,EEZ_carbon_flux_by_territory_bo!$D$4:$D$240,1,EEZ_carbon_flux_by_territory_bo!$C$4:$C$240,EEZ_Carbon_Flux_Sovereign!B17)</f>
        <v>0</v>
      </c>
      <c r="K17">
        <f>SUMIFS(EEZ_carbon_flux_by_territory_bo!$J$4:$J$240,EEZ_carbon_flux_by_territory_bo!$D$4:$D$240,1,EEZ_carbon_flux_by_territory_bo!$C$4:$C$240,EEZ_Carbon_Flux_Sovereign!B17)^0.5</f>
        <v>0</v>
      </c>
      <c r="L17">
        <f>SUMIF(EEZ_carbon_flux_by_territory_bo!B$4:B$240,B17,EEZ_carbon_flux_by_territory_bo!G$4:G$240)</f>
        <v>7.5152876292299995E-3</v>
      </c>
      <c r="M17">
        <f>SUMIF(EEZ_carbon_flux_by_territory_bo!C$4:C$240,B17,EEZ_carbon_flux_by_territory_bo!G$4:G$240)</f>
        <v>7.5152876292299995E-3</v>
      </c>
    </row>
    <row r="18" spans="1:13">
      <c r="A18">
        <f t="shared" si="0"/>
        <v>97</v>
      </c>
      <c r="B18" t="s">
        <v>270</v>
      </c>
      <c r="C18" t="str">
        <f>VLOOKUP(B18,EEZ_carbon_flux_by_territory_bo!$B$4:$P$240,2,FALSE)</f>
        <v>BGD</v>
      </c>
      <c r="D18" t="str">
        <f>VLOOKUP(B18,EEZ_carbon_flux_by_territory_bo!$C$4:$F$240,4,FALSE)</f>
        <v>NA</v>
      </c>
      <c r="E18">
        <f>SUMIF(EEZ_carbon_flux_by_territory_bo!B$4:B$240,B18,EEZ_carbon_flux_by_territory_bo!H$4:H$240)</f>
        <v>3.1737652411787551</v>
      </c>
      <c r="F18">
        <f>VLOOKUP(B18,EEZ_carbon_flux_by_territory_bo!$B$4:$I$240,8,FALSE)</f>
        <v>0.45339503445410795</v>
      </c>
      <c r="G18">
        <f>SUMIF(EEZ_carbon_flux_by_territory_bo!C$4:C$240,B18,EEZ_carbon_flux_by_territory_bo!H$4:H$240)</f>
        <v>3.1737652411787551</v>
      </c>
      <c r="H18">
        <f>SUMIF(EEZ_carbon_flux_by_territory_bo!B$4:B$240,B18,EEZ_carbon_flux_by_territory_bo!J$4:J$240)^0.5</f>
        <v>0.45339503445410795</v>
      </c>
      <c r="I18">
        <f t="shared" si="1"/>
        <v>0</v>
      </c>
      <c r="J18">
        <f>SUMIFS(EEZ_carbon_flux_by_territory_bo!$H$4:$H$240,EEZ_carbon_flux_by_territory_bo!$D$4:$D$240,1,EEZ_carbon_flux_by_territory_bo!$C$4:$C$240,EEZ_Carbon_Flux_Sovereign!B18)</f>
        <v>0</v>
      </c>
      <c r="K18">
        <f>SUMIFS(EEZ_carbon_flux_by_territory_bo!$J$4:$J$240,EEZ_carbon_flux_by_territory_bo!$D$4:$D$240,1,EEZ_carbon_flux_by_territory_bo!$C$4:$C$240,EEZ_Carbon_Flux_Sovereign!B18)^0.5</f>
        <v>0</v>
      </c>
      <c r="L18">
        <f>SUMIF(EEZ_carbon_flux_by_territory_bo!B$4:B$240,B18,EEZ_carbon_flux_by_territory_bo!G$4:G$240)</f>
        <v>0.11226318277199999</v>
      </c>
      <c r="M18">
        <f>SUMIF(EEZ_carbon_flux_by_territory_bo!C$4:C$240,B18,EEZ_carbon_flux_by_territory_bo!G$4:G$240)</f>
        <v>0.11226318277199999</v>
      </c>
    </row>
    <row r="19" spans="1:13">
      <c r="A19">
        <f t="shared" si="0"/>
        <v>143</v>
      </c>
      <c r="B19" t="s">
        <v>274</v>
      </c>
      <c r="C19" t="str">
        <f>VLOOKUP(B19,EEZ_carbon_flux_by_territory_bo!$B$4:$P$240,2,FALSE)</f>
        <v>BEL</v>
      </c>
      <c r="D19" t="str">
        <f>VLOOKUP(B19,EEZ_carbon_flux_by_territory_bo!$C$4:$F$240,4,FALSE)</f>
        <v>EU</v>
      </c>
      <c r="E19">
        <f>SUMIF(EEZ_carbon_flux_by_territory_bo!B$4:B$240,B19,EEZ_carbon_flux_by_territory_bo!H$4:H$240)</f>
        <v>9.8735169499462511E-2</v>
      </c>
      <c r="F19">
        <f>VLOOKUP(B19,EEZ_carbon_flux_by_territory_bo!$B$4:$I$240,8,FALSE)</f>
        <v>1.4105024214208931E-2</v>
      </c>
      <c r="G19">
        <f>SUMIF(EEZ_carbon_flux_by_territory_bo!C$4:C$240,B19,EEZ_carbon_flux_by_territory_bo!H$4:H$240)</f>
        <v>9.8735169499462511E-2</v>
      </c>
      <c r="H19">
        <f>SUMIF(EEZ_carbon_flux_by_territory_bo!B$4:B$240,B19,EEZ_carbon_flux_by_territory_bo!J$4:J$240)^0.5</f>
        <v>1.4105024214208931E-2</v>
      </c>
      <c r="I19">
        <f t="shared" si="1"/>
        <v>0</v>
      </c>
      <c r="J19">
        <f>SUMIFS(EEZ_carbon_flux_by_territory_bo!$H$4:$H$240,EEZ_carbon_flux_by_territory_bo!$D$4:$D$240,1,EEZ_carbon_flux_by_territory_bo!$C$4:$C$240,EEZ_Carbon_Flux_Sovereign!B19)</f>
        <v>0</v>
      </c>
      <c r="K19">
        <f>SUMIFS(EEZ_carbon_flux_by_territory_bo!$J$4:$J$240,EEZ_carbon_flux_by_territory_bo!$D$4:$D$240,1,EEZ_carbon_flux_by_territory_bo!$C$4:$C$240,EEZ_Carbon_Flux_Sovereign!B19)^0.5</f>
        <v>0</v>
      </c>
      <c r="L19">
        <f>SUMIF(EEZ_carbon_flux_by_territory_bo!B$4:B$240,B19,EEZ_carbon_flux_by_territory_bo!G$4:G$240)</f>
        <v>3.4924840173200002E-3</v>
      </c>
      <c r="M19">
        <f>SUMIF(EEZ_carbon_flux_by_territory_bo!C$4:C$240,B19,EEZ_carbon_flux_by_territory_bo!G$4:G$240)</f>
        <v>3.4924840173200002E-3</v>
      </c>
    </row>
    <row r="20" spans="1:13">
      <c r="A20">
        <f t="shared" si="0"/>
        <v>121</v>
      </c>
      <c r="B20" t="s">
        <v>275</v>
      </c>
      <c r="C20" t="str">
        <f>VLOOKUP(B20,EEZ_carbon_flux_by_territory_bo!$B$4:$P$240,2,FALSE)</f>
        <v>BLZ</v>
      </c>
      <c r="D20" t="str">
        <f>VLOOKUP(B20,EEZ_carbon_flux_by_territory_bo!$C$4:$F$240,4,FALSE)</f>
        <v>NA</v>
      </c>
      <c r="E20">
        <f>SUMIF(EEZ_carbon_flux_by_territory_bo!B$4:B$240,B20,EEZ_carbon_flux_by_territory_bo!H$4:H$240)</f>
        <v>0.96997074956502227</v>
      </c>
      <c r="F20">
        <f>VLOOKUP(B20,EEZ_carbon_flux_by_territory_bo!$B$4:$I$240,8,FALSE)</f>
        <v>0.13856724993786035</v>
      </c>
      <c r="G20">
        <f>SUMIF(EEZ_carbon_flux_by_territory_bo!C$4:C$240,B20,EEZ_carbon_flux_by_territory_bo!H$4:H$240)</f>
        <v>0.96997074956502227</v>
      </c>
      <c r="H20">
        <f>SUMIF(EEZ_carbon_flux_by_territory_bo!B$4:B$240,B20,EEZ_carbon_flux_by_territory_bo!J$4:J$240)^0.5</f>
        <v>0.13856724993786035</v>
      </c>
      <c r="I20">
        <f t="shared" si="1"/>
        <v>0</v>
      </c>
      <c r="J20">
        <f>SUMIFS(EEZ_carbon_flux_by_territory_bo!$H$4:$H$240,EEZ_carbon_flux_by_territory_bo!$D$4:$D$240,1,EEZ_carbon_flux_by_territory_bo!$C$4:$C$240,EEZ_Carbon_Flux_Sovereign!B20)</f>
        <v>0</v>
      </c>
      <c r="K20">
        <f>SUMIFS(EEZ_carbon_flux_by_territory_bo!$J$4:$J$240,EEZ_carbon_flux_by_territory_bo!$D$4:$D$240,1,EEZ_carbon_flux_by_territory_bo!$C$4:$C$240,EEZ_Carbon_Flux_Sovereign!B20)^0.5</f>
        <v>0</v>
      </c>
      <c r="L20">
        <f>SUMIF(EEZ_carbon_flux_by_territory_bo!B$4:B$240,B20,EEZ_carbon_flux_by_territory_bo!G$4:G$240)</f>
        <v>3.43100372167E-2</v>
      </c>
      <c r="M20">
        <f>SUMIF(EEZ_carbon_flux_by_territory_bo!C$4:C$240,B20,EEZ_carbon_flux_by_territory_bo!G$4:G$240)</f>
        <v>3.43100372167E-2</v>
      </c>
    </row>
    <row r="21" spans="1:13">
      <c r="A21">
        <f t="shared" si="0"/>
        <v>119</v>
      </c>
      <c r="B21" t="s">
        <v>276</v>
      </c>
      <c r="C21" t="str">
        <f>VLOOKUP(B21,EEZ_carbon_flux_by_territory_bo!$B$4:$P$240,2,FALSE)</f>
        <v>BEN</v>
      </c>
      <c r="D21" t="str">
        <f>VLOOKUP(B21,EEZ_carbon_flux_by_territory_bo!$C$4:$F$240,4,FALSE)</f>
        <v>NA</v>
      </c>
      <c r="E21">
        <f>SUMIF(EEZ_carbon_flux_by_territory_bo!B$4:B$240,B21,EEZ_carbon_flux_by_territory_bo!H$4:H$240)</f>
        <v>1.0040903639550036</v>
      </c>
      <c r="F21">
        <f>VLOOKUP(B21,EEZ_carbon_flux_by_territory_bo!$B$4:$I$240,8,FALSE)</f>
        <v>0.14344148056500053</v>
      </c>
      <c r="G21">
        <f>SUMIF(EEZ_carbon_flux_by_territory_bo!C$4:C$240,B21,EEZ_carbon_flux_by_territory_bo!H$4:H$240)</f>
        <v>1.0040903639550036</v>
      </c>
      <c r="H21">
        <f>SUMIF(EEZ_carbon_flux_by_territory_bo!B$4:B$240,B21,EEZ_carbon_flux_by_territory_bo!J$4:J$240)^0.5</f>
        <v>0.14344148056500053</v>
      </c>
      <c r="I21">
        <f t="shared" si="1"/>
        <v>0</v>
      </c>
      <c r="J21">
        <f>SUMIFS(EEZ_carbon_flux_by_territory_bo!$H$4:$H$240,EEZ_carbon_flux_by_territory_bo!$D$4:$D$240,1,EEZ_carbon_flux_by_territory_bo!$C$4:$C$240,EEZ_Carbon_Flux_Sovereign!B21)</f>
        <v>0</v>
      </c>
      <c r="K21">
        <f>SUMIFS(EEZ_carbon_flux_by_territory_bo!$J$4:$J$240,EEZ_carbon_flux_by_territory_bo!$D$4:$D$240,1,EEZ_carbon_flux_by_territory_bo!$C$4:$C$240,EEZ_Carbon_Flux_Sovereign!B21)^0.5</f>
        <v>0</v>
      </c>
      <c r="L21">
        <f>SUMIF(EEZ_carbon_flux_by_territory_bo!B$4:B$240,B21,EEZ_carbon_flux_by_territory_bo!G$4:G$240)</f>
        <v>3.5516924372900001E-2</v>
      </c>
      <c r="M21">
        <f>SUMIF(EEZ_carbon_flux_by_territory_bo!C$4:C$240,B21,EEZ_carbon_flux_by_territory_bo!G$4:G$240)</f>
        <v>3.5516924372900001E-2</v>
      </c>
    </row>
    <row r="22" spans="1:13">
      <c r="A22">
        <f t="shared" si="0"/>
        <v>13</v>
      </c>
      <c r="B22" t="s">
        <v>289</v>
      </c>
      <c r="C22" t="str">
        <f>VLOOKUP(B22,EEZ_carbon_flux_by_territory_bo!$B$4:$P$240,2,FALSE)</f>
        <v>BRA</v>
      </c>
      <c r="D22" t="str">
        <f>VLOOKUP(B22,EEZ_carbon_flux_by_territory_bo!$C$4:$F$240,4,FALSE)</f>
        <v>NA</v>
      </c>
      <c r="E22">
        <f>SUMIF(EEZ_carbon_flux_by_territory_bo!B$4:B$240,B22,EEZ_carbon_flux_by_territory_bo!H$4:H$240)</f>
        <v>90.611107696523391</v>
      </c>
      <c r="F22">
        <f>VLOOKUP(B22,EEZ_carbon_flux_by_territory_bo!$B$4:$I$240,8,FALSE)</f>
        <v>12.9444439566462</v>
      </c>
      <c r="G22">
        <f>SUMIF(EEZ_carbon_flux_by_territory_bo!C$4:C$240,B22,EEZ_carbon_flux_by_territory_bo!H$4:H$240)</f>
        <v>90.611107696523391</v>
      </c>
      <c r="H22">
        <f>SUMIF(EEZ_carbon_flux_by_territory_bo!B$4:B$240,B22,EEZ_carbon_flux_by_territory_bo!J$4:J$240)^0.5</f>
        <v>12.9444439566462</v>
      </c>
      <c r="I22">
        <f t="shared" si="1"/>
        <v>0</v>
      </c>
      <c r="J22">
        <f>SUMIFS(EEZ_carbon_flux_by_territory_bo!$H$4:$H$240,EEZ_carbon_flux_by_territory_bo!$D$4:$D$240,1,EEZ_carbon_flux_by_territory_bo!$C$4:$C$240,EEZ_Carbon_Flux_Sovereign!B22)</f>
        <v>0</v>
      </c>
      <c r="K22">
        <f>SUMIFS(EEZ_carbon_flux_by_territory_bo!$J$4:$J$240,EEZ_carbon_flux_by_territory_bo!$D$4:$D$240,1,EEZ_carbon_flux_by_territory_bo!$C$4:$C$240,EEZ_Carbon_Flux_Sovereign!B22)^0.5</f>
        <v>0</v>
      </c>
      <c r="L22">
        <f>SUMIF(EEZ_carbon_flux_by_territory_bo!B$4:B$240,B22,EEZ_carbon_flux_by_territory_bo!G$4:G$240)</f>
        <v>3.2051177612399999</v>
      </c>
      <c r="M22">
        <f>SUMIF(EEZ_carbon_flux_by_territory_bo!C$4:C$240,B22,EEZ_carbon_flux_by_territory_bo!G$4:G$240)</f>
        <v>3.2051177612399999</v>
      </c>
    </row>
    <row r="23" spans="1:13">
      <c r="A23">
        <f t="shared" si="0"/>
        <v>116</v>
      </c>
      <c r="B23" t="s">
        <v>293</v>
      </c>
      <c r="C23" t="str">
        <f>VLOOKUP(B23,EEZ_carbon_flux_by_territory_bo!$B$4:$P$240,2,FALSE)</f>
        <v>BRN</v>
      </c>
      <c r="D23" t="str">
        <f>VLOOKUP(B23,EEZ_carbon_flux_by_territory_bo!$C$4:$F$240,4,FALSE)</f>
        <v>NA</v>
      </c>
      <c r="E23">
        <f>SUMIF(EEZ_carbon_flux_by_territory_bo!B$4:B$240,B23,EEZ_carbon_flux_by_territory_bo!H$4:H$240)</f>
        <v>1.2195748612806239</v>
      </c>
      <c r="F23">
        <f>VLOOKUP(B23,EEZ_carbon_flux_by_territory_bo!$B$4:$I$240,8,FALSE)</f>
        <v>0.1742249801829463</v>
      </c>
      <c r="G23">
        <f>SUMIF(EEZ_carbon_flux_by_territory_bo!C$4:C$240,B23,EEZ_carbon_flux_by_territory_bo!H$4:H$240)</f>
        <v>1.2195748612806239</v>
      </c>
      <c r="H23">
        <f>SUMIF(EEZ_carbon_flux_by_territory_bo!B$4:B$240,B23,EEZ_carbon_flux_by_territory_bo!J$4:J$240)^0.5</f>
        <v>0.1742249801829463</v>
      </c>
      <c r="I23">
        <f t="shared" si="1"/>
        <v>0</v>
      </c>
      <c r="J23">
        <f>SUMIFS(EEZ_carbon_flux_by_territory_bo!$H$4:$H$240,EEZ_carbon_flux_by_territory_bo!$D$4:$D$240,1,EEZ_carbon_flux_by_territory_bo!$C$4:$C$240,EEZ_Carbon_Flux_Sovereign!B23)</f>
        <v>0</v>
      </c>
      <c r="K23">
        <f>SUMIFS(EEZ_carbon_flux_by_territory_bo!$J$4:$J$240,EEZ_carbon_flux_by_territory_bo!$D$4:$D$240,1,EEZ_carbon_flux_by_territory_bo!$C$4:$C$240,EEZ_Carbon_Flux_Sovereign!B23)^0.5</f>
        <v>0</v>
      </c>
      <c r="L23">
        <f>SUMIF(EEZ_carbon_flux_by_territory_bo!B$4:B$240,B23,EEZ_carbon_flux_by_territory_bo!G$4:G$240)</f>
        <v>4.3139093522000002E-2</v>
      </c>
      <c r="M23">
        <f>SUMIF(EEZ_carbon_flux_by_territory_bo!C$4:C$240,B23,EEZ_carbon_flux_by_territory_bo!G$4:G$240)</f>
        <v>4.3139093522000002E-2</v>
      </c>
    </row>
    <row r="24" spans="1:13">
      <c r="A24">
        <f t="shared" si="0"/>
        <v>120</v>
      </c>
      <c r="B24" t="s">
        <v>294</v>
      </c>
      <c r="C24" t="str">
        <f>VLOOKUP(B24,EEZ_carbon_flux_by_territory_bo!$B$4:$P$240,2,FALSE)</f>
        <v>BGR</v>
      </c>
      <c r="D24" t="str">
        <f>VLOOKUP(B24,EEZ_carbon_flux_by_territory_bo!$C$4:$F$240,4,FALSE)</f>
        <v>EU</v>
      </c>
      <c r="E24">
        <f>SUMIF(EEZ_carbon_flux_by_territory_bo!B$4:B$240,B24,EEZ_carbon_flux_by_territory_bo!H$4:H$240)</f>
        <v>0.98244997665280698</v>
      </c>
      <c r="F24">
        <f>VLOOKUP(B24,EEZ_carbon_flux_by_territory_bo!$B$4:$I$240,8,FALSE)</f>
        <v>0.14034999666468673</v>
      </c>
      <c r="G24">
        <f>SUMIF(EEZ_carbon_flux_by_territory_bo!C$4:C$240,B24,EEZ_carbon_flux_by_territory_bo!H$4:H$240)</f>
        <v>0.98244997665280698</v>
      </c>
      <c r="H24">
        <f>SUMIF(EEZ_carbon_flux_by_territory_bo!B$4:B$240,B24,EEZ_carbon_flux_by_territory_bo!J$4:J$240)^0.5</f>
        <v>0.14034999666468673</v>
      </c>
      <c r="I24">
        <f t="shared" si="1"/>
        <v>0</v>
      </c>
      <c r="J24">
        <f>SUMIFS(EEZ_carbon_flux_by_territory_bo!$H$4:$H$240,EEZ_carbon_flux_by_territory_bo!$D$4:$D$240,1,EEZ_carbon_flux_by_territory_bo!$C$4:$C$240,EEZ_Carbon_Flux_Sovereign!B24)</f>
        <v>0</v>
      </c>
      <c r="K24">
        <f>SUMIFS(EEZ_carbon_flux_by_territory_bo!$J$4:$J$240,EEZ_carbon_flux_by_territory_bo!$D$4:$D$240,1,EEZ_carbon_flux_by_territory_bo!$C$4:$C$240,EEZ_Carbon_Flux_Sovereign!B24)^0.5</f>
        <v>0</v>
      </c>
      <c r="L24">
        <f>SUMIF(EEZ_carbon_flux_by_territory_bo!B$4:B$240,B24,EEZ_carbon_flux_by_territory_bo!G$4:G$240)</f>
        <v>3.4751455420300004E-2</v>
      </c>
      <c r="M24">
        <f>SUMIF(EEZ_carbon_flux_by_territory_bo!C$4:C$240,B24,EEZ_carbon_flux_by_territory_bo!G$4:G$240)</f>
        <v>3.4751455420300004E-2</v>
      </c>
    </row>
    <row r="25" spans="1:13">
      <c r="A25">
        <f t="shared" si="0"/>
        <v>115</v>
      </c>
      <c r="B25" t="s">
        <v>300</v>
      </c>
      <c r="C25" t="str">
        <f>VLOOKUP(B25,EEZ_carbon_flux_by_territory_bo!$B$4:$P$240,2,FALSE)</f>
        <v>KHM</v>
      </c>
      <c r="D25" t="str">
        <f>VLOOKUP(B25,EEZ_carbon_flux_by_territory_bo!$C$4:$F$240,4,FALSE)</f>
        <v>NA</v>
      </c>
      <c r="E25">
        <f>SUMIF(EEZ_carbon_flux_by_territory_bo!B$4:B$240,B25,EEZ_carbon_flux_by_territory_bo!H$4:H$240)</f>
        <v>1.3767021809085354</v>
      </c>
      <c r="F25">
        <f>VLOOKUP(B25,EEZ_carbon_flux_by_territory_bo!$B$4:$I$240,8,FALSE)</f>
        <v>0.1966717401297908</v>
      </c>
      <c r="G25">
        <f>SUMIF(EEZ_carbon_flux_by_territory_bo!C$4:C$240,B25,EEZ_carbon_flux_by_territory_bo!H$4:H$240)</f>
        <v>1.3767021809085354</v>
      </c>
      <c r="H25">
        <f>SUMIF(EEZ_carbon_flux_by_territory_bo!B$4:B$240,B25,EEZ_carbon_flux_by_territory_bo!J$4:J$240)^0.5</f>
        <v>0.1966717401297908</v>
      </c>
      <c r="I25">
        <f t="shared" si="1"/>
        <v>0</v>
      </c>
      <c r="J25">
        <f>SUMIFS(EEZ_carbon_flux_by_territory_bo!$H$4:$H$240,EEZ_carbon_flux_by_territory_bo!$D$4:$D$240,1,EEZ_carbon_flux_by_territory_bo!$C$4:$C$240,EEZ_Carbon_Flux_Sovereign!B25)</f>
        <v>0</v>
      </c>
      <c r="K25">
        <f>SUMIFS(EEZ_carbon_flux_by_territory_bo!$J$4:$J$240,EEZ_carbon_flux_by_territory_bo!$D$4:$D$240,1,EEZ_carbon_flux_by_territory_bo!$C$4:$C$240,EEZ_Carbon_Flux_Sovereign!B25)^0.5</f>
        <v>0</v>
      </c>
      <c r="L25">
        <f>SUMIF(EEZ_carbon_flux_by_territory_bo!B$4:B$240,B25,EEZ_carbon_flux_by_territory_bo!G$4:G$240)</f>
        <v>4.8697038631800006E-2</v>
      </c>
      <c r="M25">
        <f>SUMIF(EEZ_carbon_flux_by_territory_bo!C$4:C$240,B25,EEZ_carbon_flux_by_territory_bo!G$4:G$240)</f>
        <v>4.8697038631800006E-2</v>
      </c>
    </row>
    <row r="26" spans="1:13">
      <c r="A26">
        <f t="shared" si="0"/>
        <v>133</v>
      </c>
      <c r="B26" t="s">
        <v>301</v>
      </c>
      <c r="C26" t="str">
        <f>VLOOKUP(B26,EEZ_carbon_flux_by_territory_bo!$B$4:$P$240,2,FALSE)</f>
        <v>CMR</v>
      </c>
      <c r="D26" t="str">
        <f>VLOOKUP(B26,EEZ_carbon_flux_by_territory_bo!$C$4:$F$240,4,FALSE)</f>
        <v>NA</v>
      </c>
      <c r="E26">
        <f>SUMIF(EEZ_carbon_flux_by_territory_bo!B$4:B$240,B26,EEZ_carbon_flux_by_territory_bo!H$4:H$240)</f>
        <v>0.42809292230871271</v>
      </c>
      <c r="F26">
        <f>VLOOKUP(B26,EEZ_carbon_flux_by_territory_bo!$B$4:$I$240,8,FALSE)</f>
        <v>6.1156131758387536E-2</v>
      </c>
      <c r="G26">
        <f>SUMIF(EEZ_carbon_flux_by_territory_bo!C$4:C$240,B26,EEZ_carbon_flux_by_territory_bo!H$4:H$240)</f>
        <v>0.42809292230871271</v>
      </c>
      <c r="H26">
        <f>SUMIF(EEZ_carbon_flux_by_territory_bo!B$4:B$240,B26,EEZ_carbon_flux_by_territory_bo!J$4:J$240)^0.5</f>
        <v>6.1156131758387536E-2</v>
      </c>
      <c r="I26">
        <f t="shared" si="1"/>
        <v>0</v>
      </c>
      <c r="J26">
        <f>SUMIFS(EEZ_carbon_flux_by_territory_bo!$H$4:$H$240,EEZ_carbon_flux_by_territory_bo!$D$4:$D$240,1,EEZ_carbon_flux_by_territory_bo!$C$4:$C$240,EEZ_Carbon_Flux_Sovereign!B26)</f>
        <v>0</v>
      </c>
      <c r="K26">
        <f>SUMIFS(EEZ_carbon_flux_by_territory_bo!$J$4:$J$240,EEZ_carbon_flux_by_territory_bo!$D$4:$D$240,1,EEZ_carbon_flux_by_territory_bo!$C$4:$C$240,EEZ_Carbon_Flux_Sovereign!B26)^0.5</f>
        <v>0</v>
      </c>
      <c r="L26">
        <f>SUMIF(EEZ_carbon_flux_by_territory_bo!B$4:B$240,B26,EEZ_carbon_flux_by_territory_bo!G$4:G$240)</f>
        <v>1.5142605179799999E-2</v>
      </c>
      <c r="M26">
        <f>SUMIF(EEZ_carbon_flux_by_territory_bo!C$4:C$240,B26,EEZ_carbon_flux_by_territory_bo!G$4:G$240)</f>
        <v>1.5142605179799999E-2</v>
      </c>
    </row>
    <row r="27" spans="1:13">
      <c r="A27">
        <f t="shared" si="0"/>
        <v>8</v>
      </c>
      <c r="B27" t="s">
        <v>302</v>
      </c>
      <c r="C27" t="str">
        <f>VLOOKUP(B27,EEZ_carbon_flux_by_territory_bo!$B$4:$P$240,2,FALSE)</f>
        <v>CAN</v>
      </c>
      <c r="D27" t="str">
        <f>VLOOKUP(B27,EEZ_carbon_flux_by_territory_bo!$C$4:$F$240,4,FALSE)</f>
        <v>NA</v>
      </c>
      <c r="E27">
        <f>SUMIF(EEZ_carbon_flux_by_territory_bo!B$4:B$240,B27,EEZ_carbon_flux_by_territory_bo!H$4:H$240)</f>
        <v>162.9919106470914</v>
      </c>
      <c r="F27">
        <f>VLOOKUP(B27,EEZ_carbon_flux_by_territory_bo!$B$4:$I$240,8,FALSE)</f>
        <v>23.284558663870204</v>
      </c>
      <c r="G27">
        <f>SUMIF(EEZ_carbon_flux_by_territory_bo!C$4:C$240,B27,EEZ_carbon_flux_by_territory_bo!H$4:H$240)</f>
        <v>162.9919106470914</v>
      </c>
      <c r="H27">
        <f>SUMIF(EEZ_carbon_flux_by_territory_bo!B$4:B$240,B27,EEZ_carbon_flux_by_territory_bo!J$4:J$240)^0.5</f>
        <v>23.284558663870204</v>
      </c>
      <c r="I27">
        <f t="shared" si="1"/>
        <v>0</v>
      </c>
      <c r="J27">
        <f>SUMIFS(EEZ_carbon_flux_by_territory_bo!$H$4:$H$240,EEZ_carbon_flux_by_territory_bo!$D$4:$D$240,1,EEZ_carbon_flux_by_territory_bo!$C$4:$C$240,EEZ_Carbon_Flux_Sovereign!B27)</f>
        <v>0</v>
      </c>
      <c r="K27">
        <f>SUMIFS(EEZ_carbon_flux_by_territory_bo!$J$4:$J$240,EEZ_carbon_flux_by_territory_bo!$D$4:$D$240,1,EEZ_carbon_flux_by_territory_bo!$C$4:$C$240,EEZ_Carbon_Flux_Sovereign!B27)^0.5</f>
        <v>0</v>
      </c>
      <c r="L27">
        <f>SUMIF(EEZ_carbon_flux_by_territory_bo!B$4:B$240,B27,EEZ_carbon_flux_by_territory_bo!G$4:G$240)</f>
        <v>5.7653888252099996</v>
      </c>
      <c r="M27">
        <f>SUMIF(EEZ_carbon_flux_by_territory_bo!C$4:C$240,B27,EEZ_carbon_flux_by_territory_bo!G$4:G$240)</f>
        <v>5.7653888252099996</v>
      </c>
    </row>
    <row r="28" spans="1:13">
      <c r="A28">
        <f t="shared" si="0"/>
        <v>37</v>
      </c>
      <c r="B28" t="s">
        <v>299</v>
      </c>
      <c r="C28" t="str">
        <f>VLOOKUP(B28,EEZ_carbon_flux_by_territory_bo!$B$4:$P$240,2,FALSE)</f>
        <v>CPV</v>
      </c>
      <c r="D28" t="str">
        <f>VLOOKUP(B28,EEZ_carbon_flux_by_territory_bo!$C$4:$F$240,4,FALSE)</f>
        <v>NA</v>
      </c>
      <c r="E28">
        <f>SUMIF(EEZ_carbon_flux_by_territory_bo!B$4:B$240,B28,EEZ_carbon_flux_by_territory_bo!H$4:H$240)</f>
        <v>22.67135395961996</v>
      </c>
      <c r="F28">
        <f>VLOOKUP(B28,EEZ_carbon_flux_by_territory_bo!$B$4:$I$240,8,FALSE)</f>
        <v>3.2387648513742806</v>
      </c>
      <c r="G28">
        <f>SUMIF(EEZ_carbon_flux_by_territory_bo!C$4:C$240,B28,EEZ_carbon_flux_by_territory_bo!H$4:H$240)</f>
        <v>22.67135395961996</v>
      </c>
      <c r="H28">
        <f>SUMIF(EEZ_carbon_flux_by_territory_bo!B$4:B$240,B28,EEZ_carbon_flux_by_territory_bo!J$4:J$240)^0.5</f>
        <v>3.2387648513742806</v>
      </c>
      <c r="I28">
        <f t="shared" si="1"/>
        <v>0</v>
      </c>
      <c r="J28">
        <f>SUMIFS(EEZ_carbon_flux_by_territory_bo!$H$4:$H$240,EEZ_carbon_flux_by_territory_bo!$D$4:$D$240,1,EEZ_carbon_flux_by_territory_bo!$C$4:$C$240,EEZ_Carbon_Flux_Sovereign!B28)</f>
        <v>0</v>
      </c>
      <c r="K28">
        <f>SUMIFS(EEZ_carbon_flux_by_territory_bo!$J$4:$J$240,EEZ_carbon_flux_by_territory_bo!$D$4:$D$240,1,EEZ_carbon_flux_by_territory_bo!$C$4:$C$240,EEZ_Carbon_Flux_Sovereign!B28)^0.5</f>
        <v>0</v>
      </c>
      <c r="L28">
        <f>SUMIF(EEZ_carbon_flux_by_territory_bo!B$4:B$240,B28,EEZ_carbon_flux_by_territory_bo!G$4:G$240)</f>
        <v>0.80193655165</v>
      </c>
      <c r="M28">
        <f>SUMIF(EEZ_carbon_flux_by_territory_bo!C$4:C$240,B28,EEZ_carbon_flux_by_territory_bo!G$4:G$240)</f>
        <v>0.80193655165</v>
      </c>
    </row>
    <row r="29" spans="1:13">
      <c r="A29">
        <f t="shared" si="0"/>
        <v>12</v>
      </c>
      <c r="B29" t="s">
        <v>309</v>
      </c>
      <c r="C29" t="str">
        <f>VLOOKUP(B29,EEZ_carbon_flux_by_territory_bo!$B$4:$P$240,2,FALSE)</f>
        <v>CHL</v>
      </c>
      <c r="D29" t="str">
        <f>VLOOKUP(B29,EEZ_carbon_flux_by_territory_bo!$C$4:$F$240,4,FALSE)</f>
        <v>NA</v>
      </c>
      <c r="E29">
        <f>SUMIF(EEZ_carbon_flux_by_territory_bo!B$4:B$240,B29,EEZ_carbon_flux_by_territory_bo!H$4:H$240)</f>
        <v>70.339661246033444</v>
      </c>
      <c r="F29">
        <f>VLOOKUP(B29,EEZ_carbon_flux_by_territory_bo!$B$4:$I$240,8,FALSE)</f>
        <v>10.048523035147635</v>
      </c>
      <c r="G29">
        <f>SUMIF(EEZ_carbon_flux_by_territory_bo!C$4:C$240,B29,EEZ_carbon_flux_by_territory_bo!H$4:H$240)</f>
        <v>90.970624577717871</v>
      </c>
      <c r="H29">
        <f>SUMIF(EEZ_carbon_flux_by_territory_bo!B$4:B$240,B29,EEZ_carbon_flux_by_territory_bo!J$4:J$240)^0.5</f>
        <v>10.048523035147635</v>
      </c>
      <c r="I29">
        <f t="shared" si="1"/>
        <v>20.630963331684427</v>
      </c>
      <c r="J29">
        <f>SUMIFS(EEZ_carbon_flux_by_territory_bo!$H$4:$H$240,EEZ_carbon_flux_by_territory_bo!$D$4:$D$240,1,EEZ_carbon_flux_by_territory_bo!$C$4:$C$240,EEZ_Carbon_Flux_Sovereign!B29)</f>
        <v>20.630963331684423</v>
      </c>
      <c r="K29">
        <f>SUMIFS(EEZ_carbon_flux_by_territory_bo!$J$4:$J$240,EEZ_carbon_flux_by_territory_bo!$D$4:$D$240,1,EEZ_carbon_flux_by_territory_bo!$C$4:$C$240,EEZ_Carbon_Flux_Sovereign!B29)^0.5</f>
        <v>2.9472804759549178</v>
      </c>
      <c r="L29">
        <f>SUMIF(EEZ_carbon_flux_by_territory_bo!B$4:B$240,B29,EEZ_carbon_flux_by_territory_bo!G$4:G$240)</f>
        <v>2.4880713116800002</v>
      </c>
      <c r="M29">
        <f>SUMIF(EEZ_carbon_flux_by_territory_bo!C$4:C$240,B29,EEZ_carbon_flux_by_territory_bo!G$4:G$240)</f>
        <v>3.2178346783010001</v>
      </c>
    </row>
    <row r="30" spans="1:13">
      <c r="A30">
        <f t="shared" si="0"/>
        <v>26</v>
      </c>
      <c r="B30" t="s">
        <v>310</v>
      </c>
      <c r="C30" t="str">
        <f>VLOOKUP(B30,EEZ_carbon_flux_by_territory_bo!$B$4:$P$240,2,FALSE)</f>
        <v>CHN</v>
      </c>
      <c r="D30" t="str">
        <f>VLOOKUP(B30,EEZ_carbon_flux_by_territory_bo!$C$4:$F$240,4,FALSE)</f>
        <v>NA</v>
      </c>
      <c r="E30">
        <f>SUMIF(EEZ_carbon_flux_by_territory_bo!B$4:B$240,B30,EEZ_carbon_flux_by_territory_bo!H$4:H$240)</f>
        <v>36.819537604863072</v>
      </c>
      <c r="F30">
        <f>VLOOKUP(B30,EEZ_carbon_flux_by_territory_bo!$B$4:$I$240,8,FALSE)</f>
        <v>5.2599339435518679</v>
      </c>
      <c r="G30">
        <f>SUMIF(EEZ_carbon_flux_by_territory_bo!C$4:C$240,B30,EEZ_carbon_flux_by_territory_bo!H$4:H$240)</f>
        <v>36.819537604863072</v>
      </c>
      <c r="H30">
        <f>SUMIF(EEZ_carbon_flux_by_territory_bo!B$4:B$240,B30,EEZ_carbon_flux_by_territory_bo!J$4:J$240)^0.5</f>
        <v>5.2599339435518679</v>
      </c>
      <c r="I30">
        <f t="shared" si="1"/>
        <v>0</v>
      </c>
      <c r="J30">
        <f>SUMIFS(EEZ_carbon_flux_by_territory_bo!$H$4:$H$240,EEZ_carbon_flux_by_territory_bo!$D$4:$D$240,1,EEZ_carbon_flux_by_territory_bo!$C$4:$C$240,EEZ_Carbon_Flux_Sovereign!B30)</f>
        <v>0</v>
      </c>
      <c r="K30">
        <f>SUMIFS(EEZ_carbon_flux_by_territory_bo!$J$4:$J$240,EEZ_carbon_flux_by_territory_bo!$D$4:$D$240,1,EEZ_carbon_flux_by_territory_bo!$C$4:$C$240,EEZ_Carbon_Flux_Sovereign!B30)^0.5</f>
        <v>0</v>
      </c>
      <c r="L30">
        <f>SUMIF(EEZ_carbon_flux_by_territory_bo!B$4:B$240,B30,EEZ_carbon_flux_by_territory_bo!G$4:G$240)</f>
        <v>1.30238948555</v>
      </c>
      <c r="M30">
        <f>SUMIF(EEZ_carbon_flux_by_territory_bo!C$4:C$240,B30,EEZ_carbon_flux_by_territory_bo!G$4:G$240)</f>
        <v>1.30238948555</v>
      </c>
    </row>
    <row r="31" spans="1:13">
      <c r="A31">
        <f t="shared" si="0"/>
        <v>40</v>
      </c>
      <c r="B31" t="s">
        <v>314</v>
      </c>
      <c r="C31" t="str">
        <f>VLOOKUP(B31,EEZ_carbon_flux_by_territory_bo!$B$4:$P$240,2,FALSE)</f>
        <v>COL</v>
      </c>
      <c r="D31" t="str">
        <f>VLOOKUP(B31,EEZ_carbon_flux_by_territory_bo!$C$4:$F$240,4,FALSE)</f>
        <v>NA</v>
      </c>
      <c r="E31">
        <f>SUMIF(EEZ_carbon_flux_by_territory_bo!B$4:B$240,B31,EEZ_carbon_flux_by_territory_bo!H$4:H$240)</f>
        <v>20.327618240143384</v>
      </c>
      <c r="F31">
        <f>VLOOKUP(B31,EEZ_carbon_flux_by_territory_bo!$B$4:$I$240,8,FALSE)</f>
        <v>2.9039454628776267</v>
      </c>
      <c r="G31">
        <f>SUMIF(EEZ_carbon_flux_by_territory_bo!C$4:C$240,B31,EEZ_carbon_flux_by_territory_bo!H$4:H$240)</f>
        <v>20.327618240143384</v>
      </c>
      <c r="H31">
        <f>SUMIF(EEZ_carbon_flux_by_territory_bo!B$4:B$240,B31,EEZ_carbon_flux_by_territory_bo!J$4:J$240)^0.5</f>
        <v>2.9039454628776267</v>
      </c>
      <c r="I31">
        <f t="shared" si="1"/>
        <v>0</v>
      </c>
      <c r="J31">
        <f>SUMIFS(EEZ_carbon_flux_by_territory_bo!$H$4:$H$240,EEZ_carbon_flux_by_territory_bo!$D$4:$D$240,1,EEZ_carbon_flux_by_territory_bo!$C$4:$C$240,EEZ_Carbon_Flux_Sovereign!B31)</f>
        <v>0</v>
      </c>
      <c r="K31">
        <f>SUMIFS(EEZ_carbon_flux_by_territory_bo!$J$4:$J$240,EEZ_carbon_flux_by_territory_bo!$D$4:$D$240,1,EEZ_carbon_flux_by_territory_bo!$C$4:$C$240,EEZ_Carbon_Flux_Sovereign!B31)^0.5</f>
        <v>0</v>
      </c>
      <c r="L31">
        <f>SUMIF(EEZ_carbon_flux_by_territory_bo!B$4:B$240,B31,EEZ_carbon_flux_by_territory_bo!G$4:G$240)</f>
        <v>0.719033371531</v>
      </c>
      <c r="M31">
        <f>SUMIF(EEZ_carbon_flux_by_territory_bo!C$4:C$240,B31,EEZ_carbon_flux_by_territory_bo!G$4:G$240)</f>
        <v>0.719033371531</v>
      </c>
    </row>
    <row r="32" spans="1:13">
      <c r="A32">
        <f t="shared" si="0"/>
        <v>85</v>
      </c>
      <c r="B32" t="s">
        <v>316</v>
      </c>
      <c r="C32" t="str">
        <f>VLOOKUP(B32,EEZ_carbon_flux_by_territory_bo!$B$4:$P$240,2,FALSE)</f>
        <v>COM</v>
      </c>
      <c r="D32" t="str">
        <f>VLOOKUP(B32,EEZ_carbon_flux_by_territory_bo!$C$4:$F$240,4,FALSE)</f>
        <v>NA</v>
      </c>
      <c r="E32">
        <f>SUMIF(EEZ_carbon_flux_by_territory_bo!B$4:B$240,B32,EEZ_carbon_flux_by_territory_bo!H$4:H$240)</f>
        <v>4.6497857846624271</v>
      </c>
      <c r="F32">
        <f>VLOOKUP(B32,EEZ_carbon_flux_by_territory_bo!$B$4:$I$240,8,FALSE)</f>
        <v>0.6642551120946325</v>
      </c>
      <c r="G32">
        <f>SUMIF(EEZ_carbon_flux_by_territory_bo!C$4:C$240,B32,EEZ_carbon_flux_by_territory_bo!H$4:H$240)</f>
        <v>4.6497857846624271</v>
      </c>
      <c r="H32">
        <f>SUMIF(EEZ_carbon_flux_by_territory_bo!B$4:B$240,B32,EEZ_carbon_flux_by_territory_bo!J$4:J$240)^0.5</f>
        <v>0.6642551120946325</v>
      </c>
      <c r="I32">
        <f t="shared" si="1"/>
        <v>0</v>
      </c>
      <c r="J32">
        <f>SUMIFS(EEZ_carbon_flux_by_territory_bo!$H$4:$H$240,EEZ_carbon_flux_by_territory_bo!$D$4:$D$240,1,EEZ_carbon_flux_by_territory_bo!$C$4:$C$240,EEZ_Carbon_Flux_Sovereign!B32)</f>
        <v>0</v>
      </c>
      <c r="K32">
        <f>SUMIFS(EEZ_carbon_flux_by_territory_bo!$J$4:$J$240,EEZ_carbon_flux_by_territory_bo!$D$4:$D$240,1,EEZ_carbon_flux_by_territory_bo!$C$4:$C$240,EEZ_Carbon_Flux_Sovereign!B32)^0.5</f>
        <v>0</v>
      </c>
      <c r="L32">
        <f>SUMIF(EEZ_carbon_flux_by_territory_bo!B$4:B$240,B32,EEZ_carbon_flux_by_territory_bo!G$4:G$240)</f>
        <v>0.164473334266</v>
      </c>
      <c r="M32">
        <f>SUMIF(EEZ_carbon_flux_by_territory_bo!C$4:C$240,B32,EEZ_carbon_flux_by_territory_bo!G$4:G$240)</f>
        <v>0.164473334266</v>
      </c>
    </row>
    <row r="33" spans="1:13">
      <c r="A33">
        <f t="shared" si="0"/>
        <v>122</v>
      </c>
      <c r="B33" t="s">
        <v>320</v>
      </c>
      <c r="C33" t="str">
        <f>VLOOKUP(B33,EEZ_carbon_flux_by_territory_bo!$B$4:$P$240,2,FALSE)</f>
        <v>COG</v>
      </c>
      <c r="D33" t="str">
        <f>VLOOKUP(B33,EEZ_carbon_flux_by_territory_bo!$C$4:$F$240,4,FALSE)</f>
        <v>NA</v>
      </c>
      <c r="E33">
        <f>SUMIF(EEZ_carbon_flux_by_territory_bo!B$4:B$240,B33,EEZ_carbon_flux_by_territory_bo!H$4:H$240)</f>
        <v>0.95572384766799079</v>
      </c>
      <c r="F33">
        <f>VLOOKUP(B33,EEZ_carbon_flux_by_territory_bo!$B$4:$I$240,8,FALSE)</f>
        <v>0.13653197823828442</v>
      </c>
      <c r="G33">
        <f>SUMIF(EEZ_carbon_flux_by_territory_bo!C$4:C$240,B33,EEZ_carbon_flux_by_territory_bo!H$4:H$240)</f>
        <v>0.95572384766799079</v>
      </c>
      <c r="H33">
        <f>SUMIF(EEZ_carbon_flux_by_territory_bo!B$4:B$240,B33,EEZ_carbon_flux_by_territory_bo!J$4:J$240)^0.5</f>
        <v>0.13653197823828442</v>
      </c>
      <c r="I33">
        <f t="shared" si="1"/>
        <v>0</v>
      </c>
      <c r="J33">
        <f>SUMIFS(EEZ_carbon_flux_by_territory_bo!$H$4:$H$240,EEZ_carbon_flux_by_territory_bo!$D$4:$D$240,1,EEZ_carbon_flux_by_territory_bo!$C$4:$C$240,EEZ_Carbon_Flux_Sovereign!B33)</f>
        <v>0</v>
      </c>
      <c r="K33">
        <f>SUMIFS(EEZ_carbon_flux_by_territory_bo!$J$4:$J$240,EEZ_carbon_flux_by_territory_bo!$D$4:$D$240,1,EEZ_carbon_flux_by_territory_bo!$C$4:$C$240,EEZ_Carbon_Flux_Sovereign!B33)^0.5</f>
        <v>0</v>
      </c>
      <c r="L33">
        <f>SUMIF(EEZ_carbon_flux_by_territory_bo!B$4:B$240,B33,EEZ_carbon_flux_by_territory_bo!G$4:G$240)</f>
        <v>3.3806092397199998E-2</v>
      </c>
      <c r="M33">
        <f>SUMIF(EEZ_carbon_flux_by_territory_bo!C$4:C$240,B33,EEZ_carbon_flux_by_territory_bo!G$4:G$240)</f>
        <v>3.3806092397199998E-2</v>
      </c>
    </row>
    <row r="34" spans="1:13">
      <c r="A34">
        <f t="shared" si="0"/>
        <v>21</v>
      </c>
      <c r="B34" t="s">
        <v>321</v>
      </c>
      <c r="C34" t="str">
        <f>VLOOKUP(B34,EEZ_carbon_flux_by_territory_bo!$B$4:$P$240,2,FALSE)</f>
        <v>COK</v>
      </c>
      <c r="D34" t="str">
        <f>VLOOKUP(B34,EEZ_carbon_flux_by_territory_bo!$C$4:$F$240,4,FALSE)</f>
        <v>NA</v>
      </c>
      <c r="E34">
        <f>SUMIF(EEZ_carbon_flux_by_territory_bo!B$4:B$240,B34,EEZ_carbon_flux_by_territory_bo!H$4:H$240)</f>
        <v>55.679879954996345</v>
      </c>
      <c r="F34">
        <f>VLOOKUP(B34,EEZ_carbon_flux_by_territory_bo!$B$4:$I$240,8,FALSE)</f>
        <v>7.9542685649994782</v>
      </c>
      <c r="G34">
        <f>SUMIF(EEZ_carbon_flux_by_territory_bo!C$4:C$240,B34,EEZ_carbon_flux_by_territory_bo!H$4:H$240)</f>
        <v>55.679879954996345</v>
      </c>
      <c r="H34">
        <f>SUMIF(EEZ_carbon_flux_by_territory_bo!B$4:B$240,B34,EEZ_carbon_flux_by_territory_bo!J$4:J$240)^0.5</f>
        <v>7.9542685649994782</v>
      </c>
      <c r="I34">
        <f t="shared" si="1"/>
        <v>0</v>
      </c>
      <c r="J34">
        <f>SUMIFS(EEZ_carbon_flux_by_territory_bo!$H$4:$H$240,EEZ_carbon_flux_by_territory_bo!$D$4:$D$240,1,EEZ_carbon_flux_by_territory_bo!$C$4:$C$240,EEZ_Carbon_Flux_Sovereign!B34)</f>
        <v>0</v>
      </c>
      <c r="K34">
        <f>SUMIFS(EEZ_carbon_flux_by_territory_bo!$J$4:$J$240,EEZ_carbon_flux_by_territory_bo!$D$4:$D$240,1,EEZ_carbon_flux_by_territory_bo!$C$4:$C$240,EEZ_Carbon_Flux_Sovereign!B34)^0.5</f>
        <v>0</v>
      </c>
      <c r="L34">
        <f>SUMIF(EEZ_carbon_flux_by_territory_bo!B$4:B$240,B34,EEZ_carbon_flux_by_territory_bo!G$4:G$240)</f>
        <v>1.9695220235599999</v>
      </c>
      <c r="M34">
        <f>SUMIF(EEZ_carbon_flux_by_territory_bo!C$4:C$240,B34,EEZ_carbon_flux_by_territory_bo!G$4:G$240)</f>
        <v>1.9695220235599999</v>
      </c>
    </row>
    <row r="35" spans="1:13">
      <c r="A35">
        <f t="shared" si="0"/>
        <v>44</v>
      </c>
      <c r="B35" t="s">
        <v>322</v>
      </c>
      <c r="C35" t="str">
        <f>VLOOKUP(B35,EEZ_carbon_flux_by_territory_bo!$B$4:$P$240,2,FALSE)</f>
        <v>CRI</v>
      </c>
      <c r="D35" t="str">
        <f>VLOOKUP(B35,EEZ_carbon_flux_by_territory_bo!$C$4:$F$240,4,FALSE)</f>
        <v>NA</v>
      </c>
      <c r="E35">
        <f>SUMIF(EEZ_carbon_flux_by_territory_bo!B$4:B$240,B35,EEZ_carbon_flux_by_territory_bo!H$4:H$240)</f>
        <v>16.937652333661337</v>
      </c>
      <c r="F35">
        <f>VLOOKUP(B35,EEZ_carbon_flux_by_territory_bo!$B$4:$I$240,8,FALSE)</f>
        <v>2.4196646190944771</v>
      </c>
      <c r="G35">
        <f>SUMIF(EEZ_carbon_flux_by_territory_bo!C$4:C$240,B35,EEZ_carbon_flux_by_territory_bo!H$4:H$240)</f>
        <v>16.937652333661337</v>
      </c>
      <c r="H35">
        <f>SUMIF(EEZ_carbon_flux_by_territory_bo!B$4:B$240,B35,EEZ_carbon_flux_by_territory_bo!J$4:J$240)^0.5</f>
        <v>2.4196646190944771</v>
      </c>
      <c r="I35">
        <f t="shared" si="1"/>
        <v>0</v>
      </c>
      <c r="J35">
        <f>SUMIFS(EEZ_carbon_flux_by_territory_bo!$H$4:$H$240,EEZ_carbon_flux_by_territory_bo!$D$4:$D$240,1,EEZ_carbon_flux_by_territory_bo!$C$4:$C$240,EEZ_Carbon_Flux_Sovereign!B35)</f>
        <v>0</v>
      </c>
      <c r="K35">
        <f>SUMIFS(EEZ_carbon_flux_by_territory_bo!$J$4:$J$240,EEZ_carbon_flux_by_territory_bo!$D$4:$D$240,1,EEZ_carbon_flux_by_territory_bo!$C$4:$C$240,EEZ_Carbon_Flux_Sovereign!B35)^0.5</f>
        <v>0</v>
      </c>
      <c r="L35">
        <f>SUMIF(EEZ_carbon_flux_by_territory_bo!B$4:B$240,B35,EEZ_carbon_flux_by_territory_bo!G$4:G$240)</f>
        <v>0.59912268714500005</v>
      </c>
      <c r="M35">
        <f>SUMIF(EEZ_carbon_flux_by_territory_bo!C$4:C$240,B35,EEZ_carbon_flux_by_territory_bo!G$4:G$240)</f>
        <v>0.59912268714500005</v>
      </c>
    </row>
    <row r="36" spans="1:13">
      <c r="A36">
        <f t="shared" si="0"/>
        <v>113</v>
      </c>
      <c r="B36" t="s">
        <v>323</v>
      </c>
      <c r="C36" t="str">
        <f>VLOOKUP(B36,EEZ_carbon_flux_by_territory_bo!$B$4:$P$240,2,FALSE)</f>
        <v>HRV</v>
      </c>
      <c r="D36" t="str">
        <f>VLOOKUP(B36,EEZ_carbon_flux_by_territory_bo!$C$4:$F$240,4,FALSE)</f>
        <v>EU</v>
      </c>
      <c r="E36">
        <f>SUMIF(EEZ_carbon_flux_by_territory_bo!B$4:B$240,B36,EEZ_carbon_flux_by_territory_bo!H$4:H$240)</f>
        <v>1.5692249706404886</v>
      </c>
      <c r="F36">
        <f>VLOOKUP(B36,EEZ_carbon_flux_by_territory_bo!$B$4:$I$240,8,FALSE)</f>
        <v>0.22417499580578412</v>
      </c>
      <c r="G36">
        <f>SUMIF(EEZ_carbon_flux_by_territory_bo!C$4:C$240,B36,EEZ_carbon_flux_by_territory_bo!H$4:H$240)</f>
        <v>1.5692249706404886</v>
      </c>
      <c r="H36">
        <f>SUMIF(EEZ_carbon_flux_by_territory_bo!B$4:B$240,B36,EEZ_carbon_flux_by_territory_bo!J$4:J$240)^0.5</f>
        <v>0.22417499580578412</v>
      </c>
      <c r="I36">
        <f t="shared" si="1"/>
        <v>0</v>
      </c>
      <c r="J36">
        <f>SUMIFS(EEZ_carbon_flux_by_territory_bo!$H$4:$H$240,EEZ_carbon_flux_by_territory_bo!$D$4:$D$240,1,EEZ_carbon_flux_by_territory_bo!$C$4:$C$240,EEZ_Carbon_Flux_Sovereign!B36)</f>
        <v>0</v>
      </c>
      <c r="K36">
        <f>SUMIFS(EEZ_carbon_flux_by_territory_bo!$J$4:$J$240,EEZ_carbon_flux_by_territory_bo!$D$4:$D$240,1,EEZ_carbon_flux_by_territory_bo!$C$4:$C$240,EEZ_Carbon_Flux_Sovereign!B36)^0.5</f>
        <v>0</v>
      </c>
      <c r="L36">
        <f>SUMIF(EEZ_carbon_flux_by_territory_bo!B$4:B$240,B36,EEZ_carbon_flux_by_territory_bo!G$4:G$240)</f>
        <v>5.5507000771099997E-2</v>
      </c>
      <c r="M36">
        <f>SUMIF(EEZ_carbon_flux_by_territory_bo!C$4:C$240,B36,EEZ_carbon_flux_by_territory_bo!G$4:G$240)</f>
        <v>5.5507000771099997E-2</v>
      </c>
    </row>
    <row r="37" spans="1:13">
      <c r="A37">
        <f t="shared" si="0"/>
        <v>62</v>
      </c>
      <c r="B37" t="s">
        <v>324</v>
      </c>
      <c r="C37" t="str">
        <f>VLOOKUP(B37,EEZ_carbon_flux_by_territory_bo!$B$4:$P$240,2,FALSE)</f>
        <v>CUB</v>
      </c>
      <c r="D37" t="str">
        <f>VLOOKUP(B37,EEZ_carbon_flux_by_territory_bo!$C$4:$F$240,4,FALSE)</f>
        <v>NA</v>
      </c>
      <c r="E37">
        <f>SUMIF(EEZ_carbon_flux_by_territory_bo!B$4:B$240,B37,EEZ_carbon_flux_by_territory_bo!H$4:H$240)</f>
        <v>9.9585467143467099</v>
      </c>
      <c r="F37">
        <f>VLOOKUP(B37,EEZ_carbon_flux_by_territory_bo!$B$4:$I$240,8,FALSE)</f>
        <v>1.4226495306209586</v>
      </c>
      <c r="G37">
        <f>SUMIF(EEZ_carbon_flux_by_territory_bo!C$4:C$240,B37,EEZ_carbon_flux_by_territory_bo!H$4:H$240)</f>
        <v>9.9585467143467099</v>
      </c>
      <c r="H37">
        <f>SUMIF(EEZ_carbon_flux_by_territory_bo!B$4:B$240,B37,EEZ_carbon_flux_by_territory_bo!J$4:J$240)^0.5</f>
        <v>1.4226495306209586</v>
      </c>
      <c r="I37">
        <f t="shared" si="1"/>
        <v>0</v>
      </c>
      <c r="J37">
        <f>SUMIFS(EEZ_carbon_flux_by_territory_bo!$H$4:$H$240,EEZ_carbon_flux_by_territory_bo!$D$4:$D$240,1,EEZ_carbon_flux_by_territory_bo!$C$4:$C$240,EEZ_Carbon_Flux_Sovereign!B37)</f>
        <v>0</v>
      </c>
      <c r="K37">
        <f>SUMIFS(EEZ_carbon_flux_by_territory_bo!$J$4:$J$240,EEZ_carbon_flux_by_territory_bo!$D$4:$D$240,1,EEZ_carbon_flux_by_territory_bo!$C$4:$C$240,EEZ_Carbon_Flux_Sovereign!B37)^0.5</f>
        <v>0</v>
      </c>
      <c r="L37">
        <f>SUMIF(EEZ_carbon_flux_by_territory_bo!B$4:B$240,B37,EEZ_carbon_flux_by_territory_bo!G$4:G$240)</f>
        <v>0.352256094884</v>
      </c>
      <c r="M37">
        <f>SUMIF(EEZ_carbon_flux_by_territory_bo!C$4:C$240,B37,EEZ_carbon_flux_by_territory_bo!G$4:G$240)</f>
        <v>0.352256094884</v>
      </c>
    </row>
    <row r="38" spans="1:13">
      <c r="A38">
        <f t="shared" si="0"/>
        <v>104</v>
      </c>
      <c r="B38" t="s">
        <v>327</v>
      </c>
      <c r="C38" t="str">
        <f>VLOOKUP(B38,EEZ_carbon_flux_by_territory_bo!$B$4:$P$240,2,FALSE)</f>
        <v>CYP</v>
      </c>
      <c r="D38" t="str">
        <f>VLOOKUP(B38,EEZ_carbon_flux_by_territory_bo!$C$4:$F$240,4,FALSE)</f>
        <v>EU</v>
      </c>
      <c r="E38">
        <f>SUMIF(EEZ_carbon_flux_by_territory_bo!B$4:B$240,B38,EEZ_carbon_flux_by_territory_bo!H$4:H$240)</f>
        <v>2.7833476692328887</v>
      </c>
      <c r="F38">
        <f>VLOOKUP(B38,EEZ_carbon_flux_by_territory_bo!$B$4:$I$240,8,FALSE)</f>
        <v>0.39762109560469844</v>
      </c>
      <c r="G38">
        <f>SUMIF(EEZ_carbon_flux_by_territory_bo!C$4:C$240,B38,EEZ_carbon_flux_by_territory_bo!H$4:H$240)</f>
        <v>2.7833476692328887</v>
      </c>
      <c r="H38">
        <f>SUMIF(EEZ_carbon_flux_by_territory_bo!B$4:B$240,B38,EEZ_carbon_flux_by_territory_bo!J$4:J$240)^0.5</f>
        <v>0.39762109560469844</v>
      </c>
      <c r="I38">
        <f t="shared" si="1"/>
        <v>0</v>
      </c>
      <c r="J38">
        <f>SUMIFS(EEZ_carbon_flux_by_territory_bo!$H$4:$H$240,EEZ_carbon_flux_by_territory_bo!$D$4:$D$240,1,EEZ_carbon_flux_by_territory_bo!$C$4:$C$240,EEZ_Carbon_Flux_Sovereign!B38)</f>
        <v>0</v>
      </c>
      <c r="K38">
        <f>SUMIFS(EEZ_carbon_flux_by_territory_bo!$J$4:$J$240,EEZ_carbon_flux_by_territory_bo!$D$4:$D$240,1,EEZ_carbon_flux_by_territory_bo!$C$4:$C$240,EEZ_Carbon_Flux_Sovereign!B38)^0.5</f>
        <v>0</v>
      </c>
      <c r="L38">
        <f>SUMIF(EEZ_carbon_flux_by_territory_bo!B$4:B$240,B38,EEZ_carbon_flux_by_territory_bo!G$4:G$240)</f>
        <v>9.8453239091200004E-2</v>
      </c>
      <c r="M38">
        <f>SUMIF(EEZ_carbon_flux_by_territory_bo!C$4:C$240,B38,EEZ_carbon_flux_by_territory_bo!G$4:G$240)</f>
        <v>9.8453239091200004E-2</v>
      </c>
    </row>
    <row r="39" spans="1:13">
      <c r="A39">
        <f t="shared" si="0"/>
        <v>15</v>
      </c>
      <c r="B39" t="s">
        <v>332</v>
      </c>
      <c r="C39" t="str">
        <f>VLOOKUP(B39,EEZ_carbon_flux_by_territory_bo!$B$4:$P$240,2,FALSE)</f>
        <v>DNK</v>
      </c>
      <c r="D39" t="str">
        <f>VLOOKUP(B39,EEZ_carbon_flux_by_territory_bo!$C$4:$F$240,4,FALSE)</f>
        <v>EU</v>
      </c>
      <c r="E39">
        <f>SUMIF(EEZ_carbon_flux_by_territory_bo!B$4:B$240,B39,EEZ_carbon_flux_by_territory_bo!H$4:H$240)</f>
        <v>2.9658166677110684</v>
      </c>
      <c r="F39">
        <f>VLOOKUP(B39,EEZ_carbon_flux_by_territory_bo!$B$4:$I$240,8,FALSE)</f>
        <v>0.42368809538729552</v>
      </c>
      <c r="G39">
        <f>SUMIF(EEZ_carbon_flux_by_territory_bo!C$4:C$240,B39,EEZ_carbon_flux_by_territory_bo!H$4:H$240)</f>
        <v>74.687948927832124</v>
      </c>
      <c r="H39">
        <f>SUMIF(EEZ_carbon_flux_by_territory_bo!B$4:B$240,B39,EEZ_carbon_flux_by_territory_bo!J$4:J$240)^0.5</f>
        <v>0.42368809538729552</v>
      </c>
      <c r="I39">
        <f t="shared" si="1"/>
        <v>71.722132260121057</v>
      </c>
      <c r="J39">
        <f>SUMIFS(EEZ_carbon_flux_by_territory_bo!$H$4:$H$240,EEZ_carbon_flux_by_territory_bo!$D$4:$D$240,1,EEZ_carbon_flux_by_territory_bo!$C$4:$C$240,EEZ_Carbon_Flux_Sovereign!B39)</f>
        <v>71.722132260121057</v>
      </c>
      <c r="K39">
        <f>SUMIFS(EEZ_carbon_flux_by_territory_bo!$J$4:$J$240,EEZ_carbon_flux_by_territory_bo!$D$4:$D$240,1,EEZ_carbon_flux_by_territory_bo!$C$4:$C$240,EEZ_Carbon_Flux_Sovereign!B39)^0.5</f>
        <v>9.2312339026541714</v>
      </c>
      <c r="L39">
        <f>SUMIF(EEZ_carbon_flux_by_territory_bo!B$4:B$240,B39,EEZ_carbon_flux_by_territory_bo!G$4:G$240)</f>
        <v>0.104907576123</v>
      </c>
      <c r="M39">
        <f>SUMIF(EEZ_carbon_flux_by_territory_bo!C$4:C$240,B39,EEZ_carbon_flux_by_territory_bo!G$4:G$240)</f>
        <v>2.641879982981</v>
      </c>
    </row>
    <row r="40" spans="1:13">
      <c r="A40">
        <f t="shared" si="0"/>
        <v>134</v>
      </c>
      <c r="B40" t="s">
        <v>318</v>
      </c>
      <c r="C40" t="str">
        <f>VLOOKUP(B40,EEZ_carbon_flux_by_territory_bo!$B$4:$P$240,2,FALSE)</f>
        <v>COD</v>
      </c>
      <c r="D40" t="str">
        <f>VLOOKUP(B40,EEZ_carbon_flux_by_territory_bo!$C$4:$F$240,4,FALSE)</f>
        <v>NA</v>
      </c>
      <c r="E40">
        <f>SUMIF(EEZ_carbon_flux_by_territory_bo!B$4:B$240,B40,EEZ_carbon_flux_by_territory_bo!H$4:H$240)</f>
        <v>0.37774236667609828</v>
      </c>
      <c r="F40">
        <f>VLOOKUP(B40,EEZ_carbon_flux_by_territory_bo!$B$4:$I$240,8,FALSE)</f>
        <v>5.3963195239442624E-2</v>
      </c>
      <c r="G40">
        <f>SUMIF(EEZ_carbon_flux_by_territory_bo!C$4:C$240,B40,EEZ_carbon_flux_by_territory_bo!H$4:H$240)</f>
        <v>0.37774236667609828</v>
      </c>
      <c r="H40">
        <f>SUMIF(EEZ_carbon_flux_by_territory_bo!B$4:B$240,B40,EEZ_carbon_flux_by_territory_bo!J$4:J$240)^0.5</f>
        <v>5.3963195239442624E-2</v>
      </c>
      <c r="I40">
        <f t="shared" si="1"/>
        <v>0</v>
      </c>
      <c r="J40">
        <f>SUMIFS(EEZ_carbon_flux_by_territory_bo!$H$4:$H$240,EEZ_carbon_flux_by_territory_bo!$D$4:$D$240,1,EEZ_carbon_flux_by_territory_bo!$C$4:$C$240,EEZ_Carbon_Flux_Sovereign!B40)</f>
        <v>0</v>
      </c>
      <c r="K40">
        <f>SUMIFS(EEZ_carbon_flux_by_territory_bo!$J$4:$J$240,EEZ_carbon_flux_by_territory_bo!$D$4:$D$240,1,EEZ_carbon_flux_by_territory_bo!$C$4:$C$240,EEZ_Carbon_Flux_Sovereign!B40)^0.5</f>
        <v>0</v>
      </c>
      <c r="L40">
        <f>SUMIF(EEZ_carbon_flux_by_territory_bo!B$4:B$240,B40,EEZ_carbon_flux_by_territory_bo!G$4:G$240)</f>
        <v>1.3361593290100001E-2</v>
      </c>
      <c r="M40">
        <f>SUMIF(EEZ_carbon_flux_by_territory_bo!C$4:C$240,B40,EEZ_carbon_flux_by_territory_bo!G$4:G$240)</f>
        <v>1.3361593290100001E-2</v>
      </c>
    </row>
    <row r="41" spans="1:13">
      <c r="A41">
        <f t="shared" si="0"/>
        <v>140</v>
      </c>
      <c r="B41" t="s">
        <v>333</v>
      </c>
      <c r="C41" t="str">
        <f>VLOOKUP(B41,EEZ_carbon_flux_by_territory_bo!$B$4:$P$240,2,FALSE)</f>
        <v>DJI</v>
      </c>
      <c r="D41" t="str">
        <f>VLOOKUP(B41,EEZ_carbon_flux_by_territory_bo!$C$4:$F$240,4,FALSE)</f>
        <v>NA</v>
      </c>
      <c r="E41">
        <f>SUMIF(EEZ_carbon_flux_by_territory_bo!B$4:B$240,B41,EEZ_carbon_flux_by_territory_bo!H$4:H$240)</f>
        <v>0.20421204001116366</v>
      </c>
      <c r="F41">
        <f>VLOOKUP(B41,EEZ_carbon_flux_by_territory_bo!$B$4:$I$240,8,FALSE)</f>
        <v>2.9173148573023385E-2</v>
      </c>
      <c r="G41">
        <f>SUMIF(EEZ_carbon_flux_by_territory_bo!C$4:C$240,B41,EEZ_carbon_flux_by_territory_bo!H$4:H$240)</f>
        <v>0.20421204001116366</v>
      </c>
      <c r="H41">
        <f>SUMIF(EEZ_carbon_flux_by_territory_bo!B$4:B$240,B41,EEZ_carbon_flux_by_territory_bo!J$4:J$240)^0.5</f>
        <v>2.9173148573023385E-2</v>
      </c>
      <c r="I41">
        <f t="shared" si="1"/>
        <v>0</v>
      </c>
      <c r="J41">
        <f>SUMIFS(EEZ_carbon_flux_by_territory_bo!$H$4:$H$240,EEZ_carbon_flux_by_territory_bo!$D$4:$D$240,1,EEZ_carbon_flux_by_territory_bo!$C$4:$C$240,EEZ_Carbon_Flux_Sovereign!B41)</f>
        <v>0</v>
      </c>
      <c r="K41">
        <f>SUMIFS(EEZ_carbon_flux_by_territory_bo!$J$4:$J$240,EEZ_carbon_flux_by_territory_bo!$D$4:$D$240,1,EEZ_carbon_flux_by_territory_bo!$C$4:$C$240,EEZ_Carbon_Flux_Sovereign!B41)^0.5</f>
        <v>0</v>
      </c>
      <c r="L41">
        <f>SUMIF(EEZ_carbon_flux_by_territory_bo!B$4:B$240,B41,EEZ_carbon_flux_by_territory_bo!G$4:G$240)</f>
        <v>7.2234370943900002E-3</v>
      </c>
      <c r="M41">
        <f>SUMIF(EEZ_carbon_flux_by_territory_bo!C$4:C$240,B41,EEZ_carbon_flux_by_territory_bo!G$4:G$240)</f>
        <v>7.2234370943900002E-3</v>
      </c>
    </row>
    <row r="42" spans="1:13">
      <c r="A42">
        <f t="shared" si="0"/>
        <v>60</v>
      </c>
      <c r="B42" t="s">
        <v>336</v>
      </c>
      <c r="C42" t="str">
        <f>VLOOKUP(B42,EEZ_carbon_flux_by_territory_bo!$B$4:$P$240,2,FALSE)</f>
        <v>DOM</v>
      </c>
      <c r="D42" t="str">
        <f>VLOOKUP(B42,EEZ_carbon_flux_by_territory_bo!$C$4:$F$240,4,FALSE)</f>
        <v>NA</v>
      </c>
      <c r="E42">
        <f>SUMIF(EEZ_carbon_flux_by_territory_bo!B$4:B$240,B42,EEZ_carbon_flux_by_territory_bo!H$4:H$240)</f>
        <v>10.285155702895761</v>
      </c>
      <c r="F42">
        <f>VLOOKUP(B42,EEZ_carbon_flux_by_territory_bo!$B$4:$I$240,8,FALSE)</f>
        <v>1.4693079575565373</v>
      </c>
      <c r="G42">
        <f>SUMIF(EEZ_carbon_flux_by_territory_bo!C$4:C$240,B42,EEZ_carbon_flux_by_territory_bo!H$4:H$240)</f>
        <v>10.285155702895761</v>
      </c>
      <c r="H42">
        <f>SUMIF(EEZ_carbon_flux_by_territory_bo!B$4:B$240,B42,EEZ_carbon_flux_by_territory_bo!J$4:J$240)^0.5</f>
        <v>1.4693079575565373</v>
      </c>
      <c r="I42">
        <f t="shared" si="1"/>
        <v>0</v>
      </c>
      <c r="J42">
        <f>SUMIFS(EEZ_carbon_flux_by_territory_bo!$H$4:$H$240,EEZ_carbon_flux_by_territory_bo!$D$4:$D$240,1,EEZ_carbon_flux_by_territory_bo!$C$4:$C$240,EEZ_Carbon_Flux_Sovereign!B42)</f>
        <v>0</v>
      </c>
      <c r="K42">
        <f>SUMIFS(EEZ_carbon_flux_by_territory_bo!$J$4:$J$240,EEZ_carbon_flux_by_territory_bo!$D$4:$D$240,1,EEZ_carbon_flux_by_territory_bo!$C$4:$C$240,EEZ_Carbon_Flux_Sovereign!B42)^0.5</f>
        <v>0</v>
      </c>
      <c r="L42">
        <f>SUMIF(EEZ_carbon_flux_by_territory_bo!B$4:B$240,B42,EEZ_carbon_flux_by_territory_bo!G$4:G$240)</f>
        <v>0.36380898610000001</v>
      </c>
      <c r="M42">
        <f>SUMIF(EEZ_carbon_flux_by_territory_bo!C$4:C$240,B42,EEZ_carbon_flux_by_territory_bo!G$4:G$240)</f>
        <v>0.36380898610000001</v>
      </c>
    </row>
    <row r="43" spans="1:13">
      <c r="A43">
        <f t="shared" si="0"/>
        <v>31</v>
      </c>
      <c r="B43" t="s">
        <v>337</v>
      </c>
      <c r="C43" t="str">
        <f>VLOOKUP(B43,EEZ_carbon_flux_by_territory_bo!$B$4:$P$240,2,FALSE)</f>
        <v>ECU</v>
      </c>
      <c r="D43" t="str">
        <f>VLOOKUP(B43,EEZ_carbon_flux_by_territory_bo!$C$4:$F$240,4,FALSE)</f>
        <v>NA</v>
      </c>
      <c r="E43">
        <f>SUMIF(EEZ_carbon_flux_by_territory_bo!B$4:B$240,B43,EEZ_carbon_flux_by_territory_bo!H$4:H$240)</f>
        <v>7.2070312538095944</v>
      </c>
      <c r="F43">
        <f>VLOOKUP(B43,EEZ_carbon_flux_by_territory_bo!$B$4:$I$240,8,FALSE)</f>
        <v>1.0295758934013708</v>
      </c>
      <c r="G43">
        <f>SUMIF(EEZ_carbon_flux_by_territory_bo!C$4:C$240,B43,EEZ_carbon_flux_by_territory_bo!H$4:H$240)</f>
        <v>30.994977184971567</v>
      </c>
      <c r="H43">
        <f>SUMIF(EEZ_carbon_flux_by_territory_bo!B$4:B$240,B43,EEZ_carbon_flux_by_territory_bo!J$4:J$240)^0.5</f>
        <v>1.0295758934013708</v>
      </c>
      <c r="I43">
        <f t="shared" si="1"/>
        <v>23.787945931161971</v>
      </c>
      <c r="J43">
        <f>SUMIFS(EEZ_carbon_flux_by_territory_bo!$H$4:$H$240,EEZ_carbon_flux_by_territory_bo!$D$4:$D$240,1,EEZ_carbon_flux_by_territory_bo!$C$4:$C$240,EEZ_Carbon_Flux_Sovereign!B43)</f>
        <v>23.787945931161971</v>
      </c>
      <c r="K43">
        <f>SUMIFS(EEZ_carbon_flux_by_territory_bo!$J$4:$J$240,EEZ_carbon_flux_by_territory_bo!$D$4:$D$240,1,EEZ_carbon_flux_by_territory_bo!$C$4:$C$240,EEZ_Carbon_Flux_Sovereign!B43)^0.5</f>
        <v>3.3982779901659961</v>
      </c>
      <c r="L43">
        <f>SUMIF(EEZ_carbon_flux_by_territory_bo!B$4:B$240,B43,EEZ_carbon_flux_by_territory_bo!G$4:G$240)</f>
        <v>0.25492883228800001</v>
      </c>
      <c r="M43">
        <f>SUMIF(EEZ_carbon_flux_by_territory_bo!C$4:C$240,B43,EEZ_carbon_flux_by_territory_bo!G$4:G$240)</f>
        <v>1.096361742067</v>
      </c>
    </row>
    <row r="44" spans="1:13">
      <c r="A44">
        <f t="shared" si="0"/>
        <v>71</v>
      </c>
      <c r="B44" t="s">
        <v>338</v>
      </c>
      <c r="C44" t="str">
        <f>VLOOKUP(B44,EEZ_carbon_flux_by_territory_bo!$B$4:$P$240,2,FALSE)</f>
        <v>EGY</v>
      </c>
      <c r="D44" t="str">
        <f>VLOOKUP(B44,EEZ_carbon_flux_by_territory_bo!$C$4:$F$240,4,FALSE)</f>
        <v>NA</v>
      </c>
      <c r="E44">
        <f>SUMIF(EEZ_carbon_flux_by_territory_bo!B$4:B$240,B44,EEZ_carbon_flux_by_territory_bo!H$4:H$240)</f>
        <v>6.8790957391125893</v>
      </c>
      <c r="F44">
        <f>VLOOKUP(B44,EEZ_carbon_flux_by_territory_bo!$B$4:$I$240,8,FALSE)</f>
        <v>0.98272796273037</v>
      </c>
      <c r="G44">
        <f>SUMIF(EEZ_carbon_flux_by_territory_bo!C$4:C$240,B44,EEZ_carbon_flux_by_territory_bo!H$4:H$240)</f>
        <v>6.8790957391125893</v>
      </c>
      <c r="H44">
        <f>SUMIF(EEZ_carbon_flux_by_territory_bo!B$4:B$240,B44,EEZ_carbon_flux_by_territory_bo!J$4:J$240)^0.5</f>
        <v>0.98272796273037</v>
      </c>
      <c r="I44">
        <f t="shared" si="1"/>
        <v>0</v>
      </c>
      <c r="J44">
        <f>SUMIFS(EEZ_carbon_flux_by_territory_bo!$H$4:$H$240,EEZ_carbon_flux_by_territory_bo!$D$4:$D$240,1,EEZ_carbon_flux_by_territory_bo!$C$4:$C$240,EEZ_Carbon_Flux_Sovereign!B44)</f>
        <v>0</v>
      </c>
      <c r="K44">
        <f>SUMIFS(EEZ_carbon_flux_by_territory_bo!$J$4:$J$240,EEZ_carbon_flux_by_territory_bo!$D$4:$D$240,1,EEZ_carbon_flux_by_territory_bo!$C$4:$C$240,EEZ_Carbon_Flux_Sovereign!B44)^0.5</f>
        <v>0</v>
      </c>
      <c r="L44">
        <f>SUMIF(EEZ_carbon_flux_by_territory_bo!B$4:B$240,B44,EEZ_carbon_flux_by_territory_bo!G$4:G$240)</f>
        <v>0.24332901887200001</v>
      </c>
      <c r="M44">
        <f>SUMIF(EEZ_carbon_flux_by_territory_bo!C$4:C$240,B44,EEZ_carbon_flux_by_territory_bo!G$4:G$240)</f>
        <v>0.24332901887200001</v>
      </c>
    </row>
    <row r="45" spans="1:13">
      <c r="A45">
        <f t="shared" si="0"/>
        <v>105</v>
      </c>
      <c r="B45" t="s">
        <v>339</v>
      </c>
      <c r="C45" t="str">
        <f>VLOOKUP(B45,EEZ_carbon_flux_by_territory_bo!$B$4:$P$240,2,FALSE)</f>
        <v>SLV</v>
      </c>
      <c r="D45" t="str">
        <f>VLOOKUP(B45,EEZ_carbon_flux_by_territory_bo!$C$4:$F$240,4,FALSE)</f>
        <v>NA</v>
      </c>
      <c r="E45">
        <f>SUMIF(EEZ_carbon_flux_by_territory_bo!B$4:B$240,B45,EEZ_carbon_flux_by_territory_bo!H$4:H$240)</f>
        <v>2.68851836876701</v>
      </c>
      <c r="F45">
        <f>VLOOKUP(B45,EEZ_carbon_flux_by_territory_bo!$B$4:$I$240,8,FALSE)</f>
        <v>0.38407405268100148</v>
      </c>
      <c r="G45">
        <f>SUMIF(EEZ_carbon_flux_by_territory_bo!C$4:C$240,B45,EEZ_carbon_flux_by_territory_bo!H$4:H$240)</f>
        <v>2.68851836876701</v>
      </c>
      <c r="H45">
        <f>SUMIF(EEZ_carbon_flux_by_territory_bo!B$4:B$240,B45,EEZ_carbon_flux_by_territory_bo!J$4:J$240)^0.5</f>
        <v>0.38407405268100148</v>
      </c>
      <c r="I45">
        <f t="shared" si="1"/>
        <v>0</v>
      </c>
      <c r="J45">
        <f>SUMIFS(EEZ_carbon_flux_by_territory_bo!$H$4:$H$240,EEZ_carbon_flux_by_territory_bo!$D$4:$D$240,1,EEZ_carbon_flux_by_territory_bo!$C$4:$C$240,EEZ_Carbon_Flux_Sovereign!B45)</f>
        <v>0</v>
      </c>
      <c r="K45">
        <f>SUMIFS(EEZ_carbon_flux_by_territory_bo!$J$4:$J$240,EEZ_carbon_flux_by_territory_bo!$D$4:$D$240,1,EEZ_carbon_flux_by_territory_bo!$C$4:$C$240,EEZ_Carbon_Flux_Sovereign!B45)^0.5</f>
        <v>0</v>
      </c>
      <c r="L45">
        <f>SUMIF(EEZ_carbon_flux_by_territory_bo!B$4:B$240,B45,EEZ_carbon_flux_by_territory_bo!G$4:G$240)</f>
        <v>9.5098914406999996E-2</v>
      </c>
      <c r="M45">
        <f>SUMIF(EEZ_carbon_flux_by_territory_bo!C$4:C$240,B45,EEZ_carbon_flux_by_territory_bo!G$4:G$240)</f>
        <v>9.5098914406999996E-2</v>
      </c>
    </row>
    <row r="46" spans="1:13">
      <c r="A46">
        <f t="shared" si="0"/>
        <v>66</v>
      </c>
      <c r="B46" t="s">
        <v>340</v>
      </c>
      <c r="C46" t="str">
        <f>VLOOKUP(B46,EEZ_carbon_flux_by_territory_bo!$B$4:$P$240,2,FALSE)</f>
        <v>GNQ</v>
      </c>
      <c r="D46" t="str">
        <f>VLOOKUP(B46,EEZ_carbon_flux_by_territory_bo!$C$4:$F$240,4,FALSE)</f>
        <v>NA</v>
      </c>
      <c r="E46">
        <f>SUMIF(EEZ_carbon_flux_by_territory_bo!B$4:B$240,B46,EEZ_carbon_flux_by_territory_bo!H$4:H$240)</f>
        <v>8.5980541845187926</v>
      </c>
      <c r="F46">
        <f>VLOOKUP(B46,EEZ_carbon_flux_by_territory_bo!$B$4:$I$240,8,FALSE)</f>
        <v>1.2282934549312563</v>
      </c>
      <c r="G46">
        <f>SUMIF(EEZ_carbon_flux_by_territory_bo!C$4:C$240,B46,EEZ_carbon_flux_by_territory_bo!H$4:H$240)</f>
        <v>8.5980541845187926</v>
      </c>
      <c r="H46">
        <f>SUMIF(EEZ_carbon_flux_by_territory_bo!B$4:B$240,B46,EEZ_carbon_flux_by_territory_bo!J$4:J$240)^0.5</f>
        <v>1.2282934549312563</v>
      </c>
      <c r="I46">
        <f t="shared" si="1"/>
        <v>0</v>
      </c>
      <c r="J46">
        <f>SUMIFS(EEZ_carbon_flux_by_territory_bo!$H$4:$H$240,EEZ_carbon_flux_by_territory_bo!$D$4:$D$240,1,EEZ_carbon_flux_by_territory_bo!$C$4:$C$240,EEZ_Carbon_Flux_Sovereign!B46)</f>
        <v>0</v>
      </c>
      <c r="K46">
        <f>SUMIFS(EEZ_carbon_flux_by_territory_bo!$J$4:$J$240,EEZ_carbon_flux_by_territory_bo!$D$4:$D$240,1,EEZ_carbon_flux_by_territory_bo!$C$4:$C$240,EEZ_Carbon_Flux_Sovereign!B46)^0.5</f>
        <v>0</v>
      </c>
      <c r="L46">
        <f>SUMIF(EEZ_carbon_flux_by_territory_bo!B$4:B$240,B46,EEZ_carbon_flux_by_territory_bo!G$4:G$240)</f>
        <v>0.304132427905</v>
      </c>
      <c r="M46">
        <f>SUMIF(EEZ_carbon_flux_by_territory_bo!C$4:C$240,B46,EEZ_carbon_flux_by_territory_bo!G$4:G$240)</f>
        <v>0.304132427905</v>
      </c>
    </row>
    <row r="47" spans="1:13">
      <c r="A47">
        <f t="shared" si="0"/>
        <v>108</v>
      </c>
      <c r="B47" t="s">
        <v>341</v>
      </c>
      <c r="C47" t="str">
        <f>VLOOKUP(B47,EEZ_carbon_flux_by_territory_bo!$B$4:$P$240,2,FALSE)</f>
        <v>ERI</v>
      </c>
      <c r="D47" t="str">
        <f>VLOOKUP(B47,EEZ_carbon_flux_by_territory_bo!$C$4:$F$240,4,FALSE)</f>
        <v>NA</v>
      </c>
      <c r="E47">
        <f>SUMIF(EEZ_carbon_flux_by_territory_bo!B$4:B$240,B47,EEZ_carbon_flux_by_territory_bo!H$4:H$240)</f>
        <v>2.2081982972596816</v>
      </c>
      <c r="F47">
        <f>VLOOKUP(B47,EEZ_carbon_flux_by_territory_bo!$B$4:$I$240,8,FALSE)</f>
        <v>0.31545689960852596</v>
      </c>
      <c r="G47">
        <f>SUMIF(EEZ_carbon_flux_by_territory_bo!C$4:C$240,B47,EEZ_carbon_flux_by_territory_bo!H$4:H$240)</f>
        <v>2.2081982972596816</v>
      </c>
      <c r="H47">
        <f>SUMIF(EEZ_carbon_flux_by_territory_bo!B$4:B$240,B47,EEZ_carbon_flux_by_territory_bo!J$4:J$240)^0.5</f>
        <v>0.31545689960852596</v>
      </c>
      <c r="I47">
        <f t="shared" si="1"/>
        <v>0</v>
      </c>
      <c r="J47">
        <f>SUMIFS(EEZ_carbon_flux_by_territory_bo!$H$4:$H$240,EEZ_carbon_flux_by_territory_bo!$D$4:$D$240,1,EEZ_carbon_flux_by_territory_bo!$C$4:$C$240,EEZ_Carbon_Flux_Sovereign!B47)</f>
        <v>0</v>
      </c>
      <c r="K47">
        <f>SUMIFS(EEZ_carbon_flux_by_territory_bo!$J$4:$J$240,EEZ_carbon_flux_by_territory_bo!$D$4:$D$240,1,EEZ_carbon_flux_by_territory_bo!$C$4:$C$240,EEZ_Carbon_Flux_Sovereign!B47)^0.5</f>
        <v>0</v>
      </c>
      <c r="L47">
        <f>SUMIF(EEZ_carbon_flux_by_territory_bo!B$4:B$240,B47,EEZ_carbon_flux_by_territory_bo!G$4:G$240)</f>
        <v>7.8108918021300003E-2</v>
      </c>
      <c r="M47">
        <f>SUMIF(EEZ_carbon_flux_by_territory_bo!C$4:C$240,B47,EEZ_carbon_flux_by_territory_bo!G$4:G$240)</f>
        <v>7.8108918021300003E-2</v>
      </c>
    </row>
    <row r="48" spans="1:13">
      <c r="A48">
        <f t="shared" si="0"/>
        <v>117</v>
      </c>
      <c r="B48" t="s">
        <v>342</v>
      </c>
      <c r="C48" t="str">
        <f>VLOOKUP(B48,EEZ_carbon_flux_by_territory_bo!$B$4:$P$240,2,FALSE)</f>
        <v>EST</v>
      </c>
      <c r="D48" t="str">
        <f>VLOOKUP(B48,EEZ_carbon_flux_by_territory_bo!$C$4:$F$240,4,FALSE)</f>
        <v>EU</v>
      </c>
      <c r="E48">
        <f>SUMIF(EEZ_carbon_flux_by_territory_bo!B$4:B$240,B48,EEZ_carbon_flux_by_territory_bo!H$4:H$240)</f>
        <v>1.0303034845328936</v>
      </c>
      <c r="F48">
        <f>VLOOKUP(B48,EEZ_carbon_flux_by_territory_bo!$B$4:$I$240,8,FALSE)</f>
        <v>0.14718621207612767</v>
      </c>
      <c r="G48">
        <f>SUMIF(EEZ_carbon_flux_by_territory_bo!C$4:C$240,B48,EEZ_carbon_flux_by_territory_bo!H$4:H$240)</f>
        <v>1.0303034845328936</v>
      </c>
      <c r="H48">
        <f>SUMIF(EEZ_carbon_flux_by_territory_bo!B$4:B$240,B48,EEZ_carbon_flux_by_territory_bo!J$4:J$240)^0.5</f>
        <v>0.14718621207612767</v>
      </c>
      <c r="I48">
        <f t="shared" si="1"/>
        <v>0</v>
      </c>
      <c r="J48">
        <f>SUMIFS(EEZ_carbon_flux_by_territory_bo!$H$4:$H$240,EEZ_carbon_flux_by_territory_bo!$D$4:$D$240,1,EEZ_carbon_flux_by_territory_bo!$C$4:$C$240,EEZ_Carbon_Flux_Sovereign!B48)</f>
        <v>0</v>
      </c>
      <c r="K48">
        <f>SUMIFS(EEZ_carbon_flux_by_territory_bo!$J$4:$J$240,EEZ_carbon_flux_by_territory_bo!$D$4:$D$240,1,EEZ_carbon_flux_by_territory_bo!$C$4:$C$240,EEZ_Carbon_Flux_Sovereign!B48)^0.5</f>
        <v>0</v>
      </c>
      <c r="L48">
        <f>SUMIF(EEZ_carbon_flux_by_territory_bo!B$4:B$240,B48,EEZ_carbon_flux_by_territory_bo!G$4:G$240)</f>
        <v>3.6444141139999997E-2</v>
      </c>
      <c r="M48">
        <f>SUMIF(EEZ_carbon_flux_by_territory_bo!C$4:C$240,B48,EEZ_carbon_flux_by_territory_bo!G$4:G$240)</f>
        <v>3.6444141139999997E-2</v>
      </c>
    </row>
    <row r="49" spans="1:13">
      <c r="A49">
        <f t="shared" si="0"/>
        <v>27</v>
      </c>
      <c r="B49" t="s">
        <v>351</v>
      </c>
      <c r="C49" t="str">
        <f>VLOOKUP(B49,EEZ_carbon_flux_by_territory_bo!$B$4:$P$240,2,FALSE)</f>
        <v>FJI</v>
      </c>
      <c r="D49" t="str">
        <f>VLOOKUP(B49,EEZ_carbon_flux_by_territory_bo!$C$4:$F$240,4,FALSE)</f>
        <v>NA</v>
      </c>
      <c r="E49">
        <f>SUMIF(EEZ_carbon_flux_by_territory_bo!B$4:B$240,B49,EEZ_carbon_flux_by_territory_bo!H$4:H$240)</f>
        <v>36.285761578472844</v>
      </c>
      <c r="F49">
        <f>VLOOKUP(B49,EEZ_carbon_flux_by_territory_bo!$B$4:$I$240,8,FALSE)</f>
        <v>5.1836802254961212</v>
      </c>
      <c r="G49">
        <f>SUMIF(EEZ_carbon_flux_by_territory_bo!C$4:C$240,B49,EEZ_carbon_flux_by_territory_bo!H$4:H$240)</f>
        <v>36.285761578472844</v>
      </c>
      <c r="H49">
        <f>SUMIF(EEZ_carbon_flux_by_territory_bo!B$4:B$240,B49,EEZ_carbon_flux_by_territory_bo!J$4:J$240)^0.5</f>
        <v>5.1836802254961212</v>
      </c>
      <c r="I49">
        <f t="shared" si="1"/>
        <v>0</v>
      </c>
      <c r="J49">
        <f>SUMIFS(EEZ_carbon_flux_by_territory_bo!$H$4:$H$240,EEZ_carbon_flux_by_territory_bo!$D$4:$D$240,1,EEZ_carbon_flux_by_territory_bo!$C$4:$C$240,EEZ_Carbon_Flux_Sovereign!B49)</f>
        <v>0</v>
      </c>
      <c r="K49">
        <f>SUMIFS(EEZ_carbon_flux_by_territory_bo!$J$4:$J$240,EEZ_carbon_flux_by_territory_bo!$D$4:$D$240,1,EEZ_carbon_flux_by_territory_bo!$C$4:$C$240,EEZ_Carbon_Flux_Sovereign!B49)^0.5</f>
        <v>0</v>
      </c>
      <c r="L49">
        <f>SUMIF(EEZ_carbon_flux_by_territory_bo!B$4:B$240,B49,EEZ_carbon_flux_by_territory_bo!G$4:G$240)</f>
        <v>1.28350863235</v>
      </c>
      <c r="M49">
        <f>SUMIF(EEZ_carbon_flux_by_territory_bo!C$4:C$240,B49,EEZ_carbon_flux_by_territory_bo!G$4:G$240)</f>
        <v>1.28350863235</v>
      </c>
    </row>
    <row r="50" spans="1:13">
      <c r="A50">
        <f t="shared" si="0"/>
        <v>107</v>
      </c>
      <c r="B50" t="s">
        <v>352</v>
      </c>
      <c r="C50" t="str">
        <f>VLOOKUP(B50,EEZ_carbon_flux_by_territory_bo!$B$4:$P$240,2,FALSE)</f>
        <v>FIN</v>
      </c>
      <c r="D50" t="str">
        <f>VLOOKUP(B50,EEZ_carbon_flux_by_territory_bo!$C$4:$F$240,4,FALSE)</f>
        <v>EU</v>
      </c>
      <c r="E50">
        <f>SUMIF(EEZ_carbon_flux_by_territory_bo!B$4:B$240,B50,EEZ_carbon_flux_by_territory_bo!H$4:H$240)</f>
        <v>2.2947116945689516</v>
      </c>
      <c r="F50">
        <f>VLOOKUP(B50,EEZ_carbon_flux_by_territory_bo!$B$4:$I$240,8,FALSE)</f>
        <v>0.32781595636699312</v>
      </c>
      <c r="G50">
        <f>SUMIF(EEZ_carbon_flux_by_territory_bo!C$4:C$240,B50,EEZ_carbon_flux_by_territory_bo!H$4:H$240)</f>
        <v>2.2947116945689516</v>
      </c>
      <c r="H50">
        <f>SUMIF(EEZ_carbon_flux_by_territory_bo!B$4:B$240,B50,EEZ_carbon_flux_by_territory_bo!J$4:J$240)^0.5</f>
        <v>0.32781595636699312</v>
      </c>
      <c r="I50">
        <f t="shared" si="1"/>
        <v>0</v>
      </c>
      <c r="J50">
        <f>SUMIFS(EEZ_carbon_flux_by_territory_bo!$H$4:$H$240,EEZ_carbon_flux_by_territory_bo!$D$4:$D$240,1,EEZ_carbon_flux_by_territory_bo!$C$4:$C$240,EEZ_Carbon_Flux_Sovereign!B50)</f>
        <v>0</v>
      </c>
      <c r="K50">
        <f>SUMIFS(EEZ_carbon_flux_by_territory_bo!$J$4:$J$240,EEZ_carbon_flux_by_territory_bo!$D$4:$D$240,1,EEZ_carbon_flux_by_territory_bo!$C$4:$C$240,EEZ_Carbon_Flux_Sovereign!B50)^0.5</f>
        <v>0</v>
      </c>
      <c r="L50">
        <f>SUMIF(EEZ_carbon_flux_by_territory_bo!B$4:B$240,B50,EEZ_carbon_flux_by_territory_bo!G$4:G$240)</f>
        <v>8.1169090591199991E-2</v>
      </c>
      <c r="M50">
        <f>SUMIF(EEZ_carbon_flux_by_territory_bo!C$4:C$240,B50,EEZ_carbon_flux_by_territory_bo!G$4:G$240)</f>
        <v>8.1169090591199991E-2</v>
      </c>
    </row>
    <row r="51" spans="1:13">
      <c r="A51">
        <f t="shared" si="0"/>
        <v>79</v>
      </c>
      <c r="B51" t="s">
        <v>358</v>
      </c>
      <c r="C51" t="str">
        <f>VLOOKUP(B51,EEZ_carbon_flux_by_territory_bo!$B$4:$P$240,2,FALSE)</f>
        <v>GAB</v>
      </c>
      <c r="D51" t="str">
        <f>VLOOKUP(B51,EEZ_carbon_flux_by_territory_bo!$C$4:$F$240,4,FALSE)</f>
        <v>NA</v>
      </c>
      <c r="E51">
        <f>SUMIF(EEZ_carbon_flux_by_territory_bo!B$4:B$240,B51,EEZ_carbon_flux_by_territory_bo!H$4:H$240)</f>
        <v>5.7037615431223951</v>
      </c>
      <c r="F51">
        <f>VLOOKUP(B51,EEZ_carbon_flux_by_territory_bo!$B$4:$I$240,8,FALSE)</f>
        <v>0.81482307758891359</v>
      </c>
      <c r="G51">
        <f>SUMIF(EEZ_carbon_flux_by_territory_bo!C$4:C$240,B51,EEZ_carbon_flux_by_territory_bo!H$4:H$240)</f>
        <v>5.7037615431223951</v>
      </c>
      <c r="H51">
        <f>SUMIF(EEZ_carbon_flux_by_territory_bo!B$4:B$240,B51,EEZ_carbon_flux_by_territory_bo!J$4:J$240)^0.5</f>
        <v>0.81482307758891359</v>
      </c>
      <c r="I51">
        <f t="shared" si="1"/>
        <v>0</v>
      </c>
      <c r="J51">
        <f>SUMIFS(EEZ_carbon_flux_by_territory_bo!$H$4:$H$240,EEZ_carbon_flux_by_territory_bo!$D$4:$D$240,1,EEZ_carbon_flux_by_territory_bo!$C$4:$C$240,EEZ_Carbon_Flux_Sovereign!B51)</f>
        <v>0</v>
      </c>
      <c r="K51">
        <f>SUMIFS(EEZ_carbon_flux_by_territory_bo!$J$4:$J$240,EEZ_carbon_flux_by_territory_bo!$D$4:$D$240,1,EEZ_carbon_flux_by_territory_bo!$C$4:$C$240,EEZ_Carbon_Flux_Sovereign!B51)^0.5</f>
        <v>0</v>
      </c>
      <c r="L51">
        <f>SUMIF(EEZ_carbon_flux_by_territory_bo!B$4:B$240,B51,EEZ_carbon_flux_by_territory_bo!G$4:G$240)</f>
        <v>0.201754816738</v>
      </c>
      <c r="M51">
        <f>SUMIF(EEZ_carbon_flux_by_territory_bo!C$4:C$240,B51,EEZ_carbon_flux_by_territory_bo!G$4:G$240)</f>
        <v>0.201754816738</v>
      </c>
    </row>
    <row r="52" spans="1:13">
      <c r="A52">
        <f t="shared" si="0"/>
        <v>128</v>
      </c>
      <c r="B52" t="s">
        <v>359</v>
      </c>
      <c r="C52" t="str">
        <f>VLOOKUP(B52,EEZ_carbon_flux_by_territory_bo!$B$4:$P$240,2,FALSE)</f>
        <v>GMB</v>
      </c>
      <c r="D52" t="str">
        <f>VLOOKUP(B52,EEZ_carbon_flux_by_territory_bo!$C$4:$F$240,4,FALSE)</f>
        <v>NA</v>
      </c>
      <c r="E52">
        <f>SUMIF(EEZ_carbon_flux_by_territory_bo!B$4:B$240,B52,EEZ_carbon_flux_by_territory_bo!H$4:H$240)</f>
        <v>0.64900760873759078</v>
      </c>
      <c r="F52">
        <f>VLOOKUP(B52,EEZ_carbon_flux_by_territory_bo!$B$4:$I$240,8,FALSE)</f>
        <v>9.2715372676798691E-2</v>
      </c>
      <c r="G52">
        <f>SUMIF(EEZ_carbon_flux_by_territory_bo!C$4:C$240,B52,EEZ_carbon_flux_by_territory_bo!H$4:H$240)</f>
        <v>0.64900760873759078</v>
      </c>
      <c r="H52">
        <f>SUMIF(EEZ_carbon_flux_by_territory_bo!B$4:B$240,B52,EEZ_carbon_flux_by_territory_bo!J$4:J$240)^0.5</f>
        <v>9.2715372676798691E-2</v>
      </c>
      <c r="I52">
        <f t="shared" si="1"/>
        <v>0</v>
      </c>
      <c r="J52">
        <f>SUMIFS(EEZ_carbon_flux_by_territory_bo!$H$4:$H$240,EEZ_carbon_flux_by_territory_bo!$D$4:$D$240,1,EEZ_carbon_flux_by_territory_bo!$C$4:$C$240,EEZ_Carbon_Flux_Sovereign!B52)</f>
        <v>0</v>
      </c>
      <c r="K52">
        <f>SUMIFS(EEZ_carbon_flux_by_territory_bo!$J$4:$J$240,EEZ_carbon_flux_by_territory_bo!$D$4:$D$240,1,EEZ_carbon_flux_by_territory_bo!$C$4:$C$240,EEZ_Carbon_Flux_Sovereign!B52)^0.5</f>
        <v>0</v>
      </c>
      <c r="L52">
        <f>SUMIF(EEZ_carbon_flux_by_territory_bo!B$4:B$240,B52,EEZ_carbon_flux_by_territory_bo!G$4:G$240)</f>
        <v>2.2956852275900001E-2</v>
      </c>
      <c r="M52">
        <f>SUMIF(EEZ_carbon_flux_by_territory_bo!C$4:C$240,B52,EEZ_carbon_flux_by_territory_bo!G$4:G$240)</f>
        <v>2.2956852275900001E-2</v>
      </c>
    </row>
    <row r="53" spans="1:13">
      <c r="A53">
        <f t="shared" si="0"/>
        <v>129</v>
      </c>
      <c r="B53" t="s">
        <v>360</v>
      </c>
      <c r="C53" t="str">
        <f>VLOOKUP(B53,EEZ_carbon_flux_by_territory_bo!$B$4:$P$240,2,FALSE)</f>
        <v>GEO</v>
      </c>
      <c r="D53" t="str">
        <f>VLOOKUP(B53,EEZ_carbon_flux_by_territory_bo!$C$4:$F$240,4,FALSE)</f>
        <v>NA</v>
      </c>
      <c r="E53">
        <f>SUMIF(EEZ_carbon_flux_by_territory_bo!B$4:B$240,B53,EEZ_carbon_flux_by_territory_bo!H$4:H$240)</f>
        <v>0.64885141583745953</v>
      </c>
      <c r="F53">
        <f>VLOOKUP(B53,EEZ_carbon_flux_by_territory_bo!$B$4:$I$240,8,FALSE)</f>
        <v>9.2693059405351372E-2</v>
      </c>
      <c r="G53">
        <f>SUMIF(EEZ_carbon_flux_by_territory_bo!C$4:C$240,B53,EEZ_carbon_flux_by_territory_bo!H$4:H$240)</f>
        <v>0.64885141583745953</v>
      </c>
      <c r="H53">
        <f>SUMIF(EEZ_carbon_flux_by_territory_bo!B$4:B$240,B53,EEZ_carbon_flux_by_territory_bo!J$4:J$240)^0.5</f>
        <v>9.2693059405351372E-2</v>
      </c>
      <c r="I53">
        <f t="shared" si="1"/>
        <v>0</v>
      </c>
      <c r="J53">
        <f>SUMIFS(EEZ_carbon_flux_by_territory_bo!$H$4:$H$240,EEZ_carbon_flux_by_territory_bo!$D$4:$D$240,1,EEZ_carbon_flux_by_territory_bo!$C$4:$C$240,EEZ_Carbon_Flux_Sovereign!B53)</f>
        <v>0</v>
      </c>
      <c r="K53">
        <f>SUMIFS(EEZ_carbon_flux_by_territory_bo!$J$4:$J$240,EEZ_carbon_flux_by_territory_bo!$D$4:$D$240,1,EEZ_carbon_flux_by_territory_bo!$C$4:$C$240,EEZ_Carbon_Flux_Sovereign!B53)^0.5</f>
        <v>0</v>
      </c>
      <c r="L53">
        <f>SUMIF(EEZ_carbon_flux_by_territory_bo!B$4:B$240,B53,EEZ_carbon_flux_by_territory_bo!G$4:G$240)</f>
        <v>2.29513273833E-2</v>
      </c>
      <c r="M53">
        <f>SUMIF(EEZ_carbon_flux_by_territory_bo!C$4:C$240,B53,EEZ_carbon_flux_by_territory_bo!G$4:G$240)</f>
        <v>2.29513273833E-2</v>
      </c>
    </row>
    <row r="54" spans="1:13">
      <c r="A54">
        <f t="shared" si="0"/>
        <v>112</v>
      </c>
      <c r="B54" t="s">
        <v>361</v>
      </c>
      <c r="C54" t="str">
        <f>VLOOKUP(B54,EEZ_carbon_flux_by_territory_bo!$B$4:$P$240,2,FALSE)</f>
        <v>DEU</v>
      </c>
      <c r="D54" t="str">
        <f>VLOOKUP(B54,EEZ_carbon_flux_by_territory_bo!$C$4:$F$240,4,FALSE)</f>
        <v>EU</v>
      </c>
      <c r="E54">
        <f>SUMIF(EEZ_carbon_flux_by_territory_bo!B$4:B$240,B54,EEZ_carbon_flux_by_territory_bo!H$4:H$240)</f>
        <v>1.6047689468312925</v>
      </c>
      <c r="F54">
        <f>VLOOKUP(B54,EEZ_carbon_flux_by_territory_bo!$B$4:$I$240,8,FALSE)</f>
        <v>0.22925270669018466</v>
      </c>
      <c r="G54">
        <f>SUMIF(EEZ_carbon_flux_by_territory_bo!C$4:C$240,B54,EEZ_carbon_flux_by_territory_bo!H$4:H$240)</f>
        <v>1.6047689468312925</v>
      </c>
      <c r="H54">
        <f>SUMIF(EEZ_carbon_flux_by_territory_bo!B$4:B$240,B54,EEZ_carbon_flux_by_territory_bo!J$4:J$240)^0.5</f>
        <v>0.22925270669018466</v>
      </c>
      <c r="I54">
        <f t="shared" si="1"/>
        <v>0</v>
      </c>
      <c r="J54">
        <f>SUMIFS(EEZ_carbon_flux_by_territory_bo!$H$4:$H$240,EEZ_carbon_flux_by_territory_bo!$D$4:$D$240,1,EEZ_carbon_flux_by_territory_bo!$C$4:$C$240,EEZ_Carbon_Flux_Sovereign!B54)</f>
        <v>0</v>
      </c>
      <c r="K54">
        <f>SUMIFS(EEZ_carbon_flux_by_territory_bo!$J$4:$J$240,EEZ_carbon_flux_by_territory_bo!$D$4:$D$240,1,EEZ_carbon_flux_by_territory_bo!$C$4:$C$240,EEZ_Carbon_Flux_Sovereign!B54)^0.5</f>
        <v>0</v>
      </c>
      <c r="L54">
        <f>SUMIF(EEZ_carbon_flux_by_territory_bo!B$4:B$240,B54,EEZ_carbon_flux_by_territory_bo!G$4:G$240)</f>
        <v>5.6764270793400004E-2</v>
      </c>
      <c r="M54">
        <f>SUMIF(EEZ_carbon_flux_by_territory_bo!C$4:C$240,B54,EEZ_carbon_flux_by_territory_bo!G$4:G$240)</f>
        <v>5.6764270793400004E-2</v>
      </c>
    </row>
    <row r="55" spans="1:13">
      <c r="A55">
        <f t="shared" si="0"/>
        <v>73</v>
      </c>
      <c r="B55" t="s">
        <v>362</v>
      </c>
      <c r="C55" t="str">
        <f>VLOOKUP(B55,EEZ_carbon_flux_by_territory_bo!$B$4:$P$240,2,FALSE)</f>
        <v>GHA</v>
      </c>
      <c r="D55" t="str">
        <f>VLOOKUP(B55,EEZ_carbon_flux_by_territory_bo!$C$4:$F$240,4,FALSE)</f>
        <v>NA</v>
      </c>
      <c r="E55">
        <f>SUMIF(EEZ_carbon_flux_by_territory_bo!B$4:B$240,B55,EEZ_carbon_flux_by_territory_bo!H$4:H$240)</f>
        <v>6.4310476295912284</v>
      </c>
      <c r="F55">
        <f>VLOOKUP(B55,EEZ_carbon_flux_by_territory_bo!$B$4:$I$240,8,FALSE)</f>
        <v>0.91872108994160406</v>
      </c>
      <c r="G55">
        <f>SUMIF(EEZ_carbon_flux_by_territory_bo!C$4:C$240,B55,EEZ_carbon_flux_by_territory_bo!H$4:H$240)</f>
        <v>6.4310476295912284</v>
      </c>
      <c r="H55">
        <f>SUMIF(EEZ_carbon_flux_by_territory_bo!B$4:B$240,B55,EEZ_carbon_flux_by_territory_bo!J$4:J$240)^0.5</f>
        <v>0.91872108994160406</v>
      </c>
      <c r="I55">
        <f t="shared" si="1"/>
        <v>0</v>
      </c>
      <c r="J55">
        <f>SUMIFS(EEZ_carbon_flux_by_territory_bo!$H$4:$H$240,EEZ_carbon_flux_by_territory_bo!$D$4:$D$240,1,EEZ_carbon_flux_by_territory_bo!$C$4:$C$240,EEZ_Carbon_Flux_Sovereign!B55)</f>
        <v>0</v>
      </c>
      <c r="K55">
        <f>SUMIFS(EEZ_carbon_flux_by_territory_bo!$J$4:$J$240,EEZ_carbon_flux_by_territory_bo!$D$4:$D$240,1,EEZ_carbon_flux_by_territory_bo!$C$4:$C$240,EEZ_Carbon_Flux_Sovereign!B55)^0.5</f>
        <v>0</v>
      </c>
      <c r="L55">
        <f>SUMIF(EEZ_carbon_flux_by_territory_bo!B$4:B$240,B55,EEZ_carbon_flux_by_territory_bo!G$4:G$240)</f>
        <v>0.22748055404</v>
      </c>
      <c r="M55">
        <f>SUMIF(EEZ_carbon_flux_by_territory_bo!C$4:C$240,B55,EEZ_carbon_flux_by_territory_bo!G$4:G$240)</f>
        <v>0.22748055404</v>
      </c>
    </row>
    <row r="56" spans="1:13">
      <c r="A56">
        <f t="shared" si="0"/>
        <v>55</v>
      </c>
      <c r="B56" t="s">
        <v>364</v>
      </c>
      <c r="C56" t="str">
        <f>VLOOKUP(B56,EEZ_carbon_flux_by_territory_bo!$B$4:$P$240,2,FALSE)</f>
        <v>GRC</v>
      </c>
      <c r="D56" t="str">
        <f>VLOOKUP(B56,EEZ_carbon_flux_by_territory_bo!$C$4:$F$240,4,FALSE)</f>
        <v>EU</v>
      </c>
      <c r="E56">
        <f>SUMIF(EEZ_carbon_flux_by_territory_bo!B$4:B$240,B56,EEZ_carbon_flux_by_territory_bo!H$4:H$240)</f>
        <v>13.651617507191094</v>
      </c>
      <c r="F56">
        <f>VLOOKUP(B56,EEZ_carbon_flux_by_territory_bo!$B$4:$I$240,8,FALSE)</f>
        <v>1.9502310724558709</v>
      </c>
      <c r="G56">
        <f>SUMIF(EEZ_carbon_flux_by_territory_bo!C$4:C$240,B56,EEZ_carbon_flux_by_territory_bo!H$4:H$240)</f>
        <v>13.651617507191094</v>
      </c>
      <c r="H56">
        <f>SUMIF(EEZ_carbon_flux_by_territory_bo!B$4:B$240,B56,EEZ_carbon_flux_by_territory_bo!J$4:J$240)^0.5</f>
        <v>1.9502310724558709</v>
      </c>
      <c r="I56">
        <f t="shared" si="1"/>
        <v>0</v>
      </c>
      <c r="J56">
        <f>SUMIFS(EEZ_carbon_flux_by_territory_bo!$H$4:$H$240,EEZ_carbon_flux_by_territory_bo!$D$4:$D$240,1,EEZ_carbon_flux_by_territory_bo!$C$4:$C$240,EEZ_Carbon_Flux_Sovereign!B56)</f>
        <v>0</v>
      </c>
      <c r="K56">
        <f>SUMIFS(EEZ_carbon_flux_by_territory_bo!$J$4:$J$240,EEZ_carbon_flux_by_territory_bo!$D$4:$D$240,1,EEZ_carbon_flux_by_territory_bo!$C$4:$C$240,EEZ_Carbon_Flux_Sovereign!B56)^0.5</f>
        <v>0</v>
      </c>
      <c r="L56">
        <f>SUMIF(EEZ_carbon_flux_by_territory_bo!B$4:B$240,B56,EEZ_carbon_flux_by_territory_bo!G$4:G$240)</f>
        <v>0.48288827776499998</v>
      </c>
      <c r="M56">
        <f>SUMIF(EEZ_carbon_flux_by_territory_bo!C$4:C$240,B56,EEZ_carbon_flux_by_territory_bo!G$4:G$240)</f>
        <v>0.48288827776499998</v>
      </c>
    </row>
    <row r="57" spans="1:13">
      <c r="A57">
        <f t="shared" si="0"/>
        <v>99</v>
      </c>
      <c r="B57" t="s">
        <v>369</v>
      </c>
      <c r="C57" t="str">
        <f>VLOOKUP(B57,EEZ_carbon_flux_by_territory_bo!$B$4:$P$240,2,FALSE)</f>
        <v>GTM</v>
      </c>
      <c r="D57" t="str">
        <f>VLOOKUP(B57,EEZ_carbon_flux_by_territory_bo!$C$4:$F$240,4,FALSE)</f>
        <v>NA</v>
      </c>
      <c r="E57">
        <f>SUMIF(EEZ_carbon_flux_by_territory_bo!B$4:B$240,B57,EEZ_carbon_flux_by_territory_bo!H$4:H$240)</f>
        <v>3.1283624552503873</v>
      </c>
      <c r="F57">
        <f>VLOOKUP(B57,EEZ_carbon_flux_by_territory_bo!$B$4:$I$240,8,FALSE)</f>
        <v>0.44690892217862682</v>
      </c>
      <c r="G57">
        <f>SUMIF(EEZ_carbon_flux_by_territory_bo!C$4:C$240,B57,EEZ_carbon_flux_by_territory_bo!H$4:H$240)</f>
        <v>3.1283624552503873</v>
      </c>
      <c r="H57">
        <f>SUMIF(EEZ_carbon_flux_by_territory_bo!B$4:B$240,B57,EEZ_carbon_flux_by_territory_bo!J$4:J$240)^0.5</f>
        <v>0.44690892217862682</v>
      </c>
      <c r="I57">
        <f t="shared" si="1"/>
        <v>0</v>
      </c>
      <c r="J57">
        <f>SUMIFS(EEZ_carbon_flux_by_territory_bo!$H$4:$H$240,EEZ_carbon_flux_by_territory_bo!$D$4:$D$240,1,EEZ_carbon_flux_by_territory_bo!$C$4:$C$240,EEZ_Carbon_Flux_Sovereign!B57)</f>
        <v>0</v>
      </c>
      <c r="K57">
        <f>SUMIFS(EEZ_carbon_flux_by_territory_bo!$J$4:$J$240,EEZ_carbon_flux_by_territory_bo!$D$4:$D$240,1,EEZ_carbon_flux_by_territory_bo!$C$4:$C$240,EEZ_Carbon_Flux_Sovereign!B57)^0.5</f>
        <v>0</v>
      </c>
      <c r="L57">
        <f>SUMIF(EEZ_carbon_flux_by_territory_bo!B$4:B$240,B57,EEZ_carbon_flux_by_territory_bo!G$4:G$240)</f>
        <v>0.110657184575</v>
      </c>
      <c r="M57">
        <f>SUMIF(EEZ_carbon_flux_by_territory_bo!C$4:C$240,B57,EEZ_carbon_flux_by_territory_bo!G$4:G$240)</f>
        <v>0.110657184575</v>
      </c>
    </row>
    <row r="58" spans="1:13">
      <c r="A58">
        <f t="shared" si="0"/>
        <v>100</v>
      </c>
      <c r="B58" t="s">
        <v>372</v>
      </c>
      <c r="C58" t="str">
        <f>VLOOKUP(B58,EEZ_carbon_flux_by_territory_bo!$B$4:$P$240,2,FALSE)</f>
        <v>GNB</v>
      </c>
      <c r="D58" t="str">
        <f>VLOOKUP(B58,EEZ_carbon_flux_by_territory_bo!$C$4:$F$240,4,FALSE)</f>
        <v>NA</v>
      </c>
      <c r="E58">
        <f>SUMIF(EEZ_carbon_flux_by_territory_bo!B$4:B$240,B58,EEZ_carbon_flux_by_territory_bo!H$4:H$240)</f>
        <v>3.0183640249148036</v>
      </c>
      <c r="F58">
        <f>VLOOKUP(B58,EEZ_carbon_flux_by_territory_bo!$B$4:$I$240,8,FALSE)</f>
        <v>0.43119486070211482</v>
      </c>
      <c r="G58">
        <f>SUMIF(EEZ_carbon_flux_by_territory_bo!C$4:C$240,B58,EEZ_carbon_flux_by_territory_bo!H$4:H$240)</f>
        <v>3.0183640249148036</v>
      </c>
      <c r="H58">
        <f>SUMIF(EEZ_carbon_flux_by_territory_bo!B$4:B$240,B58,EEZ_carbon_flux_by_territory_bo!J$4:J$240)^0.5</f>
        <v>0.43119486070211482</v>
      </c>
      <c r="I58">
        <f t="shared" si="1"/>
        <v>0</v>
      </c>
      <c r="J58">
        <f>SUMIFS(EEZ_carbon_flux_by_territory_bo!$H$4:$H$240,EEZ_carbon_flux_by_territory_bo!$D$4:$D$240,1,EEZ_carbon_flux_by_territory_bo!$C$4:$C$240,EEZ_Carbon_Flux_Sovereign!B58)</f>
        <v>0</v>
      </c>
      <c r="K58">
        <f>SUMIFS(EEZ_carbon_flux_by_territory_bo!$J$4:$J$240,EEZ_carbon_flux_by_territory_bo!$D$4:$D$240,1,EEZ_carbon_flux_by_territory_bo!$C$4:$C$240,EEZ_Carbon_Flux_Sovereign!B58)^0.5</f>
        <v>0</v>
      </c>
      <c r="L58">
        <f>SUMIF(EEZ_carbon_flux_by_territory_bo!B$4:B$240,B58,EEZ_carbon_flux_by_territory_bo!G$4:G$240)</f>
        <v>0.106766293803</v>
      </c>
      <c r="M58">
        <f>SUMIF(EEZ_carbon_flux_by_territory_bo!C$4:C$240,B58,EEZ_carbon_flux_by_territory_bo!G$4:G$240)</f>
        <v>0.106766293803</v>
      </c>
    </row>
    <row r="59" spans="1:13">
      <c r="A59">
        <f t="shared" si="0"/>
        <v>102</v>
      </c>
      <c r="B59" t="s">
        <v>371</v>
      </c>
      <c r="C59" t="str">
        <f>VLOOKUP(B59,EEZ_carbon_flux_by_territory_bo!$B$4:$P$240,2,FALSE)</f>
        <v>GIN</v>
      </c>
      <c r="D59" t="str">
        <f>VLOOKUP(B59,EEZ_carbon_flux_by_territory_bo!$C$4:$F$240,4,FALSE)</f>
        <v>NA</v>
      </c>
      <c r="E59">
        <f>SUMIF(EEZ_carbon_flux_by_territory_bo!B$4:B$240,B59,EEZ_carbon_flux_by_territory_bo!H$4:H$240)</f>
        <v>2.8882944875969696</v>
      </c>
      <c r="F59">
        <f>VLOOKUP(B59,EEZ_carbon_flux_by_territory_bo!$B$4:$I$240,8,FALSE)</f>
        <v>0.41261349822813859</v>
      </c>
      <c r="G59">
        <f>SUMIF(EEZ_carbon_flux_by_territory_bo!C$4:C$240,B59,EEZ_carbon_flux_by_territory_bo!H$4:H$240)</f>
        <v>2.8882944875969696</v>
      </c>
      <c r="H59">
        <f>SUMIF(EEZ_carbon_flux_by_territory_bo!B$4:B$240,B59,EEZ_carbon_flux_by_territory_bo!J$4:J$240)^0.5</f>
        <v>0.41261349822813859</v>
      </c>
      <c r="I59">
        <f t="shared" si="1"/>
        <v>0</v>
      </c>
      <c r="J59">
        <f>SUMIFS(EEZ_carbon_flux_by_territory_bo!$H$4:$H$240,EEZ_carbon_flux_by_territory_bo!$D$4:$D$240,1,EEZ_carbon_flux_by_territory_bo!$C$4:$C$240,EEZ_Carbon_Flux_Sovereign!B59)</f>
        <v>0</v>
      </c>
      <c r="K59">
        <f>SUMIFS(EEZ_carbon_flux_by_territory_bo!$J$4:$J$240,EEZ_carbon_flux_by_territory_bo!$D$4:$D$240,1,EEZ_carbon_flux_by_territory_bo!$C$4:$C$240,EEZ_Carbon_Flux_Sovereign!B59)^0.5</f>
        <v>0</v>
      </c>
      <c r="L59">
        <f>SUMIF(EEZ_carbon_flux_by_territory_bo!B$4:B$240,B59,EEZ_carbon_flux_by_territory_bo!G$4:G$240)</f>
        <v>0.10216544303699999</v>
      </c>
      <c r="M59">
        <f>SUMIF(EEZ_carbon_flux_by_territory_bo!C$4:C$240,B59,EEZ_carbon_flux_by_territory_bo!G$4:G$240)</f>
        <v>0.10216544303699999</v>
      </c>
    </row>
    <row r="60" spans="1:13">
      <c r="A60">
        <f t="shared" si="0"/>
        <v>91</v>
      </c>
      <c r="B60" t="s">
        <v>373</v>
      </c>
      <c r="C60" t="str">
        <f>VLOOKUP(B60,EEZ_carbon_flux_by_territory_bo!$B$4:$P$240,2,FALSE)</f>
        <v>GUY</v>
      </c>
      <c r="D60" t="str">
        <f>VLOOKUP(B60,EEZ_carbon_flux_by_territory_bo!$C$4:$F$240,4,FALSE)</f>
        <v>NA</v>
      </c>
      <c r="E60">
        <f>SUMIF(EEZ_carbon_flux_by_territory_bo!B$4:B$240,B60,EEZ_carbon_flux_by_territory_bo!H$4:H$240)</f>
        <v>3.9196888591091952</v>
      </c>
      <c r="F60">
        <f>VLOOKUP(B60,EEZ_carbon_flux_by_territory_bo!$B$4:$I$240,8,FALSE)</f>
        <v>0.55995555130131369</v>
      </c>
      <c r="G60">
        <f>SUMIF(EEZ_carbon_flux_by_territory_bo!C$4:C$240,B60,EEZ_carbon_flux_by_territory_bo!H$4:H$240)</f>
        <v>3.9196888591091952</v>
      </c>
      <c r="H60">
        <f>SUMIF(EEZ_carbon_flux_by_territory_bo!B$4:B$240,B60,EEZ_carbon_flux_by_territory_bo!J$4:J$240)^0.5</f>
        <v>0.55995555130131369</v>
      </c>
      <c r="I60">
        <f t="shared" si="1"/>
        <v>0</v>
      </c>
      <c r="J60">
        <f>SUMIFS(EEZ_carbon_flux_by_territory_bo!$H$4:$H$240,EEZ_carbon_flux_by_territory_bo!$D$4:$D$240,1,EEZ_carbon_flux_by_territory_bo!$C$4:$C$240,EEZ_Carbon_Flux_Sovereign!B60)</f>
        <v>0</v>
      </c>
      <c r="K60">
        <f>SUMIFS(EEZ_carbon_flux_by_territory_bo!$J$4:$J$240,EEZ_carbon_flux_by_territory_bo!$D$4:$D$240,1,EEZ_carbon_flux_by_territory_bo!$C$4:$C$240,EEZ_Carbon_Flux_Sovereign!B60)^0.5</f>
        <v>0</v>
      </c>
      <c r="L60">
        <f>SUMIF(EEZ_carbon_flux_by_territory_bo!B$4:B$240,B60,EEZ_carbon_flux_by_territory_bo!G$4:G$240)</f>
        <v>0.13864817129199999</v>
      </c>
      <c r="M60">
        <f>SUMIF(EEZ_carbon_flux_by_territory_bo!C$4:C$240,B60,EEZ_carbon_flux_by_territory_bo!G$4:G$240)</f>
        <v>0.13864817129199999</v>
      </c>
    </row>
    <row r="61" spans="1:13">
      <c r="A61">
        <f t="shared" si="0"/>
        <v>101</v>
      </c>
      <c r="B61" t="s">
        <v>374</v>
      </c>
      <c r="C61" t="str">
        <f>VLOOKUP(B61,EEZ_carbon_flux_by_territory_bo!$B$4:$P$240,2,FALSE)</f>
        <v>HTI</v>
      </c>
      <c r="D61" t="str">
        <f>VLOOKUP(B61,EEZ_carbon_flux_by_territory_bo!$C$4:$F$240,4,FALSE)</f>
        <v>NA</v>
      </c>
      <c r="E61">
        <f>SUMIF(EEZ_carbon_flux_by_territory_bo!B$4:B$240,B61,EEZ_carbon_flux_by_territory_bo!H$4:H$240)</f>
        <v>2.92585738095659</v>
      </c>
      <c r="F61">
        <f>VLOOKUP(B61,EEZ_carbon_flux_by_territory_bo!$B$4:$I$240,8,FALSE)</f>
        <v>0.41797962585094145</v>
      </c>
      <c r="G61">
        <f>SUMIF(EEZ_carbon_flux_by_territory_bo!C$4:C$240,B61,EEZ_carbon_flux_by_territory_bo!H$4:H$240)</f>
        <v>2.92585738095659</v>
      </c>
      <c r="H61">
        <f>SUMIF(EEZ_carbon_flux_by_territory_bo!B$4:B$240,B61,EEZ_carbon_flux_by_territory_bo!J$4:J$240)^0.5</f>
        <v>0.41797962585094145</v>
      </c>
      <c r="I61">
        <f t="shared" si="1"/>
        <v>0</v>
      </c>
      <c r="J61">
        <f>SUMIFS(EEZ_carbon_flux_by_territory_bo!$H$4:$H$240,EEZ_carbon_flux_by_territory_bo!$D$4:$D$240,1,EEZ_carbon_flux_by_territory_bo!$C$4:$C$240,EEZ_Carbon_Flux_Sovereign!B61)</f>
        <v>0</v>
      </c>
      <c r="K61">
        <f>SUMIFS(EEZ_carbon_flux_by_territory_bo!$J$4:$J$240,EEZ_carbon_flux_by_territory_bo!$D$4:$D$240,1,EEZ_carbon_flux_by_territory_bo!$C$4:$C$240,EEZ_Carbon_Flux_Sovereign!B61)^0.5</f>
        <v>0</v>
      </c>
      <c r="L61">
        <f>SUMIF(EEZ_carbon_flux_by_territory_bo!B$4:B$240,B61,EEZ_carbon_flux_by_territory_bo!G$4:G$240)</f>
        <v>0.10349412668000001</v>
      </c>
      <c r="M61">
        <f>SUMIF(EEZ_carbon_flux_by_territory_bo!C$4:C$240,B61,EEZ_carbon_flux_by_territory_bo!G$4:G$240)</f>
        <v>0.10349412668000001</v>
      </c>
    </row>
    <row r="62" spans="1:13">
      <c r="A62">
        <f t="shared" si="0"/>
        <v>78</v>
      </c>
      <c r="B62" t="s">
        <v>379</v>
      </c>
      <c r="C62" t="str">
        <f>VLOOKUP(B62,EEZ_carbon_flux_by_territory_bo!$B$4:$P$240,2,FALSE)</f>
        <v>HND</v>
      </c>
      <c r="D62" t="str">
        <f>VLOOKUP(B62,EEZ_carbon_flux_by_territory_bo!$C$4:$F$240,4,FALSE)</f>
        <v>NA</v>
      </c>
      <c r="E62">
        <f>SUMIF(EEZ_carbon_flux_by_territory_bo!B$4:B$240,B62,EEZ_carbon_flux_by_territory_bo!H$4:H$240)</f>
        <v>5.9548746087280122</v>
      </c>
      <c r="F62">
        <f>VLOOKUP(B62,EEZ_carbon_flux_by_territory_bo!$B$4:$I$240,8,FALSE)</f>
        <v>0.85069637267543041</v>
      </c>
      <c r="G62">
        <f>SUMIF(EEZ_carbon_flux_by_territory_bo!C$4:C$240,B62,EEZ_carbon_flux_by_territory_bo!H$4:H$240)</f>
        <v>5.9548746087280122</v>
      </c>
      <c r="H62">
        <f>SUMIF(EEZ_carbon_flux_by_territory_bo!B$4:B$240,B62,EEZ_carbon_flux_by_territory_bo!J$4:J$240)^0.5</f>
        <v>0.85069637267543041</v>
      </c>
      <c r="I62">
        <f t="shared" si="1"/>
        <v>0</v>
      </c>
      <c r="J62">
        <f>SUMIFS(EEZ_carbon_flux_by_territory_bo!$H$4:$H$240,EEZ_carbon_flux_by_territory_bo!$D$4:$D$240,1,EEZ_carbon_flux_by_territory_bo!$C$4:$C$240,EEZ_Carbon_Flux_Sovereign!B62)</f>
        <v>0</v>
      </c>
      <c r="K62">
        <f>SUMIFS(EEZ_carbon_flux_by_territory_bo!$J$4:$J$240,EEZ_carbon_flux_by_territory_bo!$D$4:$D$240,1,EEZ_carbon_flux_by_territory_bo!$C$4:$C$240,EEZ_Carbon_Flux_Sovereign!B62)^0.5</f>
        <v>0</v>
      </c>
      <c r="L62">
        <f>SUMIF(EEZ_carbon_flux_by_territory_bo!B$4:B$240,B62,EEZ_carbon_flux_by_territory_bo!G$4:G$240)</f>
        <v>0.21063724812099999</v>
      </c>
      <c r="M62">
        <f>SUMIF(EEZ_carbon_flux_by_territory_bo!C$4:C$240,B62,EEZ_carbon_flux_by_territory_bo!G$4:G$240)</f>
        <v>0.21063724812099999</v>
      </c>
    </row>
    <row r="63" spans="1:13">
      <c r="A63">
        <f t="shared" si="0"/>
        <v>36</v>
      </c>
      <c r="B63" t="s">
        <v>384</v>
      </c>
      <c r="C63" t="str">
        <f>VLOOKUP(B63,EEZ_carbon_flux_by_territory_bo!$B$4:$P$240,2,FALSE)</f>
        <v>ISL</v>
      </c>
      <c r="D63" t="str">
        <f>VLOOKUP(B63,EEZ_carbon_flux_by_territory_bo!$C$4:$F$240,4,FALSE)</f>
        <v>EU</v>
      </c>
      <c r="E63">
        <f>SUMIF(EEZ_carbon_flux_by_territory_bo!B$4:B$240,B63,EEZ_carbon_flux_by_territory_bo!H$4:H$240)</f>
        <v>22.86191718512362</v>
      </c>
      <c r="F63">
        <f>VLOOKUP(B63,EEZ_carbon_flux_by_territory_bo!$B$4:$I$240,8,FALSE)</f>
        <v>3.265988169303375</v>
      </c>
      <c r="G63">
        <f>SUMIF(EEZ_carbon_flux_by_territory_bo!C$4:C$240,B63,EEZ_carbon_flux_by_territory_bo!H$4:H$240)</f>
        <v>22.86191718512362</v>
      </c>
      <c r="H63">
        <f>SUMIF(EEZ_carbon_flux_by_territory_bo!B$4:B$240,B63,EEZ_carbon_flux_by_territory_bo!J$4:J$240)^0.5</f>
        <v>3.265988169303375</v>
      </c>
      <c r="I63">
        <f t="shared" si="1"/>
        <v>0</v>
      </c>
      <c r="J63">
        <f>SUMIFS(EEZ_carbon_flux_by_territory_bo!$H$4:$H$240,EEZ_carbon_flux_by_territory_bo!$D$4:$D$240,1,EEZ_carbon_flux_by_territory_bo!$C$4:$C$240,EEZ_Carbon_Flux_Sovereign!B63)</f>
        <v>0</v>
      </c>
      <c r="K63">
        <f>SUMIFS(EEZ_carbon_flux_by_territory_bo!$J$4:$J$240,EEZ_carbon_flux_by_territory_bo!$D$4:$D$240,1,EEZ_carbon_flux_by_territory_bo!$C$4:$C$240,EEZ_Carbon_Flux_Sovereign!B63)^0.5</f>
        <v>0</v>
      </c>
      <c r="L63">
        <f>SUMIF(EEZ_carbon_flux_by_territory_bo!B$4:B$240,B63,EEZ_carbon_flux_by_territory_bo!G$4:G$240)</f>
        <v>0.80867719961499995</v>
      </c>
      <c r="M63">
        <f>SUMIF(EEZ_carbon_flux_by_territory_bo!C$4:C$240,B63,EEZ_carbon_flux_by_territory_bo!G$4:G$240)</f>
        <v>0.80867719961499995</v>
      </c>
    </row>
    <row r="64" spans="1:13">
      <c r="A64">
        <f t="shared" si="0"/>
        <v>17</v>
      </c>
      <c r="B64" t="s">
        <v>385</v>
      </c>
      <c r="C64" t="str">
        <f>VLOOKUP(B64,EEZ_carbon_flux_by_territory_bo!$B$4:$P$240,2,FALSE)</f>
        <v>IND</v>
      </c>
      <c r="D64" t="str">
        <f>VLOOKUP(B64,EEZ_carbon_flux_by_territory_bo!$C$4:$F$240,4,FALSE)</f>
        <v>NA</v>
      </c>
      <c r="E64">
        <f>SUMIF(EEZ_carbon_flux_by_territory_bo!B$4:B$240,B64,EEZ_carbon_flux_by_territory_bo!H$4:H$240)</f>
        <v>65.697035505458246</v>
      </c>
      <c r="F64">
        <f>VLOOKUP(B64,EEZ_carbon_flux_by_territory_bo!$B$4:$I$240,8,FALSE)</f>
        <v>2.6831388007373067</v>
      </c>
      <c r="G64">
        <f>SUMIF(EEZ_carbon_flux_by_territory_bo!C$4:C$240,B64,EEZ_carbon_flux_by_territory_bo!H$4:H$240)</f>
        <v>65.697035505458246</v>
      </c>
      <c r="H64">
        <f>SUMIF(EEZ_carbon_flux_by_territory_bo!B$4:B$240,B64,EEZ_carbon_flux_by_territory_bo!J$4:J$240)^0.5</f>
        <v>7.219284941336289</v>
      </c>
      <c r="I64">
        <f t="shared" si="1"/>
        <v>0</v>
      </c>
      <c r="J64">
        <f>SUMIFS(EEZ_carbon_flux_by_territory_bo!$H$4:$H$240,EEZ_carbon_flux_by_territory_bo!$D$4:$D$240,1,EEZ_carbon_flux_by_territory_bo!$C$4:$C$240,EEZ_Carbon_Flux_Sovereign!B64)</f>
        <v>0</v>
      </c>
      <c r="K64">
        <f>SUMIFS(EEZ_carbon_flux_by_territory_bo!$J$4:$J$240,EEZ_carbon_flux_by_territory_bo!$D$4:$D$240,1,EEZ_carbon_flux_by_territory_bo!$C$4:$C$240,EEZ_Carbon_Flux_Sovereign!B64)^0.5</f>
        <v>0</v>
      </c>
      <c r="L64">
        <f>SUMIF(EEZ_carbon_flux_by_territory_bo!B$4:B$240,B64,EEZ_carbon_flux_by_territory_bo!G$4:G$240)</f>
        <v>2.3238512442050001</v>
      </c>
      <c r="M64">
        <f>SUMIF(EEZ_carbon_flux_by_territory_bo!C$4:C$240,B64,EEZ_carbon_flux_by_territory_bo!G$4:G$240)</f>
        <v>2.3238512442050001</v>
      </c>
    </row>
    <row r="65" spans="1:13">
      <c r="A65">
        <f t="shared" si="0"/>
        <v>7</v>
      </c>
      <c r="B65" t="s">
        <v>386</v>
      </c>
      <c r="C65" t="str">
        <f>VLOOKUP(B65,EEZ_carbon_flux_by_territory_bo!$B$4:$P$240,2,FALSE)</f>
        <v>IDN</v>
      </c>
      <c r="D65" t="str">
        <f>VLOOKUP(B65,EEZ_carbon_flux_by_territory_bo!$C$4:$F$240,4,FALSE)</f>
        <v>NA</v>
      </c>
      <c r="E65">
        <f>SUMIF(EEZ_carbon_flux_by_territory_bo!B$4:B$240,B65,EEZ_carbon_flux_by_territory_bo!H$4:H$240)</f>
        <v>170.21114065149453</v>
      </c>
      <c r="F65">
        <f>VLOOKUP(B65,EEZ_carbon_flux_by_territory_bo!$B$4:$I$240,8,FALSE)</f>
        <v>24.315877235927793</v>
      </c>
      <c r="G65">
        <f>SUMIF(EEZ_carbon_flux_by_territory_bo!C$4:C$240,B65,EEZ_carbon_flux_by_territory_bo!H$4:H$240)</f>
        <v>170.21114065149453</v>
      </c>
      <c r="H65">
        <f>SUMIF(EEZ_carbon_flux_by_territory_bo!B$4:B$240,B65,EEZ_carbon_flux_by_territory_bo!J$4:J$240)^0.5</f>
        <v>24.315877235927793</v>
      </c>
      <c r="I65">
        <f t="shared" si="1"/>
        <v>0</v>
      </c>
      <c r="J65">
        <f>SUMIFS(EEZ_carbon_flux_by_territory_bo!$H$4:$H$240,EEZ_carbon_flux_by_territory_bo!$D$4:$D$240,1,EEZ_carbon_flux_by_territory_bo!$C$4:$C$240,EEZ_Carbon_Flux_Sovereign!B65)</f>
        <v>0</v>
      </c>
      <c r="K65">
        <f>SUMIFS(EEZ_carbon_flux_by_territory_bo!$J$4:$J$240,EEZ_carbon_flux_by_territory_bo!$D$4:$D$240,1,EEZ_carbon_flux_by_territory_bo!$C$4:$C$240,EEZ_Carbon_Flux_Sovereign!B65)^0.5</f>
        <v>0</v>
      </c>
      <c r="L65">
        <f>SUMIF(EEZ_carbon_flux_by_territory_bo!B$4:B$240,B65,EEZ_carbon_flux_by_territory_bo!G$4:G$240)</f>
        <v>6.0207491546199998</v>
      </c>
      <c r="M65">
        <f>SUMIF(EEZ_carbon_flux_by_territory_bo!C$4:C$240,B65,EEZ_carbon_flux_by_territory_bo!G$4:G$240)</f>
        <v>6.0207491546199998</v>
      </c>
    </row>
    <row r="66" spans="1:13">
      <c r="A66">
        <f t="shared" si="0"/>
        <v>88</v>
      </c>
      <c r="B66" t="s">
        <v>388</v>
      </c>
      <c r="C66" t="str">
        <f>VLOOKUP(B66,EEZ_carbon_flux_by_territory_bo!$B$4:$P$240,2,FALSE)</f>
        <v>IRN</v>
      </c>
      <c r="D66" t="str">
        <f>VLOOKUP(B66,EEZ_carbon_flux_by_territory_bo!$C$4:$F$240,4,FALSE)</f>
        <v>NA</v>
      </c>
      <c r="E66">
        <f>SUMIF(EEZ_carbon_flux_by_territory_bo!B$4:B$240,B66,EEZ_carbon_flux_by_territory_bo!H$4:H$240)</f>
        <v>4.4473126009141692</v>
      </c>
      <c r="F66">
        <f>VLOOKUP(B66,EEZ_carbon_flux_by_territory_bo!$B$4:$I$240,8,FALSE)</f>
        <v>0.63533037155916716</v>
      </c>
      <c r="G66">
        <f>SUMIF(EEZ_carbon_flux_by_territory_bo!C$4:C$240,B66,EEZ_carbon_flux_by_territory_bo!H$4:H$240)</f>
        <v>4.4473126009141692</v>
      </c>
      <c r="H66">
        <f>SUMIF(EEZ_carbon_flux_by_territory_bo!B$4:B$240,B66,EEZ_carbon_flux_by_territory_bo!J$4:J$240)^0.5</f>
        <v>0.63533037155916716</v>
      </c>
      <c r="I66">
        <f t="shared" si="1"/>
        <v>0</v>
      </c>
      <c r="J66">
        <f>SUMIFS(EEZ_carbon_flux_by_territory_bo!$H$4:$H$240,EEZ_carbon_flux_by_territory_bo!$D$4:$D$240,1,EEZ_carbon_flux_by_territory_bo!$C$4:$C$240,EEZ_Carbon_Flux_Sovereign!B66)</f>
        <v>0</v>
      </c>
      <c r="K66">
        <f>SUMIFS(EEZ_carbon_flux_by_territory_bo!$J$4:$J$240,EEZ_carbon_flux_by_territory_bo!$D$4:$D$240,1,EEZ_carbon_flux_by_territory_bo!$C$4:$C$240,EEZ_Carbon_Flux_Sovereign!B66)^0.5</f>
        <v>0</v>
      </c>
      <c r="L66">
        <f>SUMIF(EEZ_carbon_flux_by_territory_bo!B$4:B$240,B66,EEZ_carbon_flux_by_territory_bo!G$4:G$240)</f>
        <v>0.157311404411</v>
      </c>
      <c r="M66">
        <f>SUMIF(EEZ_carbon_flux_by_territory_bo!C$4:C$240,B66,EEZ_carbon_flux_by_territory_bo!G$4:G$240)</f>
        <v>0.157311404411</v>
      </c>
    </row>
    <row r="67" spans="1:13">
      <c r="A67">
        <f t="shared" si="0"/>
        <v>144</v>
      </c>
      <c r="B67" t="s">
        <v>389</v>
      </c>
      <c r="C67" t="str">
        <f>VLOOKUP(B67,EEZ_carbon_flux_by_territory_bo!$B$4:$P$240,2,FALSE)</f>
        <v>IRQ</v>
      </c>
      <c r="D67" t="str">
        <f>VLOOKUP(B67,EEZ_carbon_flux_by_territory_bo!$C$4:$F$240,4,FALSE)</f>
        <v>NA</v>
      </c>
      <c r="E67">
        <f>SUMIF(EEZ_carbon_flux_by_territory_bo!B$4:B$240,B67,EEZ_carbon_flux_by_territory_bo!H$4:H$240)</f>
        <v>3.3571497517952013E-2</v>
      </c>
      <c r="F67">
        <f>VLOOKUP(B67,EEZ_carbon_flux_by_territory_bo!$B$4:$I$240,8,FALSE)</f>
        <v>4.7959282168502891E-3</v>
      </c>
      <c r="G67">
        <f>SUMIF(EEZ_carbon_flux_by_territory_bo!C$4:C$240,B67,EEZ_carbon_flux_by_territory_bo!H$4:H$240)</f>
        <v>3.3571497517952013E-2</v>
      </c>
      <c r="H67">
        <f>SUMIF(EEZ_carbon_flux_by_territory_bo!B$4:B$240,B67,EEZ_carbon_flux_by_territory_bo!J$4:J$240)^0.5</f>
        <v>4.7959282168502891E-3</v>
      </c>
      <c r="I67">
        <f t="shared" si="1"/>
        <v>0</v>
      </c>
      <c r="J67">
        <f>SUMIFS(EEZ_carbon_flux_by_territory_bo!$H$4:$H$240,EEZ_carbon_flux_by_territory_bo!$D$4:$D$240,1,EEZ_carbon_flux_by_territory_bo!$C$4:$C$240,EEZ_Carbon_Flux_Sovereign!B67)</f>
        <v>0</v>
      </c>
      <c r="K67">
        <f>SUMIFS(EEZ_carbon_flux_by_territory_bo!$J$4:$J$240,EEZ_carbon_flux_by_territory_bo!$D$4:$D$240,1,EEZ_carbon_flux_by_territory_bo!$C$4:$C$240,EEZ_Carbon_Flux_Sovereign!B67)^0.5</f>
        <v>0</v>
      </c>
      <c r="L67">
        <f>SUMIF(EEZ_carbon_flux_by_territory_bo!B$4:B$240,B67,EEZ_carbon_flux_by_territory_bo!G$4:G$240)</f>
        <v>1.18749903518E-3</v>
      </c>
      <c r="M67">
        <f>SUMIF(EEZ_carbon_flux_by_territory_bo!C$4:C$240,B67,EEZ_carbon_flux_by_territory_bo!G$4:G$240)</f>
        <v>1.18749903518E-3</v>
      </c>
    </row>
    <row r="68" spans="1:13">
      <c r="A68">
        <f t="shared" si="0"/>
        <v>58</v>
      </c>
      <c r="B68" t="s">
        <v>390</v>
      </c>
      <c r="C68" t="str">
        <f>VLOOKUP(B68,EEZ_carbon_flux_by_territory_bo!$B$4:$P$240,2,FALSE)</f>
        <v>IRL</v>
      </c>
      <c r="D68" t="str">
        <f>VLOOKUP(B68,EEZ_carbon_flux_by_territory_bo!$C$4:$F$240,4,FALSE)</f>
        <v>EU</v>
      </c>
      <c r="E68">
        <f>SUMIF(EEZ_carbon_flux_by_territory_bo!B$4:B$240,B68,EEZ_carbon_flux_by_territory_bo!H$4:H$240)</f>
        <v>12.071548297896333</v>
      </c>
      <c r="F68">
        <f>VLOOKUP(B68,EEZ_carbon_flux_by_territory_bo!$B$4:$I$240,8,FALSE)</f>
        <v>1.7245068996994766</v>
      </c>
      <c r="G68">
        <f>SUMIF(EEZ_carbon_flux_by_territory_bo!C$4:C$240,B68,EEZ_carbon_flux_by_territory_bo!H$4:H$240)</f>
        <v>12.071548297896333</v>
      </c>
      <c r="H68">
        <f>SUMIF(EEZ_carbon_flux_by_territory_bo!B$4:B$240,B68,EEZ_carbon_flux_by_territory_bo!J$4:J$240)^0.5</f>
        <v>1.7245068996994766</v>
      </c>
      <c r="I68">
        <f t="shared" si="1"/>
        <v>0</v>
      </c>
      <c r="J68">
        <f>SUMIFS(EEZ_carbon_flux_by_territory_bo!$H$4:$H$240,EEZ_carbon_flux_by_territory_bo!$D$4:$D$240,1,EEZ_carbon_flux_by_territory_bo!$C$4:$C$240,EEZ_Carbon_Flux_Sovereign!B68)</f>
        <v>0</v>
      </c>
      <c r="K68">
        <f>SUMIFS(EEZ_carbon_flux_by_territory_bo!$J$4:$J$240,EEZ_carbon_flux_by_territory_bo!$D$4:$D$240,1,EEZ_carbon_flux_by_territory_bo!$C$4:$C$240,EEZ_Carbon_Flux_Sovereign!B68)^0.5</f>
        <v>0</v>
      </c>
      <c r="L68">
        <f>SUMIF(EEZ_carbon_flux_by_territory_bo!B$4:B$240,B68,EEZ_carbon_flux_by_territory_bo!G$4:G$240)</f>
        <v>0.42699769199199999</v>
      </c>
      <c r="M68">
        <f>SUMIF(EEZ_carbon_flux_by_territory_bo!C$4:C$240,B68,EEZ_carbon_flux_by_territory_bo!G$4:G$240)</f>
        <v>0.42699769199199999</v>
      </c>
    </row>
    <row r="69" spans="1:13">
      <c r="A69">
        <f t="shared" si="0"/>
        <v>127</v>
      </c>
      <c r="B69" t="s">
        <v>393</v>
      </c>
      <c r="C69" t="str">
        <f>VLOOKUP(B69,EEZ_carbon_flux_by_territory_bo!$B$4:$P$240,2,FALSE)</f>
        <v>ISR</v>
      </c>
      <c r="D69" t="str">
        <f>VLOOKUP(B69,EEZ_carbon_flux_by_territory_bo!$C$4:$F$240,4,FALSE)</f>
        <v>NA</v>
      </c>
      <c r="E69">
        <f>SUMIF(EEZ_carbon_flux_by_territory_bo!B$4:B$240,B69,EEZ_carbon_flux_by_territory_bo!H$4:H$240)</f>
        <v>0.69617513749513282</v>
      </c>
      <c r="F69">
        <f>VLOOKUP(B69,EEZ_carbon_flux_by_territory_bo!$B$4:$I$240,8,FALSE)</f>
        <v>9.945359107073326E-2</v>
      </c>
      <c r="G69">
        <f>SUMIF(EEZ_carbon_flux_by_territory_bo!C$4:C$240,B69,EEZ_carbon_flux_by_territory_bo!H$4:H$240)</f>
        <v>0.69617513749513282</v>
      </c>
      <c r="H69">
        <f>SUMIF(EEZ_carbon_flux_by_territory_bo!B$4:B$240,B69,EEZ_carbon_flux_by_territory_bo!J$4:J$240)^0.5</f>
        <v>9.945359107073326E-2</v>
      </c>
      <c r="I69">
        <f t="shared" si="1"/>
        <v>0</v>
      </c>
      <c r="J69">
        <f>SUMIFS(EEZ_carbon_flux_by_territory_bo!$H$4:$H$240,EEZ_carbon_flux_by_territory_bo!$D$4:$D$240,1,EEZ_carbon_flux_by_territory_bo!$C$4:$C$240,EEZ_Carbon_Flux_Sovereign!B69)</f>
        <v>0</v>
      </c>
      <c r="K69">
        <f>SUMIFS(EEZ_carbon_flux_by_territory_bo!$J$4:$J$240,EEZ_carbon_flux_by_territory_bo!$D$4:$D$240,1,EEZ_carbon_flux_by_territory_bo!$C$4:$C$240,EEZ_Carbon_Flux_Sovereign!B69)^0.5</f>
        <v>0</v>
      </c>
      <c r="L69">
        <f>SUMIF(EEZ_carbon_flux_by_territory_bo!B$4:B$240,B69,EEZ_carbon_flux_by_territory_bo!G$4:G$240)</f>
        <v>2.4625273378099999E-2</v>
      </c>
      <c r="M69">
        <f>SUMIF(EEZ_carbon_flux_by_territory_bo!C$4:C$240,B69,EEZ_carbon_flux_by_territory_bo!G$4:G$240)</f>
        <v>2.4625273378099999E-2</v>
      </c>
    </row>
    <row r="70" spans="1:13">
      <c r="A70">
        <f t="shared" si="0"/>
        <v>49</v>
      </c>
      <c r="B70" t="s">
        <v>394</v>
      </c>
      <c r="C70" t="str">
        <f>VLOOKUP(B70,EEZ_carbon_flux_by_territory_bo!$B$4:$P$240,2,FALSE)</f>
        <v>ITA</v>
      </c>
      <c r="D70" t="str">
        <f>VLOOKUP(B70,EEZ_carbon_flux_by_territory_bo!$C$4:$F$240,4,FALSE)</f>
        <v>EU</v>
      </c>
      <c r="E70">
        <f>SUMIF(EEZ_carbon_flux_by_territory_bo!B$4:B$240,B70,EEZ_carbon_flux_by_territory_bo!H$4:H$240)</f>
        <v>15.172232118558266</v>
      </c>
      <c r="F70">
        <f>VLOOKUP(B70,EEZ_carbon_flux_by_territory_bo!$B$4:$I$240,8,FALSE)</f>
        <v>2.1674617312226099</v>
      </c>
      <c r="G70">
        <f>SUMIF(EEZ_carbon_flux_by_territory_bo!C$4:C$240,B70,EEZ_carbon_flux_by_territory_bo!H$4:H$240)</f>
        <v>15.172232118558266</v>
      </c>
      <c r="H70">
        <f>SUMIF(EEZ_carbon_flux_by_territory_bo!B$4:B$240,B70,EEZ_carbon_flux_by_territory_bo!J$4:J$240)^0.5</f>
        <v>2.1674617312226099</v>
      </c>
      <c r="I70">
        <f t="shared" si="1"/>
        <v>0</v>
      </c>
      <c r="J70">
        <f>SUMIFS(EEZ_carbon_flux_by_territory_bo!$H$4:$H$240,EEZ_carbon_flux_by_territory_bo!$D$4:$D$240,1,EEZ_carbon_flux_by_territory_bo!$C$4:$C$240,EEZ_Carbon_Flux_Sovereign!B70)</f>
        <v>0</v>
      </c>
      <c r="K70">
        <f>SUMIFS(EEZ_carbon_flux_by_territory_bo!$J$4:$J$240,EEZ_carbon_flux_by_territory_bo!$D$4:$D$240,1,EEZ_carbon_flux_by_territory_bo!$C$4:$C$240,EEZ_Carbon_Flux_Sovereign!B70)^0.5</f>
        <v>0</v>
      </c>
      <c r="L70">
        <f>SUMIF(EEZ_carbon_flux_by_territory_bo!B$4:B$240,B70,EEZ_carbon_flux_by_territory_bo!G$4:G$240)</f>
        <v>0.53667582128799995</v>
      </c>
      <c r="M70">
        <f>SUMIF(EEZ_carbon_flux_by_territory_bo!C$4:C$240,B70,EEZ_carbon_flux_by_territory_bo!G$4:G$240)</f>
        <v>0.53667582128799995</v>
      </c>
    </row>
    <row r="71" spans="1:13">
      <c r="A71">
        <f t="shared" ref="A71:A134" si="2">_xlfn.RANK.EQ(G71,$G$6:$G$152)</f>
        <v>83</v>
      </c>
      <c r="B71" t="s">
        <v>331</v>
      </c>
      <c r="C71" t="str">
        <f>VLOOKUP(B71,EEZ_carbon_flux_by_territory_bo!$B$4:$P$240,2,FALSE)</f>
        <v>CIV</v>
      </c>
      <c r="D71" t="str">
        <f>VLOOKUP(B71,EEZ_carbon_flux_by_territory_bo!$C$4:$F$240,4,FALSE)</f>
        <v>NA</v>
      </c>
      <c r="E71">
        <f>SUMIF(EEZ_carbon_flux_by_territory_bo!B$4:B$240,B71,EEZ_carbon_flux_by_territory_bo!H$4:H$240)</f>
        <v>4.8558164834679882</v>
      </c>
      <c r="F71">
        <f>VLOOKUP(B71,EEZ_carbon_flux_by_territory_bo!$B$4:$I$240,8,FALSE)</f>
        <v>0.69368806906685554</v>
      </c>
      <c r="G71">
        <f>SUMIF(EEZ_carbon_flux_by_territory_bo!C$4:C$240,B71,EEZ_carbon_flux_by_territory_bo!H$4:H$240)</f>
        <v>4.8558164834679882</v>
      </c>
      <c r="H71">
        <f>SUMIF(EEZ_carbon_flux_by_territory_bo!B$4:B$240,B71,EEZ_carbon_flux_by_territory_bo!J$4:J$240)^0.5</f>
        <v>0.69368806906685554</v>
      </c>
      <c r="I71">
        <f t="shared" ref="I71:I132" si="3">G71-E71</f>
        <v>0</v>
      </c>
      <c r="J71">
        <f>SUMIFS(EEZ_carbon_flux_by_territory_bo!$H$4:$H$240,EEZ_carbon_flux_by_territory_bo!$D$4:$D$240,1,EEZ_carbon_flux_by_territory_bo!$C$4:$C$240,EEZ_Carbon_Flux_Sovereign!B71)</f>
        <v>0</v>
      </c>
      <c r="K71">
        <f>SUMIFS(EEZ_carbon_flux_by_territory_bo!$J$4:$J$240,EEZ_carbon_flux_by_territory_bo!$D$4:$D$240,1,EEZ_carbon_flux_by_territory_bo!$C$4:$C$240,EEZ_Carbon_Flux_Sovereign!B71)^0.5</f>
        <v>0</v>
      </c>
      <c r="L71">
        <f>SUMIF(EEZ_carbon_flux_by_territory_bo!B$4:B$240,B71,EEZ_carbon_flux_by_territory_bo!G$4:G$240)</f>
        <v>0.171761101394</v>
      </c>
      <c r="M71">
        <f>SUMIF(EEZ_carbon_flux_by_territory_bo!C$4:C$240,B71,EEZ_carbon_flux_by_territory_bo!G$4:G$240)</f>
        <v>0.171761101394</v>
      </c>
    </row>
    <row r="72" spans="1:13">
      <c r="A72">
        <f t="shared" si="2"/>
        <v>68</v>
      </c>
      <c r="B72" t="s">
        <v>395</v>
      </c>
      <c r="C72" t="str">
        <f>VLOOKUP(B72,EEZ_carbon_flux_by_territory_bo!$B$4:$P$240,2,FALSE)</f>
        <v>JAM</v>
      </c>
      <c r="D72" t="str">
        <f>VLOOKUP(B72,EEZ_carbon_flux_by_territory_bo!$C$4:$F$240,4,FALSE)</f>
        <v>NA</v>
      </c>
      <c r="E72">
        <f>SUMIF(EEZ_carbon_flux_by_territory_bo!B$4:B$240,B72,EEZ_carbon_flux_by_territory_bo!H$4:H$240)</f>
        <v>7.6980419359355583</v>
      </c>
      <c r="F72">
        <f>VLOOKUP(B72,EEZ_carbon_flux_by_territory_bo!$B$4:$I$240,8,FALSE)</f>
        <v>1.0997202765622227</v>
      </c>
      <c r="G72">
        <f>SUMIF(EEZ_carbon_flux_by_territory_bo!C$4:C$240,B72,EEZ_carbon_flux_by_territory_bo!H$4:H$240)</f>
        <v>7.6980419359355583</v>
      </c>
      <c r="H72">
        <f>SUMIF(EEZ_carbon_flux_by_territory_bo!B$4:B$240,B72,EEZ_carbon_flux_by_territory_bo!J$4:J$240)^0.5</f>
        <v>1.0997202765622227</v>
      </c>
      <c r="I72">
        <f t="shared" si="3"/>
        <v>0</v>
      </c>
      <c r="J72">
        <f>SUMIFS(EEZ_carbon_flux_by_territory_bo!$H$4:$H$240,EEZ_carbon_flux_by_territory_bo!$D$4:$D$240,1,EEZ_carbon_flux_by_territory_bo!$C$4:$C$240,EEZ_Carbon_Flux_Sovereign!B72)</f>
        <v>0</v>
      </c>
      <c r="K72">
        <f>SUMIFS(EEZ_carbon_flux_by_territory_bo!$J$4:$J$240,EEZ_carbon_flux_by_territory_bo!$D$4:$D$240,1,EEZ_carbon_flux_by_territory_bo!$C$4:$C$240,EEZ_Carbon_Flux_Sovereign!B72)^0.5</f>
        <v>0</v>
      </c>
      <c r="L72">
        <f>SUMIF(EEZ_carbon_flux_by_territory_bo!B$4:B$240,B72,EEZ_carbon_flux_by_territory_bo!G$4:G$240)</f>
        <v>0.27229697950800003</v>
      </c>
      <c r="M72">
        <f>SUMIF(EEZ_carbon_flux_by_territory_bo!C$4:C$240,B72,EEZ_carbon_flux_by_territory_bo!G$4:G$240)</f>
        <v>0.27229697950800003</v>
      </c>
    </row>
    <row r="73" spans="1:13">
      <c r="A73">
        <f t="shared" si="2"/>
        <v>18</v>
      </c>
      <c r="B73" t="s">
        <v>466</v>
      </c>
      <c r="C73" t="str">
        <f>VLOOKUP(B73,EEZ_carbon_flux_by_territory_bo!$B$4:$P$240,2,FALSE)</f>
        <v>NOR</v>
      </c>
      <c r="D73" t="str">
        <f>VLOOKUP(B73,EEZ_carbon_flux_by_territory_bo!$C$4:$F$240,4,FALSE)</f>
        <v>EU</v>
      </c>
      <c r="E73">
        <f>SUMIF(EEZ_carbon_flux_by_territory_bo!B$4:B$240,B73,EEZ_carbon_flux_by_territory_bo!H$4:H$240)</f>
        <v>26.39431040026756</v>
      </c>
      <c r="F73">
        <f>VLOOKUP(B73,EEZ_carbon_flux_by_territory_bo!$B$4:$I$240,8,FALSE)</f>
        <v>3.7706157714667947</v>
      </c>
      <c r="G73">
        <f>SUMIF(EEZ_carbon_flux_by_territory_bo!C$4:C$240,B73,EEZ_carbon_flux_by_territory_bo!H$4:H$240)</f>
        <v>57.172513793451628</v>
      </c>
      <c r="H73">
        <f>SUMIF(EEZ_carbon_flux_by_territory_bo!B$4:B$240,B73,EEZ_carbon_flux_by_territory_bo!J$4:J$240)^0.5</f>
        <v>3.7706157714667947</v>
      </c>
      <c r="I73">
        <f t="shared" si="3"/>
        <v>30.778203393184068</v>
      </c>
      <c r="J73">
        <f>SUMIFS(EEZ_carbon_flux_by_territory_bo!$H$4:$H$240,EEZ_carbon_flux_by_territory_bo!$D$4:$D$240,1,EEZ_carbon_flux_by_territory_bo!$C$4:$C$240,EEZ_Carbon_Flux_Sovereign!B73)</f>
        <v>30.778203393184064</v>
      </c>
      <c r="K73">
        <f>SUMIFS(EEZ_carbon_flux_by_territory_bo!$J$4:$J$240,EEZ_carbon_flux_by_territory_bo!$D$4:$D$240,1,EEZ_carbon_flux_by_territory_bo!$C$4:$C$240,EEZ_Carbon_Flux_Sovereign!B73)^0.5</f>
        <v>3.4270540415025503</v>
      </c>
      <c r="L73">
        <f>SUMIF(EEZ_carbon_flux_by_territory_bo!B$4:B$240,B73,EEZ_carbon_flux_by_territory_bo!G$4:G$240)</f>
        <v>0.93362585680900001</v>
      </c>
      <c r="M73">
        <f>SUMIF(EEZ_carbon_flux_by_territory_bo!C$4:C$240,B73,EEZ_carbon_flux_by_territory_bo!G$4:G$240)</f>
        <v>2.0223198244949998</v>
      </c>
    </row>
    <row r="74" spans="1:13">
      <c r="A74">
        <f t="shared" si="2"/>
        <v>10</v>
      </c>
      <c r="B74" t="s">
        <v>396</v>
      </c>
      <c r="C74" t="str">
        <f>VLOOKUP(B74,EEZ_carbon_flux_by_territory_bo!$B$4:$P$240,2,FALSE)</f>
        <v>JPN</v>
      </c>
      <c r="D74" t="str">
        <f>VLOOKUP(B74,EEZ_carbon_flux_by_territory_bo!$C$4:$F$240,4,FALSE)</f>
        <v>NA</v>
      </c>
      <c r="E74">
        <f>SUMIF(EEZ_carbon_flux_by_territory_bo!B$4:B$240,B74,EEZ_carbon_flux_by_territory_bo!H$4:H$240)</f>
        <v>114.96120207940686</v>
      </c>
      <c r="F74">
        <f>VLOOKUP(B74,EEZ_carbon_flux_by_territory_bo!$B$4:$I$240,8,FALSE)</f>
        <v>16.423028868486696</v>
      </c>
      <c r="G74">
        <f>SUMIF(EEZ_carbon_flux_by_territory_bo!C$4:C$240,B74,EEZ_carbon_flux_by_territory_bo!H$4:H$240)</f>
        <v>117.04709558017495</v>
      </c>
      <c r="H74">
        <f>SUMIF(EEZ_carbon_flux_by_territory_bo!B$4:B$240,B74,EEZ_carbon_flux_by_territory_bo!J$4:J$240)^0.5</f>
        <v>16.423028868486696</v>
      </c>
      <c r="I74">
        <f t="shared" si="3"/>
        <v>2.0858935007680941</v>
      </c>
      <c r="J74">
        <f>SUMIFS(EEZ_carbon_flux_by_territory_bo!$H$4:$H$240,EEZ_carbon_flux_by_territory_bo!$D$4:$D$240,1,EEZ_carbon_flux_by_territory_bo!$C$4:$C$240,EEZ_Carbon_Flux_Sovereign!B74)</f>
        <v>2.0858935007680972</v>
      </c>
      <c r="K74">
        <f>SUMIFS(EEZ_carbon_flux_by_territory_bo!$J$4:$J$240,EEZ_carbon_flux_by_territory_bo!$D$4:$D$240,1,EEZ_carbon_flux_by_territory_bo!$C$4:$C$240,EEZ_Carbon_Flux_Sovereign!B74)^0.5</f>
        <v>0.29798478582401394</v>
      </c>
      <c r="L74">
        <f>SUMIF(EEZ_carbon_flux_by_territory_bo!B$4:B$240,B74,EEZ_carbon_flux_by_territory_bo!G$4:G$240)</f>
        <v>4.0664351204300004</v>
      </c>
      <c r="M74">
        <f>SUMIF(EEZ_carbon_flux_by_territory_bo!C$4:C$240,B74,EEZ_carbon_flux_by_territory_bo!G$4:G$240)</f>
        <v>4.1402178439539004</v>
      </c>
    </row>
    <row r="75" spans="1:13">
      <c r="A75">
        <f t="shared" si="2"/>
        <v>80</v>
      </c>
      <c r="B75" t="s">
        <v>566</v>
      </c>
      <c r="C75" t="str">
        <f>VLOOKUP(B75,EEZ_carbon_flux_by_territory_bo!$B$4:$P$240,2,FALSE)</f>
        <v>URY</v>
      </c>
      <c r="D75" t="str">
        <f>VLOOKUP(B75,EEZ_carbon_flux_by_territory_bo!$C$4:$F$240,4,FALSE)</f>
        <v>NA</v>
      </c>
      <c r="E75">
        <f>SUMIF(EEZ_carbon_flux_by_territory_bo!B$4:B$240,B75,EEZ_carbon_flux_by_territory_bo!H$4:H$240)</f>
        <v>5.2161744600187765</v>
      </c>
      <c r="F75">
        <f>VLOOKUP(B75,EEZ_carbon_flux_by_territory_bo!$B$4:$I$240,8,FALSE)</f>
        <v>0.74516778000268236</v>
      </c>
      <c r="G75">
        <f>SUMIF(EEZ_carbon_flux_by_territory_bo!C$4:C$240,B75,EEZ_carbon_flux_by_territory_bo!H$4:H$240)</f>
        <v>5.2161744600187765</v>
      </c>
      <c r="H75">
        <f>SUMIF(EEZ_carbon_flux_by_territory_bo!B$4:B$240,B75,EEZ_carbon_flux_by_territory_bo!J$4:J$240)^0.5</f>
        <v>0.74516778000268236</v>
      </c>
      <c r="I75">
        <f t="shared" si="3"/>
        <v>0</v>
      </c>
      <c r="J75">
        <f>SUMIFS(EEZ_carbon_flux_by_territory_bo!$H$4:$H$240,EEZ_carbon_flux_by_territory_bo!$D$4:$D$240,1,EEZ_carbon_flux_by_territory_bo!$C$4:$C$240,EEZ_Carbon_Flux_Sovereign!B75)</f>
        <v>0</v>
      </c>
      <c r="K75">
        <f>SUMIFS(EEZ_carbon_flux_by_territory_bo!$J$4:$J$240,EEZ_carbon_flux_by_territory_bo!$D$4:$D$240,1,EEZ_carbon_flux_by_territory_bo!$C$4:$C$240,EEZ_Carbon_Flux_Sovereign!B75)^0.5</f>
        <v>0</v>
      </c>
      <c r="L75">
        <f>SUMIF(EEZ_carbon_flux_by_territory_bo!B$4:B$240,B75,EEZ_carbon_flux_by_territory_bo!G$4:G$240)</f>
        <v>0.18450776988100001</v>
      </c>
      <c r="M75">
        <f>SUMIF(EEZ_carbon_flux_by_territory_bo!C$4:C$240,B75,EEZ_carbon_flux_by_territory_bo!G$4:G$240)</f>
        <v>0.18450776988100001</v>
      </c>
    </row>
    <row r="76" spans="1:13">
      <c r="A76">
        <f t="shared" si="2"/>
        <v>57</v>
      </c>
      <c r="B76" t="s">
        <v>406</v>
      </c>
      <c r="C76" t="str">
        <f>VLOOKUP(B76,EEZ_carbon_flux_by_territory_bo!$B$4:$P$240,2,FALSE)</f>
        <v>KOR</v>
      </c>
      <c r="D76" t="str">
        <f>VLOOKUP(B76,EEZ_carbon_flux_by_territory_bo!$C$4:$F$240,4,FALSE)</f>
        <v>NA</v>
      </c>
      <c r="E76">
        <f>SUMIF(EEZ_carbon_flux_by_territory_bo!B$4:B$240,B76,EEZ_carbon_flux_by_territory_bo!H$4:H$240)</f>
        <v>12.16799594663056</v>
      </c>
      <c r="F76">
        <f>VLOOKUP(B76,EEZ_carbon_flux_by_territory_bo!$B$4:$I$240,8,FALSE)</f>
        <v>1.7382851352329372</v>
      </c>
      <c r="G76">
        <f>SUMIF(EEZ_carbon_flux_by_territory_bo!C$4:C$240,B76,EEZ_carbon_flux_by_territory_bo!H$4:H$240)</f>
        <v>12.16799594663056</v>
      </c>
      <c r="H76">
        <f>SUMIF(EEZ_carbon_flux_by_territory_bo!B$4:B$240,B76,EEZ_carbon_flux_by_territory_bo!J$4:J$240)^0.5</f>
        <v>1.7382851352329372</v>
      </c>
      <c r="I76">
        <f t="shared" si="3"/>
        <v>0</v>
      </c>
      <c r="J76">
        <f>SUMIFS(EEZ_carbon_flux_by_territory_bo!$H$4:$H$240,EEZ_carbon_flux_by_territory_bo!$D$4:$D$240,1,EEZ_carbon_flux_by_territory_bo!$C$4:$C$240,EEZ_Carbon_Flux_Sovereign!B76)</f>
        <v>0</v>
      </c>
      <c r="K76">
        <f>SUMIFS(EEZ_carbon_flux_by_territory_bo!$J$4:$J$240,EEZ_carbon_flux_by_territory_bo!$D$4:$D$240,1,EEZ_carbon_flux_by_territory_bo!$C$4:$C$240,EEZ_Carbon_Flux_Sovereign!B76)^0.5</f>
        <v>0</v>
      </c>
      <c r="L76">
        <f>SUMIF(EEZ_carbon_flux_by_territory_bo!B$4:B$240,B76,EEZ_carbon_flux_by_territory_bo!G$4:G$240)</f>
        <v>0.430409261278</v>
      </c>
      <c r="M76">
        <f>SUMIF(EEZ_carbon_flux_by_territory_bo!C$4:C$240,B76,EEZ_carbon_flux_by_territory_bo!G$4:G$240)</f>
        <v>0.430409261278</v>
      </c>
    </row>
    <row r="77" spans="1:13">
      <c r="A77">
        <f t="shared" si="2"/>
        <v>84</v>
      </c>
      <c r="B77" t="s">
        <v>505</v>
      </c>
      <c r="C77" t="str">
        <f>VLOOKUP(B77,EEZ_carbon_flux_by_territory_bo!$B$4:$P$240,2,FALSE)</f>
        <v>STP</v>
      </c>
      <c r="D77" t="str">
        <f>VLOOKUP(B77,EEZ_carbon_flux_by_territory_bo!$C$4:$F$240,4,FALSE)</f>
        <v>NA</v>
      </c>
      <c r="E77">
        <f>SUMIF(EEZ_carbon_flux_by_territory_bo!B$4:B$240,B77,EEZ_carbon_flux_by_territory_bo!H$4:H$240)</f>
        <v>4.6753205888614202</v>
      </c>
      <c r="F77">
        <f>VLOOKUP(B77,EEZ_carbon_flux_by_territory_bo!$B$4:$I$240,8,FALSE)</f>
        <v>0.66790294126591732</v>
      </c>
      <c r="G77">
        <f>SUMIF(EEZ_carbon_flux_by_territory_bo!C$4:C$240,B77,EEZ_carbon_flux_by_territory_bo!H$4:H$240)</f>
        <v>4.6753205888614202</v>
      </c>
      <c r="H77">
        <f>SUMIF(EEZ_carbon_flux_by_territory_bo!B$4:B$240,B77,EEZ_carbon_flux_by_territory_bo!J$4:J$240)^0.5</f>
        <v>0.66790294126591732</v>
      </c>
      <c r="I77">
        <f t="shared" si="3"/>
        <v>0</v>
      </c>
      <c r="J77">
        <f>SUMIFS(EEZ_carbon_flux_by_territory_bo!$H$4:$H$240,EEZ_carbon_flux_by_territory_bo!$D$4:$D$240,1,EEZ_carbon_flux_by_territory_bo!$C$4:$C$240,EEZ_Carbon_Flux_Sovereign!B77)</f>
        <v>0</v>
      </c>
      <c r="K77">
        <f>SUMIFS(EEZ_carbon_flux_by_territory_bo!$J$4:$J$240,EEZ_carbon_flux_by_territory_bo!$D$4:$D$240,1,EEZ_carbon_flux_by_territory_bo!$C$4:$C$240,EEZ_Carbon_Flux_Sovereign!B77)^0.5</f>
        <v>0</v>
      </c>
      <c r="L77">
        <f>SUMIF(EEZ_carbon_flux_by_territory_bo!B$4:B$240,B77,EEZ_carbon_flux_by_territory_bo!G$4:G$240)</f>
        <v>0.16537655746400001</v>
      </c>
      <c r="M77">
        <f>SUMIF(EEZ_carbon_flux_by_territory_bo!C$4:C$240,B77,EEZ_carbon_flux_by_territory_bo!G$4:G$240)</f>
        <v>0.16537655746400001</v>
      </c>
    </row>
    <row r="78" spans="1:13">
      <c r="A78">
        <f t="shared" si="2"/>
        <v>35</v>
      </c>
      <c r="B78" t="s">
        <v>475</v>
      </c>
      <c r="C78" t="str">
        <f>VLOOKUP(B78,EEZ_carbon_flux_by_territory_bo!$B$4:$P$240,2,FALSE)</f>
        <v>PER</v>
      </c>
      <c r="D78" t="str">
        <f>VLOOKUP(B78,EEZ_carbon_flux_by_territory_bo!$C$4:$F$240,4,FALSE)</f>
        <v>NA</v>
      </c>
      <c r="E78">
        <f>SUMIF(EEZ_carbon_flux_by_territory_bo!B$4:B$240,B78,EEZ_carbon_flux_by_territory_bo!H$4:H$240)</f>
        <v>24.617842093791385</v>
      </c>
      <c r="F78">
        <f>VLOOKUP(B78,EEZ_carbon_flux_by_territory_bo!$B$4:$I$240,8,FALSE)</f>
        <v>3.5168345848273415</v>
      </c>
      <c r="G78">
        <f>SUMIF(EEZ_carbon_flux_by_territory_bo!C$4:C$240,B78,EEZ_carbon_flux_by_territory_bo!H$4:H$240)</f>
        <v>24.617842093791385</v>
      </c>
      <c r="H78">
        <f>SUMIF(EEZ_carbon_flux_by_territory_bo!B$4:B$240,B78,EEZ_carbon_flux_by_territory_bo!J$4:J$240)^0.5</f>
        <v>3.5168345848273415</v>
      </c>
      <c r="I78">
        <f t="shared" si="3"/>
        <v>0</v>
      </c>
      <c r="J78">
        <f>SUMIFS(EEZ_carbon_flux_by_territory_bo!$H$4:$H$240,EEZ_carbon_flux_by_territory_bo!$D$4:$D$240,1,EEZ_carbon_flux_by_territory_bo!$C$4:$C$240,EEZ_Carbon_Flux_Sovereign!B78)</f>
        <v>0</v>
      </c>
      <c r="K78">
        <f>SUMIFS(EEZ_carbon_flux_by_territory_bo!$J$4:$J$240,EEZ_carbon_flux_by_territory_bo!$D$4:$D$240,1,EEZ_carbon_flux_by_territory_bo!$C$4:$C$240,EEZ_Carbon_Flux_Sovereign!B78)^0.5</f>
        <v>0</v>
      </c>
      <c r="L78">
        <f>SUMIF(EEZ_carbon_flux_by_territory_bo!B$4:B$240,B78,EEZ_carbon_flux_by_territory_bo!G$4:G$240)</f>
        <v>0.87078819522299999</v>
      </c>
      <c r="M78">
        <f>SUMIF(EEZ_carbon_flux_by_territory_bo!C$4:C$240,B78,EEZ_carbon_flux_by_territory_bo!G$4:G$240)</f>
        <v>0.87078819522299999</v>
      </c>
    </row>
    <row r="79" spans="1:13">
      <c r="A79">
        <f t="shared" si="2"/>
        <v>76</v>
      </c>
      <c r="B79" t="s">
        <v>507</v>
      </c>
      <c r="C79" t="str">
        <f>VLOOKUP(B79,EEZ_carbon_flux_by_territory_bo!$B$4:$P$240,2,FALSE)</f>
        <v>SEN</v>
      </c>
      <c r="D79" t="str">
        <f>VLOOKUP(B79,EEZ_carbon_flux_by_territory_bo!$C$4:$F$240,4,FALSE)</f>
        <v>NA</v>
      </c>
      <c r="E79">
        <f>SUMIF(EEZ_carbon_flux_by_territory_bo!B$4:B$240,B79,EEZ_carbon_flux_by_territory_bo!H$4:H$240)</f>
        <v>6.2781485565729058</v>
      </c>
      <c r="F79">
        <f>VLOOKUP(B79,EEZ_carbon_flux_by_territory_bo!$B$4:$I$240,8,FALSE)</f>
        <v>0.89687836522470088</v>
      </c>
      <c r="G79">
        <f>SUMIF(EEZ_carbon_flux_by_territory_bo!C$4:C$240,B79,EEZ_carbon_flux_by_territory_bo!H$4:H$240)</f>
        <v>6.2781485565729058</v>
      </c>
      <c r="H79">
        <f>SUMIF(EEZ_carbon_flux_by_territory_bo!B$4:B$240,B79,EEZ_carbon_flux_by_territory_bo!J$4:J$240)^0.5</f>
        <v>0.89687836522470088</v>
      </c>
      <c r="I79">
        <f t="shared" si="3"/>
        <v>0</v>
      </c>
      <c r="J79">
        <f>SUMIFS(EEZ_carbon_flux_by_territory_bo!$H$4:$H$240,EEZ_carbon_flux_by_territory_bo!$D$4:$D$240,1,EEZ_carbon_flux_by_territory_bo!$C$4:$C$240,EEZ_Carbon_Flux_Sovereign!B79)</f>
        <v>0</v>
      </c>
      <c r="K79">
        <f>SUMIFS(EEZ_carbon_flux_by_territory_bo!$J$4:$J$240,EEZ_carbon_flux_by_territory_bo!$D$4:$D$240,1,EEZ_carbon_flux_by_territory_bo!$C$4:$C$240,EEZ_Carbon_Flux_Sovereign!B79)^0.5</f>
        <v>0</v>
      </c>
      <c r="L79">
        <f>SUMIF(EEZ_carbon_flux_by_territory_bo!B$4:B$240,B79,EEZ_carbon_flux_by_territory_bo!G$4:G$240)</f>
        <v>0.22207217148</v>
      </c>
      <c r="M79">
        <f>SUMIF(EEZ_carbon_flux_by_territory_bo!C$4:C$240,B79,EEZ_carbon_flux_by_territory_bo!G$4:G$240)</f>
        <v>0.22207217148</v>
      </c>
    </row>
    <row r="80" spans="1:13">
      <c r="A80">
        <f t="shared" si="2"/>
        <v>86</v>
      </c>
      <c r="B80" t="s">
        <v>401</v>
      </c>
      <c r="C80" t="str">
        <f>VLOOKUP(B80,EEZ_carbon_flux_by_territory_bo!$B$4:$P$240,2,FALSE)</f>
        <v>KEN</v>
      </c>
      <c r="D80" t="str">
        <f>VLOOKUP(B80,EEZ_carbon_flux_by_territory_bo!$C$4:$F$240,4,FALSE)</f>
        <v>NA</v>
      </c>
      <c r="E80">
        <f>SUMIF(EEZ_carbon_flux_by_territory_bo!B$4:B$240,B80,EEZ_carbon_flux_by_territory_bo!H$4:H$240)</f>
        <v>4.6377677775607724</v>
      </c>
      <c r="F80">
        <f>VLOOKUP(B80,EEZ_carbon_flux_by_territory_bo!$B$4:$I$240,8,FALSE)</f>
        <v>0.6625382539372533</v>
      </c>
      <c r="G80">
        <f>SUMIF(EEZ_carbon_flux_by_territory_bo!C$4:C$240,B80,EEZ_carbon_flux_by_territory_bo!H$4:H$240)</f>
        <v>4.6377677775607724</v>
      </c>
      <c r="H80">
        <f>SUMIF(EEZ_carbon_flux_by_territory_bo!B$4:B$240,B80,EEZ_carbon_flux_by_territory_bo!J$4:J$240)^0.5</f>
        <v>0.6625382539372533</v>
      </c>
      <c r="I80">
        <f t="shared" si="3"/>
        <v>0</v>
      </c>
      <c r="J80">
        <f>SUMIFS(EEZ_carbon_flux_by_territory_bo!$H$4:$H$240,EEZ_carbon_flux_by_territory_bo!$D$4:$D$240,1,EEZ_carbon_flux_by_territory_bo!$C$4:$C$240,EEZ_Carbon_Flux_Sovereign!B80)</f>
        <v>0</v>
      </c>
      <c r="K80">
        <f>SUMIFS(EEZ_carbon_flux_by_territory_bo!$J$4:$J$240,EEZ_carbon_flux_by_territory_bo!$D$4:$D$240,1,EEZ_carbon_flux_by_territory_bo!$C$4:$C$240,EEZ_Carbon_Flux_Sovereign!B80)^0.5</f>
        <v>0</v>
      </c>
      <c r="L80">
        <f>SUMIF(EEZ_carbon_flux_by_territory_bo!B$4:B$240,B80,EEZ_carbon_flux_by_territory_bo!G$4:G$240)</f>
        <v>0.164048230446</v>
      </c>
      <c r="M80">
        <f>SUMIF(EEZ_carbon_flux_by_territory_bo!C$4:C$240,B80,EEZ_carbon_flux_by_territory_bo!G$4:G$240)</f>
        <v>0.164048230446</v>
      </c>
    </row>
    <row r="81" spans="1:13">
      <c r="A81">
        <f t="shared" si="2"/>
        <v>11</v>
      </c>
      <c r="B81" t="s">
        <v>403</v>
      </c>
      <c r="C81" t="str">
        <f>VLOOKUP(B81,EEZ_carbon_flux_by_territory_bo!$B$4:$P$240,2,FALSE)</f>
        <v>KIR</v>
      </c>
      <c r="D81" t="str">
        <f>VLOOKUP(B81,EEZ_carbon_flux_by_territory_bo!$C$4:$F$240,4,FALSE)</f>
        <v>NA</v>
      </c>
      <c r="E81">
        <f>SUMIF(EEZ_carbon_flux_by_territory_bo!B$4:B$240,B81,EEZ_carbon_flux_by_territory_bo!H$4:H$240)</f>
        <v>97.249507326518994</v>
      </c>
      <c r="F81">
        <f>VLOOKUP(B81,EEZ_carbon_flux_by_territory_bo!$B$4:$I$240,8,FALSE)</f>
        <v>4.2537013008168447</v>
      </c>
      <c r="G81">
        <f>SUMIF(EEZ_carbon_flux_by_territory_bo!C$4:C$240,B81,EEZ_carbon_flux_by_territory_bo!H$4:H$240)</f>
        <v>97.249507326518994</v>
      </c>
      <c r="H81">
        <f>SUMIF(EEZ_carbon_flux_by_territory_bo!B$4:B$240,B81,EEZ_carbon_flux_by_territory_bo!J$4:J$240)^0.5</f>
        <v>8.4312922710151668</v>
      </c>
      <c r="I81">
        <f t="shared" si="3"/>
        <v>0</v>
      </c>
      <c r="J81">
        <f>SUMIFS(EEZ_carbon_flux_by_territory_bo!$H$4:$H$240,EEZ_carbon_flux_by_territory_bo!$D$4:$D$240,1,EEZ_carbon_flux_by_territory_bo!$C$4:$C$240,EEZ_Carbon_Flux_Sovereign!B81)</f>
        <v>0</v>
      </c>
      <c r="K81">
        <f>SUMIFS(EEZ_carbon_flux_by_territory_bo!$J$4:$J$240,EEZ_carbon_flux_by_territory_bo!$D$4:$D$240,1,EEZ_carbon_flux_by_territory_bo!$C$4:$C$240,EEZ_Carbon_Flux_Sovereign!B81)^0.5</f>
        <v>0</v>
      </c>
      <c r="L81">
        <f>SUMIF(EEZ_carbon_flux_by_territory_bo!B$4:B$240,B81,EEZ_carbon_flux_by_territory_bo!G$4:G$240)</f>
        <v>3.439932819804</v>
      </c>
      <c r="M81">
        <f>SUMIF(EEZ_carbon_flux_by_territory_bo!C$4:C$240,B81,EEZ_carbon_flux_by_territory_bo!G$4:G$240)</f>
        <v>3.439932819804</v>
      </c>
    </row>
    <row r="82" spans="1:13">
      <c r="A82">
        <f t="shared" si="2"/>
        <v>136</v>
      </c>
      <c r="B82" t="s">
        <v>407</v>
      </c>
      <c r="C82" t="str">
        <f>VLOOKUP(B82,EEZ_carbon_flux_by_territory_bo!$B$4:$P$240,2,FALSE)</f>
        <v>KWT</v>
      </c>
      <c r="D82" t="str">
        <f>VLOOKUP(B82,EEZ_carbon_flux_by_territory_bo!$C$4:$F$240,4,FALSE)</f>
        <v>NA</v>
      </c>
      <c r="E82">
        <f>SUMIF(EEZ_carbon_flux_by_territory_bo!B$4:B$240,B82,EEZ_carbon_flux_by_territory_bo!H$4:H$240)</f>
        <v>0.31612896677358487</v>
      </c>
      <c r="F82">
        <f>VLOOKUP(B82,EEZ_carbon_flux_by_territory_bo!$B$4:$I$240,8,FALSE)</f>
        <v>4.5161280967654989E-2</v>
      </c>
      <c r="G82">
        <f>SUMIF(EEZ_carbon_flux_by_territory_bo!C$4:C$240,B82,EEZ_carbon_flux_by_territory_bo!H$4:H$240)</f>
        <v>0.31612896677358487</v>
      </c>
      <c r="H82">
        <f>SUMIF(EEZ_carbon_flux_by_territory_bo!B$4:B$240,B82,EEZ_carbon_flux_by_territory_bo!J$4:J$240)^0.5</f>
        <v>4.5161280967654989E-2</v>
      </c>
      <c r="I82">
        <f t="shared" si="3"/>
        <v>0</v>
      </c>
      <c r="J82">
        <f>SUMIFS(EEZ_carbon_flux_by_territory_bo!$H$4:$H$240,EEZ_carbon_flux_by_territory_bo!$D$4:$D$240,1,EEZ_carbon_flux_by_territory_bo!$C$4:$C$240,EEZ_Carbon_Flux_Sovereign!B82)</f>
        <v>0</v>
      </c>
      <c r="K82">
        <f>SUMIFS(EEZ_carbon_flux_by_territory_bo!$J$4:$J$240,EEZ_carbon_flux_by_territory_bo!$D$4:$D$240,1,EEZ_carbon_flux_by_territory_bo!$C$4:$C$240,EEZ_Carbon_Flux_Sovereign!B82)^0.5</f>
        <v>0</v>
      </c>
      <c r="L82">
        <f>SUMIF(EEZ_carbon_flux_by_territory_bo!B$4:B$240,B82,EEZ_carbon_flux_by_territory_bo!G$4:G$240)</f>
        <v>1.11821893806E-2</v>
      </c>
      <c r="M82">
        <f>SUMIF(EEZ_carbon_flux_by_territory_bo!C$4:C$240,B82,EEZ_carbon_flux_by_territory_bo!G$4:G$240)</f>
        <v>1.11821893806E-2</v>
      </c>
    </row>
    <row r="83" spans="1:13">
      <c r="A83">
        <f t="shared" si="2"/>
        <v>126</v>
      </c>
      <c r="B83" t="s">
        <v>412</v>
      </c>
      <c r="C83" t="str">
        <f>VLOOKUP(B83,EEZ_carbon_flux_by_territory_bo!$B$4:$P$240,2,FALSE)</f>
        <v>LVA</v>
      </c>
      <c r="D83" t="str">
        <f>VLOOKUP(B83,EEZ_carbon_flux_by_territory_bo!$C$4:$F$240,4,FALSE)</f>
        <v>EU</v>
      </c>
      <c r="E83">
        <f>SUMIF(EEZ_carbon_flux_by_territory_bo!B$4:B$240,B83,EEZ_carbon_flux_by_territory_bo!H$4:H$240)</f>
        <v>0.80167846470155757</v>
      </c>
      <c r="F83">
        <f>VLOOKUP(B83,EEZ_carbon_flux_by_territory_bo!$B$4:$I$240,8,FALSE)</f>
        <v>0.11452549495736537</v>
      </c>
      <c r="G83">
        <f>SUMIF(EEZ_carbon_flux_by_territory_bo!C$4:C$240,B83,EEZ_carbon_flux_by_territory_bo!H$4:H$240)</f>
        <v>0.80167846470155757</v>
      </c>
      <c r="H83">
        <f>SUMIF(EEZ_carbon_flux_by_territory_bo!B$4:B$240,B83,EEZ_carbon_flux_by_territory_bo!J$4:J$240)^0.5</f>
        <v>0.11452549495736537</v>
      </c>
      <c r="I83">
        <f t="shared" si="3"/>
        <v>0</v>
      </c>
      <c r="J83">
        <f>SUMIFS(EEZ_carbon_flux_by_territory_bo!$H$4:$H$240,EEZ_carbon_flux_by_territory_bo!$D$4:$D$240,1,EEZ_carbon_flux_by_territory_bo!$C$4:$C$240,EEZ_Carbon_Flux_Sovereign!B83)</f>
        <v>0</v>
      </c>
      <c r="K83">
        <f>SUMIFS(EEZ_carbon_flux_by_territory_bo!$J$4:$J$240,EEZ_carbon_flux_by_territory_bo!$D$4:$D$240,1,EEZ_carbon_flux_by_territory_bo!$C$4:$C$240,EEZ_Carbon_Flux_Sovereign!B83)^0.5</f>
        <v>0</v>
      </c>
      <c r="L83">
        <f>SUMIF(EEZ_carbon_flux_by_territory_bo!B$4:B$240,B83,EEZ_carbon_flux_by_territory_bo!G$4:G$240)</f>
        <v>2.8357162287700001E-2</v>
      </c>
      <c r="M83">
        <f>SUMIF(EEZ_carbon_flux_by_territory_bo!C$4:C$240,B83,EEZ_carbon_flux_by_territory_bo!G$4:G$240)</f>
        <v>2.8357162287700001E-2</v>
      </c>
    </row>
    <row r="84" spans="1:13">
      <c r="A84">
        <f t="shared" si="2"/>
        <v>130</v>
      </c>
      <c r="B84" t="s">
        <v>413</v>
      </c>
      <c r="C84" t="str">
        <f>VLOOKUP(B84,EEZ_carbon_flux_by_territory_bo!$B$4:$P$240,2,FALSE)</f>
        <v>LBN</v>
      </c>
      <c r="D84" t="str">
        <f>VLOOKUP(B84,EEZ_carbon_flux_by_territory_bo!$C$4:$F$240,4,FALSE)</f>
        <v>NA</v>
      </c>
      <c r="E84">
        <f>SUMIF(EEZ_carbon_flux_by_territory_bo!B$4:B$240,B84,EEZ_carbon_flux_by_territory_bo!H$4:H$240)</f>
        <v>0.57066025342138149</v>
      </c>
      <c r="F84">
        <f>VLOOKUP(B84,EEZ_carbon_flux_by_territory_bo!$B$4:$I$240,8,FALSE)</f>
        <v>8.1522893345911659E-2</v>
      </c>
      <c r="G84">
        <f>SUMIF(EEZ_carbon_flux_by_territory_bo!C$4:C$240,B84,EEZ_carbon_flux_by_territory_bo!H$4:H$240)</f>
        <v>0.57066025342138149</v>
      </c>
      <c r="H84">
        <f>SUMIF(EEZ_carbon_flux_by_territory_bo!B$4:B$240,B84,EEZ_carbon_flux_by_territory_bo!J$4:J$240)^0.5</f>
        <v>8.1522893345911659E-2</v>
      </c>
      <c r="I84">
        <f t="shared" si="3"/>
        <v>0</v>
      </c>
      <c r="J84">
        <f>SUMIFS(EEZ_carbon_flux_by_territory_bo!$H$4:$H$240,EEZ_carbon_flux_by_territory_bo!$D$4:$D$240,1,EEZ_carbon_flux_by_territory_bo!$C$4:$C$240,EEZ_Carbon_Flux_Sovereign!B84)</f>
        <v>0</v>
      </c>
      <c r="K84">
        <f>SUMIFS(EEZ_carbon_flux_by_territory_bo!$J$4:$J$240,EEZ_carbon_flux_by_territory_bo!$D$4:$D$240,1,EEZ_carbon_flux_by_territory_bo!$C$4:$C$240,EEZ_Carbon_Flux_Sovereign!B84)^0.5</f>
        <v>0</v>
      </c>
      <c r="L84">
        <f>SUMIF(EEZ_carbon_flux_by_territory_bo!B$4:B$240,B84,EEZ_carbon_flux_by_territory_bo!G$4:G$240)</f>
        <v>2.0185530895400001E-2</v>
      </c>
      <c r="M84">
        <f>SUMIF(EEZ_carbon_flux_by_territory_bo!C$4:C$240,B84,EEZ_carbon_flux_by_territory_bo!G$4:G$240)</f>
        <v>2.0185530895400001E-2</v>
      </c>
    </row>
    <row r="85" spans="1:13">
      <c r="A85">
        <f t="shared" si="2"/>
        <v>70</v>
      </c>
      <c r="B85" t="s">
        <v>416</v>
      </c>
      <c r="C85" t="str">
        <f>VLOOKUP(B85,EEZ_carbon_flux_by_territory_bo!$B$4:$P$240,2,FALSE)</f>
        <v>LBR</v>
      </c>
      <c r="D85" t="str">
        <f>VLOOKUP(B85,EEZ_carbon_flux_by_territory_bo!$C$4:$F$240,4,FALSE)</f>
        <v>NA</v>
      </c>
      <c r="E85">
        <f>SUMIF(EEZ_carbon_flux_by_territory_bo!B$4:B$240,B85,EEZ_carbon_flux_by_territory_bo!H$4:H$240)</f>
        <v>7.1179458501595958</v>
      </c>
      <c r="F85">
        <f>VLOOKUP(B85,EEZ_carbon_flux_by_territory_bo!$B$4:$I$240,8,FALSE)</f>
        <v>1.0168494071656566</v>
      </c>
      <c r="G85">
        <f>SUMIF(EEZ_carbon_flux_by_territory_bo!C$4:C$240,B85,EEZ_carbon_flux_by_territory_bo!H$4:H$240)</f>
        <v>7.1179458501595958</v>
      </c>
      <c r="H85">
        <f>SUMIF(EEZ_carbon_flux_by_territory_bo!B$4:B$240,B85,EEZ_carbon_flux_by_territory_bo!J$4:J$240)^0.5</f>
        <v>1.0168494071656566</v>
      </c>
      <c r="I85">
        <f t="shared" si="3"/>
        <v>0</v>
      </c>
      <c r="J85">
        <f>SUMIFS(EEZ_carbon_flux_by_territory_bo!$H$4:$H$240,EEZ_carbon_flux_by_territory_bo!$D$4:$D$240,1,EEZ_carbon_flux_by_territory_bo!$C$4:$C$240,EEZ_Carbon_Flux_Sovereign!B85)</f>
        <v>0</v>
      </c>
      <c r="K85">
        <f>SUMIFS(EEZ_carbon_flux_by_territory_bo!$J$4:$J$240,EEZ_carbon_flux_by_territory_bo!$D$4:$D$240,1,EEZ_carbon_flux_by_territory_bo!$C$4:$C$240,EEZ_Carbon_Flux_Sovereign!B85)^0.5</f>
        <v>0</v>
      </c>
      <c r="L85">
        <f>SUMIF(EEZ_carbon_flux_by_territory_bo!B$4:B$240,B85,EEZ_carbon_flux_by_territory_bo!G$4:G$240)</f>
        <v>0.25177768209500001</v>
      </c>
      <c r="M85">
        <f>SUMIF(EEZ_carbon_flux_by_territory_bo!C$4:C$240,B85,EEZ_carbon_flux_by_territory_bo!G$4:G$240)</f>
        <v>0.25177768209500001</v>
      </c>
    </row>
    <row r="86" spans="1:13">
      <c r="A86">
        <f t="shared" si="2"/>
        <v>59</v>
      </c>
      <c r="B86" t="s">
        <v>417</v>
      </c>
      <c r="C86" t="str">
        <f>VLOOKUP(B86,EEZ_carbon_flux_by_territory_bo!$B$4:$P$240,2,FALSE)</f>
        <v>LBY</v>
      </c>
      <c r="D86" t="str">
        <f>VLOOKUP(B86,EEZ_carbon_flux_by_territory_bo!$C$4:$F$240,4,FALSE)</f>
        <v>NA</v>
      </c>
      <c r="E86">
        <f>SUMIF(EEZ_carbon_flux_by_territory_bo!B$4:B$240,B86,EEZ_carbon_flux_by_territory_bo!H$4:H$240)</f>
        <v>10.303630311478967</v>
      </c>
      <c r="F86">
        <f>VLOOKUP(B86,EEZ_carbon_flux_by_territory_bo!$B$4:$I$240,8,FALSE)</f>
        <v>1.4719471873541383</v>
      </c>
      <c r="G86">
        <f>SUMIF(EEZ_carbon_flux_by_territory_bo!C$4:C$240,B86,EEZ_carbon_flux_by_territory_bo!H$4:H$240)</f>
        <v>10.303630311478967</v>
      </c>
      <c r="H86">
        <f>SUMIF(EEZ_carbon_flux_by_territory_bo!B$4:B$240,B86,EEZ_carbon_flux_by_territory_bo!J$4:J$240)^0.5</f>
        <v>1.4719471873541383</v>
      </c>
      <c r="I86">
        <f t="shared" si="3"/>
        <v>0</v>
      </c>
      <c r="J86">
        <f>SUMIFS(EEZ_carbon_flux_by_territory_bo!$H$4:$H$240,EEZ_carbon_flux_by_territory_bo!$D$4:$D$240,1,EEZ_carbon_flux_by_territory_bo!$C$4:$C$240,EEZ_Carbon_Flux_Sovereign!B86)</f>
        <v>0</v>
      </c>
      <c r="K86">
        <f>SUMIFS(EEZ_carbon_flux_by_territory_bo!$J$4:$J$240,EEZ_carbon_flux_by_territory_bo!$D$4:$D$240,1,EEZ_carbon_flux_by_territory_bo!$C$4:$C$240,EEZ_Carbon_Flux_Sovereign!B86)^0.5</f>
        <v>0</v>
      </c>
      <c r="L86">
        <f>SUMIF(EEZ_carbon_flux_by_territory_bo!B$4:B$240,B86,EEZ_carbon_flux_by_territory_bo!G$4:G$240)</f>
        <v>0.36446247437099999</v>
      </c>
      <c r="M86">
        <f>SUMIF(EEZ_carbon_flux_by_territory_bo!C$4:C$240,B86,EEZ_carbon_flux_by_territory_bo!G$4:G$240)</f>
        <v>0.36446247437099999</v>
      </c>
    </row>
    <row r="87" spans="1:13">
      <c r="A87">
        <f t="shared" si="2"/>
        <v>141</v>
      </c>
      <c r="B87" t="s">
        <v>420</v>
      </c>
      <c r="C87" t="str">
        <f>VLOOKUP(B87,EEZ_carbon_flux_by_territory_bo!$B$4:$P$240,2,FALSE)</f>
        <v>LTU</v>
      </c>
      <c r="D87" t="str">
        <f>VLOOKUP(B87,EEZ_carbon_flux_by_territory_bo!$C$4:$F$240,4,FALSE)</f>
        <v>EU</v>
      </c>
      <c r="E87">
        <f>SUMIF(EEZ_carbon_flux_by_territory_bo!B$4:B$240,B87,EEZ_carbon_flux_by_territory_bo!H$4:H$240)</f>
        <v>0.19306773646906833</v>
      </c>
      <c r="F87">
        <f>VLOOKUP(B87,EEZ_carbon_flux_by_territory_bo!$B$4:$I$240,8,FALSE)</f>
        <v>2.758110520986691E-2</v>
      </c>
      <c r="G87">
        <f>SUMIF(EEZ_carbon_flux_by_territory_bo!C$4:C$240,B87,EEZ_carbon_flux_by_territory_bo!H$4:H$240)</f>
        <v>0.19306773646906833</v>
      </c>
      <c r="H87">
        <f>SUMIF(EEZ_carbon_flux_by_territory_bo!B$4:B$240,B87,EEZ_carbon_flux_by_territory_bo!J$4:J$240)^0.5</f>
        <v>2.758110520986691E-2</v>
      </c>
      <c r="I87">
        <f t="shared" si="3"/>
        <v>0</v>
      </c>
      <c r="J87">
        <f>SUMIFS(EEZ_carbon_flux_by_territory_bo!$H$4:$H$240,EEZ_carbon_flux_by_territory_bo!$D$4:$D$240,1,EEZ_carbon_flux_by_territory_bo!$C$4:$C$240,EEZ_Carbon_Flux_Sovereign!B87)</f>
        <v>0</v>
      </c>
      <c r="K87">
        <f>SUMIFS(EEZ_carbon_flux_by_territory_bo!$J$4:$J$240,EEZ_carbon_flux_by_territory_bo!$D$4:$D$240,1,EEZ_carbon_flux_by_territory_bo!$C$4:$C$240,EEZ_Carbon_Flux_Sovereign!B87)^0.5</f>
        <v>0</v>
      </c>
      <c r="L87">
        <f>SUMIF(EEZ_carbon_flux_by_territory_bo!B$4:B$240,B87,EEZ_carbon_flux_by_territory_bo!G$4:G$240)</f>
        <v>6.8292381255500006E-3</v>
      </c>
      <c r="M87">
        <f>SUMIF(EEZ_carbon_flux_by_territory_bo!C$4:C$240,B87,EEZ_carbon_flux_by_territory_bo!G$4:G$240)</f>
        <v>6.8292381255500006E-3</v>
      </c>
    </row>
    <row r="88" spans="1:13">
      <c r="A88">
        <f t="shared" si="2"/>
        <v>29</v>
      </c>
      <c r="B88" t="s">
        <v>425</v>
      </c>
      <c r="C88" t="str">
        <f>VLOOKUP(B88,EEZ_carbon_flux_by_territory_bo!$B$4:$P$240,2,FALSE)</f>
        <v>MDG</v>
      </c>
      <c r="D88" t="str">
        <f>VLOOKUP(B88,EEZ_carbon_flux_by_territory_bo!$C$4:$F$240,4,FALSE)</f>
        <v>NA</v>
      </c>
      <c r="E88">
        <f>SUMIF(EEZ_carbon_flux_by_territory_bo!B$4:B$240,B88,EEZ_carbon_flux_by_territory_bo!H$4:H$240)</f>
        <v>33.819280667606812</v>
      </c>
      <c r="F88">
        <f>VLOOKUP(B88,EEZ_carbon_flux_by_territory_bo!$B$4:$I$240,8,FALSE)</f>
        <v>4.8313258096581162</v>
      </c>
      <c r="G88">
        <f>SUMIF(EEZ_carbon_flux_by_territory_bo!C$4:C$240,B88,EEZ_carbon_flux_by_territory_bo!H$4:H$240)</f>
        <v>33.819280667606812</v>
      </c>
      <c r="H88">
        <f>SUMIF(EEZ_carbon_flux_by_territory_bo!B$4:B$240,B88,EEZ_carbon_flux_by_territory_bo!J$4:J$240)^0.5</f>
        <v>4.8313258096581162</v>
      </c>
      <c r="I88">
        <f t="shared" si="3"/>
        <v>0</v>
      </c>
      <c r="J88">
        <f>SUMIFS(EEZ_carbon_flux_by_territory_bo!$H$4:$H$240,EEZ_carbon_flux_by_territory_bo!$D$4:$D$240,1,EEZ_carbon_flux_by_territory_bo!$C$4:$C$240,EEZ_Carbon_Flux_Sovereign!B88)</f>
        <v>0</v>
      </c>
      <c r="K88">
        <f>SUMIFS(EEZ_carbon_flux_by_territory_bo!$J$4:$J$240,EEZ_carbon_flux_by_territory_bo!$D$4:$D$240,1,EEZ_carbon_flux_by_territory_bo!$C$4:$C$240,EEZ_Carbon_Flux_Sovereign!B88)^0.5</f>
        <v>0</v>
      </c>
      <c r="L88">
        <f>SUMIF(EEZ_carbon_flux_by_territory_bo!B$4:B$240,B88,EEZ_carbon_flux_by_territory_bo!G$4:G$240)</f>
        <v>1.1962636799799999</v>
      </c>
      <c r="M88">
        <f>SUMIF(EEZ_carbon_flux_by_territory_bo!C$4:C$240,B88,EEZ_carbon_flux_by_territory_bo!G$4:G$240)</f>
        <v>1.1962636799799999</v>
      </c>
    </row>
    <row r="89" spans="1:13">
      <c r="A89">
        <f t="shared" si="2"/>
        <v>52</v>
      </c>
      <c r="B89" t="s">
        <v>428</v>
      </c>
      <c r="C89" t="str">
        <f>VLOOKUP(B89,EEZ_carbon_flux_by_territory_bo!$B$4:$P$240,2,FALSE)</f>
        <v>MYS</v>
      </c>
      <c r="D89" t="str">
        <f>VLOOKUP(B89,EEZ_carbon_flux_by_territory_bo!$C$4:$F$240,4,FALSE)</f>
        <v>NA</v>
      </c>
      <c r="E89">
        <f>SUMIF(EEZ_carbon_flux_by_territory_bo!B$4:B$240,B89,EEZ_carbon_flux_by_territory_bo!H$4:H$240)</f>
        <v>14.44124517298218</v>
      </c>
      <c r="F89">
        <f>VLOOKUP(B89,EEZ_carbon_flux_by_territory_bo!$B$4:$I$240,8,FALSE)</f>
        <v>2.0630350247117404</v>
      </c>
      <c r="G89">
        <f>SUMIF(EEZ_carbon_flux_by_territory_bo!C$4:C$240,B89,EEZ_carbon_flux_by_territory_bo!H$4:H$240)</f>
        <v>14.44124517298218</v>
      </c>
      <c r="H89">
        <f>SUMIF(EEZ_carbon_flux_by_territory_bo!B$4:B$240,B89,EEZ_carbon_flux_by_territory_bo!J$4:J$240)^0.5</f>
        <v>2.0630350247117404</v>
      </c>
      <c r="I89">
        <f t="shared" si="3"/>
        <v>0</v>
      </c>
      <c r="J89">
        <f>SUMIFS(EEZ_carbon_flux_by_territory_bo!$H$4:$H$240,EEZ_carbon_flux_by_territory_bo!$D$4:$D$240,1,EEZ_carbon_flux_by_territory_bo!$C$4:$C$240,EEZ_Carbon_Flux_Sovereign!B89)</f>
        <v>0</v>
      </c>
      <c r="K89">
        <f>SUMIFS(EEZ_carbon_flux_by_territory_bo!$J$4:$J$240,EEZ_carbon_flux_by_territory_bo!$D$4:$D$240,1,EEZ_carbon_flux_by_territory_bo!$C$4:$C$240,EEZ_Carbon_Flux_Sovereign!B89)^0.5</f>
        <v>0</v>
      </c>
      <c r="L89">
        <f>SUMIF(EEZ_carbon_flux_by_territory_bo!B$4:B$240,B89,EEZ_carbon_flux_by_territory_bo!G$4:G$240)</f>
        <v>0.510819176313</v>
      </c>
      <c r="M89">
        <f>SUMIF(EEZ_carbon_flux_by_territory_bo!C$4:C$240,B89,EEZ_carbon_flux_by_territory_bo!G$4:G$240)</f>
        <v>0.510819176313</v>
      </c>
    </row>
    <row r="90" spans="1:13">
      <c r="A90">
        <f t="shared" si="2"/>
        <v>34</v>
      </c>
      <c r="B90" t="s">
        <v>429</v>
      </c>
      <c r="C90" t="str">
        <f>VLOOKUP(B90,EEZ_carbon_flux_by_territory_bo!$B$4:$P$240,2,FALSE)</f>
        <v>MDV</v>
      </c>
      <c r="D90" t="str">
        <f>VLOOKUP(B90,EEZ_carbon_flux_by_territory_bo!$C$4:$F$240,4,FALSE)</f>
        <v>NA</v>
      </c>
      <c r="E90">
        <f>SUMIF(EEZ_carbon_flux_by_territory_bo!B$4:B$240,B90,EEZ_carbon_flux_by_territory_bo!H$4:H$240)</f>
        <v>26.029653565738844</v>
      </c>
      <c r="F90">
        <f>VLOOKUP(B90,EEZ_carbon_flux_by_territory_bo!$B$4:$I$240,8,FALSE)</f>
        <v>3.7185219379626924</v>
      </c>
      <c r="G90">
        <f>SUMIF(EEZ_carbon_flux_by_territory_bo!C$4:C$240,B90,EEZ_carbon_flux_by_territory_bo!H$4:H$240)</f>
        <v>26.029653565738844</v>
      </c>
      <c r="H90">
        <f>SUMIF(EEZ_carbon_flux_by_territory_bo!B$4:B$240,B90,EEZ_carbon_flux_by_territory_bo!J$4:J$240)^0.5</f>
        <v>3.7185219379626924</v>
      </c>
      <c r="I90">
        <f t="shared" si="3"/>
        <v>0</v>
      </c>
      <c r="J90">
        <f>SUMIFS(EEZ_carbon_flux_by_territory_bo!$H$4:$H$240,EEZ_carbon_flux_by_territory_bo!$D$4:$D$240,1,EEZ_carbon_flux_by_territory_bo!$C$4:$C$240,EEZ_Carbon_Flux_Sovereign!B90)</f>
        <v>0</v>
      </c>
      <c r="K90">
        <f>SUMIFS(EEZ_carbon_flux_by_territory_bo!$J$4:$J$240,EEZ_carbon_flux_by_territory_bo!$D$4:$D$240,1,EEZ_carbon_flux_by_territory_bo!$C$4:$C$240,EEZ_Carbon_Flux_Sovereign!B90)^0.5</f>
        <v>0</v>
      </c>
      <c r="L90">
        <f>SUMIF(EEZ_carbon_flux_by_territory_bo!B$4:B$240,B90,EEZ_carbon_flux_by_territory_bo!G$4:G$240)</f>
        <v>0.92072712809000001</v>
      </c>
      <c r="M90">
        <f>SUMIF(EEZ_carbon_flux_by_territory_bo!C$4:C$240,B90,EEZ_carbon_flux_by_territory_bo!G$4:G$240)</f>
        <v>0.92072712809000001</v>
      </c>
    </row>
    <row r="91" spans="1:13">
      <c r="A91">
        <f t="shared" si="2"/>
        <v>114</v>
      </c>
      <c r="B91" t="s">
        <v>432</v>
      </c>
      <c r="C91" t="str">
        <f>VLOOKUP(B91,EEZ_carbon_flux_by_territory_bo!$B$4:$P$240,2,FALSE)</f>
        <v>MLT</v>
      </c>
      <c r="D91" t="str">
        <f>VLOOKUP(B91,EEZ_carbon_flux_by_territory_bo!$C$4:$F$240,4,FALSE)</f>
        <v>EU</v>
      </c>
      <c r="E91">
        <f>SUMIF(EEZ_carbon_flux_by_territory_bo!B$4:B$240,B91,EEZ_carbon_flux_by_territory_bo!H$4:H$240)</f>
        <v>1.4959453857385474</v>
      </c>
      <c r="F91">
        <f>VLOOKUP(B91,EEZ_carbon_flux_by_territory_bo!$B$4:$I$240,8,FALSE)</f>
        <v>0.21370648367693534</v>
      </c>
      <c r="G91">
        <f>SUMIF(EEZ_carbon_flux_by_territory_bo!C$4:C$240,B91,EEZ_carbon_flux_by_territory_bo!H$4:H$240)</f>
        <v>1.4959453857385474</v>
      </c>
      <c r="H91">
        <f>SUMIF(EEZ_carbon_flux_by_territory_bo!B$4:B$240,B91,EEZ_carbon_flux_by_territory_bo!J$4:J$240)^0.5</f>
        <v>0.21370648367693534</v>
      </c>
      <c r="I91">
        <f t="shared" si="3"/>
        <v>0</v>
      </c>
      <c r="J91">
        <f>SUMIFS(EEZ_carbon_flux_by_territory_bo!$H$4:$H$240,EEZ_carbon_flux_by_territory_bo!$D$4:$D$240,1,EEZ_carbon_flux_by_territory_bo!$C$4:$C$240,EEZ_Carbon_Flux_Sovereign!B91)</f>
        <v>0</v>
      </c>
      <c r="K91">
        <f>SUMIFS(EEZ_carbon_flux_by_territory_bo!$J$4:$J$240,EEZ_carbon_flux_by_territory_bo!$D$4:$D$240,1,EEZ_carbon_flux_by_territory_bo!$C$4:$C$240,EEZ_Carbon_Flux_Sovereign!B91)^0.5</f>
        <v>0</v>
      </c>
      <c r="L91">
        <f>SUMIF(EEZ_carbon_flux_by_territory_bo!B$4:B$240,B91,EEZ_carbon_flux_by_territory_bo!G$4:G$240)</f>
        <v>5.2914937777099998E-2</v>
      </c>
      <c r="M91">
        <f>SUMIF(EEZ_carbon_flux_by_territory_bo!C$4:C$240,B91,EEZ_carbon_flux_by_territory_bo!G$4:G$240)</f>
        <v>5.2914937777099998E-2</v>
      </c>
    </row>
    <row r="92" spans="1:13">
      <c r="A92">
        <f t="shared" si="2"/>
        <v>19</v>
      </c>
      <c r="B92" t="s">
        <v>433</v>
      </c>
      <c r="C92" t="str">
        <f>VLOOKUP(B92,EEZ_carbon_flux_by_territory_bo!$B$4:$P$240,2,FALSE)</f>
        <v>MHL</v>
      </c>
      <c r="D92" t="str">
        <f>VLOOKUP(B92,EEZ_carbon_flux_by_territory_bo!$C$4:$F$240,4,FALSE)</f>
        <v>NA</v>
      </c>
      <c r="E92">
        <f>SUMIF(EEZ_carbon_flux_by_territory_bo!B$4:B$240,B92,EEZ_carbon_flux_by_territory_bo!H$4:H$240)</f>
        <v>56.581386956086995</v>
      </c>
      <c r="F92">
        <f>VLOOKUP(B92,EEZ_carbon_flux_by_territory_bo!$B$4:$I$240,8,FALSE)</f>
        <v>8.083055279441</v>
      </c>
      <c r="G92">
        <f>SUMIF(EEZ_carbon_flux_by_territory_bo!C$4:C$240,B92,EEZ_carbon_flux_by_territory_bo!H$4:H$240)</f>
        <v>56.581386956086995</v>
      </c>
      <c r="H92">
        <f>SUMIF(EEZ_carbon_flux_by_territory_bo!B$4:B$240,B92,EEZ_carbon_flux_by_territory_bo!J$4:J$240)^0.5</f>
        <v>8.083055279441</v>
      </c>
      <c r="I92">
        <f t="shared" si="3"/>
        <v>0</v>
      </c>
      <c r="J92">
        <f>SUMIFS(EEZ_carbon_flux_by_territory_bo!$H$4:$H$240,EEZ_carbon_flux_by_territory_bo!$D$4:$D$240,1,EEZ_carbon_flux_by_territory_bo!$C$4:$C$240,EEZ_Carbon_Flux_Sovereign!B92)</f>
        <v>0</v>
      </c>
      <c r="K92">
        <f>SUMIFS(EEZ_carbon_flux_by_territory_bo!$J$4:$J$240,EEZ_carbon_flux_by_territory_bo!$D$4:$D$240,1,EEZ_carbon_flux_by_territory_bo!$C$4:$C$240,EEZ_Carbon_Flux_Sovereign!B92)^0.5</f>
        <v>0</v>
      </c>
      <c r="L92">
        <f>SUMIF(EEZ_carbon_flux_by_territory_bo!B$4:B$240,B92,EEZ_carbon_flux_by_territory_bo!G$4:G$240)</f>
        <v>2.0014103447</v>
      </c>
      <c r="M92">
        <f>SUMIF(EEZ_carbon_flux_by_territory_bo!C$4:C$240,B92,EEZ_carbon_flux_by_territory_bo!G$4:G$240)</f>
        <v>2.0014103447</v>
      </c>
    </row>
    <row r="93" spans="1:13">
      <c r="A93">
        <f t="shared" si="2"/>
        <v>82</v>
      </c>
      <c r="B93" t="s">
        <v>435</v>
      </c>
      <c r="C93" t="str">
        <f>VLOOKUP(B93,EEZ_carbon_flux_by_territory_bo!$B$4:$P$240,2,FALSE)</f>
        <v>MRT</v>
      </c>
      <c r="D93" t="str">
        <f>VLOOKUP(B93,EEZ_carbon_flux_by_territory_bo!$C$4:$F$240,4,FALSE)</f>
        <v>NA</v>
      </c>
      <c r="E93">
        <f>SUMIF(EEZ_carbon_flux_by_territory_bo!B$4:B$240,B93,EEZ_carbon_flux_by_territory_bo!H$4:H$240)</f>
        <v>4.8962592597742596</v>
      </c>
      <c r="F93">
        <f>VLOOKUP(B93,EEZ_carbon_flux_by_territory_bo!$B$4:$I$240,8,FALSE)</f>
        <v>0.69946560853917994</v>
      </c>
      <c r="G93">
        <f>SUMIF(EEZ_carbon_flux_by_territory_bo!C$4:C$240,B93,EEZ_carbon_flux_by_territory_bo!H$4:H$240)</f>
        <v>4.8962592597742596</v>
      </c>
      <c r="H93">
        <f>SUMIF(EEZ_carbon_flux_by_territory_bo!B$4:B$240,B93,EEZ_carbon_flux_by_territory_bo!J$4:J$240)^0.5</f>
        <v>0.69946560853917994</v>
      </c>
      <c r="I93">
        <f t="shared" si="3"/>
        <v>0</v>
      </c>
      <c r="J93">
        <f>SUMIFS(EEZ_carbon_flux_by_territory_bo!$H$4:$H$240,EEZ_carbon_flux_by_territory_bo!$D$4:$D$240,1,EEZ_carbon_flux_by_territory_bo!$C$4:$C$240,EEZ_Carbon_Flux_Sovereign!B93)</f>
        <v>0</v>
      </c>
      <c r="K93">
        <f>SUMIFS(EEZ_carbon_flux_by_territory_bo!$J$4:$J$240,EEZ_carbon_flux_by_territory_bo!$D$4:$D$240,1,EEZ_carbon_flux_by_territory_bo!$C$4:$C$240,EEZ_Carbon_Flux_Sovereign!B93)^0.5</f>
        <v>0</v>
      </c>
      <c r="L93">
        <f>SUMIF(EEZ_carbon_flux_by_territory_bo!B$4:B$240,B93,EEZ_carbon_flux_by_territory_bo!G$4:G$240)</f>
        <v>0.173191652945</v>
      </c>
      <c r="M93">
        <f>SUMIF(EEZ_carbon_flux_by_territory_bo!C$4:C$240,B93,EEZ_carbon_flux_by_territory_bo!G$4:G$240)</f>
        <v>0.173191652945</v>
      </c>
    </row>
    <row r="94" spans="1:13">
      <c r="A94">
        <f t="shared" si="2"/>
        <v>28</v>
      </c>
      <c r="B94" t="s">
        <v>437</v>
      </c>
      <c r="C94" t="str">
        <f>VLOOKUP(B94,EEZ_carbon_flux_by_territory_bo!$B$4:$P$240,2,FALSE)</f>
        <v>MUS</v>
      </c>
      <c r="D94" t="str">
        <f>VLOOKUP(B94,EEZ_carbon_flux_by_territory_bo!$C$4:$F$240,4,FALSE)</f>
        <v>NA</v>
      </c>
      <c r="E94">
        <f>SUMIF(EEZ_carbon_flux_by_territory_bo!B$4:B$240,B94,EEZ_carbon_flux_by_territory_bo!H$4:H$240)</f>
        <v>36.133977938377889</v>
      </c>
      <c r="F94">
        <f>VLOOKUP(B94,EEZ_carbon_flux_by_territory_bo!$B$4:$I$240,8,FALSE)</f>
        <v>5.1619968483396992</v>
      </c>
      <c r="G94">
        <f>SUMIF(EEZ_carbon_flux_by_territory_bo!C$4:C$240,B94,EEZ_carbon_flux_by_territory_bo!H$4:H$240)</f>
        <v>36.133977938377889</v>
      </c>
      <c r="H94">
        <f>SUMIF(EEZ_carbon_flux_by_territory_bo!B$4:B$240,B94,EEZ_carbon_flux_by_territory_bo!J$4:J$240)^0.5</f>
        <v>5.1619968483396992</v>
      </c>
      <c r="I94">
        <f t="shared" si="3"/>
        <v>0</v>
      </c>
      <c r="J94">
        <f>SUMIFS(EEZ_carbon_flux_by_territory_bo!$H$4:$H$240,EEZ_carbon_flux_by_territory_bo!$D$4:$D$240,1,EEZ_carbon_flux_by_territory_bo!$C$4:$C$240,EEZ_Carbon_Flux_Sovereign!B94)</f>
        <v>0</v>
      </c>
      <c r="K94">
        <f>SUMIFS(EEZ_carbon_flux_by_territory_bo!$J$4:$J$240,EEZ_carbon_flux_by_territory_bo!$D$4:$D$240,1,EEZ_carbon_flux_by_territory_bo!$C$4:$C$240,EEZ_Carbon_Flux_Sovereign!B94)^0.5</f>
        <v>0</v>
      </c>
      <c r="L94">
        <f>SUMIF(EEZ_carbon_flux_by_territory_bo!B$4:B$240,B94,EEZ_carbon_flux_by_territory_bo!G$4:G$240)</f>
        <v>1.2781397051500001</v>
      </c>
      <c r="M94">
        <f>SUMIF(EEZ_carbon_flux_by_territory_bo!C$4:C$240,B94,EEZ_carbon_flux_by_territory_bo!G$4:G$240)</f>
        <v>1.2781397051500001</v>
      </c>
    </row>
    <row r="95" spans="1:13">
      <c r="A95">
        <f t="shared" si="2"/>
        <v>14</v>
      </c>
      <c r="B95" t="s">
        <v>439</v>
      </c>
      <c r="C95" t="str">
        <f>VLOOKUP(B95,EEZ_carbon_flux_by_territory_bo!$B$4:$P$240,2,FALSE)</f>
        <v>MEX</v>
      </c>
      <c r="D95" t="str">
        <f>VLOOKUP(B95,EEZ_carbon_flux_by_territory_bo!$C$4:$F$240,4,FALSE)</f>
        <v>NA</v>
      </c>
      <c r="E95">
        <f>SUMIF(EEZ_carbon_flux_by_territory_bo!B$4:B$240,B95,EEZ_carbon_flux_by_territory_bo!H$4:H$240)</f>
        <v>90.096688699502991</v>
      </c>
      <c r="F95">
        <f>VLOOKUP(B95,EEZ_carbon_flux_by_territory_bo!$B$4:$I$240,8,FALSE)</f>
        <v>12.87095552850043</v>
      </c>
      <c r="G95">
        <f>SUMIF(EEZ_carbon_flux_by_territory_bo!C$4:C$240,B95,EEZ_carbon_flux_by_territory_bo!H$4:H$240)</f>
        <v>90.096688699502991</v>
      </c>
      <c r="H95">
        <f>SUMIF(EEZ_carbon_flux_by_territory_bo!B$4:B$240,B95,EEZ_carbon_flux_by_territory_bo!J$4:J$240)^0.5</f>
        <v>12.87095552850043</v>
      </c>
      <c r="I95">
        <f t="shared" si="3"/>
        <v>0</v>
      </c>
      <c r="J95">
        <f>SUMIFS(EEZ_carbon_flux_by_territory_bo!$H$4:$H$240,EEZ_carbon_flux_by_territory_bo!$D$4:$D$240,1,EEZ_carbon_flux_by_territory_bo!$C$4:$C$240,EEZ_Carbon_Flux_Sovereign!B95)</f>
        <v>0</v>
      </c>
      <c r="K95">
        <f>SUMIFS(EEZ_carbon_flux_by_territory_bo!$J$4:$J$240,EEZ_carbon_flux_by_territory_bo!$D$4:$D$240,1,EEZ_carbon_flux_by_territory_bo!$C$4:$C$240,EEZ_Carbon_Flux_Sovereign!B95)^0.5</f>
        <v>0</v>
      </c>
      <c r="L95">
        <f>SUMIF(EEZ_carbon_flux_by_territory_bo!B$4:B$240,B95,EEZ_carbon_flux_by_territory_bo!G$4:G$240)</f>
        <v>3.1869216095100001</v>
      </c>
      <c r="M95">
        <f>SUMIF(EEZ_carbon_flux_by_territory_bo!C$4:C$240,B95,EEZ_carbon_flux_by_territory_bo!G$4:G$240)</f>
        <v>3.1869216095100001</v>
      </c>
    </row>
    <row r="96" spans="1:13">
      <c r="A96">
        <f t="shared" si="2"/>
        <v>147</v>
      </c>
      <c r="B96" t="s">
        <v>443</v>
      </c>
      <c r="C96" t="str">
        <f>VLOOKUP(B96,EEZ_carbon_flux_by_territory_bo!$B$4:$P$240,2,FALSE)</f>
        <v>MCO</v>
      </c>
      <c r="D96" t="str">
        <f>VLOOKUP(B96,EEZ_carbon_flux_by_territory_bo!$C$4:$F$240,4,FALSE)</f>
        <v>NA</v>
      </c>
      <c r="E96">
        <f>SUMIF(EEZ_carbon_flux_by_territory_bo!B$4:B$240,B96,EEZ_carbon_flux_by_territory_bo!H$4:H$240)</f>
        <v>8.1318462386848461E-3</v>
      </c>
      <c r="F96">
        <f>VLOOKUP(B96,EEZ_carbon_flux_by_territory_bo!$B$4:$I$240,8,FALSE)</f>
        <v>1.161692319812121E-3</v>
      </c>
      <c r="G96">
        <f>SUMIF(EEZ_carbon_flux_by_territory_bo!C$4:C$240,B96,EEZ_carbon_flux_by_territory_bo!H$4:H$240)</f>
        <v>8.1318462386848461E-3</v>
      </c>
      <c r="H96">
        <f>SUMIF(EEZ_carbon_flux_by_territory_bo!B$4:B$240,B96,EEZ_carbon_flux_by_territory_bo!J$4:J$240)^0.5</f>
        <v>1.161692319812121E-3</v>
      </c>
      <c r="I96">
        <f t="shared" si="3"/>
        <v>0</v>
      </c>
      <c r="J96">
        <f>SUMIFS(EEZ_carbon_flux_by_territory_bo!$H$4:$H$240,EEZ_carbon_flux_by_territory_bo!$D$4:$D$240,1,EEZ_carbon_flux_by_territory_bo!$C$4:$C$240,EEZ_Carbon_Flux_Sovereign!B96)</f>
        <v>0</v>
      </c>
      <c r="K96">
        <f>SUMIFS(EEZ_carbon_flux_by_territory_bo!$J$4:$J$240,EEZ_carbon_flux_by_territory_bo!$D$4:$D$240,1,EEZ_carbon_flux_by_territory_bo!$C$4:$C$240,EEZ_Carbon_Flux_Sovereign!B96)^0.5</f>
        <v>0</v>
      </c>
      <c r="L96">
        <f>SUMIF(EEZ_carbon_flux_by_territory_bo!B$4:B$240,B96,EEZ_carbon_flux_by_territory_bo!G$4:G$240)</f>
        <v>2.8764160900199997E-4</v>
      </c>
      <c r="M96">
        <f>SUMIF(EEZ_carbon_flux_by_territory_bo!C$4:C$240,B96,EEZ_carbon_flux_by_territory_bo!G$4:G$240)</f>
        <v>2.8764160900199997E-4</v>
      </c>
    </row>
    <row r="97" spans="1:13">
      <c r="A97">
        <f t="shared" si="2"/>
        <v>142</v>
      </c>
      <c r="B97" t="s">
        <v>446</v>
      </c>
      <c r="C97" t="str">
        <f>VLOOKUP(B97,EEZ_carbon_flux_by_territory_bo!$B$4:$P$240,2,FALSE)</f>
        <v>MNE</v>
      </c>
      <c r="D97" t="str">
        <f>VLOOKUP(B97,EEZ_carbon_flux_by_territory_bo!$C$4:$F$240,4,FALSE)</f>
        <v>NA</v>
      </c>
      <c r="E97">
        <f>SUMIF(EEZ_carbon_flux_by_territory_bo!B$4:B$240,B97,EEZ_carbon_flux_by_territory_bo!H$4:H$240)</f>
        <v>0.18044236702049171</v>
      </c>
      <c r="F97">
        <f>VLOOKUP(B97,EEZ_carbon_flux_by_territory_bo!$B$4:$I$240,8,FALSE)</f>
        <v>2.5777481002927389E-2</v>
      </c>
      <c r="G97">
        <f>SUMIF(EEZ_carbon_flux_by_territory_bo!C$4:C$240,B97,EEZ_carbon_flux_by_territory_bo!H$4:H$240)</f>
        <v>0.18044236702049171</v>
      </c>
      <c r="H97">
        <f>SUMIF(EEZ_carbon_flux_by_territory_bo!B$4:B$240,B97,EEZ_carbon_flux_by_territory_bo!J$4:J$240)^0.5</f>
        <v>2.5777481002927389E-2</v>
      </c>
      <c r="I97">
        <f t="shared" si="3"/>
        <v>0</v>
      </c>
      <c r="J97">
        <f>SUMIFS(EEZ_carbon_flux_by_territory_bo!$H$4:$H$240,EEZ_carbon_flux_by_territory_bo!$D$4:$D$240,1,EEZ_carbon_flux_by_territory_bo!$C$4:$C$240,EEZ_Carbon_Flux_Sovereign!B97)</f>
        <v>0</v>
      </c>
      <c r="K97">
        <f>SUMIFS(EEZ_carbon_flux_by_territory_bo!$J$4:$J$240,EEZ_carbon_flux_by_territory_bo!$D$4:$D$240,1,EEZ_carbon_flux_by_territory_bo!$C$4:$C$240,EEZ_Carbon_Flux_Sovereign!B97)^0.5</f>
        <v>0</v>
      </c>
      <c r="L97">
        <f>SUMIF(EEZ_carbon_flux_by_territory_bo!B$4:B$240,B97,EEZ_carbon_flux_by_territory_bo!G$4:G$240)</f>
        <v>6.3826505394299999E-3</v>
      </c>
      <c r="M97">
        <f>SUMIF(EEZ_carbon_flux_by_territory_bo!C$4:C$240,B97,EEZ_carbon_flux_by_territory_bo!G$4:G$240)</f>
        <v>6.3826505394299999E-3</v>
      </c>
    </row>
    <row r="98" spans="1:13">
      <c r="A98">
        <f t="shared" si="2"/>
        <v>46</v>
      </c>
      <c r="B98" t="s">
        <v>448</v>
      </c>
      <c r="C98" t="str">
        <f>VLOOKUP(B98,EEZ_carbon_flux_by_territory_bo!$B$4:$P$240,2,FALSE)</f>
        <v>MAR</v>
      </c>
      <c r="D98" t="str">
        <f>VLOOKUP(B98,EEZ_carbon_flux_by_territory_bo!$C$4:$F$240,4,FALSE)</f>
        <v>NA</v>
      </c>
      <c r="E98">
        <f>SUMIF(EEZ_carbon_flux_by_territory_bo!B$4:B$240,B98,EEZ_carbon_flux_by_territory_bo!H$4:H$240)</f>
        <v>7.9286396755774344</v>
      </c>
      <c r="F98">
        <f>VLOOKUP(B98,EEZ_carbon_flux_by_territory_bo!$B$4:$I$240,8,FALSE)</f>
        <v>1.1326628107967764</v>
      </c>
      <c r="G98">
        <f>SUMIF(EEZ_carbon_flux_by_territory_bo!C$4:C$240,B98,EEZ_carbon_flux_by_territory_bo!H$4:H$240)</f>
        <v>15.95930570611036</v>
      </c>
      <c r="H98">
        <f>SUMIF(EEZ_carbon_flux_by_territory_bo!B$4:B$240,B98,EEZ_carbon_flux_by_territory_bo!J$4:J$240)^0.5</f>
        <v>1.1326628107967764</v>
      </c>
      <c r="I98">
        <f t="shared" si="3"/>
        <v>8.0306660305329256</v>
      </c>
      <c r="J98">
        <f>SUMIFS(EEZ_carbon_flux_by_territory_bo!$H$4:$H$240,EEZ_carbon_flux_by_territory_bo!$D$4:$D$240,1,EEZ_carbon_flux_by_territory_bo!$C$4:$C$240,EEZ_Carbon_Flux_Sovereign!B98)</f>
        <v>8.0306660305329256</v>
      </c>
      <c r="K98">
        <f>SUMIFS(EEZ_carbon_flux_by_territory_bo!$J$4:$J$240,EEZ_carbon_flux_by_territory_bo!$D$4:$D$240,1,EEZ_carbon_flux_by_territory_bo!$C$4:$C$240,EEZ_Carbon_Flux_Sovereign!B98)^0.5</f>
        <v>1.1472380043618466</v>
      </c>
      <c r="L98">
        <f>SUMIF(EEZ_carbon_flux_by_territory_bo!B$4:B$240,B98,EEZ_carbon_flux_by_territory_bo!G$4:G$240)</f>
        <v>0.28045373787700001</v>
      </c>
      <c r="M98">
        <f>SUMIF(EEZ_carbon_flux_by_territory_bo!C$4:C$240,B98,EEZ_carbon_flux_by_territory_bo!G$4:G$240)</f>
        <v>0.56451637637000007</v>
      </c>
    </row>
    <row r="99" spans="1:13">
      <c r="A99">
        <f t="shared" si="2"/>
        <v>45</v>
      </c>
      <c r="B99" t="s">
        <v>449</v>
      </c>
      <c r="C99" t="str">
        <f>VLOOKUP(B99,EEZ_carbon_flux_by_territory_bo!$B$4:$P$240,2,FALSE)</f>
        <v>MOZ</v>
      </c>
      <c r="D99" t="str">
        <f>VLOOKUP(B99,EEZ_carbon_flux_by_territory_bo!$C$4:$F$240,4,FALSE)</f>
        <v>NA</v>
      </c>
      <c r="E99">
        <f>SUMIF(EEZ_carbon_flux_by_territory_bo!B$4:B$240,B99,EEZ_carbon_flux_by_territory_bo!H$4:H$240)</f>
        <v>16.009201021612963</v>
      </c>
      <c r="F99">
        <f>VLOOKUP(B99,EEZ_carbon_flux_by_territory_bo!$B$4:$I$240,8,FALSE)</f>
        <v>2.2870287173732806</v>
      </c>
      <c r="G99">
        <f>SUMIF(EEZ_carbon_flux_by_territory_bo!C$4:C$240,B99,EEZ_carbon_flux_by_territory_bo!H$4:H$240)</f>
        <v>16.009201021612963</v>
      </c>
      <c r="H99">
        <f>SUMIF(EEZ_carbon_flux_by_territory_bo!B$4:B$240,B99,EEZ_carbon_flux_by_territory_bo!J$4:J$240)^0.5</f>
        <v>2.2870287173732806</v>
      </c>
      <c r="I99">
        <f t="shared" si="3"/>
        <v>0</v>
      </c>
      <c r="J99">
        <f>SUMIFS(EEZ_carbon_flux_by_territory_bo!$H$4:$H$240,EEZ_carbon_flux_by_territory_bo!$D$4:$D$240,1,EEZ_carbon_flux_by_territory_bo!$C$4:$C$240,EEZ_Carbon_Flux_Sovereign!B99)</f>
        <v>0</v>
      </c>
      <c r="K99">
        <f>SUMIFS(EEZ_carbon_flux_by_territory_bo!$J$4:$J$240,EEZ_carbon_flux_by_territory_bo!$D$4:$D$240,1,EEZ_carbon_flux_by_territory_bo!$C$4:$C$240,EEZ_Carbon_Flux_Sovereign!B99)^0.5</f>
        <v>0</v>
      </c>
      <c r="L99">
        <f>SUMIF(EEZ_carbon_flux_by_territory_bo!B$4:B$240,B99,EEZ_carbon_flux_by_territory_bo!G$4:G$240)</f>
        <v>0.56628128539699996</v>
      </c>
      <c r="M99">
        <f>SUMIF(EEZ_carbon_flux_by_territory_bo!C$4:C$240,B99,EEZ_carbon_flux_by_territory_bo!G$4:G$240)</f>
        <v>0.56628128539699996</v>
      </c>
    </row>
    <row r="100" spans="1:13">
      <c r="A100">
        <f t="shared" si="2"/>
        <v>53</v>
      </c>
      <c r="B100" t="s">
        <v>450</v>
      </c>
      <c r="C100" t="str">
        <f>VLOOKUP(B100,EEZ_carbon_flux_by_territory_bo!$B$4:$P$240,2,FALSE)</f>
        <v>MMR</v>
      </c>
      <c r="D100" t="str">
        <f>VLOOKUP(B100,EEZ_carbon_flux_by_territory_bo!$C$4:$F$240,4,FALSE)</f>
        <v>NA</v>
      </c>
      <c r="E100">
        <f>SUMIF(EEZ_carbon_flux_by_territory_bo!B$4:B$240,B100,EEZ_carbon_flux_by_territory_bo!H$4:H$240)</f>
        <v>14.063945411849987</v>
      </c>
      <c r="F100">
        <f>VLOOKUP(B100,EEZ_carbon_flux_by_territory_bo!$B$4:$I$240,8,FALSE)</f>
        <v>2.0091350588357129</v>
      </c>
      <c r="G100">
        <f>SUMIF(EEZ_carbon_flux_by_territory_bo!C$4:C$240,B100,EEZ_carbon_flux_by_territory_bo!H$4:H$240)</f>
        <v>14.063945411849987</v>
      </c>
      <c r="H100">
        <f>SUMIF(EEZ_carbon_flux_by_territory_bo!B$4:B$240,B100,EEZ_carbon_flux_by_territory_bo!J$4:J$240)^0.5</f>
        <v>2.0091350588357129</v>
      </c>
      <c r="I100">
        <f t="shared" si="3"/>
        <v>0</v>
      </c>
      <c r="J100">
        <f>SUMIFS(EEZ_carbon_flux_by_territory_bo!$H$4:$H$240,EEZ_carbon_flux_by_territory_bo!$D$4:$D$240,1,EEZ_carbon_flux_by_territory_bo!$C$4:$C$240,EEZ_Carbon_Flux_Sovereign!B100)</f>
        <v>0</v>
      </c>
      <c r="K100">
        <f>SUMIFS(EEZ_carbon_flux_by_territory_bo!$J$4:$J$240,EEZ_carbon_flux_by_territory_bo!$D$4:$D$240,1,EEZ_carbon_flux_by_territory_bo!$C$4:$C$240,EEZ_Carbon_Flux_Sovereign!B100)^0.5</f>
        <v>0</v>
      </c>
      <c r="L100">
        <f>SUMIF(EEZ_carbon_flux_by_territory_bo!B$4:B$240,B100,EEZ_carbon_flux_by_territory_bo!G$4:G$240)</f>
        <v>0.49747323897200002</v>
      </c>
      <c r="M100">
        <f>SUMIF(EEZ_carbon_flux_by_territory_bo!C$4:C$240,B100,EEZ_carbon_flux_by_territory_bo!G$4:G$240)</f>
        <v>0.49747323897200002</v>
      </c>
    </row>
    <row r="101" spans="1:13">
      <c r="A101">
        <f t="shared" si="2"/>
        <v>47</v>
      </c>
      <c r="B101" t="s">
        <v>451</v>
      </c>
      <c r="C101" t="str">
        <f>VLOOKUP(B101,EEZ_carbon_flux_by_territory_bo!$B$4:$P$240,2,FALSE)</f>
        <v>NAM</v>
      </c>
      <c r="D101" t="str">
        <f>VLOOKUP(B101,EEZ_carbon_flux_by_territory_bo!$C$4:$F$240,4,FALSE)</f>
        <v>NA</v>
      </c>
      <c r="E101">
        <f>SUMIF(EEZ_carbon_flux_by_territory_bo!B$4:B$240,B101,EEZ_carbon_flux_by_territory_bo!H$4:H$240)</f>
        <v>15.894254827388426</v>
      </c>
      <c r="F101">
        <f>VLOOKUP(B101,EEZ_carbon_flux_by_territory_bo!$B$4:$I$240,8,FALSE)</f>
        <v>2.2706078324840613</v>
      </c>
      <c r="G101">
        <f>SUMIF(EEZ_carbon_flux_by_territory_bo!C$4:C$240,B101,EEZ_carbon_flux_by_territory_bo!H$4:H$240)</f>
        <v>15.894254827388426</v>
      </c>
      <c r="H101">
        <f>SUMIF(EEZ_carbon_flux_by_territory_bo!B$4:B$240,B101,EEZ_carbon_flux_by_territory_bo!J$4:J$240)^0.5</f>
        <v>2.2706078324840613</v>
      </c>
      <c r="I101">
        <f t="shared" si="3"/>
        <v>0</v>
      </c>
      <c r="J101">
        <f>SUMIFS(EEZ_carbon_flux_by_territory_bo!$H$4:$H$240,EEZ_carbon_flux_by_territory_bo!$D$4:$D$240,1,EEZ_carbon_flux_by_territory_bo!$C$4:$C$240,EEZ_Carbon_Flux_Sovereign!B101)</f>
        <v>0</v>
      </c>
      <c r="K101">
        <f>SUMIFS(EEZ_carbon_flux_by_territory_bo!$J$4:$J$240,EEZ_carbon_flux_by_territory_bo!$D$4:$D$240,1,EEZ_carbon_flux_by_territory_bo!$C$4:$C$240,EEZ_Carbon_Flux_Sovereign!B101)^0.5</f>
        <v>0</v>
      </c>
      <c r="L101">
        <f>SUMIF(EEZ_carbon_flux_by_territory_bo!B$4:B$240,B101,EEZ_carbon_flux_by_territory_bo!G$4:G$240)</f>
        <v>0.56221538113799996</v>
      </c>
      <c r="M101">
        <f>SUMIF(EEZ_carbon_flux_by_territory_bo!C$4:C$240,B101,EEZ_carbon_flux_by_territory_bo!G$4:G$240)</f>
        <v>0.56221538113799996</v>
      </c>
    </row>
    <row r="102" spans="1:13">
      <c r="A102">
        <f t="shared" si="2"/>
        <v>65</v>
      </c>
      <c r="B102" t="s">
        <v>452</v>
      </c>
      <c r="C102" t="str">
        <f>VLOOKUP(B102,EEZ_carbon_flux_by_territory_bo!$B$4:$P$240,2,FALSE)</f>
        <v>NRU</v>
      </c>
      <c r="D102" t="str">
        <f>VLOOKUP(B102,EEZ_carbon_flux_by_territory_bo!$C$4:$F$240,4,FALSE)</f>
        <v>NA</v>
      </c>
      <c r="E102">
        <f>SUMIF(EEZ_carbon_flux_by_territory_bo!B$4:B$240,B102,EEZ_carbon_flux_by_territory_bo!H$4:H$240)</f>
        <v>8.7430303302473664</v>
      </c>
      <c r="F102">
        <f>VLOOKUP(B102,EEZ_carbon_flux_by_territory_bo!$B$4:$I$240,8,FALSE)</f>
        <v>1.2490043328924809</v>
      </c>
      <c r="G102">
        <f>SUMIF(EEZ_carbon_flux_by_territory_bo!C$4:C$240,B102,EEZ_carbon_flux_by_territory_bo!H$4:H$240)</f>
        <v>8.7430303302473664</v>
      </c>
      <c r="H102">
        <f>SUMIF(EEZ_carbon_flux_by_territory_bo!B$4:B$240,B102,EEZ_carbon_flux_by_territory_bo!J$4:J$240)^0.5</f>
        <v>1.2490043328924809</v>
      </c>
      <c r="I102">
        <f t="shared" si="3"/>
        <v>0</v>
      </c>
      <c r="J102">
        <f>SUMIFS(EEZ_carbon_flux_by_territory_bo!$H$4:$H$240,EEZ_carbon_flux_by_territory_bo!$D$4:$D$240,1,EEZ_carbon_flux_by_territory_bo!$C$4:$C$240,EEZ_Carbon_Flux_Sovereign!B102)</f>
        <v>0</v>
      </c>
      <c r="K102">
        <f>SUMIFS(EEZ_carbon_flux_by_territory_bo!$J$4:$J$240,EEZ_carbon_flux_by_territory_bo!$D$4:$D$240,1,EEZ_carbon_flux_by_territory_bo!$C$4:$C$240,EEZ_Carbon_Flux_Sovereign!B102)^0.5</f>
        <v>0</v>
      </c>
      <c r="L102">
        <f>SUMIF(EEZ_carbon_flux_by_territory_bo!B$4:B$240,B102,EEZ_carbon_flux_by_territory_bo!G$4:G$240)</f>
        <v>0.30926055878699998</v>
      </c>
      <c r="M102">
        <f>SUMIF(EEZ_carbon_flux_by_territory_bo!C$4:C$240,B102,EEZ_carbon_flux_by_territory_bo!G$4:G$240)</f>
        <v>0.30926055878699998</v>
      </c>
    </row>
    <row r="103" spans="1:13">
      <c r="A103">
        <f t="shared" si="2"/>
        <v>30</v>
      </c>
      <c r="B103" t="s">
        <v>457</v>
      </c>
      <c r="C103" t="str">
        <f>VLOOKUP(B103,EEZ_carbon_flux_by_territory_bo!$B$4:$P$240,2,FALSE)</f>
        <v>NCL</v>
      </c>
      <c r="D103" t="str">
        <f>VLOOKUP(B103,EEZ_carbon_flux_by_territory_bo!$C$4:$F$240,4,FALSE)</f>
        <v>NA</v>
      </c>
      <c r="E103">
        <f>SUMIF(EEZ_carbon_flux_by_territory_bo!B$4:B$240,B103,EEZ_carbon_flux_by_territory_bo!H$4:H$240)</f>
        <v>33.243908692532607</v>
      </c>
      <c r="F103">
        <f>VLOOKUP(B103,EEZ_carbon_flux_by_territory_bo!$B$4:$I$240,8,FALSE)</f>
        <v>4.7491298132189446</v>
      </c>
      <c r="G103">
        <f>SUMIF(EEZ_carbon_flux_by_territory_bo!C$4:C$240,B103,EEZ_carbon_flux_by_territory_bo!H$4:H$240)</f>
        <v>33.243908692532607</v>
      </c>
      <c r="H103">
        <f>SUMIF(EEZ_carbon_flux_by_territory_bo!B$4:B$240,B103,EEZ_carbon_flux_by_territory_bo!J$4:J$240)^0.5</f>
        <v>4.7491298132189446</v>
      </c>
      <c r="I103">
        <f t="shared" si="3"/>
        <v>0</v>
      </c>
      <c r="J103">
        <f>SUMIFS(EEZ_carbon_flux_by_territory_bo!$H$4:$H$240,EEZ_carbon_flux_by_territory_bo!$D$4:$D$240,1,EEZ_carbon_flux_by_territory_bo!$C$4:$C$240,EEZ_Carbon_Flux_Sovereign!B103)</f>
        <v>0</v>
      </c>
      <c r="K103">
        <f>SUMIFS(EEZ_carbon_flux_by_territory_bo!$J$4:$J$240,EEZ_carbon_flux_by_territory_bo!$D$4:$D$240,1,EEZ_carbon_flux_by_territory_bo!$C$4:$C$240,EEZ_Carbon_Flux_Sovereign!B103)^0.5</f>
        <v>0</v>
      </c>
      <c r="L103">
        <f>SUMIF(EEZ_carbon_flux_by_territory_bo!B$4:B$240,B103,EEZ_carbon_flux_by_territory_bo!G$4:G$240)</f>
        <v>1.1759114849400001</v>
      </c>
      <c r="M103">
        <f>SUMIF(EEZ_carbon_flux_by_territory_bo!C$4:C$240,B103,EEZ_carbon_flux_by_territory_bo!G$4:G$240)</f>
        <v>1.1759114849400001</v>
      </c>
    </row>
    <row r="104" spans="1:13">
      <c r="A104">
        <f t="shared" si="2"/>
        <v>9</v>
      </c>
      <c r="B104" t="s">
        <v>458</v>
      </c>
      <c r="C104" t="str">
        <f>VLOOKUP(B104,EEZ_carbon_flux_by_territory_bo!$B$4:$P$240,2,FALSE)</f>
        <v>NZL</v>
      </c>
      <c r="D104" t="str">
        <f>VLOOKUP(B104,EEZ_carbon_flux_by_territory_bo!$C$4:$F$240,4,FALSE)</f>
        <v>NA</v>
      </c>
      <c r="E104">
        <f>SUMIF(EEZ_carbon_flux_by_territory_bo!B$4:B$240,B104,EEZ_carbon_flux_by_territory_bo!H$4:H$240)</f>
        <v>116.03709314713221</v>
      </c>
      <c r="F104">
        <f>VLOOKUP(B104,EEZ_carbon_flux_by_territory_bo!$B$4:$I$240,8,FALSE)</f>
        <v>16.576727592447462</v>
      </c>
      <c r="G104">
        <f>SUMIF(EEZ_carbon_flux_by_territory_bo!C$4:C$240,B104,EEZ_carbon_flux_by_territory_bo!H$4:H$240)</f>
        <v>125.10095258688955</v>
      </c>
      <c r="H104">
        <f>SUMIF(EEZ_carbon_flux_by_territory_bo!B$4:B$240,B104,EEZ_carbon_flux_by_territory_bo!J$4:J$240)^0.5</f>
        <v>16.576727592447462</v>
      </c>
      <c r="I104">
        <f t="shared" si="3"/>
        <v>9.0638594397573371</v>
      </c>
      <c r="J104">
        <f>SUMIFS(EEZ_carbon_flux_by_territory_bo!$H$4:$H$240,EEZ_carbon_flux_by_territory_bo!$D$4:$D$240,1,EEZ_carbon_flux_by_territory_bo!$C$4:$C$240,EEZ_Carbon_Flux_Sovereign!B104)</f>
        <v>9.0638594397573442</v>
      </c>
      <c r="K104">
        <f>SUMIFS(EEZ_carbon_flux_by_territory_bo!$J$4:$J$240,EEZ_carbon_flux_by_territory_bo!$D$4:$D$240,1,EEZ_carbon_flux_by_territory_bo!$C$4:$C$240,EEZ_Carbon_Flux_Sovereign!B104)^0.5</f>
        <v>1.2948370628224779</v>
      </c>
      <c r="L104">
        <f>SUMIF(EEZ_carbon_flux_by_territory_bo!B$4:B$240,B104,EEZ_carbon_flux_by_territory_bo!G$4:G$240)</f>
        <v>4.1044917964599996</v>
      </c>
      <c r="M104">
        <f>SUMIF(EEZ_carbon_flux_by_territory_bo!C$4:C$240,B104,EEZ_carbon_flux_by_territory_bo!G$4:G$240)</f>
        <v>4.4251007992</v>
      </c>
    </row>
    <row r="105" spans="1:13">
      <c r="A105">
        <f t="shared" si="2"/>
        <v>77</v>
      </c>
      <c r="B105" t="s">
        <v>459</v>
      </c>
      <c r="C105" t="str">
        <f>VLOOKUP(B105,EEZ_carbon_flux_by_territory_bo!$B$4:$P$240,2,FALSE)</f>
        <v>NIC</v>
      </c>
      <c r="D105" t="str">
        <f>VLOOKUP(B105,EEZ_carbon_flux_by_territory_bo!$C$4:$F$240,4,FALSE)</f>
        <v>NA</v>
      </c>
      <c r="E105">
        <f>SUMIF(EEZ_carbon_flux_by_territory_bo!B$4:B$240,B105,EEZ_carbon_flux_by_territory_bo!H$4:H$240)</f>
        <v>6.0445493205067855</v>
      </c>
      <c r="F105">
        <f>VLOOKUP(B105,EEZ_carbon_flux_by_territory_bo!$B$4:$I$240,8,FALSE)</f>
        <v>0.86350704578668369</v>
      </c>
      <c r="G105">
        <f>SUMIF(EEZ_carbon_flux_by_territory_bo!C$4:C$240,B105,EEZ_carbon_flux_by_territory_bo!H$4:H$240)</f>
        <v>6.0445493205067855</v>
      </c>
      <c r="H105">
        <f>SUMIF(EEZ_carbon_flux_by_territory_bo!B$4:B$240,B105,EEZ_carbon_flux_by_territory_bo!J$4:J$240)^0.5</f>
        <v>0.86350704578668369</v>
      </c>
      <c r="I105">
        <f t="shared" si="3"/>
        <v>0</v>
      </c>
      <c r="J105">
        <f>SUMIFS(EEZ_carbon_flux_by_territory_bo!$H$4:$H$240,EEZ_carbon_flux_by_territory_bo!$D$4:$D$240,1,EEZ_carbon_flux_by_territory_bo!$C$4:$C$240,EEZ_Carbon_Flux_Sovereign!B105)</f>
        <v>0</v>
      </c>
      <c r="K105">
        <f>SUMIFS(EEZ_carbon_flux_by_territory_bo!$J$4:$J$240,EEZ_carbon_flux_by_territory_bo!$D$4:$D$240,1,EEZ_carbon_flux_by_territory_bo!$C$4:$C$240,EEZ_Carbon_Flux_Sovereign!B105)^0.5</f>
        <v>0</v>
      </c>
      <c r="L105">
        <f>SUMIF(EEZ_carbon_flux_by_territory_bo!B$4:B$240,B105,EEZ_carbon_flux_by_territory_bo!G$4:G$240)</f>
        <v>0.213809243462</v>
      </c>
      <c r="M105">
        <f>SUMIF(EEZ_carbon_flux_by_territory_bo!C$4:C$240,B105,EEZ_carbon_flux_by_territory_bo!G$4:G$240)</f>
        <v>0.213809243462</v>
      </c>
    </row>
    <row r="106" spans="1:13">
      <c r="A106">
        <f t="shared" si="2"/>
        <v>81</v>
      </c>
      <c r="B106" t="s">
        <v>462</v>
      </c>
      <c r="C106" t="str">
        <f>VLOOKUP(B106,EEZ_carbon_flux_by_territory_bo!$B$4:$P$240,2,FALSE)</f>
        <v>NGA</v>
      </c>
      <c r="D106" t="str">
        <f>VLOOKUP(B106,EEZ_carbon_flux_by_territory_bo!$C$4:$F$240,4,FALSE)</f>
        <v>NA</v>
      </c>
      <c r="E106">
        <f>SUMIF(EEZ_carbon_flux_by_territory_bo!B$4:B$240,B106,EEZ_carbon_flux_by_territory_bo!H$4:H$240)</f>
        <v>5.0618518384956159</v>
      </c>
      <c r="F106">
        <f>VLOOKUP(B106,EEZ_carbon_flux_by_territory_bo!$B$4:$I$240,8,FALSE)</f>
        <v>0.72312169121365955</v>
      </c>
      <c r="G106">
        <f>SUMIF(EEZ_carbon_flux_by_territory_bo!C$4:C$240,B106,EEZ_carbon_flux_by_territory_bo!H$4:H$240)</f>
        <v>5.0618518384956159</v>
      </c>
      <c r="H106">
        <f>SUMIF(EEZ_carbon_flux_by_territory_bo!B$4:B$240,B106,EEZ_carbon_flux_by_territory_bo!J$4:J$240)^0.5</f>
        <v>0.72312169121365955</v>
      </c>
      <c r="I106">
        <f t="shared" si="3"/>
        <v>0</v>
      </c>
      <c r="J106">
        <f>SUMIFS(EEZ_carbon_flux_by_territory_bo!$H$4:$H$240,EEZ_carbon_flux_by_territory_bo!$D$4:$D$240,1,EEZ_carbon_flux_by_territory_bo!$C$4:$C$240,EEZ_Carbon_Flux_Sovereign!B106)</f>
        <v>0</v>
      </c>
      <c r="K106">
        <f>SUMIFS(EEZ_carbon_flux_by_territory_bo!$J$4:$J$240,EEZ_carbon_flux_by_territory_bo!$D$4:$D$240,1,EEZ_carbon_flux_by_territory_bo!$C$4:$C$240,EEZ_Carbon_Flux_Sovereign!B106)^0.5</f>
        <v>0</v>
      </c>
      <c r="L106">
        <f>SUMIF(EEZ_carbon_flux_by_territory_bo!B$4:B$240,B106,EEZ_carbon_flux_by_territory_bo!G$4:G$240)</f>
        <v>0.179049033223</v>
      </c>
      <c r="M106">
        <f>SUMIF(EEZ_carbon_flux_by_territory_bo!C$4:C$240,B106,EEZ_carbon_flux_by_territory_bo!G$4:G$240)</f>
        <v>0.179049033223</v>
      </c>
    </row>
    <row r="107" spans="1:13">
      <c r="A107">
        <f t="shared" si="2"/>
        <v>64</v>
      </c>
      <c r="B107" t="s">
        <v>463</v>
      </c>
      <c r="C107" t="str">
        <f>VLOOKUP(B107,EEZ_carbon_flux_by_territory_bo!$B$4:$P$240,2,FALSE)</f>
        <v>NIU</v>
      </c>
      <c r="D107" t="str">
        <f>VLOOKUP(B107,EEZ_carbon_flux_by_territory_bo!$C$4:$F$240,4,FALSE)</f>
        <v>NA</v>
      </c>
      <c r="E107">
        <f>SUMIF(EEZ_carbon_flux_by_territory_bo!B$4:B$240,B107,EEZ_carbon_flux_by_territory_bo!H$4:H$240)</f>
        <v>8.9941764130164898</v>
      </c>
      <c r="F107">
        <f>VLOOKUP(B107,EEZ_carbon_flux_by_territory_bo!$B$4:$I$240,8,FALSE)</f>
        <v>1.2848823447166415</v>
      </c>
      <c r="G107">
        <f>SUMIF(EEZ_carbon_flux_by_territory_bo!C$4:C$240,B107,EEZ_carbon_flux_by_territory_bo!H$4:H$240)</f>
        <v>8.9941764130164898</v>
      </c>
      <c r="H107">
        <f>SUMIF(EEZ_carbon_flux_by_territory_bo!B$4:B$240,B107,EEZ_carbon_flux_by_territory_bo!J$4:J$240)^0.5</f>
        <v>1.2848823447166415</v>
      </c>
      <c r="I107">
        <f t="shared" si="3"/>
        <v>0</v>
      </c>
      <c r="J107">
        <f>SUMIFS(EEZ_carbon_flux_by_territory_bo!$H$4:$H$240,EEZ_carbon_flux_by_territory_bo!$D$4:$D$240,1,EEZ_carbon_flux_by_territory_bo!$C$4:$C$240,EEZ_Carbon_Flux_Sovereign!B107)</f>
        <v>0</v>
      </c>
      <c r="K107">
        <f>SUMIFS(EEZ_carbon_flux_by_territory_bo!$J$4:$J$240,EEZ_carbon_flux_by_territory_bo!$D$4:$D$240,1,EEZ_carbon_flux_by_territory_bo!$C$4:$C$240,EEZ_Carbon_Flux_Sovereign!B107)^0.5</f>
        <v>0</v>
      </c>
      <c r="L107">
        <f>SUMIF(EEZ_carbon_flux_by_territory_bo!B$4:B$240,B107,EEZ_carbon_flux_by_territory_bo!G$4:G$240)</f>
        <v>0.31814415806099999</v>
      </c>
      <c r="M107">
        <f>SUMIF(EEZ_carbon_flux_by_territory_bo!C$4:C$240,B107,EEZ_carbon_flux_by_territory_bo!G$4:G$240)</f>
        <v>0.31814415806099999</v>
      </c>
    </row>
    <row r="108" spans="1:13">
      <c r="A108">
        <f t="shared" si="2"/>
        <v>96</v>
      </c>
      <c r="B108" t="s">
        <v>404</v>
      </c>
      <c r="C108" t="str">
        <f>VLOOKUP(B108,EEZ_carbon_flux_by_territory_bo!$B$4:$P$240,2,FALSE)</f>
        <v>PRK</v>
      </c>
      <c r="D108" t="str">
        <f>VLOOKUP(B108,EEZ_carbon_flux_by_territory_bo!$C$4:$F$240,4,FALSE)</f>
        <v>NA</v>
      </c>
      <c r="E108">
        <f>SUMIF(EEZ_carbon_flux_by_territory_bo!B$4:B$240,B108,EEZ_carbon_flux_by_territory_bo!H$4:H$240)</f>
        <v>3.2339914092342066</v>
      </c>
      <c r="F108">
        <f>VLOOKUP(B108,EEZ_carbon_flux_by_territory_bo!$B$4:$I$240,8,FALSE)</f>
        <v>0.46199877274774387</v>
      </c>
      <c r="G108">
        <f>SUMIF(EEZ_carbon_flux_by_territory_bo!C$4:C$240,B108,EEZ_carbon_flux_by_territory_bo!H$4:H$240)</f>
        <v>3.2339914092342066</v>
      </c>
      <c r="H108">
        <f>SUMIF(EEZ_carbon_flux_by_territory_bo!B$4:B$240,B108,EEZ_carbon_flux_by_territory_bo!J$4:J$240)^0.5</f>
        <v>0.46199877274774387</v>
      </c>
      <c r="I108">
        <f t="shared" si="3"/>
        <v>0</v>
      </c>
      <c r="J108">
        <f>SUMIFS(EEZ_carbon_flux_by_territory_bo!$H$4:$H$240,EEZ_carbon_flux_by_territory_bo!$D$4:$D$240,1,EEZ_carbon_flux_by_territory_bo!$C$4:$C$240,EEZ_Carbon_Flux_Sovereign!B108)</f>
        <v>0</v>
      </c>
      <c r="K108">
        <f>SUMIFS(EEZ_carbon_flux_by_territory_bo!$J$4:$J$240,EEZ_carbon_flux_by_territory_bo!$D$4:$D$240,1,EEZ_carbon_flux_by_territory_bo!$C$4:$C$240,EEZ_Carbon_Flux_Sovereign!B108)^0.5</f>
        <v>0</v>
      </c>
      <c r="L108">
        <f>SUMIF(EEZ_carbon_flux_by_territory_bo!B$4:B$240,B108,EEZ_carbon_flux_by_territory_bo!G$4:G$240)</f>
        <v>0.114393517185</v>
      </c>
      <c r="M108">
        <f>SUMIF(EEZ_carbon_flux_by_territory_bo!C$4:C$240,B108,EEZ_carbon_flux_by_territory_bo!G$4:G$240)</f>
        <v>0.114393517185</v>
      </c>
    </row>
    <row r="109" spans="1:13">
      <c r="A109">
        <f t="shared" si="2"/>
        <v>48</v>
      </c>
      <c r="B109" t="s">
        <v>467</v>
      </c>
      <c r="C109" t="str">
        <f>VLOOKUP(B109,EEZ_carbon_flux_by_territory_bo!$B$4:$P$240,2,FALSE)</f>
        <v>OMN</v>
      </c>
      <c r="D109" t="str">
        <f>VLOOKUP(B109,EEZ_carbon_flux_by_territory_bo!$C$4:$F$240,4,FALSE)</f>
        <v>NA</v>
      </c>
      <c r="E109">
        <f>SUMIF(EEZ_carbon_flux_by_territory_bo!B$4:B$240,B109,EEZ_carbon_flux_by_territory_bo!H$4:H$240)</f>
        <v>15.732301690062048</v>
      </c>
      <c r="F109">
        <f>VLOOKUP(B109,EEZ_carbon_flux_by_territory_bo!$B$4:$I$240,8,FALSE)</f>
        <v>2.2474716700088644</v>
      </c>
      <c r="G109">
        <f>SUMIF(EEZ_carbon_flux_by_territory_bo!C$4:C$240,B109,EEZ_carbon_flux_by_territory_bo!H$4:H$240)</f>
        <v>15.732301690062048</v>
      </c>
      <c r="H109">
        <f>SUMIF(EEZ_carbon_flux_by_territory_bo!B$4:B$240,B109,EEZ_carbon_flux_by_territory_bo!J$4:J$240)^0.5</f>
        <v>2.2474716700088644</v>
      </c>
      <c r="I109">
        <f t="shared" si="3"/>
        <v>0</v>
      </c>
      <c r="J109">
        <f>SUMIFS(EEZ_carbon_flux_by_territory_bo!$H$4:$H$240,EEZ_carbon_flux_by_territory_bo!$D$4:$D$240,1,EEZ_carbon_flux_by_territory_bo!$C$4:$C$240,EEZ_Carbon_Flux_Sovereign!B109)</f>
        <v>0</v>
      </c>
      <c r="K109">
        <f>SUMIFS(EEZ_carbon_flux_by_territory_bo!$J$4:$J$240,EEZ_carbon_flux_by_territory_bo!$D$4:$D$240,1,EEZ_carbon_flux_by_territory_bo!$C$4:$C$240,EEZ_Carbon_Flux_Sovereign!B109)^0.5</f>
        <v>0</v>
      </c>
      <c r="L109">
        <f>SUMIF(EEZ_carbon_flux_by_territory_bo!B$4:B$240,B109,EEZ_carbon_flux_by_territory_bo!G$4:G$240)</f>
        <v>0.55648673605099996</v>
      </c>
      <c r="M109">
        <f>SUMIF(EEZ_carbon_flux_by_territory_bo!C$4:C$240,B109,EEZ_carbon_flux_by_territory_bo!G$4:G$240)</f>
        <v>0.55648673605099996</v>
      </c>
    </row>
    <row r="110" spans="1:13">
      <c r="A110">
        <f t="shared" si="2"/>
        <v>6</v>
      </c>
      <c r="B110" t="s">
        <v>487</v>
      </c>
      <c r="C110" t="str">
        <f>VLOOKUP(B110,EEZ_carbon_flux_by_territory_bo!$B$4:$P$240,2,FALSE)</f>
        <v>RUS</v>
      </c>
      <c r="D110" t="str">
        <f>VLOOKUP(B110,EEZ_carbon_flux_by_territory_bo!$C$4:$F$240,4,FALSE)</f>
        <v>NA</v>
      </c>
      <c r="E110">
        <f>SUMIF(EEZ_carbon_flux_by_territory_bo!B$4:B$240,B110,EEZ_carbon_flux_by_territory_bo!H$4:H$240)</f>
        <v>222.92733547953165</v>
      </c>
      <c r="F110">
        <f>VLOOKUP(B110,EEZ_carbon_flux_by_territory_bo!$B$4:$I$240,8,FALSE)</f>
        <v>0.86221827282861307</v>
      </c>
      <c r="G110">
        <f>SUMIF(EEZ_carbon_flux_by_territory_bo!C$4:C$240,B110,EEZ_carbon_flux_by_territory_bo!H$4:H$240)</f>
        <v>222.92733547953165</v>
      </c>
      <c r="H110">
        <f>SUMIF(EEZ_carbon_flux_by_territory_bo!B$4:B$240,B110,EEZ_carbon_flux_by_territory_bo!J$4:J$240)^0.5</f>
        <v>30.996538249115577</v>
      </c>
      <c r="I110">
        <f t="shared" si="3"/>
        <v>0</v>
      </c>
      <c r="J110">
        <f>SUMIFS(EEZ_carbon_flux_by_territory_bo!$H$4:$H$240,EEZ_carbon_flux_by_territory_bo!$D$4:$D$240,1,EEZ_carbon_flux_by_territory_bo!$C$4:$C$240,EEZ_Carbon_Flux_Sovereign!B110)</f>
        <v>0</v>
      </c>
      <c r="K110">
        <f>SUMIFS(EEZ_carbon_flux_by_territory_bo!$J$4:$J$240,EEZ_carbon_flux_by_territory_bo!$D$4:$D$240,1,EEZ_carbon_flux_by_territory_bo!$C$4:$C$240,EEZ_Carbon_Flux_Sovereign!B110)^0.5</f>
        <v>0</v>
      </c>
      <c r="L110">
        <f>SUMIF(EEZ_carbon_flux_by_territory_bo!B$4:B$240,B110,EEZ_carbon_flux_by_territory_bo!G$4:G$240)</f>
        <v>7.8854389994260004</v>
      </c>
      <c r="M110">
        <f>SUMIF(EEZ_carbon_flux_by_territory_bo!C$4:C$240,B110,EEZ_carbon_flux_by_territory_bo!G$4:G$240)</f>
        <v>7.8854389994260004</v>
      </c>
    </row>
    <row r="111" spans="1:13">
      <c r="A111">
        <f t="shared" si="2"/>
        <v>123</v>
      </c>
      <c r="B111" t="s">
        <v>482</v>
      </c>
      <c r="C111" t="str">
        <f>VLOOKUP(B111,EEZ_carbon_flux_by_territory_bo!$B$4:$P$240,2,FALSE)</f>
        <v>QAT</v>
      </c>
      <c r="D111" t="str">
        <f>VLOOKUP(B111,EEZ_carbon_flux_by_territory_bo!$C$4:$F$240,4,FALSE)</f>
        <v>NA</v>
      </c>
      <c r="E111">
        <f>SUMIF(EEZ_carbon_flux_by_territory_bo!B$4:B$240,B111,EEZ_carbon_flux_by_territory_bo!H$4:H$240)</f>
        <v>0.89011101050806329</v>
      </c>
      <c r="F111">
        <f>VLOOKUP(B111,EEZ_carbon_flux_by_territory_bo!$B$4:$I$240,8,FALSE)</f>
        <v>0.12715871578686619</v>
      </c>
      <c r="G111">
        <f>SUMIF(EEZ_carbon_flux_by_territory_bo!C$4:C$240,B111,EEZ_carbon_flux_by_territory_bo!H$4:H$240)</f>
        <v>0.89011101050806329</v>
      </c>
      <c r="H111">
        <f>SUMIF(EEZ_carbon_flux_by_territory_bo!B$4:B$240,B111,EEZ_carbon_flux_by_territory_bo!J$4:J$240)^0.5</f>
        <v>0.12715871578686619</v>
      </c>
      <c r="I111">
        <f t="shared" si="3"/>
        <v>0</v>
      </c>
      <c r="J111">
        <f>SUMIFS(EEZ_carbon_flux_by_territory_bo!$H$4:$H$240,EEZ_carbon_flux_by_territory_bo!$D$4:$D$240,1,EEZ_carbon_flux_by_territory_bo!$C$4:$C$240,EEZ_Carbon_Flux_Sovereign!B111)</f>
        <v>0</v>
      </c>
      <c r="K111">
        <f>SUMIFS(EEZ_carbon_flux_by_territory_bo!$J$4:$J$240,EEZ_carbon_flux_by_territory_bo!$D$4:$D$240,1,EEZ_carbon_flux_by_territory_bo!$C$4:$C$240,EEZ_Carbon_Flux_Sovereign!B111)^0.5</f>
        <v>0</v>
      </c>
      <c r="L111">
        <f>SUMIF(EEZ_carbon_flux_by_territory_bo!B$4:B$240,B111,EEZ_carbon_flux_by_territory_bo!G$4:G$240)</f>
        <v>3.1485219437E-2</v>
      </c>
      <c r="M111">
        <f>SUMIF(EEZ_carbon_flux_by_territory_bo!C$4:C$240,B111,EEZ_carbon_flux_by_territory_bo!G$4:G$240)</f>
        <v>3.1485219437E-2</v>
      </c>
    </row>
    <row r="112" spans="1:13">
      <c r="A112">
        <f t="shared" si="2"/>
        <v>92</v>
      </c>
      <c r="B112" t="s">
        <v>557</v>
      </c>
      <c r="C112" t="str">
        <f>VLOOKUP(B112,EEZ_carbon_flux_by_territory_bo!$B$4:$P$240,2,FALSE)</f>
        <v>UKR</v>
      </c>
      <c r="D112" t="str">
        <f>VLOOKUP(B112,EEZ_carbon_flux_by_territory_bo!$C$4:$F$240,4,FALSE)</f>
        <v>NA</v>
      </c>
      <c r="E112">
        <f>SUMIF(EEZ_carbon_flux_by_territory_bo!B$4:B$240,B112,EEZ_carbon_flux_by_territory_bo!H$4:H$240)</f>
        <v>3.851904873136486</v>
      </c>
      <c r="F112">
        <f>VLOOKUP(B112,EEZ_carbon_flux_by_territory_bo!$B$4:$I$240,8,FALSE)</f>
        <v>0.55027212473378373</v>
      </c>
      <c r="G112">
        <f>SUMIF(EEZ_carbon_flux_by_territory_bo!C$4:C$240,B112,EEZ_carbon_flux_by_territory_bo!H$4:H$240)</f>
        <v>3.851904873136486</v>
      </c>
      <c r="H112">
        <f>SUMIF(EEZ_carbon_flux_by_territory_bo!B$4:B$240,B112,EEZ_carbon_flux_by_territory_bo!J$4:J$240)^0.5</f>
        <v>0.55027212473378373</v>
      </c>
      <c r="I112">
        <f t="shared" si="3"/>
        <v>0</v>
      </c>
      <c r="J112">
        <f>SUMIFS(EEZ_carbon_flux_by_territory_bo!$H$4:$H$240,EEZ_carbon_flux_by_territory_bo!$D$4:$D$240,1,EEZ_carbon_flux_by_territory_bo!$C$4:$C$240,EEZ_Carbon_Flux_Sovereign!B112)</f>
        <v>0</v>
      </c>
      <c r="K112">
        <f>SUMIFS(EEZ_carbon_flux_by_territory_bo!$J$4:$J$240,EEZ_carbon_flux_by_territory_bo!$D$4:$D$240,1,EEZ_carbon_flux_by_territory_bo!$C$4:$C$240,EEZ_Carbon_Flux_Sovereign!B112)^0.5</f>
        <v>0</v>
      </c>
      <c r="L112">
        <f>SUMIF(EEZ_carbon_flux_by_territory_bo!B$4:B$240,B112,EEZ_carbon_flux_by_territory_bo!G$4:G$240)</f>
        <v>0.136250499937</v>
      </c>
      <c r="M112">
        <f>SUMIF(EEZ_carbon_flux_by_territory_bo!C$4:C$240,B112,EEZ_carbon_flux_by_territory_bo!G$4:G$240)</f>
        <v>0.136250499937</v>
      </c>
    </row>
    <row r="113" spans="1:13">
      <c r="A113">
        <f t="shared" si="2"/>
        <v>111</v>
      </c>
      <c r="B113" t="s">
        <v>559</v>
      </c>
      <c r="C113" t="str">
        <f>VLOOKUP(B113,EEZ_carbon_flux_by_territory_bo!$B$4:$P$240,2,FALSE)</f>
        <v>ARE</v>
      </c>
      <c r="D113" t="str">
        <f>VLOOKUP(B113,EEZ_carbon_flux_by_territory_bo!$C$4:$F$240,4,FALSE)</f>
        <v>NA</v>
      </c>
      <c r="E113">
        <f>SUMIF(EEZ_carbon_flux_by_territory_bo!B$4:B$240,B113,EEZ_carbon_flux_by_territory_bo!H$4:H$240)</f>
        <v>1.6351282464545258</v>
      </c>
      <c r="F113">
        <f>VLOOKUP(B113,EEZ_carbon_flux_by_territory_bo!$B$4:$I$240,8,FALSE)</f>
        <v>0.23358974949350372</v>
      </c>
      <c r="G113">
        <f>SUMIF(EEZ_carbon_flux_by_territory_bo!C$4:C$240,B113,EEZ_carbon_flux_by_territory_bo!H$4:H$240)</f>
        <v>1.6351282464545258</v>
      </c>
      <c r="H113">
        <f>SUMIF(EEZ_carbon_flux_by_territory_bo!B$4:B$240,B113,EEZ_carbon_flux_by_territory_bo!J$4:J$240)^0.5</f>
        <v>0.23358974949350372</v>
      </c>
      <c r="I113">
        <f t="shared" si="3"/>
        <v>0</v>
      </c>
      <c r="J113">
        <f>SUMIFS(EEZ_carbon_flux_by_territory_bo!$H$4:$H$240,EEZ_carbon_flux_by_territory_bo!$D$4:$D$240,1,EEZ_carbon_flux_by_territory_bo!$C$4:$C$240,EEZ_Carbon_Flux_Sovereign!B113)</f>
        <v>0</v>
      </c>
      <c r="K113">
        <f>SUMIFS(EEZ_carbon_flux_by_territory_bo!$J$4:$J$240,EEZ_carbon_flux_by_territory_bo!$D$4:$D$240,1,EEZ_carbon_flux_by_territory_bo!$C$4:$C$240,EEZ_Carbon_Flux_Sovereign!B113)^0.5</f>
        <v>0</v>
      </c>
      <c r="L113">
        <f>SUMIF(EEZ_carbon_flux_by_territory_bo!B$4:B$240,B113,EEZ_carbon_flux_by_territory_bo!G$4:G$240)</f>
        <v>5.7838147196800006E-2</v>
      </c>
      <c r="M113">
        <f>SUMIF(EEZ_carbon_flux_by_territory_bo!C$4:C$240,B113,EEZ_carbon_flux_by_territory_bo!G$4:G$240)</f>
        <v>5.7838147196800006E-2</v>
      </c>
    </row>
    <row r="114" spans="1:13">
      <c r="A114">
        <f t="shared" si="2"/>
        <v>106</v>
      </c>
      <c r="B114" t="s">
        <v>527</v>
      </c>
      <c r="C114" t="str">
        <f>VLOOKUP(B114,EEZ_carbon_flux_by_territory_bo!$B$4:$P$240,2,FALSE)</f>
        <v>SDN</v>
      </c>
      <c r="D114" t="str">
        <f>VLOOKUP(B114,EEZ_carbon_flux_by_territory_bo!$C$4:$F$240,4,FALSE)</f>
        <v>NA</v>
      </c>
      <c r="E114">
        <f>SUMIF(EEZ_carbon_flux_by_territory_bo!B$4:B$240,B114,EEZ_carbon_flux_by_territory_bo!H$4:H$240)</f>
        <v>2.3340247942931645</v>
      </c>
      <c r="F114">
        <f>VLOOKUP(B114,EEZ_carbon_flux_by_territory_bo!$B$4:$I$240,8,FALSE)</f>
        <v>0.3334321134704521</v>
      </c>
      <c r="G114">
        <f>SUMIF(EEZ_carbon_flux_by_territory_bo!C$4:C$240,B114,EEZ_carbon_flux_by_territory_bo!H$4:H$240)</f>
        <v>2.3340247942931645</v>
      </c>
      <c r="H114">
        <f>SUMIF(EEZ_carbon_flux_by_territory_bo!B$4:B$240,B114,EEZ_carbon_flux_by_territory_bo!J$4:J$240)^0.5</f>
        <v>0.3334321134704521</v>
      </c>
      <c r="I114">
        <f t="shared" si="3"/>
        <v>0</v>
      </c>
      <c r="J114">
        <f>SUMIFS(EEZ_carbon_flux_by_territory_bo!$H$4:$H$240,EEZ_carbon_flux_by_territory_bo!$D$4:$D$240,1,EEZ_carbon_flux_by_territory_bo!$C$4:$C$240,EEZ_Carbon_Flux_Sovereign!B114)</f>
        <v>0</v>
      </c>
      <c r="K114">
        <f>SUMIFS(EEZ_carbon_flux_by_territory_bo!$J$4:$J$240,EEZ_carbon_flux_by_territory_bo!$D$4:$D$240,1,EEZ_carbon_flux_by_territory_bo!$C$4:$C$240,EEZ_Carbon_Flux_Sovereign!B114)^0.5</f>
        <v>0</v>
      </c>
      <c r="L114">
        <f>SUMIF(EEZ_carbon_flux_by_territory_bo!B$4:B$240,B114,EEZ_carbon_flux_by_territory_bo!G$4:G$240)</f>
        <v>8.2559682952100005E-2</v>
      </c>
      <c r="M114">
        <f>SUMIF(EEZ_carbon_flux_by_territory_bo!C$4:C$240,B114,EEZ_carbon_flux_by_territory_bo!G$4:G$240)</f>
        <v>8.2559682952100005E-2</v>
      </c>
    </row>
    <row r="115" spans="1:13">
      <c r="A115">
        <f t="shared" si="2"/>
        <v>56</v>
      </c>
      <c r="B115" t="s">
        <v>571</v>
      </c>
      <c r="C115" t="str">
        <f>VLOOKUP(B115,EEZ_carbon_flux_by_territory_bo!$B$4:$P$240,2,FALSE)</f>
        <v>VEN</v>
      </c>
      <c r="D115" t="str">
        <f>VLOOKUP(B115,EEZ_carbon_flux_by_territory_bo!$C$4:$F$240,4,FALSE)</f>
        <v>NA</v>
      </c>
      <c r="E115">
        <f>SUMIF(EEZ_carbon_flux_by_territory_bo!B$4:B$240,B115,EEZ_carbon_flux_by_territory_bo!H$4:H$240)</f>
        <v>13.391940333397525</v>
      </c>
      <c r="F115">
        <f>VLOOKUP(B115,EEZ_carbon_flux_by_territory_bo!$B$4:$I$240,8,FALSE)</f>
        <v>1.9131343333425037</v>
      </c>
      <c r="G115">
        <f>SUMIF(EEZ_carbon_flux_by_territory_bo!C$4:C$240,B115,EEZ_carbon_flux_by_territory_bo!H$4:H$240)</f>
        <v>13.391940333397525</v>
      </c>
      <c r="H115">
        <f>SUMIF(EEZ_carbon_flux_by_territory_bo!B$4:B$240,B115,EEZ_carbon_flux_by_territory_bo!J$4:J$240)^0.5</f>
        <v>1.9131343333425037</v>
      </c>
      <c r="I115">
        <f t="shared" si="3"/>
        <v>0</v>
      </c>
      <c r="J115">
        <f>SUMIFS(EEZ_carbon_flux_by_territory_bo!$H$4:$H$240,EEZ_carbon_flux_by_territory_bo!$D$4:$D$240,1,EEZ_carbon_flux_by_territory_bo!$C$4:$C$240,EEZ_Carbon_Flux_Sovereign!B115)</f>
        <v>0</v>
      </c>
      <c r="K115">
        <f>SUMIFS(EEZ_carbon_flux_by_territory_bo!$J$4:$J$240,EEZ_carbon_flux_by_territory_bo!$D$4:$D$240,1,EEZ_carbon_flux_by_territory_bo!$C$4:$C$240,EEZ_Carbon_Flux_Sovereign!B115)^0.5</f>
        <v>0</v>
      </c>
      <c r="L115">
        <f>SUMIF(EEZ_carbon_flux_by_territory_bo!B$4:B$240,B115,EEZ_carbon_flux_by_territory_bo!G$4:G$240)</f>
        <v>0.47370291469999998</v>
      </c>
      <c r="M115">
        <f>SUMIF(EEZ_carbon_flux_by_territory_bo!C$4:C$240,B115,EEZ_carbon_flux_by_territory_bo!G$4:G$240)</f>
        <v>0.47370291469999998</v>
      </c>
    </row>
    <row r="116" spans="1:13">
      <c r="A116">
        <f t="shared" si="2"/>
        <v>74</v>
      </c>
      <c r="B116" t="s">
        <v>468</v>
      </c>
      <c r="C116" t="str">
        <f>VLOOKUP(B116,EEZ_carbon_flux_by_territory_bo!$B$4:$P$240,2,FALSE)</f>
        <v>PAK</v>
      </c>
      <c r="D116" t="str">
        <f>VLOOKUP(B116,EEZ_carbon_flux_by_territory_bo!$C$4:$F$240,4,FALSE)</f>
        <v>NA</v>
      </c>
      <c r="E116">
        <f>SUMIF(EEZ_carbon_flux_by_territory_bo!B$4:B$240,B116,EEZ_carbon_flux_by_territory_bo!H$4:H$240)</f>
        <v>6.3435261494727708</v>
      </c>
      <c r="F116">
        <f>VLOOKUP(B116,EEZ_carbon_flux_by_territory_bo!$B$4:$I$240,8,FALSE)</f>
        <v>0.90621802135325302</v>
      </c>
      <c r="G116">
        <f>SUMIF(EEZ_carbon_flux_by_territory_bo!C$4:C$240,B116,EEZ_carbon_flux_by_territory_bo!H$4:H$240)</f>
        <v>6.3435261494727708</v>
      </c>
      <c r="H116">
        <f>SUMIF(EEZ_carbon_flux_by_territory_bo!B$4:B$240,B116,EEZ_carbon_flux_by_territory_bo!J$4:J$240)^0.5</f>
        <v>0.90621802135325302</v>
      </c>
      <c r="I116">
        <f t="shared" si="3"/>
        <v>0</v>
      </c>
      <c r="J116">
        <f>SUMIFS(EEZ_carbon_flux_by_territory_bo!$H$4:$H$240,EEZ_carbon_flux_by_territory_bo!$D$4:$D$240,1,EEZ_carbon_flux_by_territory_bo!$C$4:$C$240,EEZ_Carbon_Flux_Sovereign!B116)</f>
        <v>0</v>
      </c>
      <c r="K116">
        <f>SUMIFS(EEZ_carbon_flux_by_territory_bo!$J$4:$J$240,EEZ_carbon_flux_by_territory_bo!$D$4:$D$240,1,EEZ_carbon_flux_by_territory_bo!$C$4:$C$240,EEZ_Carbon_Flux_Sovereign!B116)^0.5</f>
        <v>0</v>
      </c>
      <c r="L116">
        <f>SUMIF(EEZ_carbon_flux_by_territory_bo!B$4:B$240,B116,EEZ_carbon_flux_by_territory_bo!G$4:G$240)</f>
        <v>0.224384723324</v>
      </c>
      <c r="M116">
        <f>SUMIF(EEZ_carbon_flux_by_territory_bo!C$4:C$240,B116,EEZ_carbon_flux_by_territory_bo!G$4:G$240)</f>
        <v>0.224384723324</v>
      </c>
    </row>
    <row r="117" spans="1:13">
      <c r="A117">
        <f t="shared" si="2"/>
        <v>43</v>
      </c>
      <c r="B117" t="s">
        <v>469</v>
      </c>
      <c r="C117" t="str">
        <f>VLOOKUP(B117,EEZ_carbon_flux_by_territory_bo!$B$4:$P$240,2,FALSE)</f>
        <v>PLW</v>
      </c>
      <c r="D117" t="str">
        <f>VLOOKUP(B117,EEZ_carbon_flux_by_territory_bo!$C$4:$F$240,4,FALSE)</f>
        <v>NA</v>
      </c>
      <c r="E117">
        <f>SUMIF(EEZ_carbon_flux_by_territory_bo!B$4:B$240,B117,EEZ_carbon_flux_by_territory_bo!H$4:H$240)</f>
        <v>17.381038441158811</v>
      </c>
      <c r="F117">
        <f>VLOOKUP(B117,EEZ_carbon_flux_by_territory_bo!$B$4:$I$240,8,FALSE)</f>
        <v>2.483005491594116</v>
      </c>
      <c r="G117">
        <f>SUMIF(EEZ_carbon_flux_by_territory_bo!C$4:C$240,B117,EEZ_carbon_flux_by_territory_bo!H$4:H$240)</f>
        <v>17.381038441158811</v>
      </c>
      <c r="H117">
        <f>SUMIF(EEZ_carbon_flux_by_territory_bo!B$4:B$240,B117,EEZ_carbon_flux_by_territory_bo!J$4:J$240)^0.5</f>
        <v>2.483005491594116</v>
      </c>
      <c r="I117">
        <f t="shared" si="3"/>
        <v>0</v>
      </c>
      <c r="J117">
        <f>SUMIFS(EEZ_carbon_flux_by_territory_bo!$H$4:$H$240,EEZ_carbon_flux_by_territory_bo!$D$4:$D$240,1,EEZ_carbon_flux_by_territory_bo!$C$4:$C$240,EEZ_Carbon_Flux_Sovereign!B117)</f>
        <v>0</v>
      </c>
      <c r="K117">
        <f>SUMIFS(EEZ_carbon_flux_by_territory_bo!$J$4:$J$240,EEZ_carbon_flux_by_territory_bo!$D$4:$D$240,1,EEZ_carbon_flux_by_territory_bo!$C$4:$C$240,EEZ_Carbon_Flux_Sovereign!B117)^0.5</f>
        <v>0</v>
      </c>
      <c r="L117">
        <f>SUMIF(EEZ_carbon_flux_by_territory_bo!B$4:B$240,B117,EEZ_carbon_flux_by_territory_bo!G$4:G$240)</f>
        <v>0.614806246527</v>
      </c>
      <c r="M117">
        <f>SUMIF(EEZ_carbon_flux_by_territory_bo!C$4:C$240,B117,EEZ_carbon_flux_by_territory_bo!G$4:G$240)</f>
        <v>0.614806246527</v>
      </c>
    </row>
    <row r="118" spans="1:13">
      <c r="A118">
        <f t="shared" si="2"/>
        <v>145</v>
      </c>
      <c r="B118" t="s">
        <v>470</v>
      </c>
      <c r="C118" t="str">
        <f>VLOOKUP(B118,EEZ_carbon_flux_by_territory_bo!$B$4:$P$240,2,FALSE)</f>
        <v>PSE</v>
      </c>
      <c r="D118" t="str">
        <f>VLOOKUP(B118,EEZ_carbon_flux_by_territory_bo!$C$4:$F$240,4,FALSE)</f>
        <v>NA</v>
      </c>
      <c r="E118">
        <f>SUMIF(EEZ_carbon_flux_by_territory_bo!B$4:B$240,B118,EEZ_carbon_flux_by_territory_bo!H$4:H$240)</f>
        <v>3.1669863463307378E-2</v>
      </c>
      <c r="F118">
        <f>VLOOKUP(B118,EEZ_carbon_flux_by_territory_bo!$B$4:$I$240,8,FALSE)</f>
        <v>4.5242662090439123E-3</v>
      </c>
      <c r="G118">
        <f>SUMIF(EEZ_carbon_flux_by_territory_bo!C$4:C$240,B118,EEZ_carbon_flux_by_territory_bo!H$4:H$240)</f>
        <v>3.1669863463307378E-2</v>
      </c>
      <c r="H118">
        <f>SUMIF(EEZ_carbon_flux_by_territory_bo!B$4:B$240,B118,EEZ_carbon_flux_by_territory_bo!J$4:J$240)^0.5</f>
        <v>4.5242662090439123E-3</v>
      </c>
      <c r="I118">
        <f t="shared" si="3"/>
        <v>0</v>
      </c>
      <c r="J118">
        <f>SUMIFS(EEZ_carbon_flux_by_territory_bo!$H$4:$H$240,EEZ_carbon_flux_by_territory_bo!$D$4:$D$240,1,EEZ_carbon_flux_by_territory_bo!$C$4:$C$240,EEZ_Carbon_Flux_Sovereign!B118)</f>
        <v>0</v>
      </c>
      <c r="K118">
        <f>SUMIFS(EEZ_carbon_flux_by_territory_bo!$J$4:$J$240,EEZ_carbon_flux_by_territory_bo!$D$4:$D$240,1,EEZ_carbon_flux_by_territory_bo!$C$4:$C$240,EEZ_Carbon_Flux_Sovereign!B118)^0.5</f>
        <v>0</v>
      </c>
      <c r="L118">
        <f>SUMIF(EEZ_carbon_flux_by_territory_bo!B$4:B$240,B118,EEZ_carbon_flux_by_territory_bo!G$4:G$240)</f>
        <v>1.1202339808299999E-3</v>
      </c>
      <c r="M118">
        <f>SUMIF(EEZ_carbon_flux_by_territory_bo!C$4:C$240,B118,EEZ_carbon_flux_by_territory_bo!G$4:G$240)</f>
        <v>1.1202339808299999E-3</v>
      </c>
    </row>
    <row r="119" spans="1:13">
      <c r="A119">
        <f t="shared" si="2"/>
        <v>63</v>
      </c>
      <c r="B119" t="s">
        <v>471</v>
      </c>
      <c r="C119" t="str">
        <f>VLOOKUP(B119,EEZ_carbon_flux_by_territory_bo!$B$4:$P$240,2,FALSE)</f>
        <v>PAN</v>
      </c>
      <c r="D119" t="str">
        <f>VLOOKUP(B119,EEZ_carbon_flux_by_territory_bo!$C$4:$F$240,4,FALSE)</f>
        <v>NA</v>
      </c>
      <c r="E119">
        <f>SUMIF(EEZ_carbon_flux_by_territory_bo!B$4:B$240,B119,EEZ_carbon_flux_by_territory_bo!H$4:H$240)</f>
        <v>9.3651700641583187</v>
      </c>
      <c r="F119">
        <f>VLOOKUP(B119,EEZ_carbon_flux_by_territory_bo!$B$4:$I$240,8,FALSE)</f>
        <v>1.337881437736903</v>
      </c>
      <c r="G119">
        <f>SUMIF(EEZ_carbon_flux_by_territory_bo!C$4:C$240,B119,EEZ_carbon_flux_by_territory_bo!H$4:H$240)</f>
        <v>9.3651700641583187</v>
      </c>
      <c r="H119">
        <f>SUMIF(EEZ_carbon_flux_by_territory_bo!B$4:B$240,B119,EEZ_carbon_flux_by_territory_bo!J$4:J$240)^0.5</f>
        <v>1.337881437736903</v>
      </c>
      <c r="I119">
        <f t="shared" si="3"/>
        <v>0</v>
      </c>
      <c r="J119">
        <f>SUMIFS(EEZ_carbon_flux_by_territory_bo!$H$4:$H$240,EEZ_carbon_flux_by_territory_bo!$D$4:$D$240,1,EEZ_carbon_flux_by_territory_bo!$C$4:$C$240,EEZ_Carbon_Flux_Sovereign!B119)</f>
        <v>0</v>
      </c>
      <c r="K119">
        <f>SUMIFS(EEZ_carbon_flux_by_territory_bo!$J$4:$J$240,EEZ_carbon_flux_by_territory_bo!$D$4:$D$240,1,EEZ_carbon_flux_by_territory_bo!$C$4:$C$240,EEZ_Carbon_Flux_Sovereign!B119)^0.5</f>
        <v>0</v>
      </c>
      <c r="L119">
        <f>SUMIF(EEZ_carbon_flux_by_territory_bo!B$4:B$240,B119,EEZ_carbon_flux_by_territory_bo!G$4:G$240)</f>
        <v>0.33126703417199999</v>
      </c>
      <c r="M119">
        <f>SUMIF(EEZ_carbon_flux_by_territory_bo!C$4:C$240,B119,EEZ_carbon_flux_by_territory_bo!G$4:G$240)</f>
        <v>0.33126703417199999</v>
      </c>
    </row>
    <row r="120" spans="1:13">
      <c r="A120">
        <f t="shared" si="2"/>
        <v>16</v>
      </c>
      <c r="B120" t="s">
        <v>472</v>
      </c>
      <c r="C120" t="str">
        <f>VLOOKUP(B120,EEZ_carbon_flux_by_territory_bo!$B$4:$P$240,2,FALSE)</f>
        <v>PNG</v>
      </c>
      <c r="D120" t="str">
        <f>VLOOKUP(B120,EEZ_carbon_flux_by_territory_bo!$C$4:$F$240,4,FALSE)</f>
        <v>NA</v>
      </c>
      <c r="E120">
        <f>SUMIF(EEZ_carbon_flux_by_territory_bo!B$4:B$240,B120,EEZ_carbon_flux_by_territory_bo!H$4:H$240)</f>
        <v>67.943882766446322</v>
      </c>
      <c r="F120">
        <f>VLOOKUP(B120,EEZ_carbon_flux_by_territory_bo!$B$4:$I$240,8,FALSE)</f>
        <v>9.7062689666351893</v>
      </c>
      <c r="G120">
        <f>SUMIF(EEZ_carbon_flux_by_territory_bo!C$4:C$240,B120,EEZ_carbon_flux_by_territory_bo!H$4:H$240)</f>
        <v>67.943882766446322</v>
      </c>
      <c r="H120">
        <f>SUMIF(EEZ_carbon_flux_by_territory_bo!B$4:B$240,B120,EEZ_carbon_flux_by_territory_bo!J$4:J$240)^0.5</f>
        <v>9.7062689666351893</v>
      </c>
      <c r="I120">
        <f t="shared" si="3"/>
        <v>0</v>
      </c>
      <c r="J120">
        <f>SUMIFS(EEZ_carbon_flux_by_territory_bo!$H$4:$H$240,EEZ_carbon_flux_by_territory_bo!$D$4:$D$240,1,EEZ_carbon_flux_by_territory_bo!$C$4:$C$240,EEZ_Carbon_Flux_Sovereign!B120)</f>
        <v>0</v>
      </c>
      <c r="K120">
        <f>SUMIFS(EEZ_carbon_flux_by_territory_bo!$J$4:$J$240,EEZ_carbon_flux_by_territory_bo!$D$4:$D$240,1,EEZ_carbon_flux_by_territory_bo!$C$4:$C$240,EEZ_Carbon_Flux_Sovereign!B120)^0.5</f>
        <v>0</v>
      </c>
      <c r="L120">
        <f>SUMIF(EEZ_carbon_flux_by_territory_bo!B$4:B$240,B120,EEZ_carbon_flux_by_territory_bo!G$4:G$240)</f>
        <v>2.40332726261</v>
      </c>
      <c r="M120">
        <f>SUMIF(EEZ_carbon_flux_by_territory_bo!C$4:C$240,B120,EEZ_carbon_flux_by_territory_bo!G$4:G$240)</f>
        <v>2.40332726261</v>
      </c>
    </row>
    <row r="121" spans="1:13">
      <c r="A121">
        <f t="shared" si="2"/>
        <v>20</v>
      </c>
      <c r="B121" t="s">
        <v>477</v>
      </c>
      <c r="C121" t="str">
        <f>VLOOKUP(B121,EEZ_carbon_flux_by_territory_bo!$B$4:$P$240,2,FALSE)</f>
        <v>PHL</v>
      </c>
      <c r="D121" t="str">
        <f>VLOOKUP(B121,EEZ_carbon_flux_by_territory_bo!$C$4:$F$240,4,FALSE)</f>
        <v>NA</v>
      </c>
      <c r="E121">
        <f>SUMIF(EEZ_carbon_flux_by_territory_bo!B$4:B$240,B121,EEZ_carbon_flux_by_territory_bo!H$4:H$240)</f>
        <v>55.722736632749459</v>
      </c>
      <c r="F121">
        <f>VLOOKUP(B121,EEZ_carbon_flux_by_territory_bo!$B$4:$I$240,8,FALSE)</f>
        <v>7.9603909475356378</v>
      </c>
      <c r="G121">
        <f>SUMIF(EEZ_carbon_flux_by_territory_bo!C$4:C$240,B121,EEZ_carbon_flux_by_territory_bo!H$4:H$240)</f>
        <v>55.722736632749459</v>
      </c>
      <c r="H121">
        <f>SUMIF(EEZ_carbon_flux_by_territory_bo!B$4:B$240,B121,EEZ_carbon_flux_by_territory_bo!J$4:J$240)^0.5</f>
        <v>7.9603909475356378</v>
      </c>
      <c r="I121">
        <f t="shared" si="3"/>
        <v>0</v>
      </c>
      <c r="J121">
        <f>SUMIFS(EEZ_carbon_flux_by_territory_bo!$H$4:$H$240,EEZ_carbon_flux_by_territory_bo!$D$4:$D$240,1,EEZ_carbon_flux_by_territory_bo!$C$4:$C$240,EEZ_Carbon_Flux_Sovereign!B121)</f>
        <v>0</v>
      </c>
      <c r="K121">
        <f>SUMIFS(EEZ_carbon_flux_by_territory_bo!$J$4:$J$240,EEZ_carbon_flux_by_territory_bo!$D$4:$D$240,1,EEZ_carbon_flux_by_territory_bo!$C$4:$C$240,EEZ_Carbon_Flux_Sovereign!B121)^0.5</f>
        <v>0</v>
      </c>
      <c r="L121">
        <f>SUMIF(EEZ_carbon_flux_by_territory_bo!B$4:B$240,B121,EEZ_carbon_flux_by_territory_bo!G$4:G$240)</f>
        <v>1.9710379602100001</v>
      </c>
      <c r="M121">
        <f>SUMIF(EEZ_carbon_flux_by_territory_bo!C$4:C$240,B121,EEZ_carbon_flux_by_territory_bo!G$4:G$240)</f>
        <v>1.9710379602100001</v>
      </c>
    </row>
    <row r="122" spans="1:13">
      <c r="A122">
        <f t="shared" si="2"/>
        <v>124</v>
      </c>
      <c r="B122" t="s">
        <v>479</v>
      </c>
      <c r="C122" t="str">
        <f>VLOOKUP(B122,EEZ_carbon_flux_by_territory_bo!$B$4:$P$240,2,FALSE)</f>
        <v>POL</v>
      </c>
      <c r="D122" t="str">
        <f>VLOOKUP(B122,EEZ_carbon_flux_by_territory_bo!$C$4:$F$240,4,FALSE)</f>
        <v>EU</v>
      </c>
      <c r="E122">
        <f>SUMIF(EEZ_carbon_flux_by_territory_bo!B$4:B$240,B122,EEZ_carbon_flux_by_territory_bo!H$4:H$240)</f>
        <v>0.84737211996641215</v>
      </c>
      <c r="F122">
        <f>VLOOKUP(B122,EEZ_carbon_flux_by_territory_bo!$B$4:$I$240,8,FALSE)</f>
        <v>0.12105315999520175</v>
      </c>
      <c r="G122">
        <f>SUMIF(EEZ_carbon_flux_by_territory_bo!C$4:C$240,B122,EEZ_carbon_flux_by_territory_bo!H$4:H$240)</f>
        <v>0.84737211996641215</v>
      </c>
      <c r="H122">
        <f>SUMIF(EEZ_carbon_flux_by_territory_bo!B$4:B$240,B122,EEZ_carbon_flux_by_territory_bo!J$4:J$240)^0.5</f>
        <v>0.12105315999520175</v>
      </c>
      <c r="I122">
        <f t="shared" si="3"/>
        <v>0</v>
      </c>
      <c r="J122">
        <f>SUMIFS(EEZ_carbon_flux_by_territory_bo!$H$4:$H$240,EEZ_carbon_flux_by_territory_bo!$D$4:$D$240,1,EEZ_carbon_flux_by_territory_bo!$C$4:$C$240,EEZ_Carbon_Flux_Sovereign!B122)</f>
        <v>0</v>
      </c>
      <c r="K122">
        <f>SUMIFS(EEZ_carbon_flux_by_territory_bo!$J$4:$J$240,EEZ_carbon_flux_by_territory_bo!$D$4:$D$240,1,EEZ_carbon_flux_by_territory_bo!$C$4:$C$240,EEZ_Carbon_Flux_Sovereign!B122)^0.5</f>
        <v>0</v>
      </c>
      <c r="L122">
        <f>SUMIF(EEZ_carbon_flux_by_territory_bo!B$4:B$240,B122,EEZ_carbon_flux_by_territory_bo!G$4:G$240)</f>
        <v>2.9973449184400001E-2</v>
      </c>
      <c r="M122">
        <f>SUMIF(EEZ_carbon_flux_by_territory_bo!C$4:C$240,B122,EEZ_carbon_flux_by_territory_bo!G$4:G$240)</f>
        <v>2.9973449184400001E-2</v>
      </c>
    </row>
    <row r="123" spans="1:13">
      <c r="A123">
        <f t="shared" si="2"/>
        <v>22</v>
      </c>
      <c r="B123" t="s">
        <v>480</v>
      </c>
      <c r="C123" t="str">
        <f>VLOOKUP(B123,EEZ_carbon_flux_by_territory_bo!$B$4:$P$240,2,FALSE)</f>
        <v>PRT</v>
      </c>
      <c r="D123" t="str">
        <f>VLOOKUP(B123,EEZ_carbon_flux_by_territory_bo!$C$4:$F$240,4,FALSE)</f>
        <v>EU</v>
      </c>
      <c r="E123">
        <f>SUMIF(EEZ_carbon_flux_by_territory_bo!B$4:B$240,B123,EEZ_carbon_flux_by_territory_bo!H$4:H$240)</f>
        <v>48.871786328361466</v>
      </c>
      <c r="F123">
        <f>VLOOKUP(B123,EEZ_carbon_flux_by_territory_bo!$B$4:$I$240,8,FALSE)</f>
        <v>3.8788310966734261</v>
      </c>
      <c r="G123">
        <f>SUMIF(EEZ_carbon_flux_by_territory_bo!C$4:C$240,B123,EEZ_carbon_flux_by_territory_bo!H$4:H$240)</f>
        <v>48.871786328361466</v>
      </c>
      <c r="H123">
        <f>SUMIF(EEZ_carbon_flux_by_territory_bo!B$4:B$240,B123,EEZ_carbon_flux_by_territory_bo!J$4:J$240)^0.5</f>
        <v>4.4735877929100258</v>
      </c>
      <c r="I123">
        <f t="shared" si="3"/>
        <v>0</v>
      </c>
      <c r="J123">
        <f>SUMIFS(EEZ_carbon_flux_by_territory_bo!$H$4:$H$240,EEZ_carbon_flux_by_territory_bo!$D$4:$D$240,1,EEZ_carbon_flux_by_territory_bo!$C$4:$C$240,EEZ_Carbon_Flux_Sovereign!B123)</f>
        <v>0</v>
      </c>
      <c r="K123">
        <f>SUMIFS(EEZ_carbon_flux_by_territory_bo!$J$4:$J$240,EEZ_carbon_flux_by_territory_bo!$D$4:$D$240,1,EEZ_carbon_flux_by_territory_bo!$C$4:$C$240,EEZ_Carbon_Flux_Sovereign!B123)^0.5</f>
        <v>0</v>
      </c>
      <c r="L123">
        <f>SUMIF(EEZ_carbon_flux_by_territory_bo!B$4:B$240,B123,EEZ_carbon_flux_by_territory_bo!G$4:G$240)</f>
        <v>1.7287045083830002</v>
      </c>
      <c r="M123">
        <f>SUMIF(EEZ_carbon_flux_by_territory_bo!C$4:C$240,B123,EEZ_carbon_flux_by_territory_bo!G$4:G$240)</f>
        <v>1.7287045083830002</v>
      </c>
    </row>
    <row r="124" spans="1:13">
      <c r="A124">
        <f t="shared" si="2"/>
        <v>125</v>
      </c>
      <c r="B124" t="s">
        <v>485</v>
      </c>
      <c r="C124" t="str">
        <f>VLOOKUP(B124,EEZ_carbon_flux_by_territory_bo!$B$4:$P$240,2,FALSE)</f>
        <v>ROU</v>
      </c>
      <c r="D124" t="str">
        <f>VLOOKUP(B124,EEZ_carbon_flux_by_territory_bo!$C$4:$F$240,4,FALSE)</f>
        <v>EU</v>
      </c>
      <c r="E124">
        <f>SUMIF(EEZ_carbon_flux_by_territory_bo!B$4:B$240,B124,EEZ_carbon_flux_by_territory_bo!H$4:H$240)</f>
        <v>0.83695348428520655</v>
      </c>
      <c r="F124">
        <f>VLOOKUP(B124,EEZ_carbon_flux_by_territory_bo!$B$4:$I$240,8,FALSE)</f>
        <v>0.11956478346931523</v>
      </c>
      <c r="G124">
        <f>SUMIF(EEZ_carbon_flux_by_territory_bo!C$4:C$240,B124,EEZ_carbon_flux_by_territory_bo!H$4:H$240)</f>
        <v>0.83695348428520655</v>
      </c>
      <c r="H124">
        <f>SUMIF(EEZ_carbon_flux_by_territory_bo!B$4:B$240,B124,EEZ_carbon_flux_by_territory_bo!J$4:J$240)^0.5</f>
        <v>0.11956478346931523</v>
      </c>
      <c r="I124">
        <f t="shared" si="3"/>
        <v>0</v>
      </c>
      <c r="J124">
        <f>SUMIFS(EEZ_carbon_flux_by_territory_bo!$H$4:$H$240,EEZ_carbon_flux_by_territory_bo!$D$4:$D$240,1,EEZ_carbon_flux_by_territory_bo!$C$4:$C$240,EEZ_Carbon_Flux_Sovereign!B124)</f>
        <v>0</v>
      </c>
      <c r="K124">
        <f>SUMIFS(EEZ_carbon_flux_by_territory_bo!$J$4:$J$240,EEZ_carbon_flux_by_territory_bo!$D$4:$D$240,1,EEZ_carbon_flux_by_territory_bo!$C$4:$C$240,EEZ_Carbon_Flux_Sovereign!B124)^0.5</f>
        <v>0</v>
      </c>
      <c r="L124">
        <f>SUMIF(EEZ_carbon_flux_by_territory_bo!B$4:B$240,B124,EEZ_carbon_flux_by_territory_bo!G$4:G$240)</f>
        <v>2.9604918712599997E-2</v>
      </c>
      <c r="M124">
        <f>SUMIF(EEZ_carbon_flux_by_territory_bo!C$4:C$240,B124,EEZ_carbon_flux_by_territory_bo!G$4:G$240)</f>
        <v>2.9604918712599997E-2</v>
      </c>
    </row>
    <row r="125" spans="1:13">
      <c r="A125">
        <f t="shared" si="2"/>
        <v>138</v>
      </c>
      <c r="B125" t="s">
        <v>495</v>
      </c>
      <c r="C125" t="str">
        <f>VLOOKUP(B125,EEZ_carbon_flux_by_territory_bo!$B$4:$P$240,2,FALSE)</f>
        <v>KNA</v>
      </c>
      <c r="D125" t="str">
        <f>VLOOKUP(B125,EEZ_carbon_flux_by_territory_bo!$C$4:$F$240,4,FALSE)</f>
        <v>NA</v>
      </c>
      <c r="E125">
        <f>SUMIF(EEZ_carbon_flux_by_territory_bo!B$4:B$240,B125,EEZ_carbon_flux_by_territory_bo!H$4:H$240)</f>
        <v>0.26862348576523859</v>
      </c>
      <c r="F125">
        <f>VLOOKUP(B125,EEZ_carbon_flux_by_territory_bo!$B$4:$I$240,8,FALSE)</f>
        <v>3.837478368074837E-2</v>
      </c>
      <c r="G125">
        <f>SUMIF(EEZ_carbon_flux_by_territory_bo!C$4:C$240,B125,EEZ_carbon_flux_by_territory_bo!H$4:H$240)</f>
        <v>0.26862348576523859</v>
      </c>
      <c r="H125">
        <f>SUMIF(EEZ_carbon_flux_by_territory_bo!B$4:B$240,B125,EEZ_carbon_flux_by_territory_bo!J$4:J$240)^0.5</f>
        <v>3.837478368074837E-2</v>
      </c>
      <c r="I125">
        <f t="shared" si="3"/>
        <v>0</v>
      </c>
      <c r="J125">
        <f>SUMIFS(EEZ_carbon_flux_by_territory_bo!$H$4:$H$240,EEZ_carbon_flux_by_territory_bo!$D$4:$D$240,1,EEZ_carbon_flux_by_territory_bo!$C$4:$C$240,EEZ_Carbon_Flux_Sovereign!B125)</f>
        <v>0</v>
      </c>
      <c r="K125">
        <f>SUMIFS(EEZ_carbon_flux_by_territory_bo!$J$4:$J$240,EEZ_carbon_flux_by_territory_bo!$D$4:$D$240,1,EEZ_carbon_flux_by_territory_bo!$C$4:$C$240,EEZ_Carbon_Flux_Sovereign!B125)^0.5</f>
        <v>0</v>
      </c>
      <c r="L125">
        <f>SUMIF(EEZ_carbon_flux_by_territory_bo!B$4:B$240,B125,EEZ_carbon_flux_by_territory_bo!G$4:G$240)</f>
        <v>9.5018141506000003E-3</v>
      </c>
      <c r="M125">
        <f>SUMIF(EEZ_carbon_flux_by_territory_bo!C$4:C$240,B125,EEZ_carbon_flux_by_territory_bo!G$4:G$240)</f>
        <v>9.5018141506000003E-3</v>
      </c>
    </row>
    <row r="126" spans="1:13">
      <c r="A126">
        <f t="shared" si="2"/>
        <v>132</v>
      </c>
      <c r="B126" t="s">
        <v>496</v>
      </c>
      <c r="C126" t="str">
        <f>VLOOKUP(B126,EEZ_carbon_flux_by_territory_bo!$B$4:$P$240,2,FALSE)</f>
        <v>LCA</v>
      </c>
      <c r="D126" t="str">
        <f>VLOOKUP(B126,EEZ_carbon_flux_by_territory_bo!$C$4:$F$240,4,FALSE)</f>
        <v>NA</v>
      </c>
      <c r="E126">
        <f>SUMIF(EEZ_carbon_flux_by_territory_bo!B$4:B$240,B126,EEZ_carbon_flux_by_territory_bo!H$4:H$240)</f>
        <v>0.43573205687931116</v>
      </c>
      <c r="F126">
        <f>VLOOKUP(B126,EEZ_carbon_flux_by_territory_bo!$B$4:$I$240,8,FALSE)</f>
        <v>6.224743669704446E-2</v>
      </c>
      <c r="G126">
        <f>SUMIF(EEZ_carbon_flux_by_territory_bo!C$4:C$240,B126,EEZ_carbon_flux_by_territory_bo!H$4:H$240)</f>
        <v>0.43573205687931116</v>
      </c>
      <c r="H126">
        <f>SUMIF(EEZ_carbon_flux_by_territory_bo!B$4:B$240,B126,EEZ_carbon_flux_by_territory_bo!J$4:J$240)^0.5</f>
        <v>6.224743669704446E-2</v>
      </c>
      <c r="I126">
        <f t="shared" si="3"/>
        <v>0</v>
      </c>
      <c r="J126">
        <f>SUMIFS(EEZ_carbon_flux_by_territory_bo!$H$4:$H$240,EEZ_carbon_flux_by_territory_bo!$D$4:$D$240,1,EEZ_carbon_flux_by_territory_bo!$C$4:$C$240,EEZ_Carbon_Flux_Sovereign!B126)</f>
        <v>0</v>
      </c>
      <c r="K126">
        <f>SUMIFS(EEZ_carbon_flux_by_territory_bo!$J$4:$J$240,EEZ_carbon_flux_by_territory_bo!$D$4:$D$240,1,EEZ_carbon_flux_by_territory_bo!$C$4:$C$240,EEZ_Carbon_Flux_Sovereign!B126)^0.5</f>
        <v>0</v>
      </c>
      <c r="L126">
        <f>SUMIF(EEZ_carbon_flux_by_territory_bo!B$4:B$240,B126,EEZ_carbon_flux_by_territory_bo!G$4:G$240)</f>
        <v>1.5412818473899999E-2</v>
      </c>
      <c r="M126">
        <f>SUMIF(EEZ_carbon_flux_by_territory_bo!C$4:C$240,B126,EEZ_carbon_flux_by_territory_bo!G$4:G$240)</f>
        <v>1.5412818473899999E-2</v>
      </c>
    </row>
    <row r="127" spans="1:13">
      <c r="A127">
        <f t="shared" si="2"/>
        <v>118</v>
      </c>
      <c r="B127" t="s">
        <v>501</v>
      </c>
      <c r="C127" t="str">
        <f>VLOOKUP(B127,EEZ_carbon_flux_by_territory_bo!$B$4:$P$240,2,FALSE)</f>
        <v>VCT</v>
      </c>
      <c r="D127" t="str">
        <f>VLOOKUP(B127,EEZ_carbon_flux_by_territory_bo!$C$4:$F$240,4,FALSE)</f>
        <v>NA</v>
      </c>
      <c r="E127">
        <f>SUMIF(EEZ_carbon_flux_by_territory_bo!B$4:B$240,B127,EEZ_carbon_flux_by_territory_bo!H$4:H$240)</f>
        <v>1.0246217746059296</v>
      </c>
      <c r="F127">
        <f>VLOOKUP(B127,EEZ_carbon_flux_by_territory_bo!$B$4:$I$240,8,FALSE)</f>
        <v>0.14637453922941854</v>
      </c>
      <c r="G127">
        <f>SUMIF(EEZ_carbon_flux_by_territory_bo!C$4:C$240,B127,EEZ_carbon_flux_by_territory_bo!H$4:H$240)</f>
        <v>1.0246217746059296</v>
      </c>
      <c r="H127">
        <f>SUMIF(EEZ_carbon_flux_by_territory_bo!B$4:B$240,B127,EEZ_carbon_flux_by_territory_bo!J$4:J$240)^0.5</f>
        <v>0.14637453922941854</v>
      </c>
      <c r="I127">
        <f t="shared" si="3"/>
        <v>0</v>
      </c>
      <c r="J127">
        <f>SUMIFS(EEZ_carbon_flux_by_territory_bo!$H$4:$H$240,EEZ_carbon_flux_by_territory_bo!$D$4:$D$240,1,EEZ_carbon_flux_by_territory_bo!$C$4:$C$240,EEZ_Carbon_Flux_Sovereign!B127)</f>
        <v>0</v>
      </c>
      <c r="K127">
        <f>SUMIFS(EEZ_carbon_flux_by_territory_bo!$J$4:$J$240,EEZ_carbon_flux_by_territory_bo!$D$4:$D$240,1,EEZ_carbon_flux_by_territory_bo!$C$4:$C$240,EEZ_Carbon_Flux_Sovereign!B127)^0.5</f>
        <v>0</v>
      </c>
      <c r="L127">
        <f>SUMIF(EEZ_carbon_flux_by_territory_bo!B$4:B$240,B127,EEZ_carbon_flux_by_territory_bo!G$4:G$240)</f>
        <v>3.6243166338300006E-2</v>
      </c>
      <c r="M127">
        <f>SUMIF(EEZ_carbon_flux_by_territory_bo!C$4:C$240,B127,EEZ_carbon_flux_by_territory_bo!G$4:G$240)</f>
        <v>3.6243166338300006E-2</v>
      </c>
    </row>
    <row r="128" spans="1:13">
      <c r="A128">
        <f t="shared" si="2"/>
        <v>95</v>
      </c>
      <c r="B128" t="s">
        <v>502</v>
      </c>
      <c r="C128" t="str">
        <f>VLOOKUP(B128,EEZ_carbon_flux_by_territory_bo!$B$4:$P$240,2,FALSE)</f>
        <v>WSM</v>
      </c>
      <c r="D128" t="str">
        <f>VLOOKUP(B128,EEZ_carbon_flux_by_territory_bo!$C$4:$F$240,4,FALSE)</f>
        <v>NA</v>
      </c>
      <c r="E128">
        <f>SUMIF(EEZ_carbon_flux_by_territory_bo!B$4:B$240,B128,EEZ_carbon_flux_by_territory_bo!H$4:H$240)</f>
        <v>3.6886499816591694</v>
      </c>
      <c r="F128">
        <f>VLOOKUP(B128,EEZ_carbon_flux_by_territory_bo!$B$4:$I$240,8,FALSE)</f>
        <v>0.52694999737988135</v>
      </c>
      <c r="G128">
        <f>SUMIF(EEZ_carbon_flux_by_territory_bo!C$4:C$240,B128,EEZ_carbon_flux_by_territory_bo!H$4:H$240)</f>
        <v>3.6886499816591694</v>
      </c>
      <c r="H128">
        <f>SUMIF(EEZ_carbon_flux_by_territory_bo!B$4:B$240,B128,EEZ_carbon_flux_by_territory_bo!J$4:J$240)^0.5</f>
        <v>0.52694999737988135</v>
      </c>
      <c r="I128">
        <f t="shared" si="3"/>
        <v>0</v>
      </c>
      <c r="J128">
        <f>SUMIFS(EEZ_carbon_flux_by_territory_bo!$H$4:$H$240,EEZ_carbon_flux_by_territory_bo!$D$4:$D$240,1,EEZ_carbon_flux_by_territory_bo!$C$4:$C$240,EEZ_Carbon_Flux_Sovereign!B128)</f>
        <v>0</v>
      </c>
      <c r="K128">
        <f>SUMIFS(EEZ_carbon_flux_by_territory_bo!$J$4:$J$240,EEZ_carbon_flux_by_territory_bo!$D$4:$D$240,1,EEZ_carbon_flux_by_territory_bo!$C$4:$C$240,EEZ_Carbon_Flux_Sovereign!B128)^0.5</f>
        <v>0</v>
      </c>
      <c r="L128">
        <f>SUMIF(EEZ_carbon_flux_by_territory_bo!B$4:B$240,B128,EEZ_carbon_flux_by_territory_bo!G$4:G$240)</f>
        <v>0.13047580889099999</v>
      </c>
      <c r="M128">
        <f>SUMIF(EEZ_carbon_flux_by_territory_bo!C$4:C$240,B128,EEZ_carbon_flux_by_territory_bo!G$4:G$240)</f>
        <v>0.13047580889099999</v>
      </c>
    </row>
    <row r="129" spans="1:13">
      <c r="A129">
        <f t="shared" si="2"/>
        <v>75</v>
      </c>
      <c r="B129" t="s">
        <v>506</v>
      </c>
      <c r="C129" t="str">
        <f>VLOOKUP(B129,EEZ_carbon_flux_by_territory_bo!$B$4:$P$240,2,FALSE)</f>
        <v>SAU</v>
      </c>
      <c r="D129" t="str">
        <f>VLOOKUP(B129,EEZ_carbon_flux_by_territory_bo!$C$4:$F$240,4,FALSE)</f>
        <v>NA</v>
      </c>
      <c r="E129">
        <f>SUMIF(EEZ_carbon_flux_by_territory_bo!B$4:B$240,B129,EEZ_carbon_flux_by_territory_bo!H$4:H$240)</f>
        <v>6.3388422310528352</v>
      </c>
      <c r="F129">
        <f>VLOOKUP(B129,EEZ_carbon_flux_by_territory_bo!$B$4:$I$240,8,FALSE)</f>
        <v>0.90554889015040507</v>
      </c>
      <c r="G129">
        <f>SUMIF(EEZ_carbon_flux_by_territory_bo!C$4:C$240,B129,EEZ_carbon_flux_by_territory_bo!H$4:H$240)</f>
        <v>6.3388422310528352</v>
      </c>
      <c r="H129">
        <f>SUMIF(EEZ_carbon_flux_by_territory_bo!B$4:B$240,B129,EEZ_carbon_flux_by_territory_bo!J$4:J$240)^0.5</f>
        <v>0.90554889015040507</v>
      </c>
      <c r="I129">
        <f t="shared" si="3"/>
        <v>0</v>
      </c>
      <c r="J129">
        <f>SUMIFS(EEZ_carbon_flux_by_territory_bo!$H$4:$H$240,EEZ_carbon_flux_by_territory_bo!$D$4:$D$240,1,EEZ_carbon_flux_by_territory_bo!$C$4:$C$240,EEZ_Carbon_Flux_Sovereign!B129)</f>
        <v>0</v>
      </c>
      <c r="K129">
        <f>SUMIFS(EEZ_carbon_flux_by_territory_bo!$J$4:$J$240,EEZ_carbon_flux_by_territory_bo!$D$4:$D$240,1,EEZ_carbon_flux_by_territory_bo!$C$4:$C$240,EEZ_Carbon_Flux_Sovereign!B129)^0.5</f>
        <v>0</v>
      </c>
      <c r="L129">
        <f>SUMIF(EEZ_carbon_flux_by_territory_bo!B$4:B$240,B129,EEZ_carbon_flux_by_territory_bo!G$4:G$240)</f>
        <v>0.22421904264199999</v>
      </c>
      <c r="M129">
        <f>SUMIF(EEZ_carbon_flux_by_territory_bo!C$4:C$240,B129,EEZ_carbon_flux_by_territory_bo!G$4:G$240)</f>
        <v>0.22421904264199999</v>
      </c>
    </row>
    <row r="130" spans="1:13">
      <c r="A130">
        <f t="shared" si="2"/>
        <v>25</v>
      </c>
      <c r="B130" t="s">
        <v>510</v>
      </c>
      <c r="C130" t="str">
        <f>VLOOKUP(B130,EEZ_carbon_flux_by_territory_bo!$B$4:$P$240,2,FALSE)</f>
        <v>SYC</v>
      </c>
      <c r="D130" t="str">
        <f>VLOOKUP(B130,EEZ_carbon_flux_by_territory_bo!$C$4:$F$240,4,FALSE)</f>
        <v>NA</v>
      </c>
      <c r="E130">
        <f>SUMIF(EEZ_carbon_flux_by_territory_bo!B$4:B$240,B130,EEZ_carbon_flux_by_territory_bo!H$4:H$240)</f>
        <v>37.92470193399523</v>
      </c>
      <c r="F130">
        <f>VLOOKUP(B130,EEZ_carbon_flux_by_territory_bo!$B$4:$I$240,8,FALSE)</f>
        <v>5.417814561999319</v>
      </c>
      <c r="G130">
        <f>SUMIF(EEZ_carbon_flux_by_territory_bo!C$4:C$240,B130,EEZ_carbon_flux_by_territory_bo!H$4:H$240)</f>
        <v>37.92470193399523</v>
      </c>
      <c r="H130">
        <f>SUMIF(EEZ_carbon_flux_by_territory_bo!B$4:B$240,B130,EEZ_carbon_flux_by_territory_bo!J$4:J$240)^0.5</f>
        <v>5.417814561999319</v>
      </c>
      <c r="I130">
        <f t="shared" si="3"/>
        <v>0</v>
      </c>
      <c r="J130">
        <f>SUMIFS(EEZ_carbon_flux_by_territory_bo!$H$4:$H$240,EEZ_carbon_flux_by_territory_bo!$D$4:$D$240,1,EEZ_carbon_flux_by_territory_bo!$C$4:$C$240,EEZ_Carbon_Flux_Sovereign!B130)</f>
        <v>0</v>
      </c>
      <c r="K130">
        <f>SUMIFS(EEZ_carbon_flux_by_territory_bo!$J$4:$J$240,EEZ_carbon_flux_by_territory_bo!$D$4:$D$240,1,EEZ_carbon_flux_by_territory_bo!$C$4:$C$240,EEZ_Carbon_Flux_Sovereign!B130)^0.5</f>
        <v>0</v>
      </c>
      <c r="L130">
        <f>SUMIF(EEZ_carbon_flux_by_territory_bo!B$4:B$240,B130,EEZ_carbon_flux_by_territory_bo!G$4:G$240)</f>
        <v>1.3414816223799999</v>
      </c>
      <c r="M130">
        <f>SUMIF(EEZ_carbon_flux_by_territory_bo!C$4:C$240,B130,EEZ_carbon_flux_by_territory_bo!G$4:G$240)</f>
        <v>1.3414816223799999</v>
      </c>
    </row>
    <row r="131" spans="1:13">
      <c r="A131">
        <f t="shared" si="2"/>
        <v>87</v>
      </c>
      <c r="B131" t="s">
        <v>511</v>
      </c>
      <c r="C131" t="str">
        <f>VLOOKUP(B131,EEZ_carbon_flux_by_territory_bo!$B$4:$P$240,2,FALSE)</f>
        <v>SLE</v>
      </c>
      <c r="D131" t="str">
        <f>VLOOKUP(B131,EEZ_carbon_flux_by_territory_bo!$C$4:$F$240,4,FALSE)</f>
        <v>NA</v>
      </c>
      <c r="E131">
        <f>SUMIF(EEZ_carbon_flux_by_territory_bo!B$4:B$240,B131,EEZ_carbon_flux_by_territory_bo!H$4:H$240)</f>
        <v>4.5396783556571378</v>
      </c>
      <c r="F131">
        <f>VLOOKUP(B131,EEZ_carbon_flux_by_territory_bo!$B$4:$I$240,8,FALSE)</f>
        <v>0.64852547937959126</v>
      </c>
      <c r="G131">
        <f>SUMIF(EEZ_carbon_flux_by_territory_bo!C$4:C$240,B131,EEZ_carbon_flux_by_territory_bo!H$4:H$240)</f>
        <v>4.5396783556571378</v>
      </c>
      <c r="H131">
        <f>SUMIF(EEZ_carbon_flux_by_territory_bo!B$4:B$240,B131,EEZ_carbon_flux_by_territory_bo!J$4:J$240)^0.5</f>
        <v>0.64852547937959126</v>
      </c>
      <c r="I131">
        <f t="shared" si="3"/>
        <v>0</v>
      </c>
      <c r="J131">
        <f>SUMIFS(EEZ_carbon_flux_by_territory_bo!$H$4:$H$240,EEZ_carbon_flux_by_territory_bo!$D$4:$D$240,1,EEZ_carbon_flux_by_territory_bo!$C$4:$C$240,EEZ_Carbon_Flux_Sovereign!B131)</f>
        <v>0</v>
      </c>
      <c r="K131">
        <f>SUMIFS(EEZ_carbon_flux_by_territory_bo!$J$4:$J$240,EEZ_carbon_flux_by_territory_bo!$D$4:$D$240,1,EEZ_carbon_flux_by_territory_bo!$C$4:$C$240,EEZ_Carbon_Flux_Sovereign!B131)^0.5</f>
        <v>0</v>
      </c>
      <c r="L131">
        <f>SUMIF(EEZ_carbon_flux_by_territory_bo!B$4:B$240,B131,EEZ_carbon_flux_by_territory_bo!G$4:G$240)</f>
        <v>0.160578587967</v>
      </c>
      <c r="M131">
        <f>SUMIF(EEZ_carbon_flux_by_territory_bo!C$4:C$240,B131,EEZ_carbon_flux_by_territory_bo!G$4:G$240)</f>
        <v>0.160578587967</v>
      </c>
    </row>
    <row r="132" spans="1:13">
      <c r="A132">
        <f t="shared" si="2"/>
        <v>146</v>
      </c>
      <c r="B132" t="s">
        <v>512</v>
      </c>
      <c r="C132" t="str">
        <f>VLOOKUP(B132,EEZ_carbon_flux_by_territory_bo!$B$4:$P$240,2,FALSE)</f>
        <v>SGP</v>
      </c>
      <c r="D132" t="str">
        <f>VLOOKUP(B132,EEZ_carbon_flux_by_territory_bo!$C$4:$F$240,4,FALSE)</f>
        <v>NA</v>
      </c>
      <c r="E132">
        <f>SUMIF(EEZ_carbon_flux_by_territory_bo!B$4:B$240,B132,EEZ_carbon_flux_by_territory_bo!H$4:H$240)</f>
        <v>2.0188413050071918E-2</v>
      </c>
      <c r="F132">
        <f>VLOOKUP(B132,EEZ_carbon_flux_by_territory_bo!$B$4:$I$240,8,FALSE)</f>
        <v>2.8840590071531314E-3</v>
      </c>
      <c r="G132">
        <f>SUMIF(EEZ_carbon_flux_by_territory_bo!C$4:C$240,B132,EEZ_carbon_flux_by_territory_bo!H$4:H$240)</f>
        <v>2.0188413050071918E-2</v>
      </c>
      <c r="H132">
        <f>SUMIF(EEZ_carbon_flux_by_territory_bo!B$4:B$240,B132,EEZ_carbon_flux_by_territory_bo!J$4:J$240)^0.5</f>
        <v>2.8840590071531314E-3</v>
      </c>
      <c r="I132">
        <f t="shared" si="3"/>
        <v>0</v>
      </c>
      <c r="J132">
        <f>SUMIFS(EEZ_carbon_flux_by_territory_bo!$H$4:$H$240,EEZ_carbon_flux_by_territory_bo!$D$4:$D$240,1,EEZ_carbon_flux_by_territory_bo!$C$4:$C$240,EEZ_Carbon_Flux_Sovereign!B132)</f>
        <v>0</v>
      </c>
      <c r="K132">
        <f>SUMIFS(EEZ_carbon_flux_by_territory_bo!$J$4:$J$240,EEZ_carbon_flux_by_territory_bo!$D$4:$D$240,1,EEZ_carbon_flux_by_territory_bo!$C$4:$C$240,EEZ_Carbon_Flux_Sovereign!B132)^0.5</f>
        <v>0</v>
      </c>
      <c r="L132">
        <f>SUMIF(EEZ_carbon_flux_by_territory_bo!B$4:B$240,B132,EEZ_carbon_flux_by_territory_bo!G$4:G$240)</f>
        <v>7.14109372272E-4</v>
      </c>
      <c r="M132">
        <f>SUMIF(EEZ_carbon_flux_by_territory_bo!C$4:C$240,B132,EEZ_carbon_flux_by_territory_bo!G$4:G$240)</f>
        <v>7.14109372272E-4</v>
      </c>
    </row>
    <row r="133" spans="1:13">
      <c r="A133">
        <f t="shared" si="2"/>
        <v>23</v>
      </c>
      <c r="B133" t="s">
        <v>518</v>
      </c>
      <c r="C133" t="str">
        <f>VLOOKUP(B133,EEZ_carbon_flux_by_territory_bo!$B$4:$P$240,2,FALSE)</f>
        <v>SLB</v>
      </c>
      <c r="D133" t="str">
        <f>VLOOKUP(B133,EEZ_carbon_flux_by_territory_bo!$C$4:$F$240,4,FALSE)</f>
        <v>NA</v>
      </c>
      <c r="E133">
        <f>SUMIF(EEZ_carbon_flux_by_territory_bo!B$4:B$240,B133,EEZ_carbon_flux_by_territory_bo!H$4:H$240)</f>
        <v>45.382202876241884</v>
      </c>
      <c r="F133">
        <f>VLOOKUP(B133,EEZ_carbon_flux_by_territory_bo!$B$4:$I$240,8,FALSE)</f>
        <v>6.483171839463127</v>
      </c>
      <c r="G133">
        <f>SUMIF(EEZ_carbon_flux_by_territory_bo!C$4:C$240,B133,EEZ_carbon_flux_by_territory_bo!H$4:H$240)</f>
        <v>45.382202876241884</v>
      </c>
      <c r="H133">
        <f>SUMIF(EEZ_carbon_flux_by_territory_bo!B$4:B$240,B133,EEZ_carbon_flux_by_territory_bo!J$4:J$240)^0.5</f>
        <v>6.483171839463127</v>
      </c>
      <c r="I133">
        <f t="shared" ref="I133:I151" si="4">G133-E133</f>
        <v>0</v>
      </c>
      <c r="J133">
        <f>SUMIFS(EEZ_carbon_flux_by_territory_bo!$H$4:$H$240,EEZ_carbon_flux_by_territory_bo!$D$4:$D$240,1,EEZ_carbon_flux_by_territory_bo!$C$4:$C$240,EEZ_Carbon_Flux_Sovereign!B133)</f>
        <v>0</v>
      </c>
      <c r="K133">
        <f>SUMIFS(EEZ_carbon_flux_by_territory_bo!$J$4:$J$240,EEZ_carbon_flux_by_territory_bo!$D$4:$D$240,1,EEZ_carbon_flux_by_territory_bo!$C$4:$C$240,EEZ_Carbon_Flux_Sovereign!B133)^0.5</f>
        <v>0</v>
      </c>
      <c r="L133">
        <f>SUMIF(EEZ_carbon_flux_by_territory_bo!B$4:B$240,B133,EEZ_carbon_flux_by_territory_bo!G$4:G$240)</f>
        <v>1.6052701283599999</v>
      </c>
      <c r="M133">
        <f>SUMIF(EEZ_carbon_flux_by_territory_bo!C$4:C$240,B133,EEZ_carbon_flux_by_territory_bo!G$4:G$240)</f>
        <v>1.6052701283599999</v>
      </c>
    </row>
    <row r="134" spans="1:13">
      <c r="A134">
        <f t="shared" si="2"/>
        <v>38</v>
      </c>
      <c r="B134" t="s">
        <v>520</v>
      </c>
      <c r="C134" t="str">
        <f>VLOOKUP(B134,EEZ_carbon_flux_by_territory_bo!$B$4:$P$240,2,FALSE)</f>
        <v>SOM</v>
      </c>
      <c r="D134" t="str">
        <f>VLOOKUP(B134,EEZ_carbon_flux_by_territory_bo!$C$4:$F$240,4,FALSE)</f>
        <v>NA</v>
      </c>
      <c r="E134">
        <f>SUMIF(EEZ_carbon_flux_by_territory_bo!B$4:B$240,B134,EEZ_carbon_flux_by_territory_bo!H$4:H$240)</f>
        <v>22.103119737225335</v>
      </c>
      <c r="F134">
        <f>VLOOKUP(B134,EEZ_carbon_flux_by_territory_bo!$B$4:$I$240,8,FALSE)</f>
        <v>3.1575885338893337</v>
      </c>
      <c r="G134">
        <f>SUMIF(EEZ_carbon_flux_by_territory_bo!C$4:C$240,B134,EEZ_carbon_flux_by_territory_bo!H$4:H$240)</f>
        <v>22.103119737225335</v>
      </c>
      <c r="H134">
        <f>SUMIF(EEZ_carbon_flux_by_territory_bo!B$4:B$240,B134,EEZ_carbon_flux_by_territory_bo!J$4:J$240)^0.5</f>
        <v>3.1575885338893337</v>
      </c>
      <c r="I134">
        <f t="shared" si="4"/>
        <v>0</v>
      </c>
      <c r="J134">
        <f>SUMIFS(EEZ_carbon_flux_by_territory_bo!$H$4:$H$240,EEZ_carbon_flux_by_territory_bo!$D$4:$D$240,1,EEZ_carbon_flux_by_territory_bo!$C$4:$C$240,EEZ_Carbon_Flux_Sovereign!B134)</f>
        <v>0</v>
      </c>
      <c r="K134">
        <f>SUMIFS(EEZ_carbon_flux_by_territory_bo!$J$4:$J$240,EEZ_carbon_flux_by_territory_bo!$D$4:$D$240,1,EEZ_carbon_flux_by_territory_bo!$C$4:$C$240,EEZ_Carbon_Flux_Sovereign!B134)^0.5</f>
        <v>0</v>
      </c>
      <c r="L134">
        <f>SUMIF(EEZ_carbon_flux_by_territory_bo!B$4:B$240,B134,EEZ_carbon_flux_by_territory_bo!G$4:G$240)</f>
        <v>0.78183683490400002</v>
      </c>
      <c r="M134">
        <f>SUMIF(EEZ_carbon_flux_by_territory_bo!C$4:C$240,B134,EEZ_carbon_flux_by_territory_bo!G$4:G$240)</f>
        <v>0.78183683490400002</v>
      </c>
    </row>
    <row r="135" spans="1:13">
      <c r="A135">
        <f t="shared" ref="A135:A152" si="5">_xlfn.RANK.EQ(G135,$G$6:$G$152)</f>
        <v>24</v>
      </c>
      <c r="B135" t="s">
        <v>521</v>
      </c>
      <c r="C135" t="str">
        <f>VLOOKUP(B135,EEZ_carbon_flux_by_territory_bo!$B$4:$P$240,2,FALSE)</f>
        <v>ZAF</v>
      </c>
      <c r="D135" t="str">
        <f>VLOOKUP(B135,EEZ_carbon_flux_by_territory_bo!$C$4:$F$240,4,FALSE)</f>
        <v>NA</v>
      </c>
      <c r="E135">
        <f>SUMIF(EEZ_carbon_flux_by_territory_bo!B$4:B$240,B135,EEZ_carbon_flux_by_territory_bo!H$4:H$240)</f>
        <v>43.752087568170843</v>
      </c>
      <c r="F135">
        <f>VLOOKUP(B135,EEZ_carbon_flux_by_territory_bo!$B$4:$I$240,8,FALSE)</f>
        <v>1.9179559639301254</v>
      </c>
      <c r="G135">
        <f>SUMIF(EEZ_carbon_flux_by_territory_bo!C$4:C$240,B135,EEZ_carbon_flux_by_territory_bo!H$4:H$240)</f>
        <v>43.752087568170843</v>
      </c>
      <c r="H135">
        <f>SUMIF(EEZ_carbon_flux_by_territory_bo!B$4:B$240,B135,EEZ_carbon_flux_by_territory_bo!J$4:J$240)^0.5</f>
        <v>4.7379050790590949</v>
      </c>
      <c r="I135">
        <f t="shared" si="4"/>
        <v>0</v>
      </c>
      <c r="J135">
        <f>SUMIFS(EEZ_carbon_flux_by_territory_bo!$H$4:$H$240,EEZ_carbon_flux_by_territory_bo!$D$4:$D$240,1,EEZ_carbon_flux_by_territory_bo!$C$4:$C$240,EEZ_Carbon_Flux_Sovereign!B135)</f>
        <v>0</v>
      </c>
      <c r="K135">
        <f>SUMIFS(EEZ_carbon_flux_by_territory_bo!$J$4:$J$240,EEZ_carbon_flux_by_territory_bo!$D$4:$D$240,1,EEZ_carbon_flux_by_territory_bo!$C$4:$C$240,EEZ_Carbon_Flux_Sovereign!B135)^0.5</f>
        <v>0</v>
      </c>
      <c r="L135">
        <f>SUMIF(EEZ_carbon_flux_by_territory_bo!B$4:B$240,B135,EEZ_carbon_flux_by_territory_bo!G$4:G$240)</f>
        <v>1.547609300018</v>
      </c>
      <c r="M135">
        <f>SUMIF(EEZ_carbon_flux_by_territory_bo!C$4:C$240,B135,EEZ_carbon_flux_by_territory_bo!G$4:G$240)</f>
        <v>1.547609300018</v>
      </c>
    </row>
    <row r="136" spans="1:13">
      <c r="A136">
        <f t="shared" si="5"/>
        <v>33</v>
      </c>
      <c r="B136" t="s">
        <v>525</v>
      </c>
      <c r="C136" t="str">
        <f>VLOOKUP(B136,EEZ_carbon_flux_by_territory_bo!$B$4:$P$240,2,FALSE)</f>
        <v>ESP</v>
      </c>
      <c r="D136" t="str">
        <f>VLOOKUP(B136,EEZ_carbon_flux_by_territory_bo!$C$4:$F$240,4,FALSE)</f>
        <v>EU</v>
      </c>
      <c r="E136">
        <f>SUMIF(EEZ_carbon_flux_by_territory_bo!B$4:B$240,B136,EEZ_carbon_flux_by_territory_bo!H$4:H$240)</f>
        <v>28.485168088965487</v>
      </c>
      <c r="F136">
        <f>VLOOKUP(B136,EEZ_carbon_flux_by_territory_bo!$B$4:$I$240,8,FALSE)</f>
        <v>1.8008376683928227</v>
      </c>
      <c r="G136">
        <f>SUMIF(EEZ_carbon_flux_by_territory_bo!C$4:C$240,B136,EEZ_carbon_flux_by_territory_bo!H$4:H$240)</f>
        <v>28.485168088965487</v>
      </c>
      <c r="H136">
        <f>SUMIF(EEZ_carbon_flux_by_territory_bo!B$4:B$240,B136,EEZ_carbon_flux_by_territory_bo!J$4:J$240)^0.5</f>
        <v>2.8963739034457578</v>
      </c>
      <c r="I136">
        <f t="shared" si="4"/>
        <v>0</v>
      </c>
      <c r="J136">
        <f>SUMIFS(EEZ_carbon_flux_by_territory_bo!$H$4:$H$240,EEZ_carbon_flux_by_territory_bo!$D$4:$D$240,1,EEZ_carbon_flux_by_territory_bo!$C$4:$C$240,EEZ_Carbon_Flux_Sovereign!B136)</f>
        <v>0</v>
      </c>
      <c r="K136">
        <f>SUMIFS(EEZ_carbon_flux_by_territory_bo!$J$4:$J$240,EEZ_carbon_flux_by_territory_bo!$D$4:$D$240,1,EEZ_carbon_flux_by_territory_bo!$C$4:$C$240,EEZ_Carbon_Flux_Sovereign!B136)^0.5</f>
        <v>0</v>
      </c>
      <c r="L136">
        <f>SUMIF(EEZ_carbon_flux_by_territory_bo!B$4:B$240,B136,EEZ_carbon_flux_by_territory_bo!G$4:G$240)</f>
        <v>1.0075841747749998</v>
      </c>
      <c r="M136">
        <f>SUMIF(EEZ_carbon_flux_by_territory_bo!C$4:C$240,B136,EEZ_carbon_flux_by_territory_bo!G$4:G$240)</f>
        <v>1.0075841747749998</v>
      </c>
    </row>
    <row r="137" spans="1:13">
      <c r="A137">
        <f t="shared" si="5"/>
        <v>50</v>
      </c>
      <c r="B137" t="s">
        <v>526</v>
      </c>
      <c r="C137" t="str">
        <f>VLOOKUP(B137,EEZ_carbon_flux_by_territory_bo!$B$4:$P$240,2,FALSE)</f>
        <v>LKA</v>
      </c>
      <c r="D137" t="str">
        <f>VLOOKUP(B137,EEZ_carbon_flux_by_territory_bo!$C$4:$F$240,4,FALSE)</f>
        <v>NA</v>
      </c>
      <c r="E137">
        <f>SUMIF(EEZ_carbon_flux_by_territory_bo!B$4:B$240,B137,EEZ_carbon_flux_by_territory_bo!H$4:H$240)</f>
        <v>15.083831592927208</v>
      </c>
      <c r="F137">
        <f>VLOOKUP(B137,EEZ_carbon_flux_by_territory_bo!$B$4:$I$240,8,FALSE)</f>
        <v>2.154833084703887</v>
      </c>
      <c r="G137">
        <f>SUMIF(EEZ_carbon_flux_by_territory_bo!C$4:C$240,B137,EEZ_carbon_flux_by_territory_bo!H$4:H$240)</f>
        <v>15.083831592927208</v>
      </c>
      <c r="H137">
        <f>SUMIF(EEZ_carbon_flux_by_territory_bo!B$4:B$240,B137,EEZ_carbon_flux_by_territory_bo!J$4:J$240)^0.5</f>
        <v>2.154833084703887</v>
      </c>
      <c r="I137">
        <f t="shared" si="4"/>
        <v>0</v>
      </c>
      <c r="J137">
        <f>SUMIFS(EEZ_carbon_flux_by_territory_bo!$H$4:$H$240,EEZ_carbon_flux_by_territory_bo!$D$4:$D$240,1,EEZ_carbon_flux_by_territory_bo!$C$4:$C$240,EEZ_Carbon_Flux_Sovereign!B137)</f>
        <v>0</v>
      </c>
      <c r="K137">
        <f>SUMIFS(EEZ_carbon_flux_by_territory_bo!$J$4:$J$240,EEZ_carbon_flux_by_territory_bo!$D$4:$D$240,1,EEZ_carbon_flux_by_territory_bo!$C$4:$C$240,EEZ_Carbon_Flux_Sovereign!B137)^0.5</f>
        <v>0</v>
      </c>
      <c r="L137">
        <f>SUMIF(EEZ_carbon_flux_by_territory_bo!B$4:B$240,B137,EEZ_carbon_flux_by_territory_bo!G$4:G$240)</f>
        <v>0.53354889676399997</v>
      </c>
      <c r="M137">
        <f>SUMIF(EEZ_carbon_flux_by_territory_bo!C$4:C$240,B137,EEZ_carbon_flux_by_territory_bo!G$4:G$240)</f>
        <v>0.53354889676399997</v>
      </c>
    </row>
    <row r="138" spans="1:13">
      <c r="A138">
        <f t="shared" si="5"/>
        <v>93</v>
      </c>
      <c r="B138" t="s">
        <v>528</v>
      </c>
      <c r="C138" t="str">
        <f>VLOOKUP(B138,EEZ_carbon_flux_by_territory_bo!$B$4:$P$240,2,FALSE)</f>
        <v>SUR</v>
      </c>
      <c r="D138" t="str">
        <f>VLOOKUP(B138,EEZ_carbon_flux_by_territory_bo!$C$4:$F$240,4,FALSE)</f>
        <v>NA</v>
      </c>
      <c r="E138">
        <f>SUMIF(EEZ_carbon_flux_by_territory_bo!B$4:B$240,B138,EEZ_carbon_flux_by_territory_bo!H$4:H$240)</f>
        <v>3.768841758342762</v>
      </c>
      <c r="F138">
        <f>VLOOKUP(B138,EEZ_carbon_flux_by_territory_bo!$B$4:$I$240,8,FALSE)</f>
        <v>0.5384059654775375</v>
      </c>
      <c r="G138">
        <f>SUMIF(EEZ_carbon_flux_by_territory_bo!C$4:C$240,B138,EEZ_carbon_flux_by_territory_bo!H$4:H$240)</f>
        <v>3.768841758342762</v>
      </c>
      <c r="H138">
        <f>SUMIF(EEZ_carbon_flux_by_territory_bo!B$4:B$240,B138,EEZ_carbon_flux_by_territory_bo!J$4:J$240)^0.5</f>
        <v>0.5384059654775375</v>
      </c>
      <c r="I138">
        <f t="shared" si="4"/>
        <v>0</v>
      </c>
      <c r="J138">
        <f>SUMIFS(EEZ_carbon_flux_by_territory_bo!$H$4:$H$240,EEZ_carbon_flux_by_territory_bo!$D$4:$D$240,1,EEZ_carbon_flux_by_territory_bo!$C$4:$C$240,EEZ_Carbon_Flux_Sovereign!B138)</f>
        <v>0</v>
      </c>
      <c r="K138">
        <f>SUMIFS(EEZ_carbon_flux_by_territory_bo!$J$4:$J$240,EEZ_carbon_flux_by_territory_bo!$D$4:$D$240,1,EEZ_carbon_flux_by_territory_bo!$C$4:$C$240,EEZ_Carbon_Flux_Sovereign!B138)^0.5</f>
        <v>0</v>
      </c>
      <c r="L138">
        <f>SUMIF(EEZ_carbon_flux_by_territory_bo!B$4:B$240,B138,EEZ_carbon_flux_by_territory_bo!G$4:G$240)</f>
        <v>0.13331237158500001</v>
      </c>
      <c r="M138">
        <f>SUMIF(EEZ_carbon_flux_by_territory_bo!C$4:C$240,B138,EEZ_carbon_flux_by_territory_bo!G$4:G$240)</f>
        <v>0.13331237158500001</v>
      </c>
    </row>
    <row r="139" spans="1:13">
      <c r="A139">
        <f t="shared" si="5"/>
        <v>89</v>
      </c>
      <c r="B139" t="s">
        <v>531</v>
      </c>
      <c r="C139" t="str">
        <f>VLOOKUP(B139,EEZ_carbon_flux_by_territory_bo!$B$4:$P$240,2,FALSE)</f>
        <v>SWE</v>
      </c>
      <c r="D139" t="str">
        <f>VLOOKUP(B139,EEZ_carbon_flux_by_territory_bo!$C$4:$F$240,4,FALSE)</f>
        <v>EU</v>
      </c>
      <c r="E139">
        <f>SUMIF(EEZ_carbon_flux_by_territory_bo!B$4:B$240,B139,EEZ_carbon_flux_by_territory_bo!H$4:H$240)</f>
        <v>4.4039334681652456</v>
      </c>
      <c r="F139">
        <f>VLOOKUP(B139,EEZ_carbon_flux_by_territory_bo!$B$4:$I$240,8,FALSE)</f>
        <v>0.62913335259503511</v>
      </c>
      <c r="G139">
        <f>SUMIF(EEZ_carbon_flux_by_territory_bo!C$4:C$240,B139,EEZ_carbon_flux_by_territory_bo!H$4:H$240)</f>
        <v>4.4039334681652456</v>
      </c>
      <c r="H139">
        <f>SUMIF(EEZ_carbon_flux_by_territory_bo!B$4:B$240,B139,EEZ_carbon_flux_by_territory_bo!J$4:J$240)^0.5</f>
        <v>0.62913335259503511</v>
      </c>
      <c r="I139">
        <f t="shared" si="4"/>
        <v>0</v>
      </c>
      <c r="J139">
        <f>SUMIFS(EEZ_carbon_flux_by_territory_bo!$H$4:$H$240,EEZ_carbon_flux_by_territory_bo!$D$4:$D$240,1,EEZ_carbon_flux_by_territory_bo!$C$4:$C$240,EEZ_Carbon_Flux_Sovereign!B139)</f>
        <v>0</v>
      </c>
      <c r="K139">
        <f>SUMIFS(EEZ_carbon_flux_by_territory_bo!$J$4:$J$240,EEZ_carbon_flux_by_territory_bo!$D$4:$D$240,1,EEZ_carbon_flux_by_territory_bo!$C$4:$C$240,EEZ_Carbon_Flux_Sovereign!B139)^0.5</f>
        <v>0</v>
      </c>
      <c r="L139">
        <f>SUMIF(EEZ_carbon_flux_by_territory_bo!B$4:B$240,B139,EEZ_carbon_flux_by_territory_bo!G$4:G$240)</f>
        <v>0.155776987358</v>
      </c>
      <c r="M139">
        <f>SUMIF(EEZ_carbon_flux_by_territory_bo!C$4:C$240,B139,EEZ_carbon_flux_by_territory_bo!G$4:G$240)</f>
        <v>0.155776987358</v>
      </c>
    </row>
    <row r="140" spans="1:13">
      <c r="A140">
        <f t="shared" si="5"/>
        <v>137</v>
      </c>
      <c r="B140" t="s">
        <v>534</v>
      </c>
      <c r="C140" t="str">
        <f>VLOOKUP(B140,EEZ_carbon_flux_by_territory_bo!$B$4:$P$240,2,FALSE)</f>
        <v>SYR</v>
      </c>
      <c r="D140" t="str">
        <f>VLOOKUP(B140,EEZ_carbon_flux_by_territory_bo!$C$4:$F$240,4,FALSE)</f>
        <v>NA</v>
      </c>
      <c r="E140">
        <f>SUMIF(EEZ_carbon_flux_by_territory_bo!B$4:B$240,B140,EEZ_carbon_flux_by_territory_bo!H$4:H$240)</f>
        <v>0.29034759376706487</v>
      </c>
      <c r="F140">
        <f>VLOOKUP(B140,EEZ_carbon_flux_by_territory_bo!$B$4:$I$240,8,FALSE)</f>
        <v>4.1478227681009269E-2</v>
      </c>
      <c r="G140">
        <f>SUMIF(EEZ_carbon_flux_by_territory_bo!C$4:C$240,B140,EEZ_carbon_flux_by_territory_bo!H$4:H$240)</f>
        <v>0.29034759376706487</v>
      </c>
      <c r="H140">
        <f>SUMIF(EEZ_carbon_flux_by_territory_bo!B$4:B$240,B140,EEZ_carbon_flux_by_territory_bo!J$4:J$240)^0.5</f>
        <v>4.1478227681009269E-2</v>
      </c>
      <c r="I140">
        <f t="shared" si="4"/>
        <v>0</v>
      </c>
      <c r="J140">
        <f>SUMIFS(EEZ_carbon_flux_by_territory_bo!$H$4:$H$240,EEZ_carbon_flux_by_territory_bo!$D$4:$D$240,1,EEZ_carbon_flux_by_territory_bo!$C$4:$C$240,EEZ_Carbon_Flux_Sovereign!B140)</f>
        <v>0</v>
      </c>
      <c r="K140">
        <f>SUMIFS(EEZ_carbon_flux_by_territory_bo!$J$4:$J$240,EEZ_carbon_flux_by_territory_bo!$D$4:$D$240,1,EEZ_carbon_flux_by_territory_bo!$C$4:$C$240,EEZ_Carbon_Flux_Sovereign!B140)^0.5</f>
        <v>0</v>
      </c>
      <c r="L140">
        <f>SUMIF(EEZ_carbon_flux_by_territory_bo!B$4:B$240,B140,EEZ_carbon_flux_by_territory_bo!G$4:G$240)</f>
        <v>1.02702444918E-2</v>
      </c>
      <c r="M140">
        <f>SUMIF(EEZ_carbon_flux_by_territory_bo!C$4:C$240,B140,EEZ_carbon_flux_by_territory_bo!G$4:G$240)</f>
        <v>1.02702444918E-2</v>
      </c>
    </row>
    <row r="141" spans="1:13">
      <c r="A141">
        <f t="shared" si="5"/>
        <v>61</v>
      </c>
      <c r="B141" t="s">
        <v>536</v>
      </c>
      <c r="C141" t="str">
        <f>VLOOKUP(B141,EEZ_carbon_flux_by_territory_bo!$B$4:$P$240,2,FALSE)</f>
        <v>TWN</v>
      </c>
      <c r="D141" t="str">
        <f>VLOOKUP(B141,EEZ_carbon_flux_by_territory_bo!$C$4:$F$240,4,FALSE)</f>
        <v>NA</v>
      </c>
      <c r="E141">
        <f>SUMIF(EEZ_carbon_flux_by_territory_bo!B$4:B$240,B141,EEZ_carbon_flux_by_territory_bo!H$4:H$240)</f>
        <v>10.049339652680318</v>
      </c>
      <c r="F141">
        <f>VLOOKUP(B141,EEZ_carbon_flux_by_territory_bo!$B$4:$I$240,8,FALSE)</f>
        <v>1.4356199503829028</v>
      </c>
      <c r="G141">
        <f>SUMIF(EEZ_carbon_flux_by_territory_bo!C$4:C$240,B141,EEZ_carbon_flux_by_territory_bo!H$4:H$240)</f>
        <v>10.049339652680318</v>
      </c>
      <c r="H141">
        <f>SUMIF(EEZ_carbon_flux_by_territory_bo!B$4:B$240,B141,EEZ_carbon_flux_by_territory_bo!J$4:J$240)^0.5</f>
        <v>1.4356199503829028</v>
      </c>
      <c r="I141">
        <f t="shared" si="4"/>
        <v>0</v>
      </c>
      <c r="J141">
        <f>SUMIFS(EEZ_carbon_flux_by_territory_bo!$H$4:$H$240,EEZ_carbon_flux_by_territory_bo!$D$4:$D$240,1,EEZ_carbon_flux_by_territory_bo!$C$4:$C$240,EEZ_Carbon_Flux_Sovereign!B141)</f>
        <v>0</v>
      </c>
      <c r="K141">
        <f>SUMIFS(EEZ_carbon_flux_by_territory_bo!$J$4:$J$240,EEZ_carbon_flux_by_territory_bo!$D$4:$D$240,1,EEZ_carbon_flux_by_territory_bo!$C$4:$C$240,EEZ_Carbon_Flux_Sovereign!B141)^0.5</f>
        <v>0</v>
      </c>
      <c r="L141">
        <f>SUMIF(EEZ_carbon_flux_by_territory_bo!B$4:B$240,B141,EEZ_carbon_flux_by_territory_bo!G$4:G$240)</f>
        <v>0.35546764440200002</v>
      </c>
      <c r="M141">
        <f>SUMIF(EEZ_carbon_flux_by_territory_bo!C$4:C$240,B141,EEZ_carbon_flux_by_territory_bo!G$4:G$240)</f>
        <v>0.35546764440200002</v>
      </c>
    </row>
    <row r="142" spans="1:13">
      <c r="A142">
        <f t="shared" si="5"/>
        <v>72</v>
      </c>
      <c r="B142" t="s">
        <v>540</v>
      </c>
      <c r="C142" t="str">
        <f>VLOOKUP(B142,EEZ_carbon_flux_by_territory_bo!$B$4:$P$240,2,FALSE)</f>
        <v>TZA</v>
      </c>
      <c r="D142" t="str">
        <f>VLOOKUP(B142,EEZ_carbon_flux_by_territory_bo!$C$4:$F$240,4,FALSE)</f>
        <v>NA</v>
      </c>
      <c r="E142">
        <f>SUMIF(EEZ_carbon_flux_by_territory_bo!B$4:B$240,B142,EEZ_carbon_flux_by_territory_bo!H$4:H$240)</f>
        <v>6.829652560184698</v>
      </c>
      <c r="F142">
        <f>VLOOKUP(B142,EEZ_carbon_flux_by_territory_bo!$B$4:$I$240,8,FALSE)</f>
        <v>0.97566465145495695</v>
      </c>
      <c r="G142">
        <f>SUMIF(EEZ_carbon_flux_by_territory_bo!C$4:C$240,B142,EEZ_carbon_flux_by_territory_bo!H$4:H$240)</f>
        <v>6.829652560184698</v>
      </c>
      <c r="H142">
        <f>SUMIF(EEZ_carbon_flux_by_territory_bo!B$4:B$240,B142,EEZ_carbon_flux_by_territory_bo!J$4:J$240)^0.5</f>
        <v>0.97566465145495695</v>
      </c>
      <c r="I142">
        <f t="shared" si="4"/>
        <v>0</v>
      </c>
      <c r="J142">
        <f>SUMIFS(EEZ_carbon_flux_by_territory_bo!$H$4:$H$240,EEZ_carbon_flux_by_territory_bo!$D$4:$D$240,1,EEZ_carbon_flux_by_territory_bo!$C$4:$C$240,EEZ_Carbon_Flux_Sovereign!B142)</f>
        <v>0</v>
      </c>
      <c r="K142">
        <f>SUMIFS(EEZ_carbon_flux_by_territory_bo!$J$4:$J$240,EEZ_carbon_flux_by_territory_bo!$D$4:$D$240,1,EEZ_carbon_flux_by_territory_bo!$C$4:$C$240,EEZ_Carbon_Flux_Sovereign!B142)^0.5</f>
        <v>0</v>
      </c>
      <c r="L142">
        <f>SUMIF(EEZ_carbon_flux_by_territory_bo!B$4:B$240,B142,EEZ_carbon_flux_by_territory_bo!G$4:G$240)</f>
        <v>0.241580102928</v>
      </c>
      <c r="M142">
        <f>SUMIF(EEZ_carbon_flux_by_territory_bo!C$4:C$240,B142,EEZ_carbon_flux_by_territory_bo!G$4:G$240)</f>
        <v>0.241580102928</v>
      </c>
    </row>
    <row r="143" spans="1:13">
      <c r="A143">
        <f t="shared" si="5"/>
        <v>67</v>
      </c>
      <c r="B143" t="s">
        <v>541</v>
      </c>
      <c r="C143" t="str">
        <f>VLOOKUP(B143,EEZ_carbon_flux_by_territory_bo!$B$4:$P$240,2,FALSE)</f>
        <v>THA</v>
      </c>
      <c r="D143" t="str">
        <f>VLOOKUP(B143,EEZ_carbon_flux_by_territory_bo!$C$4:$F$240,4,FALSE)</f>
        <v>NA</v>
      </c>
      <c r="E143">
        <f>SUMIF(EEZ_carbon_flux_by_territory_bo!B$4:B$240,B143,EEZ_carbon_flux_by_territory_bo!H$4:H$240)</f>
        <v>8.4440622182020046</v>
      </c>
      <c r="F143">
        <f>VLOOKUP(B143,EEZ_carbon_flux_by_territory_bo!$B$4:$I$240,8,FALSE)</f>
        <v>1.2062946026002865</v>
      </c>
      <c r="G143">
        <f>SUMIF(EEZ_carbon_flux_by_territory_bo!C$4:C$240,B143,EEZ_carbon_flux_by_territory_bo!H$4:H$240)</f>
        <v>8.4440622182020046</v>
      </c>
      <c r="H143">
        <f>SUMIF(EEZ_carbon_flux_by_territory_bo!B$4:B$240,B143,EEZ_carbon_flux_by_territory_bo!J$4:J$240)^0.5</f>
        <v>1.2062946026002865</v>
      </c>
      <c r="I143">
        <f t="shared" si="4"/>
        <v>0</v>
      </c>
      <c r="J143">
        <f>SUMIFS(EEZ_carbon_flux_by_territory_bo!$H$4:$H$240,EEZ_carbon_flux_by_territory_bo!$D$4:$D$240,1,EEZ_carbon_flux_by_territory_bo!$C$4:$C$240,EEZ_Carbon_Flux_Sovereign!B143)</f>
        <v>0</v>
      </c>
      <c r="K143">
        <f>SUMIFS(EEZ_carbon_flux_by_territory_bo!$J$4:$J$240,EEZ_carbon_flux_by_territory_bo!$D$4:$D$240,1,EEZ_carbon_flux_by_territory_bo!$C$4:$C$240,EEZ_Carbon_Flux_Sovereign!B143)^0.5</f>
        <v>0</v>
      </c>
      <c r="L143">
        <f>SUMIF(EEZ_carbon_flux_by_territory_bo!B$4:B$240,B143,EEZ_carbon_flux_by_territory_bo!G$4:G$240)</f>
        <v>0.298685387262</v>
      </c>
      <c r="M143">
        <f>SUMIF(EEZ_carbon_flux_by_territory_bo!C$4:C$240,B143,EEZ_carbon_flux_by_territory_bo!G$4:G$240)</f>
        <v>0.298685387262</v>
      </c>
    </row>
    <row r="144" spans="1:13">
      <c r="A144">
        <f t="shared" si="5"/>
        <v>131</v>
      </c>
      <c r="B144" t="s">
        <v>544</v>
      </c>
      <c r="C144" t="str">
        <f>VLOOKUP(B144,EEZ_carbon_flux_by_territory_bo!$B$4:$P$240,2,FALSE)</f>
        <v>TGO</v>
      </c>
      <c r="D144" t="str">
        <f>VLOOKUP(B144,EEZ_carbon_flux_by_territory_bo!$C$4:$F$240,4,FALSE)</f>
        <v>NA</v>
      </c>
      <c r="E144">
        <f>SUMIF(EEZ_carbon_flux_by_territory_bo!B$4:B$240,B144,EEZ_carbon_flux_by_territory_bo!H$4:H$240)</f>
        <v>0.4365515301522962</v>
      </c>
      <c r="F144">
        <f>VLOOKUP(B144,EEZ_carbon_flux_by_territory_bo!$B$4:$I$240,8,FALSE)</f>
        <v>6.2364504307470897E-2</v>
      </c>
      <c r="G144">
        <f>SUMIF(EEZ_carbon_flux_by_territory_bo!C$4:C$240,B144,EEZ_carbon_flux_by_territory_bo!H$4:H$240)</f>
        <v>0.4365515301522962</v>
      </c>
      <c r="H144">
        <f>SUMIF(EEZ_carbon_flux_by_territory_bo!B$4:B$240,B144,EEZ_carbon_flux_by_territory_bo!J$4:J$240)^0.5</f>
        <v>6.2364504307470897E-2</v>
      </c>
      <c r="I144">
        <f t="shared" si="4"/>
        <v>0</v>
      </c>
      <c r="J144">
        <f>SUMIFS(EEZ_carbon_flux_by_territory_bo!$H$4:$H$240,EEZ_carbon_flux_by_territory_bo!$D$4:$D$240,1,EEZ_carbon_flux_by_territory_bo!$C$4:$C$240,EEZ_Carbon_Flux_Sovereign!B144)</f>
        <v>0</v>
      </c>
      <c r="K144">
        <f>SUMIFS(EEZ_carbon_flux_by_territory_bo!$J$4:$J$240,EEZ_carbon_flux_by_territory_bo!$D$4:$D$240,1,EEZ_carbon_flux_by_territory_bo!$C$4:$C$240,EEZ_Carbon_Flux_Sovereign!B144)^0.5</f>
        <v>0</v>
      </c>
      <c r="L144">
        <f>SUMIF(EEZ_carbon_flux_by_territory_bo!B$4:B$240,B144,EEZ_carbon_flux_by_territory_bo!G$4:G$240)</f>
        <v>1.5441805078399999E-2</v>
      </c>
      <c r="M144">
        <f>SUMIF(EEZ_carbon_flux_by_territory_bo!C$4:C$240,B144,EEZ_carbon_flux_by_territory_bo!G$4:G$240)</f>
        <v>1.5441805078399999E-2</v>
      </c>
    </row>
    <row r="145" spans="1:13">
      <c r="A145">
        <f t="shared" si="5"/>
        <v>41</v>
      </c>
      <c r="B145" t="s">
        <v>546</v>
      </c>
      <c r="C145" t="str">
        <f>VLOOKUP(B145,EEZ_carbon_flux_by_territory_bo!$B$4:$P$240,2,FALSE)</f>
        <v>TON</v>
      </c>
      <c r="D145" t="str">
        <f>VLOOKUP(B145,EEZ_carbon_flux_by_territory_bo!$C$4:$F$240,4,FALSE)</f>
        <v>NA</v>
      </c>
      <c r="E145">
        <f>SUMIF(EEZ_carbon_flux_by_territory_bo!B$4:B$240,B145,EEZ_carbon_flux_by_territory_bo!H$4:H$240)</f>
        <v>18.830323885660043</v>
      </c>
      <c r="F145">
        <f>VLOOKUP(B145,EEZ_carbon_flux_by_territory_bo!$B$4:$I$240,8,FALSE)</f>
        <v>2.6900462693800065</v>
      </c>
      <c r="G145">
        <f>SUMIF(EEZ_carbon_flux_by_territory_bo!C$4:C$240,B145,EEZ_carbon_flux_by_territory_bo!H$4:H$240)</f>
        <v>18.830323885660043</v>
      </c>
      <c r="H145">
        <f>SUMIF(EEZ_carbon_flux_by_territory_bo!B$4:B$240,B145,EEZ_carbon_flux_by_territory_bo!J$4:J$240)^0.5</f>
        <v>2.6900462693800065</v>
      </c>
      <c r="I145">
        <f t="shared" si="4"/>
        <v>0</v>
      </c>
      <c r="J145">
        <f>SUMIFS(EEZ_carbon_flux_by_territory_bo!$H$4:$H$240,EEZ_carbon_flux_by_territory_bo!$D$4:$D$240,1,EEZ_carbon_flux_by_territory_bo!$C$4:$C$240,EEZ_Carbon_Flux_Sovereign!B145)</f>
        <v>0</v>
      </c>
      <c r="K145">
        <f>SUMIFS(EEZ_carbon_flux_by_territory_bo!$J$4:$J$240,EEZ_carbon_flux_by_territory_bo!$D$4:$D$240,1,EEZ_carbon_flux_by_territory_bo!$C$4:$C$240,EEZ_Carbon_Flux_Sovereign!B145)^0.5</f>
        <v>0</v>
      </c>
      <c r="L145">
        <f>SUMIF(EEZ_carbon_flux_by_territory_bo!B$4:B$240,B145,EEZ_carbon_flux_by_territory_bo!G$4:G$240)</f>
        <v>0.66607071770899995</v>
      </c>
      <c r="M145">
        <f>SUMIF(EEZ_carbon_flux_by_territory_bo!C$4:C$240,B145,EEZ_carbon_flux_by_territory_bo!G$4:G$240)</f>
        <v>0.66607071770899995</v>
      </c>
    </row>
    <row r="146" spans="1:13">
      <c r="A146">
        <f t="shared" si="5"/>
        <v>109</v>
      </c>
      <c r="B146" t="s">
        <v>547</v>
      </c>
      <c r="C146" t="str">
        <f>VLOOKUP(B146,EEZ_carbon_flux_by_territory_bo!$B$4:$P$240,2,FALSE)</f>
        <v>TTO</v>
      </c>
      <c r="D146" t="str">
        <f>VLOOKUP(B146,EEZ_carbon_flux_by_territory_bo!$C$4:$F$240,4,FALSE)</f>
        <v>NA</v>
      </c>
      <c r="E146">
        <f>SUMIF(EEZ_carbon_flux_by_territory_bo!B$4:B$240,B146,EEZ_carbon_flux_by_territory_bo!H$4:H$240)</f>
        <v>2.1648134589714569</v>
      </c>
      <c r="F146">
        <f>VLOOKUP(B146,EEZ_carbon_flux_by_territory_bo!$B$4:$I$240,8,FALSE)</f>
        <v>0.30925906556735105</v>
      </c>
      <c r="G146">
        <f>SUMIF(EEZ_carbon_flux_by_territory_bo!C$4:C$240,B146,EEZ_carbon_flux_by_territory_bo!H$4:H$240)</f>
        <v>2.1648134589714569</v>
      </c>
      <c r="H146">
        <f>SUMIF(EEZ_carbon_flux_by_territory_bo!B$4:B$240,B146,EEZ_carbon_flux_by_territory_bo!J$4:J$240)^0.5</f>
        <v>0.30925906556735105</v>
      </c>
      <c r="I146">
        <f t="shared" si="4"/>
        <v>0</v>
      </c>
      <c r="J146">
        <f>SUMIFS(EEZ_carbon_flux_by_territory_bo!$H$4:$H$240,EEZ_carbon_flux_by_territory_bo!$D$4:$D$240,1,EEZ_carbon_flux_by_territory_bo!$C$4:$C$240,EEZ_Carbon_Flux_Sovereign!B146)</f>
        <v>0</v>
      </c>
      <c r="K146">
        <f>SUMIFS(EEZ_carbon_flux_by_territory_bo!$J$4:$J$240,EEZ_carbon_flux_by_territory_bo!$D$4:$D$240,1,EEZ_carbon_flux_by_territory_bo!$C$4:$C$240,EEZ_Carbon_Flux_Sovereign!B146)^0.5</f>
        <v>0</v>
      </c>
      <c r="L146">
        <f>SUMIF(EEZ_carbon_flux_by_territory_bo!B$4:B$240,B146,EEZ_carbon_flux_by_territory_bo!G$4:G$240)</f>
        <v>7.6574299150600003E-2</v>
      </c>
      <c r="M146">
        <f>SUMIF(EEZ_carbon_flux_by_territory_bo!C$4:C$240,B146,EEZ_carbon_flux_by_territory_bo!G$4:G$240)</f>
        <v>7.6574299150600003E-2</v>
      </c>
    </row>
    <row r="147" spans="1:13">
      <c r="A147">
        <f t="shared" si="5"/>
        <v>103</v>
      </c>
      <c r="B147" t="s">
        <v>548</v>
      </c>
      <c r="C147" t="str">
        <f>VLOOKUP(B147,EEZ_carbon_flux_by_territory_bo!$B$4:$P$240,2,FALSE)</f>
        <v>TUN</v>
      </c>
      <c r="D147" t="str">
        <f>VLOOKUP(B147,EEZ_carbon_flux_by_territory_bo!$C$4:$F$240,4,FALSE)</f>
        <v>NA</v>
      </c>
      <c r="E147">
        <f>SUMIF(EEZ_carbon_flux_by_territory_bo!B$4:B$240,B147,EEZ_carbon_flux_by_territory_bo!H$4:H$240)</f>
        <v>2.8199767140944982</v>
      </c>
      <c r="F147">
        <f>VLOOKUP(B147,EEZ_carbon_flux_by_territory_bo!$B$4:$I$240,8,FALSE)</f>
        <v>0.40285381629921413</v>
      </c>
      <c r="G147">
        <f>SUMIF(EEZ_carbon_flux_by_territory_bo!C$4:C$240,B147,EEZ_carbon_flux_by_territory_bo!H$4:H$240)</f>
        <v>2.8199767140944982</v>
      </c>
      <c r="H147">
        <f>SUMIF(EEZ_carbon_flux_by_territory_bo!B$4:B$240,B147,EEZ_carbon_flux_by_territory_bo!J$4:J$240)^0.5</f>
        <v>0.40285381629921413</v>
      </c>
      <c r="I147">
        <f t="shared" si="4"/>
        <v>0</v>
      </c>
      <c r="J147">
        <f>SUMIFS(EEZ_carbon_flux_by_territory_bo!$H$4:$H$240,EEZ_carbon_flux_by_territory_bo!$D$4:$D$240,1,EEZ_carbon_flux_by_territory_bo!$C$4:$C$240,EEZ_Carbon_Flux_Sovereign!B147)</f>
        <v>0</v>
      </c>
      <c r="K147">
        <f>SUMIFS(EEZ_carbon_flux_by_territory_bo!$J$4:$J$240,EEZ_carbon_flux_by_territory_bo!$D$4:$D$240,1,EEZ_carbon_flux_by_territory_bo!$C$4:$C$240,EEZ_Carbon_Flux_Sovereign!B147)^0.5</f>
        <v>0</v>
      </c>
      <c r="L147">
        <f>SUMIF(EEZ_carbon_flux_by_territory_bo!B$4:B$240,B147,EEZ_carbon_flux_by_territory_bo!G$4:G$240)</f>
        <v>9.9748890421899994E-2</v>
      </c>
      <c r="M147">
        <f>SUMIF(EEZ_carbon_flux_by_territory_bo!C$4:C$240,B147,EEZ_carbon_flux_by_territory_bo!G$4:G$240)</f>
        <v>9.9748890421899994E-2</v>
      </c>
    </row>
    <row r="148" spans="1:13">
      <c r="A148">
        <f t="shared" si="5"/>
        <v>69</v>
      </c>
      <c r="B148" t="s">
        <v>549</v>
      </c>
      <c r="C148" t="str">
        <f>VLOOKUP(B148,EEZ_carbon_flux_by_territory_bo!$B$4:$P$240,2,FALSE)</f>
        <v>TUR</v>
      </c>
      <c r="D148" t="str">
        <f>VLOOKUP(B148,EEZ_carbon_flux_by_territory_bo!$C$4:$F$240,4,FALSE)</f>
        <v>NA</v>
      </c>
      <c r="E148">
        <f>SUMIF(EEZ_carbon_flux_by_territory_bo!B$4:B$240,B148,EEZ_carbon_flux_by_territory_bo!H$4:H$240)</f>
        <v>7.4108225974556614</v>
      </c>
      <c r="F148">
        <f>VLOOKUP(B148,EEZ_carbon_flux_by_territory_bo!$B$4:$I$240,8,FALSE)</f>
        <v>1.0586889424936661</v>
      </c>
      <c r="G148">
        <f>SUMIF(EEZ_carbon_flux_by_territory_bo!C$4:C$240,B148,EEZ_carbon_flux_by_territory_bo!H$4:H$240)</f>
        <v>7.4108225974556614</v>
      </c>
      <c r="H148">
        <f>SUMIF(EEZ_carbon_flux_by_territory_bo!B$4:B$240,B148,EEZ_carbon_flux_by_territory_bo!J$4:J$240)^0.5</f>
        <v>1.0586889424936661</v>
      </c>
      <c r="I148">
        <f t="shared" si="4"/>
        <v>0</v>
      </c>
      <c r="J148">
        <f>SUMIFS(EEZ_carbon_flux_by_territory_bo!$H$4:$H$240,EEZ_carbon_flux_by_territory_bo!$D$4:$D$240,1,EEZ_carbon_flux_by_territory_bo!$C$4:$C$240,EEZ_Carbon_Flux_Sovereign!B148)</f>
        <v>0</v>
      </c>
      <c r="K148">
        <f>SUMIFS(EEZ_carbon_flux_by_territory_bo!$J$4:$J$240,EEZ_carbon_flux_by_territory_bo!$D$4:$D$240,1,EEZ_carbon_flux_by_territory_bo!$C$4:$C$240,EEZ_Carbon_Flux_Sovereign!B148)^0.5</f>
        <v>0</v>
      </c>
      <c r="L148">
        <f>SUMIF(EEZ_carbon_flux_by_territory_bo!B$4:B$240,B148,EEZ_carbon_flux_by_territory_bo!G$4:G$240)</f>
        <v>0.26213738841000001</v>
      </c>
      <c r="M148">
        <f>SUMIF(EEZ_carbon_flux_by_territory_bo!C$4:C$240,B148,EEZ_carbon_flux_by_territory_bo!G$4:G$240)</f>
        <v>0.26213738841000001</v>
      </c>
    </row>
    <row r="149" spans="1:13">
      <c r="A149">
        <f t="shared" si="5"/>
        <v>42</v>
      </c>
      <c r="B149" t="s">
        <v>569</v>
      </c>
      <c r="C149" t="str">
        <f>VLOOKUP(B149,EEZ_carbon_flux_by_territory_bo!$B$4:$P$240,2,FALSE)</f>
        <v>VUT</v>
      </c>
      <c r="D149" t="str">
        <f>VLOOKUP(B149,EEZ_carbon_flux_by_territory_bo!$C$4:$F$240,4,FALSE)</f>
        <v>NA</v>
      </c>
      <c r="E149">
        <f>SUMIF(EEZ_carbon_flux_by_territory_bo!B$4:B$240,B149,EEZ_carbon_flux_by_territory_bo!H$4:H$240)</f>
        <v>17.624520521327383</v>
      </c>
      <c r="F149">
        <f>VLOOKUP(B149,EEZ_carbon_flux_by_territory_bo!$B$4:$I$240,8,FALSE)</f>
        <v>2.517788645903912</v>
      </c>
      <c r="G149">
        <f>SUMIF(EEZ_carbon_flux_by_territory_bo!C$4:C$240,B149,EEZ_carbon_flux_by_territory_bo!H$4:H$240)</f>
        <v>17.624520521327383</v>
      </c>
      <c r="H149">
        <f>SUMIF(EEZ_carbon_flux_by_territory_bo!B$4:B$240,B149,EEZ_carbon_flux_by_territory_bo!J$4:J$240)^0.5</f>
        <v>2.517788645903912</v>
      </c>
      <c r="I149">
        <f t="shared" si="4"/>
        <v>0</v>
      </c>
      <c r="J149">
        <f>SUMIFS(EEZ_carbon_flux_by_territory_bo!$H$4:$H$240,EEZ_carbon_flux_by_territory_bo!$D$4:$D$240,1,EEZ_carbon_flux_by_territory_bo!$C$4:$C$240,EEZ_Carbon_Flux_Sovereign!B149)</f>
        <v>0</v>
      </c>
      <c r="K149">
        <f>SUMIFS(EEZ_carbon_flux_by_territory_bo!$J$4:$J$240,EEZ_carbon_flux_by_territory_bo!$D$4:$D$240,1,EEZ_carbon_flux_by_territory_bo!$C$4:$C$240,EEZ_Carbon_Flux_Sovereign!B149)^0.5</f>
        <v>0</v>
      </c>
      <c r="L149">
        <f>SUMIF(EEZ_carbon_flux_by_territory_bo!B$4:B$240,B149,EEZ_carbon_flux_by_territory_bo!G$4:G$240)</f>
        <v>0.62341875286899995</v>
      </c>
      <c r="M149">
        <f>SUMIF(EEZ_carbon_flux_by_territory_bo!C$4:C$240,B149,EEZ_carbon_flux_by_territory_bo!G$4:G$240)</f>
        <v>0.62341875286899995</v>
      </c>
    </row>
    <row r="150" spans="1:13">
      <c r="A150">
        <f t="shared" si="5"/>
        <v>39</v>
      </c>
      <c r="B150" t="s">
        <v>573</v>
      </c>
      <c r="C150" t="str">
        <f>VLOOKUP(B150,EEZ_carbon_flux_by_territory_bo!$B$4:$P$240,2,FALSE)</f>
        <v>VNM</v>
      </c>
      <c r="D150" t="str">
        <f>VLOOKUP(B150,EEZ_carbon_flux_by_territory_bo!$C$4:$F$240,4,FALSE)</f>
        <v>NA</v>
      </c>
      <c r="E150">
        <f>SUMIF(EEZ_carbon_flux_by_territory_bo!B$4:B$240,B150,EEZ_carbon_flux_by_territory_bo!H$4:H$240)</f>
        <v>21.231212853921313</v>
      </c>
      <c r="F150">
        <f>VLOOKUP(B150,EEZ_carbon_flux_by_territory_bo!$B$4:$I$240,8,FALSE)</f>
        <v>3.0330304077030448</v>
      </c>
      <c r="G150">
        <f>SUMIF(EEZ_carbon_flux_by_territory_bo!C$4:C$240,B150,EEZ_carbon_flux_by_territory_bo!H$4:H$240)</f>
        <v>21.231212853921313</v>
      </c>
      <c r="H150">
        <f>SUMIF(EEZ_carbon_flux_by_territory_bo!B$4:B$240,B150,EEZ_carbon_flux_by_territory_bo!J$4:J$240)^0.5</f>
        <v>3.0330304077030448</v>
      </c>
      <c r="I150">
        <f t="shared" si="4"/>
        <v>0</v>
      </c>
      <c r="J150">
        <f>SUMIFS(EEZ_carbon_flux_by_territory_bo!$H$4:$H$240,EEZ_carbon_flux_by_territory_bo!$D$4:$D$240,1,EEZ_carbon_flux_by_territory_bo!$C$4:$C$240,EEZ_Carbon_Flux_Sovereign!B150)</f>
        <v>0</v>
      </c>
      <c r="K150">
        <f>SUMIFS(EEZ_carbon_flux_by_territory_bo!$J$4:$J$240,EEZ_carbon_flux_by_territory_bo!$D$4:$D$240,1,EEZ_carbon_flux_by_territory_bo!$C$4:$C$240,EEZ_Carbon_Flux_Sovereign!B150)^0.5</f>
        <v>0</v>
      </c>
      <c r="L150">
        <f>SUMIF(EEZ_carbon_flux_by_territory_bo!B$4:B$240,B150,EEZ_carbon_flux_by_territory_bo!G$4:G$240)</f>
        <v>0.75099553620600001</v>
      </c>
      <c r="M150">
        <f>SUMIF(EEZ_carbon_flux_by_territory_bo!C$4:C$240,B150,EEZ_carbon_flux_by_territory_bo!G$4:G$240)</f>
        <v>0.75099553620600001</v>
      </c>
    </row>
    <row r="151" spans="1:13">
      <c r="A151">
        <f t="shared" si="5"/>
        <v>51</v>
      </c>
      <c r="B151" t="s">
        <v>581</v>
      </c>
      <c r="C151" t="str">
        <f>VLOOKUP(B151,EEZ_carbon_flux_by_territory_bo!$B$4:$P$240,2,FALSE)</f>
        <v>YEM</v>
      </c>
      <c r="D151" t="str">
        <f>VLOOKUP(B151,EEZ_carbon_flux_by_territory_bo!$C$4:$F$240,4,FALSE)</f>
        <v>NA</v>
      </c>
      <c r="E151">
        <f>SUMIF(EEZ_carbon_flux_by_territory_bo!B$4:B$240,B151,EEZ_carbon_flux_by_territory_bo!H$4:H$240)</f>
        <v>14.909507254516024</v>
      </c>
      <c r="F151">
        <f>VLOOKUP(B151,EEZ_carbon_flux_by_territory_bo!$B$4:$I$240,8,FALSE)</f>
        <v>2.1299296077880037</v>
      </c>
      <c r="G151">
        <f>SUMIF(EEZ_carbon_flux_by_territory_bo!C$4:C$240,B151,EEZ_carbon_flux_by_territory_bo!H$4:H$240)</f>
        <v>14.909507254516024</v>
      </c>
      <c r="H151">
        <f>SUMIF(EEZ_carbon_flux_by_territory_bo!B$4:B$240,B151,EEZ_carbon_flux_by_territory_bo!J$4:J$240)^0.5</f>
        <v>2.1299296077880037</v>
      </c>
      <c r="I151">
        <f t="shared" si="4"/>
        <v>0</v>
      </c>
      <c r="J151">
        <f>SUMIFS(EEZ_carbon_flux_by_territory_bo!$H$4:$H$240,EEZ_carbon_flux_by_territory_bo!$D$4:$D$240,1,EEZ_carbon_flux_by_territory_bo!$C$4:$C$240,EEZ_Carbon_Flux_Sovereign!B151)</f>
        <v>0</v>
      </c>
      <c r="K151">
        <f>SUMIFS(EEZ_carbon_flux_by_territory_bo!$J$4:$J$240,EEZ_carbon_flux_by_territory_bo!$D$4:$D$240,1,EEZ_carbon_flux_by_territory_bo!$C$4:$C$240,EEZ_Carbon_Flux_Sovereign!B151)^0.5</f>
        <v>0</v>
      </c>
      <c r="L151">
        <f>SUMIF(EEZ_carbon_flux_by_territory_bo!B$4:B$240,B151,EEZ_carbon_flux_by_territory_bo!G$4:G$240)</f>
        <v>0.527382654595</v>
      </c>
      <c r="M151">
        <f>SUMIF(EEZ_carbon_flux_by_territory_bo!C$4:C$240,B151,EEZ_carbon_flux_by_territory_bo!G$4:G$240)</f>
        <v>0.527382654595</v>
      </c>
    </row>
    <row r="152" spans="1:13">
      <c r="A152">
        <f t="shared" si="5"/>
        <v>110</v>
      </c>
      <c r="B152" t="s">
        <v>543</v>
      </c>
      <c r="C152" t="s">
        <v>543</v>
      </c>
      <c r="D152" t="s">
        <v>590</v>
      </c>
      <c r="E152">
        <f>SUMIF(EEZ_carbon_flux_by_territory_bo!B$4:B$240,B152,EEZ_carbon_flux_by_territory_bo!H$4:H$240)</f>
        <v>2.1383746580799547</v>
      </c>
      <c r="F152">
        <f>VLOOKUP(B152,EEZ_carbon_flux_by_territory_bo!$B$4:$I$240,8,FALSE)</f>
        <v>0.30548209401142212</v>
      </c>
      <c r="G152">
        <f>SUMIF(EEZ_carbon_flux_by_territory_bo!C$4:C$240,B152,EEZ_carbon_flux_by_territory_bo!H$4:H$240)</f>
        <v>2.1383746580799547</v>
      </c>
      <c r="H152">
        <f>SUMIF(EEZ_carbon_flux_by_territory_bo!B$4:B$240,B152,EEZ_carbon_flux_by_territory_bo!J$4:J$240)^0.5</f>
        <v>0.30548209401142212</v>
      </c>
      <c r="I152">
        <f>G152-E152</f>
        <v>0</v>
      </c>
      <c r="J152">
        <f>SUMIFS(EEZ_carbon_flux_by_territory_bo!$H$4:$H$240,EEZ_carbon_flux_by_territory_bo!$D$4:$D$240,1,EEZ_carbon_flux_by_territory_bo!$C$4:$C$240,EEZ_Carbon_Flux_Sovereign!B152)</f>
        <v>0</v>
      </c>
      <c r="K152">
        <f>SUMIFS(EEZ_carbon_flux_by_territory_bo!$J$4:$J$240,EEZ_carbon_flux_by_territory_bo!$D$4:$D$240,1,EEZ_carbon_flux_by_territory_bo!$C$4:$C$240,EEZ_Carbon_Flux_Sovereign!B152)^0.5</f>
        <v>0</v>
      </c>
      <c r="L152">
        <f>SUMIF(EEZ_carbon_flux_by_territory_bo!B$4:B$240,B152,EEZ_carbon_flux_by_territory_bo!G$4:G$240)</f>
        <v>7.5639099565499995E-2</v>
      </c>
      <c r="M152">
        <f>SUMIF(EEZ_carbon_flux_by_territory_bo!C$4:C$240,B152,EEZ_carbon_flux_by_territory_bo!G$4:G$240)</f>
        <v>7.5639099565499995E-2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9"/>
  <sheetViews>
    <sheetView topLeftCell="A124" workbookViewId="0">
      <selection activeCell="A141" sqref="A141"/>
    </sheetView>
  </sheetViews>
  <sheetFormatPr baseColWidth="10" defaultRowHeight="15"/>
  <cols>
    <col min="1" max="1" width="16" customWidth="1"/>
  </cols>
  <sheetData>
    <row r="1" spans="1:2">
      <c r="A1" t="s">
        <v>247</v>
      </c>
      <c r="B1" t="s">
        <v>248</v>
      </c>
    </row>
    <row r="2" spans="1:2">
      <c r="A2" t="s">
        <v>1</v>
      </c>
      <c r="B2" t="s">
        <v>249</v>
      </c>
    </row>
    <row r="3" spans="1:2">
      <c r="A3" t="s">
        <v>2</v>
      </c>
      <c r="B3" t="s">
        <v>250</v>
      </c>
    </row>
    <row r="4" spans="1:2">
      <c r="A4" t="s">
        <v>3</v>
      </c>
      <c r="B4" t="s">
        <v>251</v>
      </c>
    </row>
    <row r="5" spans="1:2">
      <c r="A5" t="s">
        <v>252</v>
      </c>
      <c r="B5" t="s">
        <v>253</v>
      </c>
    </row>
    <row r="6" spans="1:2">
      <c r="A6" t="s">
        <v>5</v>
      </c>
      <c r="B6" t="s">
        <v>254</v>
      </c>
    </row>
    <row r="7" spans="1:2">
      <c r="A7" t="s">
        <v>6</v>
      </c>
      <c r="B7" t="s">
        <v>255</v>
      </c>
    </row>
    <row r="8" spans="1:2">
      <c r="A8" t="s">
        <v>7</v>
      </c>
      <c r="B8" t="s">
        <v>256</v>
      </c>
    </row>
    <row r="9" spans="1:2">
      <c r="A9" t="s">
        <v>8</v>
      </c>
      <c r="B9" t="s">
        <v>257</v>
      </c>
    </row>
    <row r="10" spans="1:2">
      <c r="A10" t="s">
        <v>9</v>
      </c>
      <c r="B10" t="s">
        <v>258</v>
      </c>
    </row>
    <row r="11" spans="1:2">
      <c r="A11" t="s">
        <v>259</v>
      </c>
      <c r="B11" t="s">
        <v>260</v>
      </c>
    </row>
    <row r="12" spans="1:2">
      <c r="A12" t="s">
        <v>10</v>
      </c>
      <c r="B12" t="s">
        <v>261</v>
      </c>
    </row>
    <row r="13" spans="1:2">
      <c r="A13" t="s">
        <v>13</v>
      </c>
      <c r="B13" t="s">
        <v>262</v>
      </c>
    </row>
    <row r="14" spans="1:2">
      <c r="A14" t="s">
        <v>263</v>
      </c>
      <c r="B14" t="s">
        <v>264</v>
      </c>
    </row>
    <row r="15" spans="1:2">
      <c r="A15" t="s">
        <v>265</v>
      </c>
      <c r="B15" t="s">
        <v>266</v>
      </c>
    </row>
    <row r="16" spans="1:2">
      <c r="A16" t="s">
        <v>267</v>
      </c>
      <c r="B16" t="s">
        <v>268</v>
      </c>
    </row>
    <row r="17" spans="1:2">
      <c r="A17" t="s">
        <v>15</v>
      </c>
      <c r="B17" t="s">
        <v>269</v>
      </c>
    </row>
    <row r="18" spans="1:2">
      <c r="A18" t="s">
        <v>16</v>
      </c>
      <c r="B18" t="s">
        <v>270</v>
      </c>
    </row>
    <row r="19" spans="1:2">
      <c r="A19" t="s">
        <v>17</v>
      </c>
      <c r="B19" t="s">
        <v>271</v>
      </c>
    </row>
    <row r="20" spans="1:2">
      <c r="A20" t="s">
        <v>272</v>
      </c>
      <c r="B20" t="s">
        <v>273</v>
      </c>
    </row>
    <row r="21" spans="1:2">
      <c r="A21" t="s">
        <v>19</v>
      </c>
      <c r="B21" t="s">
        <v>274</v>
      </c>
    </row>
    <row r="22" spans="1:2">
      <c r="A22" t="s">
        <v>20</v>
      </c>
      <c r="B22" t="s">
        <v>275</v>
      </c>
    </row>
    <row r="23" spans="1:2">
      <c r="A23" t="s">
        <v>21</v>
      </c>
      <c r="B23" t="s">
        <v>276</v>
      </c>
    </row>
    <row r="24" spans="1:2">
      <c r="A24" t="s">
        <v>22</v>
      </c>
      <c r="B24" t="s">
        <v>277</v>
      </c>
    </row>
    <row r="25" spans="1:2">
      <c r="A25" t="s">
        <v>278</v>
      </c>
      <c r="B25" t="s">
        <v>279</v>
      </c>
    </row>
    <row r="26" spans="1:2">
      <c r="A26" t="s">
        <v>280</v>
      </c>
      <c r="B26" t="s">
        <v>281</v>
      </c>
    </row>
    <row r="27" spans="1:2">
      <c r="A27" t="s">
        <v>282</v>
      </c>
      <c r="B27" t="s">
        <v>283</v>
      </c>
    </row>
    <row r="28" spans="1:2">
      <c r="A28" t="s">
        <v>236</v>
      </c>
      <c r="B28" t="s">
        <v>284</v>
      </c>
    </row>
    <row r="29" spans="1:2">
      <c r="A29" t="s">
        <v>285</v>
      </c>
      <c r="B29" t="s">
        <v>286</v>
      </c>
    </row>
    <row r="30" spans="1:2">
      <c r="A30" t="s">
        <v>287</v>
      </c>
      <c r="B30" t="s">
        <v>288</v>
      </c>
    </row>
    <row r="31" spans="1:2">
      <c r="A31" t="s">
        <v>25</v>
      </c>
      <c r="B31" t="s">
        <v>289</v>
      </c>
    </row>
    <row r="32" spans="1:2">
      <c r="A32" t="s">
        <v>290</v>
      </c>
      <c r="B32" t="s">
        <v>291</v>
      </c>
    </row>
    <row r="33" spans="1:2">
      <c r="A33" t="s">
        <v>292</v>
      </c>
      <c r="B33" t="s">
        <v>293</v>
      </c>
    </row>
    <row r="34" spans="1:2">
      <c r="A34" t="s">
        <v>28</v>
      </c>
      <c r="B34" t="s">
        <v>294</v>
      </c>
    </row>
    <row r="35" spans="1:2">
      <c r="A35" t="s">
        <v>295</v>
      </c>
      <c r="B35" t="s">
        <v>296</v>
      </c>
    </row>
    <row r="36" spans="1:2">
      <c r="A36" t="s">
        <v>297</v>
      </c>
      <c r="B36" t="s">
        <v>298</v>
      </c>
    </row>
    <row r="37" spans="1:2">
      <c r="A37" t="s">
        <v>32</v>
      </c>
      <c r="B37" t="s">
        <v>299</v>
      </c>
    </row>
    <row r="38" spans="1:2">
      <c r="A38" t="s">
        <v>29</v>
      </c>
      <c r="B38" t="s">
        <v>300</v>
      </c>
    </row>
    <row r="39" spans="1:2">
      <c r="A39" t="s">
        <v>30</v>
      </c>
      <c r="B39" t="s">
        <v>301</v>
      </c>
    </row>
    <row r="40" spans="1:2">
      <c r="A40" t="s">
        <v>31</v>
      </c>
      <c r="B40" t="s">
        <v>302</v>
      </c>
    </row>
    <row r="41" spans="1:2">
      <c r="A41" t="s">
        <v>303</v>
      </c>
      <c r="B41" t="s">
        <v>304</v>
      </c>
    </row>
    <row r="42" spans="1:2">
      <c r="A42" t="s">
        <v>305</v>
      </c>
      <c r="B42" t="s">
        <v>306</v>
      </c>
    </row>
    <row r="43" spans="1:2">
      <c r="A43" t="s">
        <v>307</v>
      </c>
      <c r="B43" t="s">
        <v>308</v>
      </c>
    </row>
    <row r="44" spans="1:2">
      <c r="A44" t="s">
        <v>36</v>
      </c>
      <c r="B44" t="s">
        <v>309</v>
      </c>
    </row>
    <row r="45" spans="1:2">
      <c r="A45" t="s">
        <v>37</v>
      </c>
      <c r="B45" t="s">
        <v>310</v>
      </c>
    </row>
    <row r="46" spans="1:2">
      <c r="A46" t="s">
        <v>38</v>
      </c>
      <c r="B46" t="s">
        <v>311</v>
      </c>
    </row>
    <row r="47" spans="1:2">
      <c r="A47" t="s">
        <v>312</v>
      </c>
      <c r="B47" t="s">
        <v>313</v>
      </c>
    </row>
    <row r="48" spans="1:2">
      <c r="A48" t="s">
        <v>45</v>
      </c>
      <c r="B48" t="s">
        <v>314</v>
      </c>
    </row>
    <row r="49" spans="1:2">
      <c r="A49" t="s">
        <v>315</v>
      </c>
      <c r="B49" t="s">
        <v>316</v>
      </c>
    </row>
    <row r="50" spans="1:2">
      <c r="A50" t="s">
        <v>317</v>
      </c>
      <c r="B50" t="s">
        <v>318</v>
      </c>
    </row>
    <row r="51" spans="1:2">
      <c r="A51" t="s">
        <v>319</v>
      </c>
      <c r="B51" t="s">
        <v>320</v>
      </c>
    </row>
    <row r="52" spans="1:2">
      <c r="A52" t="s">
        <v>48</v>
      </c>
      <c r="B52" t="s">
        <v>321</v>
      </c>
    </row>
    <row r="53" spans="1:2">
      <c r="A53" t="s">
        <v>49</v>
      </c>
      <c r="B53" t="s">
        <v>322</v>
      </c>
    </row>
    <row r="54" spans="1:2">
      <c r="A54" t="s">
        <v>50</v>
      </c>
      <c r="B54" t="s">
        <v>323</v>
      </c>
    </row>
    <row r="55" spans="1:2">
      <c r="A55" t="s">
        <v>52</v>
      </c>
      <c r="B55" t="s">
        <v>324</v>
      </c>
    </row>
    <row r="56" spans="1:2">
      <c r="A56" t="s">
        <v>325</v>
      </c>
      <c r="B56" t="s">
        <v>326</v>
      </c>
    </row>
    <row r="57" spans="1:2">
      <c r="A57" t="s">
        <v>53</v>
      </c>
      <c r="B57" t="s">
        <v>327</v>
      </c>
    </row>
    <row r="58" spans="1:2">
      <c r="A58" t="s">
        <v>328</v>
      </c>
      <c r="B58" t="s">
        <v>329</v>
      </c>
    </row>
    <row r="59" spans="1:2">
      <c r="A59" t="s">
        <v>330</v>
      </c>
      <c r="B59" t="s">
        <v>331</v>
      </c>
    </row>
    <row r="60" spans="1:2">
      <c r="A60" t="s">
        <v>54</v>
      </c>
      <c r="B60" t="s">
        <v>332</v>
      </c>
    </row>
    <row r="61" spans="1:2">
      <c r="A61" t="s">
        <v>56</v>
      </c>
      <c r="B61" t="s">
        <v>333</v>
      </c>
    </row>
    <row r="62" spans="1:2">
      <c r="A62" t="s">
        <v>57</v>
      </c>
      <c r="B62" t="s">
        <v>334</v>
      </c>
    </row>
    <row r="63" spans="1:2">
      <c r="A63" t="s">
        <v>335</v>
      </c>
      <c r="B63" t="s">
        <v>336</v>
      </c>
    </row>
    <row r="64" spans="1:2">
      <c r="A64" t="s">
        <v>62</v>
      </c>
      <c r="B64" t="s">
        <v>337</v>
      </c>
    </row>
    <row r="65" spans="1:2">
      <c r="A65" t="s">
        <v>63</v>
      </c>
      <c r="B65" t="s">
        <v>338</v>
      </c>
    </row>
    <row r="66" spans="1:2">
      <c r="A66" t="s">
        <v>64</v>
      </c>
      <c r="B66" t="s">
        <v>339</v>
      </c>
    </row>
    <row r="67" spans="1:2">
      <c r="A67" t="s">
        <v>65</v>
      </c>
      <c r="B67" t="s">
        <v>340</v>
      </c>
    </row>
    <row r="68" spans="1:2">
      <c r="A68" t="s">
        <v>66</v>
      </c>
      <c r="B68" t="s">
        <v>341</v>
      </c>
    </row>
    <row r="69" spans="1:2">
      <c r="A69" t="s">
        <v>67</v>
      </c>
      <c r="B69" t="s">
        <v>342</v>
      </c>
    </row>
    <row r="70" spans="1:2">
      <c r="A70" t="s">
        <v>343</v>
      </c>
      <c r="B70" t="s">
        <v>344</v>
      </c>
    </row>
    <row r="71" spans="1:2">
      <c r="A71" t="s">
        <v>345</v>
      </c>
      <c r="B71" t="s">
        <v>346</v>
      </c>
    </row>
    <row r="72" spans="1:2">
      <c r="A72" t="s">
        <v>347</v>
      </c>
      <c r="B72" t="s">
        <v>348</v>
      </c>
    </row>
    <row r="73" spans="1:2">
      <c r="A73" t="s">
        <v>349</v>
      </c>
      <c r="B73" t="s">
        <v>350</v>
      </c>
    </row>
    <row r="74" spans="1:2">
      <c r="A74" t="s">
        <v>69</v>
      </c>
      <c r="B74" t="s">
        <v>351</v>
      </c>
    </row>
    <row r="75" spans="1:2">
      <c r="A75" t="s">
        <v>70</v>
      </c>
      <c r="B75" t="s">
        <v>352</v>
      </c>
    </row>
    <row r="76" spans="1:2">
      <c r="A76" t="s">
        <v>72</v>
      </c>
      <c r="B76" t="s">
        <v>353</v>
      </c>
    </row>
    <row r="77" spans="1:2">
      <c r="A77" t="s">
        <v>71</v>
      </c>
      <c r="B77" t="s">
        <v>354</v>
      </c>
    </row>
    <row r="78" spans="1:2">
      <c r="A78" t="s">
        <v>73</v>
      </c>
      <c r="B78" t="s">
        <v>355</v>
      </c>
    </row>
    <row r="79" spans="1:2">
      <c r="A79" t="s">
        <v>356</v>
      </c>
      <c r="B79" t="s">
        <v>357</v>
      </c>
    </row>
    <row r="80" spans="1:2">
      <c r="A80" t="s">
        <v>74</v>
      </c>
      <c r="B80" t="s">
        <v>358</v>
      </c>
    </row>
    <row r="81" spans="1:2">
      <c r="A81" t="s">
        <v>75</v>
      </c>
      <c r="B81" t="s">
        <v>359</v>
      </c>
    </row>
    <row r="82" spans="1:2">
      <c r="A82" t="s">
        <v>76</v>
      </c>
      <c r="B82" t="s">
        <v>360</v>
      </c>
    </row>
    <row r="83" spans="1:2">
      <c r="A83" t="s">
        <v>77</v>
      </c>
      <c r="B83" t="s">
        <v>361</v>
      </c>
    </row>
    <row r="84" spans="1:2">
      <c r="A84" t="s">
        <v>78</v>
      </c>
      <c r="B84" t="s">
        <v>362</v>
      </c>
    </row>
    <row r="85" spans="1:2">
      <c r="A85" t="s">
        <v>240</v>
      </c>
      <c r="B85" t="s">
        <v>363</v>
      </c>
    </row>
    <row r="86" spans="1:2">
      <c r="A86" t="s">
        <v>79</v>
      </c>
      <c r="B86" t="s">
        <v>364</v>
      </c>
    </row>
    <row r="87" spans="1:2">
      <c r="A87" t="s">
        <v>80</v>
      </c>
      <c r="B87" t="s">
        <v>365</v>
      </c>
    </row>
    <row r="88" spans="1:2">
      <c r="A88" t="s">
        <v>81</v>
      </c>
      <c r="B88" t="s">
        <v>366</v>
      </c>
    </row>
    <row r="89" spans="1:2">
      <c r="A89" t="s">
        <v>82</v>
      </c>
      <c r="B89" t="s">
        <v>367</v>
      </c>
    </row>
    <row r="90" spans="1:2">
      <c r="A90" t="s">
        <v>83</v>
      </c>
      <c r="B90" t="s">
        <v>368</v>
      </c>
    </row>
    <row r="91" spans="1:2">
      <c r="A91" t="s">
        <v>84</v>
      </c>
      <c r="B91" t="s">
        <v>369</v>
      </c>
    </row>
    <row r="92" spans="1:2">
      <c r="A92" t="s">
        <v>85</v>
      </c>
      <c r="B92" t="s">
        <v>370</v>
      </c>
    </row>
    <row r="93" spans="1:2">
      <c r="A93" t="s">
        <v>87</v>
      </c>
      <c r="B93" t="s">
        <v>371</v>
      </c>
    </row>
    <row r="94" spans="1:2">
      <c r="A94" t="s">
        <v>86</v>
      </c>
      <c r="B94" t="s">
        <v>372</v>
      </c>
    </row>
    <row r="95" spans="1:2">
      <c r="A95" t="s">
        <v>88</v>
      </c>
      <c r="B95" t="s">
        <v>373</v>
      </c>
    </row>
    <row r="96" spans="1:2">
      <c r="A96" t="s">
        <v>89</v>
      </c>
      <c r="B96" t="s">
        <v>374</v>
      </c>
    </row>
    <row r="97" spans="1:2">
      <c r="A97" t="s">
        <v>375</v>
      </c>
      <c r="B97" t="s">
        <v>376</v>
      </c>
    </row>
    <row r="98" spans="1:2">
      <c r="A98" t="s">
        <v>377</v>
      </c>
      <c r="B98" t="s">
        <v>378</v>
      </c>
    </row>
    <row r="99" spans="1:2">
      <c r="A99" t="s">
        <v>91</v>
      </c>
      <c r="B99" t="s">
        <v>379</v>
      </c>
    </row>
    <row r="100" spans="1:2">
      <c r="A100" t="s">
        <v>380</v>
      </c>
      <c r="B100" t="s">
        <v>381</v>
      </c>
    </row>
    <row r="101" spans="1:2">
      <c r="A101" t="s">
        <v>382</v>
      </c>
      <c r="B101" t="s">
        <v>383</v>
      </c>
    </row>
    <row r="102" spans="1:2">
      <c r="A102" t="s">
        <v>93</v>
      </c>
      <c r="B102" t="s">
        <v>384</v>
      </c>
    </row>
    <row r="103" spans="1:2">
      <c r="A103" t="s">
        <v>96</v>
      </c>
      <c r="B103" t="s">
        <v>385</v>
      </c>
    </row>
    <row r="104" spans="1:2">
      <c r="A104" t="s">
        <v>97</v>
      </c>
      <c r="B104" t="s">
        <v>386</v>
      </c>
    </row>
    <row r="105" spans="1:2">
      <c r="A105" t="s">
        <v>387</v>
      </c>
      <c r="B105" t="s">
        <v>388</v>
      </c>
    </row>
    <row r="106" spans="1:2">
      <c r="A106" t="s">
        <v>99</v>
      </c>
      <c r="B106" t="s">
        <v>389</v>
      </c>
    </row>
    <row r="107" spans="1:2">
      <c r="A107" t="s">
        <v>100</v>
      </c>
      <c r="B107" t="s">
        <v>390</v>
      </c>
    </row>
    <row r="108" spans="1:2">
      <c r="A108" t="s">
        <v>391</v>
      </c>
      <c r="B108" t="s">
        <v>392</v>
      </c>
    </row>
    <row r="109" spans="1:2">
      <c r="A109" t="s">
        <v>101</v>
      </c>
      <c r="B109" t="s">
        <v>393</v>
      </c>
    </row>
    <row r="110" spans="1:2">
      <c r="A110" t="s">
        <v>102</v>
      </c>
      <c r="B110" t="s">
        <v>394</v>
      </c>
    </row>
    <row r="111" spans="1:2">
      <c r="A111" t="s">
        <v>104</v>
      </c>
      <c r="B111" t="s">
        <v>395</v>
      </c>
    </row>
    <row r="112" spans="1:2">
      <c r="A112" t="s">
        <v>106</v>
      </c>
      <c r="B112" t="s">
        <v>396</v>
      </c>
    </row>
    <row r="113" spans="1:2">
      <c r="A113" t="s">
        <v>108</v>
      </c>
      <c r="B113" t="s">
        <v>397</v>
      </c>
    </row>
    <row r="114" spans="1:2">
      <c r="A114" t="s">
        <v>241</v>
      </c>
      <c r="B114" t="s">
        <v>398</v>
      </c>
    </row>
    <row r="115" spans="1:2">
      <c r="A115" t="s">
        <v>399</v>
      </c>
      <c r="B115" t="s">
        <v>400</v>
      </c>
    </row>
    <row r="116" spans="1:2">
      <c r="A116" t="s">
        <v>119</v>
      </c>
      <c r="B116" t="s">
        <v>401</v>
      </c>
    </row>
    <row r="117" spans="1:2">
      <c r="A117" t="s">
        <v>402</v>
      </c>
      <c r="B117" t="s">
        <v>403</v>
      </c>
    </row>
    <row r="118" spans="1:2">
      <c r="A118" t="s">
        <v>153</v>
      </c>
      <c r="B118" t="s">
        <v>404</v>
      </c>
    </row>
    <row r="119" spans="1:2">
      <c r="A119" t="s">
        <v>405</v>
      </c>
      <c r="B119" t="s">
        <v>406</v>
      </c>
    </row>
    <row r="120" spans="1:2">
      <c r="A120" t="s">
        <v>123</v>
      </c>
      <c r="B120" t="s">
        <v>407</v>
      </c>
    </row>
    <row r="121" spans="1:2">
      <c r="A121" t="s">
        <v>408</v>
      </c>
      <c r="B121" t="s">
        <v>409</v>
      </c>
    </row>
    <row r="122" spans="1:2">
      <c r="A122" t="s">
        <v>410</v>
      </c>
      <c r="B122" t="s">
        <v>411</v>
      </c>
    </row>
    <row r="123" spans="1:2">
      <c r="A123" t="s">
        <v>124</v>
      </c>
      <c r="B123" t="s">
        <v>412</v>
      </c>
    </row>
    <row r="124" spans="1:2">
      <c r="A124" t="s">
        <v>125</v>
      </c>
      <c r="B124" t="s">
        <v>413</v>
      </c>
    </row>
    <row r="125" spans="1:2">
      <c r="A125" t="s">
        <v>414</v>
      </c>
      <c r="B125" t="s">
        <v>415</v>
      </c>
    </row>
    <row r="126" spans="1:2">
      <c r="A126" t="s">
        <v>126</v>
      </c>
      <c r="B126" t="s">
        <v>416</v>
      </c>
    </row>
    <row r="127" spans="1:2">
      <c r="A127" t="s">
        <v>127</v>
      </c>
      <c r="B127" t="s">
        <v>417</v>
      </c>
    </row>
    <row r="128" spans="1:2">
      <c r="A128" t="s">
        <v>418</v>
      </c>
      <c r="B128" t="s">
        <v>419</v>
      </c>
    </row>
    <row r="129" spans="1:2">
      <c r="A129" t="s">
        <v>128</v>
      </c>
      <c r="B129" t="s">
        <v>420</v>
      </c>
    </row>
    <row r="130" spans="1:2">
      <c r="A130" t="s">
        <v>421</v>
      </c>
      <c r="B130" t="s">
        <v>422</v>
      </c>
    </row>
    <row r="131" spans="1:2">
      <c r="A131" t="s">
        <v>423</v>
      </c>
      <c r="B131" t="s">
        <v>424</v>
      </c>
    </row>
    <row r="132" spans="1:2">
      <c r="A132" t="s">
        <v>129</v>
      </c>
      <c r="B132" t="s">
        <v>425</v>
      </c>
    </row>
    <row r="133" spans="1:2">
      <c r="A133" t="s">
        <v>426</v>
      </c>
      <c r="B133" t="s">
        <v>427</v>
      </c>
    </row>
    <row r="134" spans="1:2">
      <c r="A134" t="s">
        <v>130</v>
      </c>
      <c r="B134" t="s">
        <v>428</v>
      </c>
    </row>
    <row r="135" spans="1:2">
      <c r="A135" t="s">
        <v>131</v>
      </c>
      <c r="B135" t="s">
        <v>429</v>
      </c>
    </row>
    <row r="136" spans="1:2">
      <c r="A136" t="s">
        <v>430</v>
      </c>
      <c r="B136" t="s">
        <v>431</v>
      </c>
    </row>
    <row r="137" spans="1:2">
      <c r="A137" t="s">
        <v>132</v>
      </c>
      <c r="B137" t="s">
        <v>432</v>
      </c>
    </row>
    <row r="138" spans="1:2">
      <c r="A138" t="s">
        <v>133</v>
      </c>
      <c r="B138" t="s">
        <v>433</v>
      </c>
    </row>
    <row r="139" spans="1:2">
      <c r="A139" t="s">
        <v>134</v>
      </c>
      <c r="B139" t="s">
        <v>434</v>
      </c>
    </row>
    <row r="140" spans="1:2">
      <c r="A140" t="s">
        <v>135</v>
      </c>
      <c r="B140" t="s">
        <v>435</v>
      </c>
    </row>
    <row r="141" spans="1:2">
      <c r="A141" t="s">
        <v>436</v>
      </c>
      <c r="B141" t="s">
        <v>437</v>
      </c>
    </row>
    <row r="142" spans="1:2">
      <c r="A142" t="s">
        <v>162</v>
      </c>
      <c r="B142" t="s">
        <v>438</v>
      </c>
    </row>
    <row r="143" spans="1:2">
      <c r="A143" t="s">
        <v>137</v>
      </c>
      <c r="B143" t="s">
        <v>439</v>
      </c>
    </row>
    <row r="144" spans="1:2">
      <c r="A144" t="s">
        <v>138</v>
      </c>
      <c r="B144" t="s">
        <v>440</v>
      </c>
    </row>
    <row r="145" spans="1:2">
      <c r="A145" t="s">
        <v>441</v>
      </c>
      <c r="B145" t="s">
        <v>442</v>
      </c>
    </row>
    <row r="146" spans="1:2">
      <c r="A146" t="s">
        <v>139</v>
      </c>
      <c r="B146" t="s">
        <v>443</v>
      </c>
    </row>
    <row r="147" spans="1:2">
      <c r="A147" t="s">
        <v>444</v>
      </c>
      <c r="B147" t="s">
        <v>445</v>
      </c>
    </row>
    <row r="148" spans="1:2">
      <c r="A148" t="s">
        <v>140</v>
      </c>
      <c r="B148" t="s">
        <v>446</v>
      </c>
    </row>
    <row r="149" spans="1:2">
      <c r="A149" t="s">
        <v>141</v>
      </c>
      <c r="B149" t="s">
        <v>447</v>
      </c>
    </row>
    <row r="150" spans="1:2">
      <c r="A150" t="s">
        <v>142</v>
      </c>
      <c r="B150" t="s">
        <v>448</v>
      </c>
    </row>
    <row r="151" spans="1:2">
      <c r="A151" t="s">
        <v>143</v>
      </c>
      <c r="B151" t="s">
        <v>449</v>
      </c>
    </row>
    <row r="152" spans="1:2">
      <c r="A152" t="s">
        <v>144</v>
      </c>
      <c r="B152" t="s">
        <v>450</v>
      </c>
    </row>
    <row r="153" spans="1:2">
      <c r="A153" t="s">
        <v>145</v>
      </c>
      <c r="B153" t="s">
        <v>451</v>
      </c>
    </row>
    <row r="154" spans="1:2">
      <c r="A154" t="s">
        <v>146</v>
      </c>
      <c r="B154" t="s">
        <v>452</v>
      </c>
    </row>
    <row r="155" spans="1:2">
      <c r="A155" t="s">
        <v>453</v>
      </c>
      <c r="B155" t="s">
        <v>454</v>
      </c>
    </row>
    <row r="156" spans="1:2">
      <c r="A156" t="s">
        <v>455</v>
      </c>
      <c r="B156" t="s">
        <v>456</v>
      </c>
    </row>
    <row r="157" spans="1:2">
      <c r="A157" t="s">
        <v>147</v>
      </c>
      <c r="B157" t="s">
        <v>457</v>
      </c>
    </row>
    <row r="158" spans="1:2">
      <c r="A158" t="s">
        <v>148</v>
      </c>
      <c r="B158" t="s">
        <v>458</v>
      </c>
    </row>
    <row r="159" spans="1:2">
      <c r="A159" t="s">
        <v>149</v>
      </c>
      <c r="B159" t="s">
        <v>459</v>
      </c>
    </row>
    <row r="160" spans="1:2">
      <c r="A160" t="s">
        <v>460</v>
      </c>
      <c r="B160" t="s">
        <v>461</v>
      </c>
    </row>
    <row r="161" spans="1:2">
      <c r="A161" t="s">
        <v>150</v>
      </c>
      <c r="B161" t="s">
        <v>462</v>
      </c>
    </row>
    <row r="162" spans="1:2">
      <c r="A162" t="s">
        <v>151</v>
      </c>
      <c r="B162" t="s">
        <v>463</v>
      </c>
    </row>
    <row r="163" spans="1:2">
      <c r="A163" t="s">
        <v>152</v>
      </c>
      <c r="B163" t="s">
        <v>464</v>
      </c>
    </row>
    <row r="164" spans="1:2">
      <c r="A164" t="s">
        <v>154</v>
      </c>
      <c r="B164" t="s">
        <v>465</v>
      </c>
    </row>
    <row r="165" spans="1:2">
      <c r="A165" t="s">
        <v>115</v>
      </c>
      <c r="B165" t="s">
        <v>466</v>
      </c>
    </row>
    <row r="166" spans="1:2">
      <c r="A166" t="s">
        <v>156</v>
      </c>
      <c r="B166" t="s">
        <v>467</v>
      </c>
    </row>
    <row r="167" spans="1:2">
      <c r="A167" t="s">
        <v>173</v>
      </c>
      <c r="B167" t="s">
        <v>468</v>
      </c>
    </row>
    <row r="168" spans="1:2">
      <c r="A168" t="s">
        <v>174</v>
      </c>
      <c r="B168" t="s">
        <v>469</v>
      </c>
    </row>
    <row r="169" spans="1:2">
      <c r="A169" t="s">
        <v>175</v>
      </c>
      <c r="B169" t="s">
        <v>470</v>
      </c>
    </row>
    <row r="170" spans="1:2">
      <c r="A170" t="s">
        <v>177</v>
      </c>
      <c r="B170" t="s">
        <v>471</v>
      </c>
    </row>
    <row r="171" spans="1:2">
      <c r="A171" t="s">
        <v>178</v>
      </c>
      <c r="B171" t="s">
        <v>472</v>
      </c>
    </row>
    <row r="172" spans="1:2">
      <c r="A172" t="s">
        <v>473</v>
      </c>
      <c r="B172" t="s">
        <v>474</v>
      </c>
    </row>
    <row r="173" spans="1:2">
      <c r="A173" t="s">
        <v>113</v>
      </c>
      <c r="B173" t="s">
        <v>475</v>
      </c>
    </row>
    <row r="174" spans="1:2">
      <c r="A174" t="s">
        <v>476</v>
      </c>
      <c r="B174" t="s">
        <v>477</v>
      </c>
    </row>
    <row r="175" spans="1:2">
      <c r="A175" t="s">
        <v>180</v>
      </c>
      <c r="B175" t="s">
        <v>478</v>
      </c>
    </row>
    <row r="176" spans="1:2">
      <c r="A176" t="s">
        <v>181</v>
      </c>
      <c r="B176" t="s">
        <v>479</v>
      </c>
    </row>
    <row r="177" spans="1:2">
      <c r="A177" t="s">
        <v>184</v>
      </c>
      <c r="B177" t="s">
        <v>480</v>
      </c>
    </row>
    <row r="178" spans="1:2">
      <c r="A178" t="s">
        <v>170</v>
      </c>
      <c r="B178" t="s">
        <v>481</v>
      </c>
    </row>
    <row r="179" spans="1:2">
      <c r="A179" t="s">
        <v>164</v>
      </c>
      <c r="B179" t="s">
        <v>482</v>
      </c>
    </row>
    <row r="180" spans="1:2">
      <c r="A180" t="s">
        <v>483</v>
      </c>
      <c r="B180" t="s">
        <v>484</v>
      </c>
    </row>
    <row r="181" spans="1:2">
      <c r="A181" t="s">
        <v>185</v>
      </c>
      <c r="B181" t="s">
        <v>485</v>
      </c>
    </row>
    <row r="182" spans="1:2">
      <c r="A182" t="s">
        <v>486</v>
      </c>
      <c r="B182" t="s">
        <v>487</v>
      </c>
    </row>
    <row r="183" spans="1:2">
      <c r="A183" t="s">
        <v>488</v>
      </c>
      <c r="B183" t="s">
        <v>489</v>
      </c>
    </row>
    <row r="184" spans="1:2">
      <c r="A184" t="s">
        <v>490</v>
      </c>
      <c r="B184" t="s">
        <v>491</v>
      </c>
    </row>
    <row r="185" spans="1:2">
      <c r="A185" t="s">
        <v>492</v>
      </c>
      <c r="B185" t="s">
        <v>493</v>
      </c>
    </row>
    <row r="186" spans="1:2">
      <c r="A186" t="s">
        <v>206</v>
      </c>
      <c r="B186" t="s">
        <v>494</v>
      </c>
    </row>
    <row r="187" spans="1:2">
      <c r="A187" t="s">
        <v>190</v>
      </c>
      <c r="B187" t="s">
        <v>495</v>
      </c>
    </row>
    <row r="188" spans="1:2">
      <c r="A188" t="s">
        <v>191</v>
      </c>
      <c r="B188" t="s">
        <v>496</v>
      </c>
    </row>
    <row r="189" spans="1:2">
      <c r="A189" t="s">
        <v>497</v>
      </c>
      <c r="B189" t="s">
        <v>498</v>
      </c>
    </row>
    <row r="190" spans="1:2">
      <c r="A190" t="s">
        <v>499</v>
      </c>
      <c r="B190" t="s">
        <v>500</v>
      </c>
    </row>
    <row r="191" spans="1:2">
      <c r="A191" t="s">
        <v>192</v>
      </c>
      <c r="B191" t="s">
        <v>501</v>
      </c>
    </row>
    <row r="192" spans="1:2">
      <c r="A192" t="s">
        <v>193</v>
      </c>
      <c r="B192" t="s">
        <v>502</v>
      </c>
    </row>
    <row r="193" spans="1:2">
      <c r="A193" t="s">
        <v>503</v>
      </c>
      <c r="B193" t="s">
        <v>504</v>
      </c>
    </row>
    <row r="194" spans="1:2">
      <c r="A194" t="s">
        <v>112</v>
      </c>
      <c r="B194" t="s">
        <v>505</v>
      </c>
    </row>
    <row r="195" spans="1:2">
      <c r="A195" t="s">
        <v>194</v>
      </c>
      <c r="B195" t="s">
        <v>506</v>
      </c>
    </row>
    <row r="196" spans="1:2">
      <c r="A196" t="s">
        <v>114</v>
      </c>
      <c r="B196" t="s">
        <v>507</v>
      </c>
    </row>
    <row r="197" spans="1:2">
      <c r="A197" t="s">
        <v>508</v>
      </c>
      <c r="B197" t="s">
        <v>509</v>
      </c>
    </row>
    <row r="198" spans="1:2">
      <c r="A198" t="s">
        <v>195</v>
      </c>
      <c r="B198" t="s">
        <v>510</v>
      </c>
    </row>
    <row r="199" spans="1:2">
      <c r="A199" t="s">
        <v>196</v>
      </c>
      <c r="B199" t="s">
        <v>511</v>
      </c>
    </row>
    <row r="200" spans="1:2">
      <c r="A200" t="s">
        <v>197</v>
      </c>
      <c r="B200" t="s">
        <v>512</v>
      </c>
    </row>
    <row r="201" spans="1:2">
      <c r="A201" t="s">
        <v>513</v>
      </c>
      <c r="B201" t="s">
        <v>514</v>
      </c>
    </row>
    <row r="202" spans="1:2">
      <c r="A202" t="s">
        <v>515</v>
      </c>
      <c r="B202" t="s">
        <v>516</v>
      </c>
    </row>
    <row r="203" spans="1:2">
      <c r="A203" t="s">
        <v>246</v>
      </c>
      <c r="B203" t="s">
        <v>517</v>
      </c>
    </row>
    <row r="204" spans="1:2">
      <c r="A204" t="s">
        <v>199</v>
      </c>
      <c r="B204" t="s">
        <v>518</v>
      </c>
    </row>
    <row r="205" spans="1:2">
      <c r="A205" t="s">
        <v>519</v>
      </c>
      <c r="B205" t="s">
        <v>520</v>
      </c>
    </row>
    <row r="206" spans="1:2">
      <c r="A206" t="s">
        <v>202</v>
      </c>
      <c r="B206" t="s">
        <v>521</v>
      </c>
    </row>
    <row r="207" spans="1:2">
      <c r="A207" t="s">
        <v>166</v>
      </c>
      <c r="B207" t="s">
        <v>522</v>
      </c>
    </row>
    <row r="208" spans="1:2">
      <c r="A208" t="s">
        <v>523</v>
      </c>
      <c r="B208" t="s">
        <v>524</v>
      </c>
    </row>
    <row r="209" spans="1:2">
      <c r="A209" t="s">
        <v>204</v>
      </c>
      <c r="B209" t="s">
        <v>525</v>
      </c>
    </row>
    <row r="210" spans="1:2">
      <c r="A210" t="s">
        <v>205</v>
      </c>
      <c r="B210" t="s">
        <v>526</v>
      </c>
    </row>
    <row r="211" spans="1:2">
      <c r="A211" t="s">
        <v>171</v>
      </c>
      <c r="B211" t="s">
        <v>527</v>
      </c>
    </row>
    <row r="212" spans="1:2">
      <c r="A212" t="s">
        <v>207</v>
      </c>
      <c r="B212" t="s">
        <v>528</v>
      </c>
    </row>
    <row r="213" spans="1:2">
      <c r="A213" t="s">
        <v>529</v>
      </c>
      <c r="B213" t="s">
        <v>530</v>
      </c>
    </row>
    <row r="214" spans="1:2">
      <c r="A214" t="s">
        <v>209</v>
      </c>
      <c r="B214" t="s">
        <v>531</v>
      </c>
    </row>
    <row r="215" spans="1:2">
      <c r="A215" t="s">
        <v>532</v>
      </c>
      <c r="B215" t="s">
        <v>533</v>
      </c>
    </row>
    <row r="216" spans="1:2">
      <c r="A216" t="s">
        <v>210</v>
      </c>
      <c r="B216" t="s">
        <v>534</v>
      </c>
    </row>
    <row r="217" spans="1:2">
      <c r="A217" t="s">
        <v>535</v>
      </c>
      <c r="B217" t="s">
        <v>536</v>
      </c>
    </row>
    <row r="218" spans="1:2">
      <c r="A218" t="s">
        <v>537</v>
      </c>
      <c r="B218" t="s">
        <v>538</v>
      </c>
    </row>
    <row r="219" spans="1:2">
      <c r="A219" t="s">
        <v>539</v>
      </c>
      <c r="B219" t="s">
        <v>540</v>
      </c>
    </row>
    <row r="220" spans="1:2">
      <c r="A220" t="s">
        <v>213</v>
      </c>
      <c r="B220" t="s">
        <v>541</v>
      </c>
    </row>
    <row r="221" spans="1:2">
      <c r="A221" t="s">
        <v>542</v>
      </c>
      <c r="B221" t="s">
        <v>543</v>
      </c>
    </row>
    <row r="222" spans="1:2">
      <c r="A222" t="s">
        <v>214</v>
      </c>
      <c r="B222" t="s">
        <v>544</v>
      </c>
    </row>
    <row r="223" spans="1:2">
      <c r="A223" t="s">
        <v>215</v>
      </c>
      <c r="B223" t="s">
        <v>545</v>
      </c>
    </row>
    <row r="224" spans="1:2">
      <c r="A224" t="s">
        <v>216</v>
      </c>
      <c r="B224" t="s">
        <v>546</v>
      </c>
    </row>
    <row r="225" spans="1:2">
      <c r="A225" t="s">
        <v>217</v>
      </c>
      <c r="B225" t="s">
        <v>547</v>
      </c>
    </row>
    <row r="226" spans="1:2">
      <c r="A226" t="s">
        <v>219</v>
      </c>
      <c r="B226" t="s">
        <v>548</v>
      </c>
    </row>
    <row r="227" spans="1:2">
      <c r="A227" t="s">
        <v>220</v>
      </c>
      <c r="B227" t="s">
        <v>549</v>
      </c>
    </row>
    <row r="228" spans="1:2">
      <c r="A228" t="s">
        <v>550</v>
      </c>
      <c r="B228" t="s">
        <v>551</v>
      </c>
    </row>
    <row r="229" spans="1:2">
      <c r="A229" t="s">
        <v>552</v>
      </c>
      <c r="B229" t="s">
        <v>553</v>
      </c>
    </row>
    <row r="230" spans="1:2">
      <c r="A230" t="s">
        <v>222</v>
      </c>
      <c r="B230" t="s">
        <v>554</v>
      </c>
    </row>
    <row r="231" spans="1:2">
      <c r="A231" t="s">
        <v>555</v>
      </c>
      <c r="B231" t="s">
        <v>556</v>
      </c>
    </row>
    <row r="232" spans="1:2">
      <c r="A232" t="s">
        <v>167</v>
      </c>
      <c r="B232" t="s">
        <v>557</v>
      </c>
    </row>
    <row r="233" spans="1:2">
      <c r="A233" t="s">
        <v>558</v>
      </c>
      <c r="B233" t="s">
        <v>559</v>
      </c>
    </row>
    <row r="234" spans="1:2">
      <c r="A234" t="s">
        <v>560</v>
      </c>
      <c r="B234" t="s">
        <v>561</v>
      </c>
    </row>
    <row r="235" spans="1:2">
      <c r="A235" t="s">
        <v>562</v>
      </c>
      <c r="B235" t="s">
        <v>563</v>
      </c>
    </row>
    <row r="236" spans="1:2">
      <c r="A236" t="s">
        <v>564</v>
      </c>
      <c r="B236" t="s">
        <v>565</v>
      </c>
    </row>
    <row r="237" spans="1:2">
      <c r="A237" t="s">
        <v>110</v>
      </c>
      <c r="B237" t="s">
        <v>566</v>
      </c>
    </row>
    <row r="238" spans="1:2">
      <c r="A238" t="s">
        <v>567</v>
      </c>
      <c r="B238" t="s">
        <v>568</v>
      </c>
    </row>
    <row r="239" spans="1:2">
      <c r="A239" t="s">
        <v>225</v>
      </c>
      <c r="B239" t="s">
        <v>569</v>
      </c>
    </row>
    <row r="240" spans="1:2">
      <c r="A240" t="s">
        <v>570</v>
      </c>
      <c r="B240" t="s">
        <v>571</v>
      </c>
    </row>
    <row r="241" spans="1:2">
      <c r="A241" t="s">
        <v>572</v>
      </c>
      <c r="B241" t="s">
        <v>573</v>
      </c>
    </row>
    <row r="242" spans="1:2">
      <c r="A242" t="s">
        <v>574</v>
      </c>
      <c r="B242" t="s">
        <v>575</v>
      </c>
    </row>
    <row r="243" spans="1:2">
      <c r="A243" t="s">
        <v>576</v>
      </c>
      <c r="B243" t="s">
        <v>577</v>
      </c>
    </row>
    <row r="244" spans="1:2">
      <c r="A244" t="s">
        <v>578</v>
      </c>
      <c r="B244" t="s">
        <v>579</v>
      </c>
    </row>
    <row r="245" spans="1:2">
      <c r="A245" t="s">
        <v>168</v>
      </c>
      <c r="B245" t="s">
        <v>580</v>
      </c>
    </row>
    <row r="246" spans="1:2">
      <c r="A246" t="s">
        <v>230</v>
      </c>
      <c r="B246" t="s">
        <v>581</v>
      </c>
    </row>
    <row r="247" spans="1:2">
      <c r="A247" t="s">
        <v>582</v>
      </c>
      <c r="B247" t="s">
        <v>583</v>
      </c>
    </row>
    <row r="248" spans="1:2">
      <c r="A248" t="s">
        <v>584</v>
      </c>
      <c r="B248" t="s">
        <v>585</v>
      </c>
    </row>
    <row r="249" spans="1:2">
      <c r="A249" t="s">
        <v>586</v>
      </c>
      <c r="B249" t="s">
        <v>587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1"/>
  <sheetViews>
    <sheetView topLeftCell="A156" workbookViewId="0">
      <selection activeCell="A188" sqref="A188"/>
    </sheetView>
  </sheetViews>
  <sheetFormatPr baseColWidth="10" defaultRowHeight="15"/>
  <cols>
    <col min="4" max="4" width="12" bestFit="1" customWidth="1"/>
  </cols>
  <sheetData>
    <row r="1" spans="1:7">
      <c r="A1" t="s">
        <v>0</v>
      </c>
      <c r="B1" t="s">
        <v>232</v>
      </c>
      <c r="C1" t="s">
        <v>233</v>
      </c>
      <c r="D1">
        <f>SUM(C2:C250)</f>
        <v>362892402142363.38</v>
      </c>
      <c r="E1">
        <f>D1/10^6</f>
        <v>362892402.14236337</v>
      </c>
      <c r="F1">
        <f>E1/10^6</f>
        <v>362.89240214236338</v>
      </c>
    </row>
    <row r="2" spans="1:7">
      <c r="A2" t="s">
        <v>234</v>
      </c>
      <c r="B2">
        <v>26</v>
      </c>
      <c r="C2">
        <v>212883031804000</v>
      </c>
      <c r="D2">
        <f>C2/10^6</f>
        <v>212883031.80399999</v>
      </c>
      <c r="E2">
        <f>D2/10^6</f>
        <v>212.88303180399998</v>
      </c>
      <c r="G2" t="s">
        <v>234</v>
      </c>
    </row>
    <row r="3" spans="1:7">
      <c r="A3" t="s">
        <v>223</v>
      </c>
      <c r="B3">
        <v>7</v>
      </c>
      <c r="C3">
        <v>3682954699280</v>
      </c>
      <c r="G3" t="s">
        <v>1</v>
      </c>
    </row>
    <row r="4" spans="1:7">
      <c r="A4" t="s">
        <v>1</v>
      </c>
      <c r="B4">
        <v>2</v>
      </c>
      <c r="C4">
        <v>12165548629.1</v>
      </c>
      <c r="G4" t="s">
        <v>2</v>
      </c>
    </row>
    <row r="5" spans="1:7">
      <c r="A5" t="s">
        <v>2</v>
      </c>
      <c r="B5">
        <v>2</v>
      </c>
      <c r="C5">
        <v>131185838817</v>
      </c>
    </row>
    <row r="6" spans="1:7">
      <c r="A6" t="s">
        <v>235</v>
      </c>
      <c r="B6">
        <v>1</v>
      </c>
      <c r="C6">
        <v>14057839.0491</v>
      </c>
    </row>
    <row r="7" spans="1:7">
      <c r="A7" t="s">
        <v>3</v>
      </c>
      <c r="B7">
        <v>1</v>
      </c>
      <c r="C7">
        <v>405842325900</v>
      </c>
      <c r="G7" t="s">
        <v>3</v>
      </c>
    </row>
    <row r="8" spans="1:7">
      <c r="A8" t="s">
        <v>4</v>
      </c>
      <c r="B8">
        <v>1</v>
      </c>
      <c r="C8">
        <v>512187835621</v>
      </c>
      <c r="G8" t="s">
        <v>4</v>
      </c>
    </row>
    <row r="9" spans="1:7">
      <c r="A9" t="s">
        <v>95</v>
      </c>
      <c r="B9">
        <v>3</v>
      </c>
      <c r="C9">
        <v>664360389285</v>
      </c>
    </row>
    <row r="10" spans="1:7">
      <c r="A10" t="s">
        <v>5</v>
      </c>
      <c r="B10">
        <v>1</v>
      </c>
      <c r="C10">
        <v>495859762760</v>
      </c>
      <c r="G10" t="s">
        <v>5</v>
      </c>
    </row>
    <row r="11" spans="1:7">
      <c r="A11" t="s">
        <v>6</v>
      </c>
      <c r="B11">
        <v>2</v>
      </c>
      <c r="C11">
        <v>90157964204</v>
      </c>
      <c r="G11" t="s">
        <v>6</v>
      </c>
    </row>
    <row r="12" spans="1:7">
      <c r="A12" t="s">
        <v>7</v>
      </c>
      <c r="B12">
        <v>2</v>
      </c>
      <c r="C12">
        <v>9618896236470</v>
      </c>
      <c r="G12" t="s">
        <v>7</v>
      </c>
    </row>
    <row r="13" spans="1:7">
      <c r="A13" t="s">
        <v>8</v>
      </c>
      <c r="B13">
        <v>2</v>
      </c>
      <c r="C13">
        <v>111563045297</v>
      </c>
      <c r="G13" t="s">
        <v>8</v>
      </c>
    </row>
    <row r="14" spans="1:7">
      <c r="A14" t="s">
        <v>9</v>
      </c>
      <c r="B14">
        <v>3</v>
      </c>
      <c r="C14">
        <v>1072577295130</v>
      </c>
      <c r="G14" t="s">
        <v>9</v>
      </c>
    </row>
    <row r="15" spans="1:7">
      <c r="A15" t="s">
        <v>10</v>
      </c>
      <c r="B15">
        <v>1</v>
      </c>
      <c r="C15">
        <v>29970299587.700001</v>
      </c>
      <c r="G15" t="s">
        <v>10</v>
      </c>
    </row>
    <row r="16" spans="1:7">
      <c r="A16" t="s">
        <v>11</v>
      </c>
      <c r="B16">
        <v>1</v>
      </c>
      <c r="C16">
        <v>446005325665</v>
      </c>
      <c r="G16" t="s">
        <v>11</v>
      </c>
    </row>
    <row r="17" spans="1:7">
      <c r="A17" t="s">
        <v>13</v>
      </c>
      <c r="B17">
        <v>8</v>
      </c>
      <c r="C17">
        <v>6871672205000</v>
      </c>
      <c r="G17" t="s">
        <v>12</v>
      </c>
    </row>
    <row r="18" spans="1:7">
      <c r="A18" t="s">
        <v>182</v>
      </c>
      <c r="B18">
        <v>1</v>
      </c>
      <c r="C18">
        <v>960420585267</v>
      </c>
      <c r="G18" t="s">
        <v>13</v>
      </c>
    </row>
    <row r="19" spans="1:7">
      <c r="A19" t="s">
        <v>14</v>
      </c>
      <c r="B19">
        <v>1</v>
      </c>
      <c r="C19">
        <v>619789239760</v>
      </c>
      <c r="G19" t="s">
        <v>14</v>
      </c>
    </row>
    <row r="20" spans="1:7">
      <c r="A20" t="s">
        <v>15</v>
      </c>
      <c r="B20">
        <v>1</v>
      </c>
      <c r="C20">
        <v>7515287629.2299995</v>
      </c>
      <c r="G20" t="s">
        <v>15</v>
      </c>
    </row>
    <row r="21" spans="1:7">
      <c r="A21" t="s">
        <v>41</v>
      </c>
      <c r="B21">
        <v>1</v>
      </c>
      <c r="C21">
        <v>1550457373.5999999</v>
      </c>
      <c r="G21" t="s">
        <v>16</v>
      </c>
    </row>
    <row r="22" spans="1:7">
      <c r="A22" t="s">
        <v>16</v>
      </c>
      <c r="B22">
        <v>1</v>
      </c>
      <c r="C22">
        <v>112263182772</v>
      </c>
      <c r="G22" t="s">
        <v>17</v>
      </c>
    </row>
    <row r="23" spans="1:7">
      <c r="A23" t="s">
        <v>17</v>
      </c>
      <c r="B23">
        <v>3</v>
      </c>
      <c r="C23">
        <v>185074024385</v>
      </c>
      <c r="G23" t="s">
        <v>18</v>
      </c>
    </row>
    <row r="24" spans="1:7">
      <c r="A24" t="s">
        <v>18</v>
      </c>
      <c r="B24">
        <v>1</v>
      </c>
      <c r="C24">
        <v>120692667922</v>
      </c>
      <c r="G24" t="s">
        <v>19</v>
      </c>
    </row>
    <row r="25" spans="1:7">
      <c r="A25" t="s">
        <v>19</v>
      </c>
      <c r="B25">
        <v>1</v>
      </c>
      <c r="C25">
        <v>3492484017.3200002</v>
      </c>
      <c r="G25" t="s">
        <v>20</v>
      </c>
    </row>
    <row r="26" spans="1:7">
      <c r="A26" t="s">
        <v>20</v>
      </c>
      <c r="B26">
        <v>1</v>
      </c>
      <c r="C26">
        <v>34310037216.700001</v>
      </c>
      <c r="G26" t="s">
        <v>21</v>
      </c>
    </row>
    <row r="27" spans="1:7">
      <c r="A27" t="s">
        <v>21</v>
      </c>
      <c r="B27">
        <v>1</v>
      </c>
      <c r="C27">
        <v>35516924372.900002</v>
      </c>
      <c r="G27" t="s">
        <v>22</v>
      </c>
    </row>
    <row r="28" spans="1:7">
      <c r="A28" t="s">
        <v>22</v>
      </c>
      <c r="B28">
        <v>1</v>
      </c>
      <c r="C28">
        <v>464389167735</v>
      </c>
      <c r="G28" t="s">
        <v>23</v>
      </c>
    </row>
    <row r="29" spans="1:7">
      <c r="A29" t="s">
        <v>23</v>
      </c>
      <c r="B29">
        <v>1</v>
      </c>
      <c r="C29">
        <v>12988067029.799999</v>
      </c>
      <c r="G29" t="s">
        <v>24</v>
      </c>
    </row>
    <row r="30" spans="1:7">
      <c r="A30" t="s">
        <v>236</v>
      </c>
      <c r="B30">
        <v>1</v>
      </c>
      <c r="C30">
        <v>12979701.3891</v>
      </c>
      <c r="G30" t="s">
        <v>25</v>
      </c>
    </row>
    <row r="31" spans="1:7">
      <c r="A31" t="s">
        <v>25</v>
      </c>
      <c r="B31">
        <v>2</v>
      </c>
      <c r="C31">
        <v>3205117761240</v>
      </c>
      <c r="G31" t="s">
        <v>26</v>
      </c>
    </row>
    <row r="32" spans="1:7">
      <c r="A32" t="s">
        <v>26</v>
      </c>
      <c r="B32">
        <v>2</v>
      </c>
      <c r="C32">
        <v>81574173598.5</v>
      </c>
      <c r="G32" t="s">
        <v>27</v>
      </c>
    </row>
    <row r="33" spans="1:7">
      <c r="A33" t="s">
        <v>27</v>
      </c>
      <c r="B33">
        <v>1</v>
      </c>
      <c r="C33">
        <v>43139093522</v>
      </c>
      <c r="G33" t="s">
        <v>28</v>
      </c>
    </row>
    <row r="34" spans="1:7">
      <c r="A34" t="s">
        <v>28</v>
      </c>
      <c r="B34">
        <v>1</v>
      </c>
      <c r="C34">
        <v>34751455420.300003</v>
      </c>
      <c r="G34" t="s">
        <v>29</v>
      </c>
    </row>
    <row r="35" spans="1:7">
      <c r="A35" t="s">
        <v>29</v>
      </c>
      <c r="B35">
        <v>1</v>
      </c>
      <c r="C35">
        <v>48697038631.800003</v>
      </c>
      <c r="G35" t="s">
        <v>30</v>
      </c>
    </row>
    <row r="36" spans="1:7">
      <c r="A36" t="s">
        <v>30</v>
      </c>
      <c r="B36">
        <v>1</v>
      </c>
      <c r="C36">
        <v>15142605179.799999</v>
      </c>
      <c r="G36" t="s">
        <v>31</v>
      </c>
    </row>
    <row r="37" spans="1:7">
      <c r="A37" t="s">
        <v>31</v>
      </c>
      <c r="B37">
        <v>15</v>
      </c>
      <c r="C37">
        <v>5765388825210</v>
      </c>
      <c r="G37" t="s">
        <v>32</v>
      </c>
    </row>
    <row r="38" spans="1:7">
      <c r="A38" t="s">
        <v>203</v>
      </c>
      <c r="B38">
        <v>1</v>
      </c>
      <c r="C38">
        <v>445897623367</v>
      </c>
      <c r="G38" t="s">
        <v>33</v>
      </c>
    </row>
    <row r="39" spans="1:7">
      <c r="A39" t="s">
        <v>32</v>
      </c>
      <c r="B39">
        <v>1</v>
      </c>
      <c r="C39">
        <v>801936551650</v>
      </c>
      <c r="G39" t="s">
        <v>34</v>
      </c>
    </row>
    <row r="40" spans="1:7">
      <c r="A40" t="s">
        <v>33</v>
      </c>
      <c r="B40">
        <v>1</v>
      </c>
      <c r="C40">
        <v>118372904936</v>
      </c>
      <c r="G40" t="s">
        <v>35</v>
      </c>
    </row>
    <row r="41" spans="1:7">
      <c r="A41" t="s">
        <v>237</v>
      </c>
      <c r="B41">
        <v>2</v>
      </c>
      <c r="C41">
        <v>32717702.5733</v>
      </c>
      <c r="G41" t="s">
        <v>591</v>
      </c>
    </row>
    <row r="42" spans="1:7">
      <c r="A42" t="s">
        <v>238</v>
      </c>
      <c r="B42">
        <v>1</v>
      </c>
      <c r="C42">
        <v>25508245.963599999</v>
      </c>
      <c r="G42" t="s">
        <v>36</v>
      </c>
    </row>
    <row r="43" spans="1:7">
      <c r="A43" t="s">
        <v>34</v>
      </c>
      <c r="B43">
        <v>1</v>
      </c>
      <c r="C43">
        <v>650805646132</v>
      </c>
      <c r="G43" t="s">
        <v>37</v>
      </c>
    </row>
    <row r="44" spans="1:7">
      <c r="A44" t="s">
        <v>36</v>
      </c>
      <c r="B44">
        <v>2</v>
      </c>
      <c r="C44">
        <v>2488071311680</v>
      </c>
      <c r="G44" t="s">
        <v>38</v>
      </c>
    </row>
    <row r="45" spans="1:7">
      <c r="A45" t="s">
        <v>37</v>
      </c>
      <c r="B45">
        <v>4</v>
      </c>
      <c r="C45">
        <v>1302389485550</v>
      </c>
      <c r="G45" t="s">
        <v>39</v>
      </c>
    </row>
    <row r="46" spans="1:7">
      <c r="A46" t="s">
        <v>38</v>
      </c>
      <c r="B46">
        <v>1</v>
      </c>
      <c r="C46">
        <v>327994302882</v>
      </c>
      <c r="G46" t="s">
        <v>40</v>
      </c>
    </row>
    <row r="47" spans="1:7">
      <c r="A47" t="s">
        <v>39</v>
      </c>
      <c r="B47">
        <v>1</v>
      </c>
      <c r="C47">
        <v>435657049760</v>
      </c>
      <c r="G47" t="s">
        <v>41</v>
      </c>
    </row>
    <row r="48" spans="1:7">
      <c r="A48" t="s">
        <v>40</v>
      </c>
      <c r="B48">
        <v>1</v>
      </c>
      <c r="C48">
        <v>467439782158</v>
      </c>
      <c r="G48" t="s">
        <v>42</v>
      </c>
    </row>
    <row r="49" spans="1:7">
      <c r="A49" t="s">
        <v>188</v>
      </c>
      <c r="B49">
        <v>1</v>
      </c>
      <c r="C49">
        <v>1099406983.6300001</v>
      </c>
      <c r="G49" t="s">
        <v>43</v>
      </c>
    </row>
    <row r="50" spans="1:7">
      <c r="A50" t="s">
        <v>45</v>
      </c>
      <c r="B50">
        <v>3</v>
      </c>
      <c r="C50">
        <v>719033371531</v>
      </c>
      <c r="G50" t="s">
        <v>44</v>
      </c>
    </row>
    <row r="51" spans="1:7">
      <c r="A51" t="s">
        <v>46</v>
      </c>
      <c r="B51">
        <v>2</v>
      </c>
      <c r="C51">
        <v>164473334266</v>
      </c>
      <c r="G51" t="s">
        <v>45</v>
      </c>
    </row>
    <row r="52" spans="1:7">
      <c r="A52" t="s">
        <v>48</v>
      </c>
      <c r="B52">
        <v>1</v>
      </c>
      <c r="C52">
        <v>1969522023560</v>
      </c>
      <c r="G52" t="s">
        <v>46</v>
      </c>
    </row>
    <row r="53" spans="1:7">
      <c r="A53" t="s">
        <v>49</v>
      </c>
      <c r="B53">
        <v>3</v>
      </c>
      <c r="C53">
        <v>599122687145</v>
      </c>
      <c r="G53" t="s">
        <v>47</v>
      </c>
    </row>
    <row r="54" spans="1:7">
      <c r="A54" t="s">
        <v>50</v>
      </c>
      <c r="B54">
        <v>2</v>
      </c>
      <c r="C54">
        <v>55507000771.099998</v>
      </c>
      <c r="G54" t="s">
        <v>48</v>
      </c>
    </row>
    <row r="55" spans="1:7">
      <c r="A55" t="s">
        <v>51</v>
      </c>
      <c r="B55">
        <v>1</v>
      </c>
      <c r="C55">
        <v>575374872868</v>
      </c>
      <c r="G55" t="s">
        <v>49</v>
      </c>
    </row>
    <row r="56" spans="1:7" ht="15.75" thickBot="1">
      <c r="A56" t="s">
        <v>52</v>
      </c>
      <c r="B56">
        <v>3</v>
      </c>
      <c r="C56">
        <v>352256094884</v>
      </c>
      <c r="G56" t="s">
        <v>50</v>
      </c>
    </row>
    <row r="57" spans="1:7" ht="15.75" thickBot="1">
      <c r="A57" s="1" t="s">
        <v>325</v>
      </c>
      <c r="B57">
        <v>1</v>
      </c>
      <c r="C57">
        <v>25398347508.299999</v>
      </c>
      <c r="G57" t="s">
        <v>51</v>
      </c>
    </row>
    <row r="58" spans="1:7">
      <c r="A58" t="s">
        <v>53</v>
      </c>
      <c r="B58">
        <v>1</v>
      </c>
      <c r="C58">
        <v>98453239091.199997</v>
      </c>
      <c r="G58" t="s">
        <v>52</v>
      </c>
    </row>
    <row r="59" spans="1:7">
      <c r="A59" t="s">
        <v>55</v>
      </c>
      <c r="B59">
        <v>1</v>
      </c>
      <c r="C59">
        <v>13361593290.1</v>
      </c>
      <c r="G59" t="s">
        <v>325</v>
      </c>
    </row>
    <row r="60" spans="1:7">
      <c r="A60" t="s">
        <v>54</v>
      </c>
      <c r="B60">
        <v>4</v>
      </c>
      <c r="C60">
        <v>104907576123</v>
      </c>
      <c r="G60" t="s">
        <v>53</v>
      </c>
    </row>
    <row r="61" spans="1:7">
      <c r="A61" t="s">
        <v>56</v>
      </c>
      <c r="B61">
        <v>2</v>
      </c>
      <c r="C61">
        <v>7223437094.3900003</v>
      </c>
      <c r="G61" t="s">
        <v>54</v>
      </c>
    </row>
    <row r="62" spans="1:7">
      <c r="A62" t="s">
        <v>57</v>
      </c>
      <c r="B62">
        <v>2</v>
      </c>
      <c r="C62">
        <v>28582749089.599998</v>
      </c>
      <c r="G62" t="s">
        <v>55</v>
      </c>
    </row>
    <row r="63" spans="1:7">
      <c r="A63" t="s">
        <v>58</v>
      </c>
      <c r="B63">
        <v>3</v>
      </c>
      <c r="C63">
        <v>363808986100</v>
      </c>
      <c r="G63" t="s">
        <v>56</v>
      </c>
    </row>
    <row r="64" spans="1:7">
      <c r="A64" t="s">
        <v>239</v>
      </c>
      <c r="B64">
        <v>1</v>
      </c>
      <c r="C64">
        <v>244983806.961</v>
      </c>
      <c r="G64" t="s">
        <v>57</v>
      </c>
    </row>
    <row r="65" spans="1:7">
      <c r="A65" t="s">
        <v>60</v>
      </c>
      <c r="B65">
        <v>3</v>
      </c>
      <c r="C65">
        <v>75639099565.5</v>
      </c>
      <c r="G65" t="s">
        <v>58</v>
      </c>
    </row>
    <row r="66" spans="1:7">
      <c r="A66" t="s">
        <v>35</v>
      </c>
      <c r="B66">
        <v>1</v>
      </c>
      <c r="C66">
        <v>729763366621</v>
      </c>
      <c r="G66" t="s">
        <v>59</v>
      </c>
    </row>
    <row r="67" spans="1:7">
      <c r="A67" t="s">
        <v>62</v>
      </c>
      <c r="B67">
        <v>3</v>
      </c>
      <c r="C67">
        <v>254928832288</v>
      </c>
      <c r="G67" t="s">
        <v>60</v>
      </c>
    </row>
    <row r="68" spans="1:7">
      <c r="A68" t="s">
        <v>63</v>
      </c>
      <c r="B68">
        <v>4</v>
      </c>
      <c r="C68">
        <v>243329018872</v>
      </c>
      <c r="G68" t="s">
        <v>61</v>
      </c>
    </row>
    <row r="69" spans="1:7">
      <c r="A69" t="s">
        <v>64</v>
      </c>
      <c r="B69">
        <v>1</v>
      </c>
      <c r="C69">
        <v>95098914407</v>
      </c>
      <c r="G69" t="s">
        <v>62</v>
      </c>
    </row>
    <row r="70" spans="1:7">
      <c r="A70" t="s">
        <v>65</v>
      </c>
      <c r="B70">
        <v>3</v>
      </c>
      <c r="C70">
        <v>304132427905</v>
      </c>
      <c r="G70" t="s">
        <v>63</v>
      </c>
    </row>
    <row r="71" spans="1:7">
      <c r="A71" t="s">
        <v>66</v>
      </c>
      <c r="B71">
        <v>1</v>
      </c>
      <c r="C71">
        <v>78108918021.300003</v>
      </c>
      <c r="G71" t="s">
        <v>64</v>
      </c>
    </row>
    <row r="72" spans="1:7">
      <c r="A72" t="s">
        <v>67</v>
      </c>
      <c r="B72">
        <v>3</v>
      </c>
      <c r="C72">
        <v>36444141140</v>
      </c>
      <c r="G72" t="s">
        <v>65</v>
      </c>
    </row>
    <row r="73" spans="1:7">
      <c r="A73" t="s">
        <v>94</v>
      </c>
      <c r="B73">
        <v>1</v>
      </c>
      <c r="C73">
        <v>127945021301</v>
      </c>
      <c r="G73" t="s">
        <v>66</v>
      </c>
    </row>
    <row r="74" spans="1:7">
      <c r="A74" t="s">
        <v>68</v>
      </c>
      <c r="B74">
        <v>3</v>
      </c>
      <c r="C74">
        <v>266903231428</v>
      </c>
      <c r="G74" t="s">
        <v>67</v>
      </c>
    </row>
    <row r="75" spans="1:7">
      <c r="A75" t="s">
        <v>157</v>
      </c>
      <c r="B75">
        <v>1</v>
      </c>
      <c r="C75">
        <v>550119171841</v>
      </c>
      <c r="G75" t="s">
        <v>68</v>
      </c>
    </row>
    <row r="76" spans="1:7">
      <c r="A76" t="s">
        <v>200</v>
      </c>
      <c r="B76">
        <v>3</v>
      </c>
      <c r="C76">
        <v>781836834904</v>
      </c>
      <c r="G76" t="s">
        <v>69</v>
      </c>
    </row>
    <row r="77" spans="1:7">
      <c r="A77" t="s">
        <v>69</v>
      </c>
      <c r="B77">
        <v>1</v>
      </c>
      <c r="C77">
        <v>1283508632350</v>
      </c>
      <c r="G77" t="s">
        <v>70</v>
      </c>
    </row>
    <row r="78" spans="1:7">
      <c r="A78" t="s">
        <v>70</v>
      </c>
      <c r="B78">
        <v>3</v>
      </c>
      <c r="C78">
        <v>81169090591.199997</v>
      </c>
      <c r="G78" t="s">
        <v>71</v>
      </c>
    </row>
    <row r="79" spans="1:7">
      <c r="A79" t="s">
        <v>72</v>
      </c>
      <c r="B79">
        <v>10</v>
      </c>
      <c r="C79">
        <v>347781363032</v>
      </c>
      <c r="G79" t="s">
        <v>72</v>
      </c>
    </row>
    <row r="80" spans="1:7">
      <c r="A80" t="s">
        <v>71</v>
      </c>
      <c r="B80">
        <v>1</v>
      </c>
      <c r="C80">
        <v>131546012811</v>
      </c>
      <c r="G80" t="s">
        <v>73</v>
      </c>
    </row>
    <row r="81" spans="1:7">
      <c r="A81" t="s">
        <v>73</v>
      </c>
      <c r="B81">
        <v>1</v>
      </c>
      <c r="C81">
        <v>4766853499150</v>
      </c>
      <c r="G81" t="s">
        <v>74</v>
      </c>
    </row>
    <row r="82" spans="1:7">
      <c r="A82" t="s">
        <v>74</v>
      </c>
      <c r="B82">
        <v>2</v>
      </c>
      <c r="C82">
        <v>201754816738</v>
      </c>
      <c r="G82" t="s">
        <v>75</v>
      </c>
    </row>
    <row r="83" spans="1:7">
      <c r="A83" t="s">
        <v>61</v>
      </c>
      <c r="B83">
        <v>2</v>
      </c>
      <c r="C83">
        <v>841432909779</v>
      </c>
      <c r="G83" t="s">
        <v>76</v>
      </c>
    </row>
    <row r="84" spans="1:7">
      <c r="A84" t="s">
        <v>75</v>
      </c>
      <c r="B84">
        <v>1</v>
      </c>
      <c r="C84">
        <v>22956852275.900002</v>
      </c>
      <c r="G84" t="s">
        <v>77</v>
      </c>
    </row>
    <row r="85" spans="1:7">
      <c r="A85" t="s">
        <v>76</v>
      </c>
      <c r="B85">
        <v>1</v>
      </c>
      <c r="C85">
        <v>22951327383.299999</v>
      </c>
      <c r="G85" t="s">
        <v>78</v>
      </c>
    </row>
    <row r="86" spans="1:7">
      <c r="A86" t="s">
        <v>77</v>
      </c>
      <c r="B86">
        <v>3</v>
      </c>
      <c r="C86">
        <v>56764270793.400002</v>
      </c>
      <c r="G86" t="s">
        <v>79</v>
      </c>
    </row>
    <row r="87" spans="1:7">
      <c r="A87" t="s">
        <v>78</v>
      </c>
      <c r="B87">
        <v>2</v>
      </c>
      <c r="C87">
        <v>227480554040</v>
      </c>
      <c r="G87" t="s">
        <v>80</v>
      </c>
    </row>
    <row r="88" spans="1:7">
      <c r="A88" t="s">
        <v>240</v>
      </c>
      <c r="B88">
        <v>2</v>
      </c>
      <c r="C88">
        <v>388296067.90100002</v>
      </c>
      <c r="G88" t="s">
        <v>81</v>
      </c>
    </row>
    <row r="89" spans="1:7">
      <c r="A89" t="s">
        <v>120</v>
      </c>
      <c r="B89">
        <v>2</v>
      </c>
      <c r="C89">
        <v>1053240574560</v>
      </c>
      <c r="G89" t="s">
        <v>82</v>
      </c>
    </row>
    <row r="90" spans="1:7">
      <c r="A90" t="s">
        <v>158</v>
      </c>
      <c r="B90">
        <v>2</v>
      </c>
      <c r="C90">
        <v>43519748527.5</v>
      </c>
      <c r="G90" t="s">
        <v>83</v>
      </c>
    </row>
    <row r="91" spans="1:7">
      <c r="A91" t="s">
        <v>79</v>
      </c>
      <c r="B91">
        <v>4</v>
      </c>
      <c r="C91">
        <v>482888277765</v>
      </c>
      <c r="G91" t="s">
        <v>84</v>
      </c>
    </row>
    <row r="92" spans="1:7">
      <c r="A92" t="s">
        <v>80</v>
      </c>
      <c r="B92">
        <v>7</v>
      </c>
      <c r="C92">
        <v>2270069175430</v>
      </c>
      <c r="G92" t="s">
        <v>85</v>
      </c>
    </row>
    <row r="93" spans="1:7">
      <c r="A93" t="s">
        <v>81</v>
      </c>
      <c r="B93">
        <v>1</v>
      </c>
      <c r="C93">
        <v>25575308951.599998</v>
      </c>
      <c r="G93" t="s">
        <v>86</v>
      </c>
    </row>
    <row r="94" spans="1:7">
      <c r="A94" t="s">
        <v>82</v>
      </c>
      <c r="B94">
        <v>2</v>
      </c>
      <c r="C94">
        <v>90848735717.399994</v>
      </c>
      <c r="G94" t="s">
        <v>87</v>
      </c>
    </row>
    <row r="95" spans="1:7">
      <c r="A95" t="s">
        <v>83</v>
      </c>
      <c r="B95">
        <v>2</v>
      </c>
      <c r="C95">
        <v>208215752345</v>
      </c>
      <c r="G95" t="s">
        <v>88</v>
      </c>
    </row>
    <row r="96" spans="1:7">
      <c r="A96" t="s">
        <v>84</v>
      </c>
      <c r="B96">
        <v>2</v>
      </c>
      <c r="C96">
        <v>110657184575</v>
      </c>
      <c r="G96" t="s">
        <v>89</v>
      </c>
    </row>
    <row r="97" spans="1:7">
      <c r="A97" t="s">
        <v>85</v>
      </c>
      <c r="B97">
        <v>1</v>
      </c>
      <c r="C97">
        <v>6526643685.3400002</v>
      </c>
      <c r="G97" t="s">
        <v>90</v>
      </c>
    </row>
    <row r="98" spans="1:7">
      <c r="A98" t="s">
        <v>87</v>
      </c>
      <c r="B98">
        <v>1</v>
      </c>
      <c r="C98">
        <v>102165443037</v>
      </c>
      <c r="G98" t="s">
        <v>91</v>
      </c>
    </row>
    <row r="99" spans="1:7">
      <c r="A99" t="s">
        <v>86</v>
      </c>
      <c r="B99">
        <v>1</v>
      </c>
      <c r="C99">
        <v>106766293803</v>
      </c>
      <c r="G99" t="s">
        <v>92</v>
      </c>
    </row>
    <row r="100" spans="1:7">
      <c r="A100" t="s">
        <v>88</v>
      </c>
      <c r="B100">
        <v>2</v>
      </c>
      <c r="C100">
        <v>138648171292</v>
      </c>
      <c r="G100" t="s">
        <v>93</v>
      </c>
    </row>
    <row r="101" spans="1:7">
      <c r="A101" t="s">
        <v>89</v>
      </c>
      <c r="B101">
        <v>2</v>
      </c>
      <c r="C101">
        <v>103494126680</v>
      </c>
      <c r="G101" t="s">
        <v>94</v>
      </c>
    </row>
    <row r="102" spans="1:7">
      <c r="A102" t="s">
        <v>224</v>
      </c>
      <c r="B102">
        <v>1</v>
      </c>
      <c r="C102">
        <v>2474715110660</v>
      </c>
      <c r="G102" t="s">
        <v>95</v>
      </c>
    </row>
    <row r="103" spans="1:7">
      <c r="A103" t="s">
        <v>90</v>
      </c>
      <c r="B103">
        <v>1</v>
      </c>
      <c r="C103">
        <v>417347447847</v>
      </c>
      <c r="G103" t="s">
        <v>96</v>
      </c>
    </row>
    <row r="104" spans="1:7">
      <c r="A104" t="s">
        <v>91</v>
      </c>
      <c r="B104">
        <v>3</v>
      </c>
      <c r="C104">
        <v>210637248121</v>
      </c>
      <c r="G104" t="s">
        <v>97</v>
      </c>
    </row>
    <row r="105" spans="1:7">
      <c r="A105" t="s">
        <v>92</v>
      </c>
      <c r="B105">
        <v>2</v>
      </c>
      <c r="C105">
        <v>434886825530</v>
      </c>
      <c r="G105" t="s">
        <v>98</v>
      </c>
    </row>
    <row r="106" spans="1:7">
      <c r="A106" t="s">
        <v>93</v>
      </c>
      <c r="B106">
        <v>5</v>
      </c>
      <c r="C106">
        <v>808677199615</v>
      </c>
      <c r="G106" t="s">
        <v>99</v>
      </c>
    </row>
    <row r="107" spans="1:7">
      <c r="A107" t="s">
        <v>159</v>
      </c>
      <c r="B107">
        <v>1</v>
      </c>
      <c r="C107">
        <v>274442579469</v>
      </c>
      <c r="G107" t="s">
        <v>100</v>
      </c>
    </row>
    <row r="108" spans="1:7">
      <c r="A108" t="s">
        <v>96</v>
      </c>
      <c r="B108">
        <v>3</v>
      </c>
      <c r="C108">
        <v>1659490854920</v>
      </c>
      <c r="G108" t="s">
        <v>101</v>
      </c>
    </row>
    <row r="109" spans="1:7">
      <c r="A109" t="s">
        <v>97</v>
      </c>
      <c r="B109">
        <v>23</v>
      </c>
      <c r="C109">
        <v>6020749154620</v>
      </c>
      <c r="G109" t="s">
        <v>102</v>
      </c>
    </row>
    <row r="110" spans="1:7">
      <c r="A110" t="s">
        <v>98</v>
      </c>
      <c r="B110">
        <v>3</v>
      </c>
      <c r="C110">
        <v>157311404411</v>
      </c>
      <c r="G110" t="s">
        <v>103</v>
      </c>
    </row>
    <row r="111" spans="1:7">
      <c r="A111" t="s">
        <v>99</v>
      </c>
      <c r="B111">
        <v>1</v>
      </c>
      <c r="C111">
        <v>1187499035.1800001</v>
      </c>
      <c r="G111" t="s">
        <v>104</v>
      </c>
    </row>
    <row r="112" spans="1:7">
      <c r="A112" t="s">
        <v>100</v>
      </c>
      <c r="B112">
        <v>4</v>
      </c>
      <c r="C112">
        <v>426997691992</v>
      </c>
      <c r="G112" t="s">
        <v>105</v>
      </c>
    </row>
    <row r="113" spans="1:7">
      <c r="A113" t="s">
        <v>591</v>
      </c>
      <c r="B113">
        <v>1</v>
      </c>
      <c r="C113">
        <v>450960407312</v>
      </c>
      <c r="G113" t="s">
        <v>106</v>
      </c>
    </row>
    <row r="114" spans="1:7">
      <c r="A114" t="s">
        <v>101</v>
      </c>
      <c r="B114">
        <v>2</v>
      </c>
      <c r="C114">
        <v>24625273378.099998</v>
      </c>
      <c r="G114" t="s">
        <v>107</v>
      </c>
    </row>
    <row r="115" spans="1:7">
      <c r="A115" t="s">
        <v>102</v>
      </c>
      <c r="B115">
        <v>6</v>
      </c>
      <c r="C115">
        <v>536675821288</v>
      </c>
      <c r="G115" t="s">
        <v>108</v>
      </c>
    </row>
    <row r="116" spans="1:7">
      <c r="A116" t="s">
        <v>103</v>
      </c>
      <c r="B116">
        <v>2</v>
      </c>
      <c r="C116">
        <v>171761101394</v>
      </c>
      <c r="G116" t="s">
        <v>109</v>
      </c>
    </row>
    <row r="117" spans="1:7">
      <c r="A117" t="s">
        <v>104</v>
      </c>
      <c r="B117">
        <v>2</v>
      </c>
      <c r="C117">
        <v>272296979508</v>
      </c>
      <c r="G117" t="s">
        <v>110</v>
      </c>
    </row>
    <row r="118" spans="1:7">
      <c r="A118" t="s">
        <v>105</v>
      </c>
      <c r="B118">
        <v>2</v>
      </c>
      <c r="C118">
        <v>291935176131</v>
      </c>
      <c r="G118" t="s">
        <v>111</v>
      </c>
    </row>
    <row r="119" spans="1:7">
      <c r="A119" t="s">
        <v>106</v>
      </c>
      <c r="B119">
        <v>6</v>
      </c>
      <c r="C119">
        <v>4066435120430</v>
      </c>
      <c r="G119" t="s">
        <v>112</v>
      </c>
    </row>
    <row r="120" spans="1:7">
      <c r="A120" t="s">
        <v>107</v>
      </c>
      <c r="B120">
        <v>2</v>
      </c>
      <c r="C120">
        <v>323175358977</v>
      </c>
      <c r="G120" t="s">
        <v>113</v>
      </c>
    </row>
    <row r="121" spans="1:7">
      <c r="A121" t="s">
        <v>108</v>
      </c>
      <c r="B121">
        <v>1</v>
      </c>
      <c r="C121">
        <v>2276935857.8600001</v>
      </c>
      <c r="G121" t="s">
        <v>114</v>
      </c>
    </row>
    <row r="122" spans="1:7">
      <c r="A122" t="s">
        <v>109</v>
      </c>
      <c r="B122">
        <v>1</v>
      </c>
      <c r="C122">
        <v>442442947685</v>
      </c>
      <c r="G122" t="s">
        <v>115</v>
      </c>
    </row>
    <row r="123" spans="1:7">
      <c r="A123" t="s">
        <v>241</v>
      </c>
      <c r="B123">
        <v>1</v>
      </c>
      <c r="C123">
        <v>97083667.457100004</v>
      </c>
      <c r="G123" t="s">
        <v>116</v>
      </c>
    </row>
    <row r="124" spans="1:7">
      <c r="A124" t="s">
        <v>118</v>
      </c>
      <c r="B124">
        <v>1</v>
      </c>
      <c r="C124">
        <v>62771370182.599998</v>
      </c>
      <c r="G124" t="s">
        <v>117</v>
      </c>
    </row>
    <row r="125" spans="1:7">
      <c r="A125" t="s">
        <v>119</v>
      </c>
      <c r="B125">
        <v>2</v>
      </c>
      <c r="C125">
        <v>164048230446</v>
      </c>
      <c r="G125" t="s">
        <v>118</v>
      </c>
    </row>
    <row r="126" spans="1:7">
      <c r="A126" t="s">
        <v>592</v>
      </c>
      <c r="B126">
        <v>1</v>
      </c>
      <c r="C126">
        <v>550789871371</v>
      </c>
      <c r="G126" t="s">
        <v>119</v>
      </c>
    </row>
    <row r="127" spans="1:7">
      <c r="A127" t="s">
        <v>160</v>
      </c>
      <c r="B127">
        <v>2</v>
      </c>
      <c r="C127">
        <v>213490135966</v>
      </c>
      <c r="G127" t="s">
        <v>592</v>
      </c>
    </row>
    <row r="128" spans="1:7">
      <c r="A128" t="s">
        <v>123</v>
      </c>
      <c r="B128">
        <v>1</v>
      </c>
      <c r="C128">
        <v>11182189380.6</v>
      </c>
      <c r="G128" t="s">
        <v>120</v>
      </c>
    </row>
    <row r="129" spans="1:7">
      <c r="A129" t="s">
        <v>124</v>
      </c>
      <c r="B129">
        <v>2</v>
      </c>
      <c r="C129">
        <v>28357162287.700001</v>
      </c>
      <c r="G129" t="s">
        <v>121</v>
      </c>
    </row>
    <row r="130" spans="1:7">
      <c r="A130" t="s">
        <v>125</v>
      </c>
      <c r="B130">
        <v>1</v>
      </c>
      <c r="C130">
        <v>20185530895.400002</v>
      </c>
      <c r="G130" t="s">
        <v>122</v>
      </c>
    </row>
    <row r="131" spans="1:7">
      <c r="A131" t="s">
        <v>231</v>
      </c>
      <c r="B131">
        <v>1</v>
      </c>
      <c r="C131">
        <v>1623628461.0899999</v>
      </c>
      <c r="G131" t="s">
        <v>123</v>
      </c>
    </row>
    <row r="132" spans="1:7">
      <c r="A132" t="s">
        <v>126</v>
      </c>
      <c r="B132">
        <v>2</v>
      </c>
      <c r="C132">
        <v>251777682095</v>
      </c>
      <c r="G132" t="s">
        <v>124</v>
      </c>
    </row>
    <row r="133" spans="1:7">
      <c r="A133" t="s">
        <v>127</v>
      </c>
      <c r="B133">
        <v>1</v>
      </c>
      <c r="C133">
        <v>364462474371</v>
      </c>
      <c r="G133" t="s">
        <v>125</v>
      </c>
    </row>
    <row r="134" spans="1:7">
      <c r="A134" t="s">
        <v>121</v>
      </c>
      <c r="B134">
        <v>2</v>
      </c>
      <c r="C134">
        <v>1640983021540</v>
      </c>
      <c r="G134" t="s">
        <v>126</v>
      </c>
    </row>
    <row r="135" spans="1:7">
      <c r="A135" t="s">
        <v>128</v>
      </c>
      <c r="B135">
        <v>1</v>
      </c>
      <c r="C135">
        <v>6829238125.5500002</v>
      </c>
      <c r="G135" t="s">
        <v>127</v>
      </c>
    </row>
    <row r="136" spans="1:7">
      <c r="A136" t="s">
        <v>12</v>
      </c>
      <c r="B136">
        <v>1</v>
      </c>
      <c r="C136">
        <v>475717903409</v>
      </c>
      <c r="G136" t="s">
        <v>128</v>
      </c>
    </row>
    <row r="137" spans="1:7">
      <c r="A137" t="s">
        <v>129</v>
      </c>
      <c r="B137">
        <v>2</v>
      </c>
      <c r="C137">
        <v>1196263679980</v>
      </c>
      <c r="G137" t="s">
        <v>129</v>
      </c>
    </row>
    <row r="138" spans="1:7">
      <c r="A138" t="s">
        <v>183</v>
      </c>
      <c r="B138">
        <v>1</v>
      </c>
      <c r="C138">
        <v>452807290690</v>
      </c>
      <c r="G138" t="s">
        <v>130</v>
      </c>
    </row>
    <row r="139" spans="1:7">
      <c r="A139" t="s">
        <v>130</v>
      </c>
      <c r="B139">
        <v>6</v>
      </c>
      <c r="C139">
        <v>510819176313</v>
      </c>
      <c r="G139" t="s">
        <v>131</v>
      </c>
    </row>
    <row r="140" spans="1:7">
      <c r="A140" t="s">
        <v>131</v>
      </c>
      <c r="B140">
        <v>3</v>
      </c>
      <c r="C140">
        <v>920727128090</v>
      </c>
      <c r="G140" t="s">
        <v>132</v>
      </c>
    </row>
    <row r="141" spans="1:7">
      <c r="A141" t="s">
        <v>132</v>
      </c>
      <c r="B141">
        <v>1</v>
      </c>
      <c r="C141">
        <v>52914937777.099998</v>
      </c>
      <c r="G141" t="s">
        <v>133</v>
      </c>
    </row>
    <row r="142" spans="1:7">
      <c r="A142" t="s">
        <v>133</v>
      </c>
      <c r="B142">
        <v>1</v>
      </c>
      <c r="C142">
        <v>2001410344700</v>
      </c>
      <c r="G142" t="s">
        <v>134</v>
      </c>
    </row>
    <row r="143" spans="1:7">
      <c r="A143" t="s">
        <v>134</v>
      </c>
      <c r="B143">
        <v>2</v>
      </c>
      <c r="C143">
        <v>47616384868.800003</v>
      </c>
      <c r="G143" t="s">
        <v>135</v>
      </c>
    </row>
    <row r="144" spans="1:7">
      <c r="A144" t="s">
        <v>161</v>
      </c>
      <c r="B144">
        <v>1</v>
      </c>
      <c r="C144">
        <v>187730028275</v>
      </c>
      <c r="G144" t="s">
        <v>136</v>
      </c>
    </row>
    <row r="145" spans="1:7">
      <c r="A145" t="s">
        <v>135</v>
      </c>
      <c r="B145">
        <v>1</v>
      </c>
      <c r="C145">
        <v>173191652945</v>
      </c>
      <c r="G145" t="s">
        <v>137</v>
      </c>
    </row>
    <row r="146" spans="1:7">
      <c r="A146" t="s">
        <v>162</v>
      </c>
      <c r="B146">
        <v>2</v>
      </c>
      <c r="C146">
        <v>66740924520.300003</v>
      </c>
      <c r="G146" t="s">
        <v>138</v>
      </c>
    </row>
    <row r="147" spans="1:7">
      <c r="A147" t="s">
        <v>242</v>
      </c>
      <c r="B147">
        <v>1</v>
      </c>
      <c r="C147">
        <v>27058046.861200001</v>
      </c>
      <c r="G147" t="s">
        <v>139</v>
      </c>
    </row>
    <row r="148" spans="1:7">
      <c r="A148" t="s">
        <v>137</v>
      </c>
      <c r="B148">
        <v>4</v>
      </c>
      <c r="C148">
        <v>3186921609510</v>
      </c>
      <c r="G148" t="s">
        <v>140</v>
      </c>
    </row>
    <row r="149" spans="1:7">
      <c r="A149" t="s">
        <v>138</v>
      </c>
      <c r="B149">
        <v>3</v>
      </c>
      <c r="C149">
        <v>3010629711280</v>
      </c>
      <c r="G149" t="s">
        <v>141</v>
      </c>
    </row>
    <row r="150" spans="1:7">
      <c r="A150" t="s">
        <v>139</v>
      </c>
      <c r="B150">
        <v>1</v>
      </c>
      <c r="C150">
        <v>287641609.00199997</v>
      </c>
      <c r="G150" t="s">
        <v>142</v>
      </c>
    </row>
    <row r="151" spans="1:7">
      <c r="A151" t="s">
        <v>140</v>
      </c>
      <c r="B151">
        <v>1</v>
      </c>
      <c r="C151">
        <v>6382650539.4300003</v>
      </c>
      <c r="G151" t="s">
        <v>143</v>
      </c>
    </row>
    <row r="152" spans="1:7">
      <c r="A152" t="s">
        <v>141</v>
      </c>
      <c r="B152">
        <v>1</v>
      </c>
      <c r="C152">
        <v>7189621648.0100002</v>
      </c>
      <c r="G152" t="s">
        <v>144</v>
      </c>
    </row>
    <row r="153" spans="1:7">
      <c r="A153" t="s">
        <v>142</v>
      </c>
      <c r="B153">
        <v>3</v>
      </c>
      <c r="C153">
        <v>280453737877</v>
      </c>
      <c r="G153" t="s">
        <v>145</v>
      </c>
    </row>
    <row r="154" spans="1:7">
      <c r="A154" t="s">
        <v>143</v>
      </c>
      <c r="B154">
        <v>2</v>
      </c>
      <c r="C154">
        <v>566281285397</v>
      </c>
      <c r="G154" t="s">
        <v>146</v>
      </c>
    </row>
    <row r="155" spans="1:7">
      <c r="A155" t="s">
        <v>144</v>
      </c>
      <c r="B155">
        <v>2</v>
      </c>
      <c r="C155">
        <v>497473238972</v>
      </c>
      <c r="G155" t="s">
        <v>147</v>
      </c>
    </row>
    <row r="156" spans="1:7">
      <c r="A156" t="s">
        <v>145</v>
      </c>
      <c r="B156">
        <v>1</v>
      </c>
      <c r="C156">
        <v>562215381138</v>
      </c>
      <c r="G156" t="s">
        <v>148</v>
      </c>
    </row>
    <row r="157" spans="1:7">
      <c r="A157" t="s">
        <v>146</v>
      </c>
      <c r="B157">
        <v>2</v>
      </c>
      <c r="C157">
        <v>309260558787</v>
      </c>
      <c r="G157" t="s">
        <v>149</v>
      </c>
    </row>
    <row r="158" spans="1:7">
      <c r="A158" t="s">
        <v>163</v>
      </c>
      <c r="B158">
        <v>1</v>
      </c>
      <c r="C158">
        <v>13890636708.4</v>
      </c>
      <c r="G158" t="s">
        <v>150</v>
      </c>
    </row>
    <row r="159" spans="1:7">
      <c r="A159" t="s">
        <v>59</v>
      </c>
      <c r="B159">
        <v>1</v>
      </c>
      <c r="C159">
        <v>64288620929.300003</v>
      </c>
      <c r="G159" t="s">
        <v>151</v>
      </c>
    </row>
    <row r="160" spans="1:7">
      <c r="A160" t="s">
        <v>147</v>
      </c>
      <c r="B160">
        <v>2</v>
      </c>
      <c r="C160">
        <v>1175911484940</v>
      </c>
      <c r="G160" t="s">
        <v>152</v>
      </c>
    </row>
    <row r="161" spans="1:7">
      <c r="A161" t="s">
        <v>148</v>
      </c>
      <c r="B161">
        <v>2</v>
      </c>
      <c r="C161">
        <v>4104491796460</v>
      </c>
      <c r="G161" t="s">
        <v>153</v>
      </c>
    </row>
    <row r="162" spans="1:7">
      <c r="A162" t="s">
        <v>149</v>
      </c>
      <c r="B162">
        <v>2</v>
      </c>
      <c r="C162">
        <v>213809243462</v>
      </c>
      <c r="G162" t="s">
        <v>154</v>
      </c>
    </row>
    <row r="163" spans="1:7">
      <c r="A163" t="s">
        <v>150</v>
      </c>
      <c r="B163">
        <v>1</v>
      </c>
      <c r="C163">
        <v>179049033223</v>
      </c>
      <c r="G163" t="s">
        <v>155</v>
      </c>
    </row>
    <row r="164" spans="1:7">
      <c r="A164" t="s">
        <v>151</v>
      </c>
      <c r="B164">
        <v>1</v>
      </c>
      <c r="C164">
        <v>318144158061</v>
      </c>
      <c r="G164" t="s">
        <v>156</v>
      </c>
    </row>
    <row r="165" spans="1:7">
      <c r="A165" t="s">
        <v>152</v>
      </c>
      <c r="B165">
        <v>1</v>
      </c>
      <c r="C165">
        <v>430746724582</v>
      </c>
      <c r="G165" t="s">
        <v>157</v>
      </c>
    </row>
    <row r="166" spans="1:7">
      <c r="A166" t="s">
        <v>153</v>
      </c>
      <c r="B166">
        <v>2</v>
      </c>
      <c r="C166">
        <v>114393517185</v>
      </c>
      <c r="G166" t="s">
        <v>158</v>
      </c>
    </row>
    <row r="167" spans="1:7">
      <c r="A167" t="s">
        <v>154</v>
      </c>
      <c r="B167">
        <v>2</v>
      </c>
      <c r="C167">
        <v>763573135293</v>
      </c>
      <c r="G167" t="s">
        <v>159</v>
      </c>
    </row>
    <row r="168" spans="1:7">
      <c r="A168" t="s">
        <v>115</v>
      </c>
      <c r="B168">
        <v>5</v>
      </c>
      <c r="C168">
        <v>933625856809</v>
      </c>
      <c r="G168" t="s">
        <v>160</v>
      </c>
    </row>
    <row r="169" spans="1:7">
      <c r="A169" t="s">
        <v>155</v>
      </c>
      <c r="B169">
        <v>1</v>
      </c>
      <c r="C169">
        <v>1826497378.79</v>
      </c>
      <c r="G169" t="s">
        <v>161</v>
      </c>
    </row>
    <row r="170" spans="1:7">
      <c r="A170" t="s">
        <v>156</v>
      </c>
      <c r="B170">
        <v>3</v>
      </c>
      <c r="C170">
        <v>556486736051</v>
      </c>
      <c r="G170" t="s">
        <v>162</v>
      </c>
    </row>
    <row r="171" spans="1:7">
      <c r="A171" t="s">
        <v>173</v>
      </c>
      <c r="B171">
        <v>2</v>
      </c>
      <c r="C171">
        <v>224384723324</v>
      </c>
      <c r="G171" t="s">
        <v>163</v>
      </c>
    </row>
    <row r="172" spans="1:7">
      <c r="A172" t="s">
        <v>174</v>
      </c>
      <c r="B172">
        <v>2</v>
      </c>
      <c r="C172">
        <v>614806246527</v>
      </c>
      <c r="G172" t="s">
        <v>164</v>
      </c>
    </row>
    <row r="173" spans="1:7">
      <c r="A173" t="s">
        <v>175</v>
      </c>
      <c r="B173">
        <v>1</v>
      </c>
      <c r="C173">
        <v>1120233980.8299999</v>
      </c>
      <c r="G173" t="s">
        <v>165</v>
      </c>
    </row>
    <row r="174" spans="1:7">
      <c r="A174" t="s">
        <v>176</v>
      </c>
      <c r="B174">
        <v>1</v>
      </c>
      <c r="C174">
        <v>353720221049</v>
      </c>
      <c r="G174" t="s">
        <v>166</v>
      </c>
    </row>
    <row r="175" spans="1:7">
      <c r="A175" t="s">
        <v>177</v>
      </c>
      <c r="B175">
        <v>2</v>
      </c>
      <c r="C175">
        <v>331267034172</v>
      </c>
      <c r="G175" t="s">
        <v>167</v>
      </c>
    </row>
    <row r="176" spans="1:7">
      <c r="A176" t="s">
        <v>178</v>
      </c>
      <c r="B176">
        <v>7</v>
      </c>
      <c r="C176">
        <v>2403327262610</v>
      </c>
      <c r="G176" t="s">
        <v>168</v>
      </c>
    </row>
    <row r="177" spans="1:7">
      <c r="A177" t="s">
        <v>243</v>
      </c>
      <c r="B177">
        <v>1</v>
      </c>
      <c r="C177">
        <v>3685148.1586000002</v>
      </c>
      <c r="G177" t="s">
        <v>169</v>
      </c>
    </row>
    <row r="178" spans="1:7">
      <c r="A178" t="s">
        <v>244</v>
      </c>
      <c r="B178">
        <v>1</v>
      </c>
      <c r="C178">
        <v>641233.95750000002</v>
      </c>
      <c r="G178" t="s">
        <v>170</v>
      </c>
    </row>
    <row r="179" spans="1:7">
      <c r="A179" t="s">
        <v>113</v>
      </c>
      <c r="B179">
        <v>2</v>
      </c>
      <c r="C179">
        <v>870788195223</v>
      </c>
      <c r="G179" t="s">
        <v>171</v>
      </c>
    </row>
    <row r="180" spans="1:7">
      <c r="A180" t="s">
        <v>179</v>
      </c>
      <c r="B180">
        <v>4</v>
      </c>
      <c r="C180">
        <v>1971037960210</v>
      </c>
      <c r="G180" t="s">
        <v>172</v>
      </c>
    </row>
    <row r="181" spans="1:7">
      <c r="A181" t="s">
        <v>122</v>
      </c>
      <c r="B181">
        <v>2</v>
      </c>
      <c r="C181">
        <v>745709223704</v>
      </c>
      <c r="G181" t="s">
        <v>173</v>
      </c>
    </row>
    <row r="182" spans="1:7">
      <c r="A182" t="s">
        <v>180</v>
      </c>
      <c r="B182">
        <v>1</v>
      </c>
      <c r="C182">
        <v>842327516349</v>
      </c>
      <c r="G182" t="s">
        <v>174</v>
      </c>
    </row>
    <row r="183" spans="1:7">
      <c r="A183" t="s">
        <v>181</v>
      </c>
      <c r="B183">
        <v>1</v>
      </c>
      <c r="C183">
        <v>29973449184.400002</v>
      </c>
      <c r="G183" t="s">
        <v>175</v>
      </c>
    </row>
    <row r="184" spans="1:7">
      <c r="A184" t="s">
        <v>184</v>
      </c>
      <c r="B184">
        <v>1</v>
      </c>
      <c r="C184">
        <v>315476632426</v>
      </c>
      <c r="G184" t="s">
        <v>176</v>
      </c>
    </row>
    <row r="185" spans="1:7">
      <c r="A185" t="s">
        <v>201</v>
      </c>
      <c r="B185">
        <v>1</v>
      </c>
      <c r="C185">
        <v>474896777788</v>
      </c>
      <c r="G185" t="s">
        <v>177</v>
      </c>
    </row>
    <row r="186" spans="1:7">
      <c r="A186" t="s">
        <v>170</v>
      </c>
      <c r="B186">
        <v>3</v>
      </c>
      <c r="C186">
        <v>172954279984</v>
      </c>
      <c r="G186" t="s">
        <v>178</v>
      </c>
    </row>
    <row r="187" spans="1:7">
      <c r="A187" t="s">
        <v>164</v>
      </c>
      <c r="B187">
        <v>2</v>
      </c>
      <c r="C187">
        <v>31485219437</v>
      </c>
      <c r="G187" t="s">
        <v>179</v>
      </c>
    </row>
    <row r="188" spans="1:7">
      <c r="A188" t="s">
        <v>42</v>
      </c>
      <c r="B188">
        <v>1</v>
      </c>
      <c r="C188">
        <v>3689410762.9400001</v>
      </c>
      <c r="G188" t="s">
        <v>180</v>
      </c>
    </row>
    <row r="189" spans="1:7">
      <c r="A189" t="s">
        <v>136</v>
      </c>
      <c r="B189">
        <v>1</v>
      </c>
      <c r="C189">
        <v>1278139705150</v>
      </c>
      <c r="G189" t="s">
        <v>181</v>
      </c>
    </row>
    <row r="190" spans="1:7">
      <c r="A190" t="s">
        <v>47</v>
      </c>
      <c r="B190">
        <v>1</v>
      </c>
      <c r="C190">
        <v>33806092397.200001</v>
      </c>
      <c r="G190" t="s">
        <v>182</v>
      </c>
    </row>
    <row r="191" spans="1:7">
      <c r="A191" t="s">
        <v>593</v>
      </c>
      <c r="B191">
        <v>1</v>
      </c>
      <c r="C191">
        <v>315360803151</v>
      </c>
      <c r="G191" t="s">
        <v>183</v>
      </c>
    </row>
    <row r="192" spans="1:7">
      <c r="A192" t="s">
        <v>185</v>
      </c>
      <c r="B192">
        <v>1</v>
      </c>
      <c r="C192">
        <v>29604918712.599998</v>
      </c>
      <c r="G192" t="s">
        <v>184</v>
      </c>
    </row>
    <row r="193" spans="1:7">
      <c r="A193" t="s">
        <v>186</v>
      </c>
      <c r="B193">
        <v>15</v>
      </c>
      <c r="C193">
        <v>7671948863460</v>
      </c>
      <c r="G193" t="s">
        <v>593</v>
      </c>
    </row>
    <row r="194" spans="1:7">
      <c r="A194" t="s">
        <v>187</v>
      </c>
      <c r="B194">
        <v>1</v>
      </c>
      <c r="C194">
        <v>9487710573.1499996</v>
      </c>
      <c r="G194" t="s">
        <v>185</v>
      </c>
    </row>
    <row r="195" spans="1:7">
      <c r="A195" t="s">
        <v>594</v>
      </c>
      <c r="B195">
        <v>2</v>
      </c>
      <c r="C195">
        <v>4179030371.0999999</v>
      </c>
      <c r="G195" t="s">
        <v>186</v>
      </c>
    </row>
    <row r="196" spans="1:7">
      <c r="A196" t="s">
        <v>189</v>
      </c>
      <c r="B196">
        <v>2</v>
      </c>
      <c r="C196">
        <v>12413840840.4</v>
      </c>
      <c r="G196" t="s">
        <v>187</v>
      </c>
    </row>
    <row r="197" spans="1:7">
      <c r="A197" t="s">
        <v>206</v>
      </c>
      <c r="B197">
        <v>1</v>
      </c>
      <c r="C197">
        <v>449214734640</v>
      </c>
      <c r="G197" t="s">
        <v>594</v>
      </c>
    </row>
    <row r="198" spans="1:7">
      <c r="A198" t="s">
        <v>190</v>
      </c>
      <c r="B198">
        <v>1</v>
      </c>
      <c r="C198">
        <v>9501814150.6000004</v>
      </c>
      <c r="G198" t="s">
        <v>188</v>
      </c>
    </row>
    <row r="199" spans="1:7">
      <c r="A199" t="s">
        <v>191</v>
      </c>
      <c r="B199">
        <v>1</v>
      </c>
      <c r="C199">
        <v>15412818473.9</v>
      </c>
      <c r="G199" t="s">
        <v>189</v>
      </c>
    </row>
    <row r="200" spans="1:7">
      <c r="A200" t="s">
        <v>192</v>
      </c>
      <c r="B200">
        <v>1</v>
      </c>
      <c r="C200">
        <v>36243166338.300003</v>
      </c>
      <c r="G200" t="s">
        <v>190</v>
      </c>
    </row>
    <row r="201" spans="1:7">
      <c r="A201" t="s">
        <v>193</v>
      </c>
      <c r="B201">
        <v>1</v>
      </c>
      <c r="C201">
        <v>130475808891</v>
      </c>
      <c r="G201" t="s">
        <v>191</v>
      </c>
    </row>
    <row r="202" spans="1:7">
      <c r="A202" t="s">
        <v>112</v>
      </c>
      <c r="B202">
        <v>4</v>
      </c>
      <c r="C202">
        <v>165376557464</v>
      </c>
      <c r="G202" t="s">
        <v>192</v>
      </c>
    </row>
    <row r="203" spans="1:7">
      <c r="A203" t="s">
        <v>194</v>
      </c>
      <c r="B203">
        <v>3</v>
      </c>
      <c r="C203">
        <v>224219042642</v>
      </c>
      <c r="G203" t="s">
        <v>193</v>
      </c>
    </row>
    <row r="204" spans="1:7">
      <c r="A204" t="s">
        <v>114</v>
      </c>
      <c r="B204">
        <v>2</v>
      </c>
      <c r="C204">
        <v>222072171480</v>
      </c>
      <c r="G204" t="s">
        <v>194</v>
      </c>
    </row>
    <row r="205" spans="1:7">
      <c r="A205" t="s">
        <v>165</v>
      </c>
      <c r="B205">
        <v>1</v>
      </c>
      <c r="C205">
        <v>73782723523.899994</v>
      </c>
      <c r="G205" t="s">
        <v>195</v>
      </c>
    </row>
    <row r="206" spans="1:7">
      <c r="A206" t="s">
        <v>43</v>
      </c>
      <c r="B206">
        <v>1</v>
      </c>
      <c r="C206">
        <v>2838081879.5500002</v>
      </c>
      <c r="G206" t="s">
        <v>196</v>
      </c>
    </row>
    <row r="207" spans="1:7">
      <c r="A207" t="s">
        <v>44</v>
      </c>
      <c r="B207">
        <v>1</v>
      </c>
      <c r="C207">
        <v>1552475844.1300001</v>
      </c>
      <c r="G207" t="s">
        <v>197</v>
      </c>
    </row>
    <row r="208" spans="1:7">
      <c r="A208" t="s">
        <v>195</v>
      </c>
      <c r="B208">
        <v>1</v>
      </c>
      <c r="C208">
        <v>1341481622380</v>
      </c>
      <c r="G208" t="s">
        <v>198</v>
      </c>
    </row>
    <row r="209" spans="1:7">
      <c r="A209" t="s">
        <v>196</v>
      </c>
      <c r="B209">
        <v>1</v>
      </c>
      <c r="C209">
        <v>160578587967</v>
      </c>
      <c r="G209" t="s">
        <v>199</v>
      </c>
    </row>
    <row r="210" spans="1:7">
      <c r="A210" t="s">
        <v>197</v>
      </c>
      <c r="B210">
        <v>1</v>
      </c>
      <c r="C210">
        <v>714109372.27199996</v>
      </c>
      <c r="G210" t="s">
        <v>200</v>
      </c>
    </row>
    <row r="211" spans="1:7">
      <c r="A211" t="s">
        <v>198</v>
      </c>
      <c r="B211">
        <v>1</v>
      </c>
      <c r="C211">
        <v>2175500775.9400001</v>
      </c>
      <c r="G211" t="s">
        <v>201</v>
      </c>
    </row>
    <row r="212" spans="1:7">
      <c r="A212" t="s">
        <v>245</v>
      </c>
      <c r="B212">
        <v>1</v>
      </c>
      <c r="C212">
        <v>465986129.77200001</v>
      </c>
      <c r="G212" t="s">
        <v>202</v>
      </c>
    </row>
    <row r="213" spans="1:7">
      <c r="A213" t="s">
        <v>246</v>
      </c>
      <c r="B213">
        <v>1</v>
      </c>
      <c r="C213">
        <v>214372087.65400001</v>
      </c>
      <c r="G213" t="s">
        <v>203</v>
      </c>
    </row>
    <row r="214" spans="1:7">
      <c r="A214" t="s">
        <v>199</v>
      </c>
      <c r="B214">
        <v>3</v>
      </c>
      <c r="C214">
        <v>1605270128360</v>
      </c>
      <c r="G214" t="s">
        <v>204</v>
      </c>
    </row>
    <row r="215" spans="1:7">
      <c r="A215" t="s">
        <v>202</v>
      </c>
      <c r="B215">
        <v>2</v>
      </c>
      <c r="C215">
        <v>1072712522230</v>
      </c>
      <c r="G215" t="s">
        <v>205</v>
      </c>
    </row>
    <row r="216" spans="1:7">
      <c r="A216" t="s">
        <v>166</v>
      </c>
      <c r="B216">
        <v>2</v>
      </c>
      <c r="C216">
        <v>1237781154110</v>
      </c>
      <c r="G216" t="s">
        <v>206</v>
      </c>
    </row>
    <row r="217" spans="1:7">
      <c r="A217" t="s">
        <v>111</v>
      </c>
      <c r="B217">
        <v>5</v>
      </c>
      <c r="C217">
        <v>430409261278</v>
      </c>
      <c r="G217" t="s">
        <v>207</v>
      </c>
    </row>
    <row r="218" spans="1:7">
      <c r="A218" t="s">
        <v>204</v>
      </c>
      <c r="B218">
        <v>6</v>
      </c>
      <c r="C218">
        <v>561686551408</v>
      </c>
      <c r="G218" t="s">
        <v>208</v>
      </c>
    </row>
    <row r="219" spans="1:7">
      <c r="A219" t="s">
        <v>205</v>
      </c>
      <c r="B219">
        <v>3</v>
      </c>
      <c r="C219">
        <v>533548896764</v>
      </c>
      <c r="G219" t="s">
        <v>209</v>
      </c>
    </row>
    <row r="220" spans="1:7">
      <c r="A220" t="s">
        <v>171</v>
      </c>
      <c r="B220">
        <v>2</v>
      </c>
      <c r="C220">
        <v>82559682952.100006</v>
      </c>
      <c r="G220" t="s">
        <v>210</v>
      </c>
    </row>
    <row r="221" spans="1:7">
      <c r="A221" t="s">
        <v>207</v>
      </c>
      <c r="B221">
        <v>1</v>
      </c>
      <c r="C221">
        <v>133312371585</v>
      </c>
      <c r="G221" t="s">
        <v>211</v>
      </c>
    </row>
    <row r="222" spans="1:7">
      <c r="A222" t="s">
        <v>208</v>
      </c>
      <c r="B222">
        <v>4</v>
      </c>
      <c r="C222">
        <v>796758791555</v>
      </c>
      <c r="G222" t="s">
        <v>212</v>
      </c>
    </row>
    <row r="223" spans="1:7">
      <c r="A223" t="s">
        <v>209</v>
      </c>
      <c r="B223">
        <v>4</v>
      </c>
      <c r="C223">
        <v>155776987358</v>
      </c>
      <c r="G223" t="s">
        <v>213</v>
      </c>
    </row>
    <row r="224" spans="1:7">
      <c r="A224" t="s">
        <v>210</v>
      </c>
      <c r="B224">
        <v>1</v>
      </c>
      <c r="C224">
        <v>10270244491.799999</v>
      </c>
      <c r="G224" t="s">
        <v>214</v>
      </c>
    </row>
    <row r="225" spans="1:7">
      <c r="A225" t="s">
        <v>211</v>
      </c>
      <c r="B225">
        <v>3</v>
      </c>
      <c r="C225">
        <v>355467644402</v>
      </c>
      <c r="G225" t="s">
        <v>215</v>
      </c>
    </row>
    <row r="226" spans="1:7">
      <c r="A226" t="s">
        <v>212</v>
      </c>
      <c r="B226">
        <v>1</v>
      </c>
      <c r="C226">
        <v>241580102928</v>
      </c>
      <c r="G226" t="s">
        <v>216</v>
      </c>
    </row>
    <row r="227" spans="1:7">
      <c r="A227" t="s">
        <v>213</v>
      </c>
      <c r="B227">
        <v>3</v>
      </c>
      <c r="C227">
        <v>298685387262</v>
      </c>
      <c r="G227" t="s">
        <v>217</v>
      </c>
    </row>
    <row r="228" spans="1:7">
      <c r="A228" t="s">
        <v>214</v>
      </c>
      <c r="B228">
        <v>1</v>
      </c>
      <c r="C228">
        <v>15441805078.4</v>
      </c>
      <c r="G228" t="s">
        <v>218</v>
      </c>
    </row>
    <row r="229" spans="1:7">
      <c r="A229" t="s">
        <v>215</v>
      </c>
      <c r="B229">
        <v>1</v>
      </c>
      <c r="C229">
        <v>320609002740</v>
      </c>
      <c r="G229" t="s">
        <v>219</v>
      </c>
    </row>
    <row r="230" spans="1:7">
      <c r="A230" t="s">
        <v>216</v>
      </c>
      <c r="B230">
        <v>1</v>
      </c>
      <c r="C230">
        <v>666070717709</v>
      </c>
      <c r="G230" t="s">
        <v>220</v>
      </c>
    </row>
    <row r="231" spans="1:7">
      <c r="A231" t="s">
        <v>24</v>
      </c>
      <c r="B231">
        <v>1</v>
      </c>
      <c r="C231">
        <v>472480840744</v>
      </c>
      <c r="G231" t="s">
        <v>221</v>
      </c>
    </row>
    <row r="232" spans="1:7">
      <c r="A232" t="s">
        <v>217</v>
      </c>
      <c r="B232">
        <v>2</v>
      </c>
      <c r="C232">
        <v>76574299150.600006</v>
      </c>
      <c r="G232" t="s">
        <v>222</v>
      </c>
    </row>
    <row r="233" spans="1:7">
      <c r="A233" t="s">
        <v>218</v>
      </c>
      <c r="B233">
        <v>1</v>
      </c>
      <c r="C233">
        <v>758167983173</v>
      </c>
      <c r="G233" t="s">
        <v>223</v>
      </c>
    </row>
    <row r="234" spans="1:7">
      <c r="A234" t="s">
        <v>219</v>
      </c>
      <c r="B234">
        <v>3</v>
      </c>
      <c r="C234">
        <v>99748890421.899994</v>
      </c>
      <c r="G234" t="s">
        <v>224</v>
      </c>
    </row>
    <row r="235" spans="1:7">
      <c r="A235" t="s">
        <v>220</v>
      </c>
      <c r="B235">
        <v>4</v>
      </c>
      <c r="C235">
        <v>262137388410</v>
      </c>
      <c r="G235" t="s">
        <v>225</v>
      </c>
    </row>
    <row r="236" spans="1:7">
      <c r="A236" t="s">
        <v>221</v>
      </c>
      <c r="B236">
        <v>1</v>
      </c>
      <c r="C236">
        <v>91027490483.300003</v>
      </c>
      <c r="G236" t="s">
        <v>226</v>
      </c>
    </row>
    <row r="237" spans="1:7">
      <c r="A237" t="s">
        <v>222</v>
      </c>
      <c r="B237">
        <v>1</v>
      </c>
      <c r="C237">
        <v>753130313302</v>
      </c>
      <c r="G237" t="s">
        <v>227</v>
      </c>
    </row>
    <row r="238" spans="1:7">
      <c r="A238" t="s">
        <v>167</v>
      </c>
      <c r="B238">
        <v>2</v>
      </c>
      <c r="C238">
        <v>136250499937</v>
      </c>
      <c r="G238" t="s">
        <v>228</v>
      </c>
    </row>
    <row r="239" spans="1:7">
      <c r="A239" t="s">
        <v>169</v>
      </c>
      <c r="B239">
        <v>3</v>
      </c>
      <c r="C239">
        <v>57838147196.800003</v>
      </c>
      <c r="G239" t="s">
        <v>229</v>
      </c>
    </row>
    <row r="240" spans="1:7">
      <c r="A240" t="s">
        <v>116</v>
      </c>
      <c r="B240">
        <v>9</v>
      </c>
      <c r="C240">
        <v>739579535373</v>
      </c>
      <c r="G240" t="s">
        <v>230</v>
      </c>
    </row>
    <row r="241" spans="1:7">
      <c r="A241" t="s">
        <v>117</v>
      </c>
      <c r="B241">
        <v>8</v>
      </c>
      <c r="C241">
        <v>2459417589990</v>
      </c>
      <c r="G241" t="s">
        <v>231</v>
      </c>
    </row>
    <row r="242" spans="1:7">
      <c r="A242" t="s">
        <v>227</v>
      </c>
      <c r="B242">
        <v>2</v>
      </c>
      <c r="C242">
        <v>38287726193.800003</v>
      </c>
    </row>
    <row r="243" spans="1:7">
      <c r="A243" t="s">
        <v>110</v>
      </c>
      <c r="B243">
        <v>4</v>
      </c>
      <c r="C243">
        <v>184507769881</v>
      </c>
    </row>
    <row r="244" spans="1:7">
      <c r="A244" t="s">
        <v>225</v>
      </c>
      <c r="B244">
        <v>2</v>
      </c>
      <c r="C244">
        <v>623418752869</v>
      </c>
    </row>
    <row r="245" spans="1:7">
      <c r="A245" t="s">
        <v>172</v>
      </c>
      <c r="B245">
        <v>3</v>
      </c>
      <c r="C245">
        <v>473702914700</v>
      </c>
    </row>
    <row r="246" spans="1:7">
      <c r="A246" t="s">
        <v>226</v>
      </c>
      <c r="B246">
        <v>2</v>
      </c>
      <c r="C246">
        <v>750995536206</v>
      </c>
    </row>
    <row r="247" spans="1:7">
      <c r="A247" t="s">
        <v>228</v>
      </c>
      <c r="B247">
        <v>1</v>
      </c>
      <c r="C247">
        <v>407129407698</v>
      </c>
    </row>
    <row r="248" spans="1:7">
      <c r="A248" t="s">
        <v>229</v>
      </c>
      <c r="B248">
        <v>1</v>
      </c>
      <c r="C248">
        <v>262750795781</v>
      </c>
    </row>
    <row r="249" spans="1:7">
      <c r="A249" t="s">
        <v>168</v>
      </c>
      <c r="B249">
        <v>1</v>
      </c>
      <c r="C249">
        <v>284062638493</v>
      </c>
    </row>
    <row r="250" spans="1:7">
      <c r="A250" t="s">
        <v>230</v>
      </c>
      <c r="B250">
        <v>3</v>
      </c>
      <c r="C250">
        <v>527382654595</v>
      </c>
    </row>
    <row r="251" spans="1:7">
      <c r="B251">
        <f>SUM(B2:B250)</f>
        <v>568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5DE3-C200-4B0F-92B1-574D7E500730}">
  <dimension ref="A2:D30"/>
  <sheetViews>
    <sheetView workbookViewId="0">
      <selection activeCell="B2" sqref="B2:B30"/>
    </sheetView>
  </sheetViews>
  <sheetFormatPr baseColWidth="10" defaultRowHeight="15"/>
  <sheetData>
    <row r="2" spans="1:4">
      <c r="A2">
        <v>1</v>
      </c>
      <c r="B2" t="s">
        <v>263</v>
      </c>
      <c r="C2" t="s">
        <v>264</v>
      </c>
      <c r="D2" t="s">
        <v>597</v>
      </c>
    </row>
    <row r="3" spans="1:4">
      <c r="A3">
        <v>2</v>
      </c>
      <c r="B3" t="s">
        <v>19</v>
      </c>
      <c r="C3" t="s">
        <v>274</v>
      </c>
      <c r="D3" t="s">
        <v>597</v>
      </c>
    </row>
    <row r="4" spans="1:4">
      <c r="A4">
        <v>3</v>
      </c>
      <c r="B4" t="s">
        <v>28</v>
      </c>
      <c r="C4" t="s">
        <v>294</v>
      </c>
      <c r="D4" t="s">
        <v>597</v>
      </c>
    </row>
    <row r="5" spans="1:4">
      <c r="A5">
        <v>4</v>
      </c>
      <c r="B5" t="s">
        <v>50</v>
      </c>
      <c r="C5" t="s">
        <v>323</v>
      </c>
      <c r="D5" t="s">
        <v>597</v>
      </c>
    </row>
    <row r="6" spans="1:4">
      <c r="A6">
        <v>5</v>
      </c>
      <c r="B6" t="s">
        <v>53</v>
      </c>
      <c r="C6" t="s">
        <v>327</v>
      </c>
      <c r="D6" t="s">
        <v>597</v>
      </c>
    </row>
    <row r="7" spans="1:4">
      <c r="A7">
        <v>6</v>
      </c>
      <c r="B7" t="s">
        <v>328</v>
      </c>
      <c r="C7" t="s">
        <v>329</v>
      </c>
      <c r="D7" t="s">
        <v>597</v>
      </c>
    </row>
    <row r="8" spans="1:4">
      <c r="A8">
        <v>7</v>
      </c>
      <c r="B8" t="s">
        <v>54</v>
      </c>
      <c r="C8" t="s">
        <v>332</v>
      </c>
      <c r="D8" t="s">
        <v>597</v>
      </c>
    </row>
    <row r="9" spans="1:4">
      <c r="A9">
        <v>8</v>
      </c>
      <c r="B9" t="s">
        <v>67</v>
      </c>
      <c r="C9" t="s">
        <v>342</v>
      </c>
      <c r="D9" t="s">
        <v>597</v>
      </c>
    </row>
    <row r="10" spans="1:4">
      <c r="A10">
        <v>9</v>
      </c>
      <c r="B10" t="s">
        <v>70</v>
      </c>
      <c r="C10" t="s">
        <v>352</v>
      </c>
      <c r="D10" t="s">
        <v>597</v>
      </c>
    </row>
    <row r="11" spans="1:4">
      <c r="A11">
        <v>10</v>
      </c>
      <c r="B11" t="s">
        <v>72</v>
      </c>
      <c r="C11" t="s">
        <v>353</v>
      </c>
      <c r="D11" t="s">
        <v>597</v>
      </c>
    </row>
    <row r="12" spans="1:4">
      <c r="A12">
        <v>11</v>
      </c>
      <c r="B12" t="s">
        <v>77</v>
      </c>
      <c r="C12" t="s">
        <v>361</v>
      </c>
      <c r="D12" t="s">
        <v>597</v>
      </c>
    </row>
    <row r="13" spans="1:4">
      <c r="A13">
        <v>12</v>
      </c>
      <c r="B13" t="s">
        <v>79</v>
      </c>
      <c r="C13" t="s">
        <v>364</v>
      </c>
      <c r="D13" t="s">
        <v>597</v>
      </c>
    </row>
    <row r="14" spans="1:4">
      <c r="A14">
        <v>13</v>
      </c>
      <c r="B14" t="s">
        <v>382</v>
      </c>
      <c r="C14" t="s">
        <v>383</v>
      </c>
      <c r="D14" t="s">
        <v>597</v>
      </c>
    </row>
    <row r="15" spans="1:4">
      <c r="A15">
        <v>14</v>
      </c>
      <c r="B15" t="s">
        <v>100</v>
      </c>
      <c r="C15" t="s">
        <v>390</v>
      </c>
      <c r="D15" t="s">
        <v>597</v>
      </c>
    </row>
    <row r="16" spans="1:4">
      <c r="A16">
        <v>15</v>
      </c>
      <c r="B16" t="s">
        <v>598</v>
      </c>
      <c r="C16" t="s">
        <v>384</v>
      </c>
      <c r="D16" t="s">
        <v>597</v>
      </c>
    </row>
    <row r="17" spans="1:4">
      <c r="A17">
        <v>16</v>
      </c>
      <c r="B17" t="s">
        <v>102</v>
      </c>
      <c r="C17" t="s">
        <v>394</v>
      </c>
      <c r="D17" t="s">
        <v>597</v>
      </c>
    </row>
    <row r="18" spans="1:4">
      <c r="A18">
        <v>17</v>
      </c>
      <c r="B18" t="s">
        <v>124</v>
      </c>
      <c r="C18" t="s">
        <v>412</v>
      </c>
      <c r="D18" t="s">
        <v>597</v>
      </c>
    </row>
    <row r="19" spans="1:4">
      <c r="A19">
        <v>18</v>
      </c>
      <c r="B19" t="s">
        <v>128</v>
      </c>
      <c r="C19" t="s">
        <v>420</v>
      </c>
      <c r="D19" t="s">
        <v>597</v>
      </c>
    </row>
    <row r="20" spans="1:4">
      <c r="A20">
        <v>19</v>
      </c>
      <c r="B20" t="s">
        <v>421</v>
      </c>
      <c r="C20" t="s">
        <v>422</v>
      </c>
      <c r="D20" t="s">
        <v>597</v>
      </c>
    </row>
    <row r="21" spans="1:4">
      <c r="A21">
        <v>20</v>
      </c>
      <c r="B21" t="s">
        <v>132</v>
      </c>
      <c r="C21" t="s">
        <v>432</v>
      </c>
      <c r="D21" t="s">
        <v>597</v>
      </c>
    </row>
    <row r="22" spans="1:4">
      <c r="A22">
        <v>21</v>
      </c>
      <c r="B22" t="s">
        <v>115</v>
      </c>
      <c r="C22" t="s">
        <v>466</v>
      </c>
      <c r="D22" t="s">
        <v>597</v>
      </c>
    </row>
    <row r="23" spans="1:4">
      <c r="A23">
        <v>22</v>
      </c>
      <c r="B23" t="s">
        <v>181</v>
      </c>
      <c r="C23" t="s">
        <v>479</v>
      </c>
      <c r="D23" t="s">
        <v>597</v>
      </c>
    </row>
    <row r="24" spans="1:4">
      <c r="A24">
        <v>23</v>
      </c>
      <c r="B24" t="s">
        <v>184</v>
      </c>
      <c r="C24" t="s">
        <v>480</v>
      </c>
      <c r="D24" t="s">
        <v>597</v>
      </c>
    </row>
    <row r="25" spans="1:4">
      <c r="A25">
        <v>24</v>
      </c>
      <c r="B25" t="s">
        <v>185</v>
      </c>
      <c r="C25" t="s">
        <v>485</v>
      </c>
      <c r="D25" t="s">
        <v>597</v>
      </c>
    </row>
    <row r="26" spans="1:4">
      <c r="A26">
        <v>25</v>
      </c>
      <c r="B26" t="s">
        <v>515</v>
      </c>
      <c r="C26" t="s">
        <v>516</v>
      </c>
      <c r="D26" t="s">
        <v>597</v>
      </c>
    </row>
    <row r="27" spans="1:4">
      <c r="A27">
        <v>26</v>
      </c>
      <c r="B27" t="s">
        <v>246</v>
      </c>
      <c r="C27" t="s">
        <v>517</v>
      </c>
      <c r="D27" t="s">
        <v>597</v>
      </c>
    </row>
    <row r="28" spans="1:4">
      <c r="A28">
        <v>27</v>
      </c>
      <c r="B28" t="s">
        <v>204</v>
      </c>
      <c r="C28" t="s">
        <v>525</v>
      </c>
      <c r="D28" t="s">
        <v>597</v>
      </c>
    </row>
    <row r="29" spans="1:4">
      <c r="A29">
        <v>28</v>
      </c>
      <c r="B29" t="s">
        <v>209</v>
      </c>
      <c r="C29" t="s">
        <v>531</v>
      </c>
      <c r="D29" t="s">
        <v>597</v>
      </c>
    </row>
    <row r="30" spans="1:4">
      <c r="A30">
        <v>29</v>
      </c>
      <c r="B30" t="s">
        <v>599</v>
      </c>
      <c r="C30" t="s">
        <v>456</v>
      </c>
      <c r="D30" t="s">
        <v>597</v>
      </c>
    </row>
  </sheetData>
  <sortState xmlns:xlrd2="http://schemas.microsoft.com/office/spreadsheetml/2017/richdata2" ref="B2:D30">
    <sortCondition ref="B2:B30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3539-C37A-435C-A626-ABB84D62FC99}">
  <dimension ref="A1:J151"/>
  <sheetViews>
    <sheetView workbookViewId="0">
      <selection activeCell="G5" sqref="G5"/>
    </sheetView>
  </sheetViews>
  <sheetFormatPr baseColWidth="10" defaultRowHeight="15"/>
  <sheetData>
    <row r="1" spans="1:10">
      <c r="G1">
        <f>SUM(G5:G151)</f>
        <v>4490.7225227019699</v>
      </c>
    </row>
    <row r="2" spans="1:10">
      <c r="A2" t="s">
        <v>620</v>
      </c>
      <c r="B2" t="s">
        <v>588</v>
      </c>
      <c r="C2" t="s">
        <v>596</v>
      </c>
      <c r="D2" t="s">
        <v>597</v>
      </c>
      <c r="E2" t="s">
        <v>616</v>
      </c>
      <c r="G2" t="s">
        <v>615</v>
      </c>
      <c r="I2" t="s">
        <v>621</v>
      </c>
    </row>
    <row r="3" spans="1:10">
      <c r="E3" t="s">
        <v>603</v>
      </c>
      <c r="F3" t="s">
        <v>601</v>
      </c>
      <c r="G3" t="s">
        <v>603</v>
      </c>
      <c r="H3" t="s">
        <v>601</v>
      </c>
      <c r="I3" t="s">
        <v>603</v>
      </c>
      <c r="J3" t="s">
        <v>601</v>
      </c>
    </row>
    <row r="4" spans="1:10">
      <c r="E4" t="s">
        <v>617</v>
      </c>
      <c r="F4" t="s">
        <v>617</v>
      </c>
      <c r="G4" t="s">
        <v>617</v>
      </c>
    </row>
    <row r="5" spans="1:10">
      <c r="A5">
        <v>1</v>
      </c>
      <c r="B5" t="str">
        <f>VLOOKUP(A5,EEZ_Carbon_Flux_Sovereign!$A$6:$H$151,2,FALSE)</f>
        <v>EU</v>
      </c>
      <c r="E5">
        <f>VLOOKUP(A5,EEZ_Carbon_Flux_Sovereign!$A$6:$H$152,5,FALSE)</f>
        <v>201.06641984618452</v>
      </c>
      <c r="F5">
        <f>VLOOKUP(A5,EEZ_Carbon_Flux_Sovereign!$A$6:$H$152,6,FALSE)</f>
        <v>8.2386536461290589</v>
      </c>
      <c r="G5">
        <f>VLOOKUP(A5,EEZ_Carbon_Flux_Sovereign!$A$6:$H$152,7,FALSE)</f>
        <v>548.68950260177894</v>
      </c>
      <c r="H5">
        <f>VLOOKUP(A5,EEZ_Carbon_Flux_Sovereign!$A$6:$H$152,8,FALSE)</f>
        <v>23.641072945256944</v>
      </c>
      <c r="I5">
        <f>G5-E5</f>
        <v>347.6230827555944</v>
      </c>
      <c r="J5">
        <f>VLOOKUP(A5,EEZ_Carbon_Flux_Sovereign!$A$6:$K$151,11,FALSE)</f>
        <v>22.159082023000952</v>
      </c>
    </row>
    <row r="6" spans="1:10">
      <c r="A6">
        <v>2</v>
      </c>
      <c r="B6" t="str">
        <f>VLOOKUP(A6,EEZ_Carbon_Flux_Sovereign!$A$6:$H$151,2,FALSE)</f>
        <v>USA</v>
      </c>
      <c r="E6">
        <f>VLOOKUP(A6,EEZ_Carbon_Flux_Sovereign!$A$6:$H$152,5,FALSE)</f>
        <v>248.50113869372319</v>
      </c>
      <c r="F6">
        <f>VLOOKUP(A6,EEZ_Carbon_Flux_Sovereign!$A$6:$H$152,6,FALSE)</f>
        <v>9.9327998317599224</v>
      </c>
      <c r="G6">
        <f>VLOOKUP(A6,EEZ_Carbon_Flux_Sovereign!$A$6:$H$152,7,FALSE)</f>
        <v>429.09200840059179</v>
      </c>
      <c r="H6">
        <f>VLOOKUP(A6,EEZ_Carbon_Flux_Sovereign!$A$6:$H$152,8,FALSE)</f>
        <v>20.500832219261415</v>
      </c>
      <c r="I6">
        <f t="shared" ref="I6:I69" si="0">G6-E6</f>
        <v>180.5908697068686</v>
      </c>
      <c r="J6">
        <f>VLOOKUP(A6,EEZ_Carbon_Flux_Sovereign!$A$6:$K$151,11,FALSE)</f>
        <v>13.171706517510772</v>
      </c>
    </row>
    <row r="7" spans="1:10">
      <c r="A7">
        <v>3</v>
      </c>
      <c r="B7" t="str">
        <f>VLOOKUP(A7,EEZ_Carbon_Flux_Sovereign!$A$6:$H$151,2,FALSE)</f>
        <v>AUS</v>
      </c>
      <c r="E7">
        <f>VLOOKUP(A7,EEZ_Carbon_Flux_Sovereign!$A$6:$H$152,5,FALSE)</f>
        <v>194.26738004832927</v>
      </c>
      <c r="F7">
        <f>VLOOKUP(A7,EEZ_Carbon_Flux_Sovereign!$A$6:$H$152,6,FALSE)</f>
        <v>27.752482864047039</v>
      </c>
      <c r="G7">
        <f>VLOOKUP(A7,EEZ_Carbon_Flux_Sovereign!$A$6:$H$152,7,FALSE)</f>
        <v>254.18007481448615</v>
      </c>
      <c r="H7">
        <f>VLOOKUP(A7,EEZ_Carbon_Flux_Sovereign!$A$6:$H$152,8,FALSE)</f>
        <v>27.752482864047039</v>
      </c>
      <c r="I7">
        <f t="shared" si="0"/>
        <v>59.912694766156875</v>
      </c>
      <c r="J7">
        <f>VLOOKUP(A7,EEZ_Carbon_Flux_Sovereign!$A$6:$K$151,11,FALSE)</f>
        <v>3.8571174831154225</v>
      </c>
    </row>
    <row r="8" spans="1:10">
      <c r="A8">
        <v>4</v>
      </c>
      <c r="B8" t="str">
        <f>VLOOKUP(A8,EEZ_Carbon_Flux_Sovereign!$A$6:$H$151,2,FALSE)</f>
        <v>FRA</v>
      </c>
      <c r="E8">
        <f>VLOOKUP(A8,EEZ_Carbon_Flux_Sovereign!$A$6:$H$152,5,FALSE)</f>
        <v>9.8320426542906549</v>
      </c>
      <c r="F8">
        <f>VLOOKUP(A8,EEZ_Carbon_Flux_Sovereign!$A$6:$H$152,6,FALSE)</f>
        <v>1.4045775220415222</v>
      </c>
      <c r="G8">
        <f>VLOOKUP(A8,EEZ_Carbon_Flux_Sovereign!$A$6:$H$152,7,FALSE)</f>
        <v>252.69256583059592</v>
      </c>
      <c r="H8">
        <f>VLOOKUP(A8,EEZ_Carbon_Flux_Sovereign!$A$6:$H$152,8,FALSE)</f>
        <v>1.4045775220415222</v>
      </c>
      <c r="I8">
        <f t="shared" si="0"/>
        <v>242.86052317630526</v>
      </c>
      <c r="J8">
        <f>VLOOKUP(A8,EEZ_Carbon_Flux_Sovereign!$A$6:$K$151,11,FALSE)</f>
        <v>19.850316567019693</v>
      </c>
    </row>
    <row r="9" spans="1:10">
      <c r="A9">
        <v>5</v>
      </c>
      <c r="B9" t="str">
        <f>VLOOKUP(A9,EEZ_Carbon_Flux_Sovereign!$A$6:$H$151,2,FALSE)</f>
        <v>GBR</v>
      </c>
      <c r="E9">
        <f>VLOOKUP(A9,EEZ_Carbon_Flux_Sovereign!$A$6:$H$152,5,FALSE)</f>
        <v>20.908473860224444</v>
      </c>
      <c r="F9">
        <f>VLOOKUP(A9,EEZ_Carbon_Flux_Sovereign!$A$6:$H$152,6,FALSE)</f>
        <v>2.9869248371749211</v>
      </c>
      <c r="G9">
        <f>VLOOKUP(A9,EEZ_Carbon_Flux_Sovereign!$A$6:$H$152,7,FALSE)</f>
        <v>230.34073685304679</v>
      </c>
      <c r="H9">
        <f>VLOOKUP(A9,EEZ_Carbon_Flux_Sovereign!$A$6:$H$152,8,FALSE)</f>
        <v>2.9869248371749211</v>
      </c>
      <c r="I9">
        <f t="shared" si="0"/>
        <v>209.43226299282236</v>
      </c>
      <c r="J9">
        <f>VLOOKUP(A9,EEZ_Carbon_Flux_Sovereign!$A$6:$K$151,11,FALSE)</f>
        <v>9.1947489365197583</v>
      </c>
    </row>
    <row r="10" spans="1:10">
      <c r="A10">
        <v>6</v>
      </c>
      <c r="B10" t="str">
        <f>VLOOKUP(A10,EEZ_Carbon_Flux_Sovereign!$A$6:$H$151,2,FALSE)</f>
        <v>RUS</v>
      </c>
      <c r="E10">
        <f>VLOOKUP(A10,EEZ_Carbon_Flux_Sovereign!$A$6:$H$152,5,FALSE)</f>
        <v>222.92733547953165</v>
      </c>
      <c r="F10">
        <f>VLOOKUP(A10,EEZ_Carbon_Flux_Sovereign!$A$6:$H$152,6,FALSE)</f>
        <v>0.86221827282861307</v>
      </c>
      <c r="G10">
        <f>VLOOKUP(A10,EEZ_Carbon_Flux_Sovereign!$A$6:$H$152,7,FALSE)</f>
        <v>222.92733547953165</v>
      </c>
      <c r="H10">
        <f>VLOOKUP(A10,EEZ_Carbon_Flux_Sovereign!$A$6:$H$152,8,FALSE)</f>
        <v>30.996538249115577</v>
      </c>
      <c r="I10">
        <f t="shared" si="0"/>
        <v>0</v>
      </c>
      <c r="J10">
        <f>VLOOKUP(A10,EEZ_Carbon_Flux_Sovereign!$A$6:$K$151,11,FALSE)</f>
        <v>0</v>
      </c>
    </row>
    <row r="11" spans="1:10">
      <c r="A11">
        <v>7</v>
      </c>
      <c r="B11" t="str">
        <f>VLOOKUP(A11,EEZ_Carbon_Flux_Sovereign!$A$6:$H$151,2,FALSE)</f>
        <v>IDN</v>
      </c>
      <c r="E11">
        <f>VLOOKUP(A11,EEZ_Carbon_Flux_Sovereign!$A$6:$H$152,5,FALSE)</f>
        <v>170.21114065149453</v>
      </c>
      <c r="F11">
        <f>VLOOKUP(A11,EEZ_Carbon_Flux_Sovereign!$A$6:$H$152,6,FALSE)</f>
        <v>24.315877235927793</v>
      </c>
      <c r="G11">
        <f>VLOOKUP(A11,EEZ_Carbon_Flux_Sovereign!$A$6:$H$152,7,FALSE)</f>
        <v>170.21114065149453</v>
      </c>
      <c r="H11">
        <f>VLOOKUP(A11,EEZ_Carbon_Flux_Sovereign!$A$6:$H$152,8,FALSE)</f>
        <v>24.315877235927793</v>
      </c>
      <c r="I11">
        <f t="shared" si="0"/>
        <v>0</v>
      </c>
      <c r="J11">
        <f>VLOOKUP(A11,EEZ_Carbon_Flux_Sovereign!$A$6:$K$151,11,FALSE)</f>
        <v>0</v>
      </c>
    </row>
    <row r="12" spans="1:10">
      <c r="A12">
        <v>8</v>
      </c>
      <c r="B12" t="str">
        <f>VLOOKUP(A12,EEZ_Carbon_Flux_Sovereign!$A$6:$H$151,2,FALSE)</f>
        <v>CAN</v>
      </c>
      <c r="E12">
        <f>VLOOKUP(A12,EEZ_Carbon_Flux_Sovereign!$A$6:$H$152,5,FALSE)</f>
        <v>162.9919106470914</v>
      </c>
      <c r="F12">
        <f>VLOOKUP(A12,EEZ_Carbon_Flux_Sovereign!$A$6:$H$152,6,FALSE)</f>
        <v>23.284558663870204</v>
      </c>
      <c r="G12">
        <f>VLOOKUP(A12,EEZ_Carbon_Flux_Sovereign!$A$6:$H$152,7,FALSE)</f>
        <v>162.9919106470914</v>
      </c>
      <c r="H12">
        <f>VLOOKUP(A12,EEZ_Carbon_Flux_Sovereign!$A$6:$H$152,8,FALSE)</f>
        <v>23.284558663870204</v>
      </c>
      <c r="I12">
        <f t="shared" si="0"/>
        <v>0</v>
      </c>
      <c r="J12">
        <f>VLOOKUP(A12,EEZ_Carbon_Flux_Sovereign!$A$6:$K$151,11,FALSE)</f>
        <v>0</v>
      </c>
    </row>
    <row r="13" spans="1:10">
      <c r="A13">
        <v>9</v>
      </c>
      <c r="B13" t="str">
        <f>VLOOKUP(A13,EEZ_Carbon_Flux_Sovereign!$A$6:$H$151,2,FALSE)</f>
        <v>NZL</v>
      </c>
      <c r="E13">
        <f>VLOOKUP(A13,EEZ_Carbon_Flux_Sovereign!$A$6:$H$152,5,FALSE)</f>
        <v>116.03709314713221</v>
      </c>
      <c r="F13">
        <f>VLOOKUP(A13,EEZ_Carbon_Flux_Sovereign!$A$6:$H$152,6,FALSE)</f>
        <v>16.576727592447462</v>
      </c>
      <c r="G13">
        <f>VLOOKUP(A13,EEZ_Carbon_Flux_Sovereign!$A$6:$H$152,7,FALSE)</f>
        <v>125.10095258688955</v>
      </c>
      <c r="H13">
        <f>VLOOKUP(A13,EEZ_Carbon_Flux_Sovereign!$A$6:$H$152,8,FALSE)</f>
        <v>16.576727592447462</v>
      </c>
      <c r="I13">
        <f t="shared" si="0"/>
        <v>9.0638594397573371</v>
      </c>
      <c r="J13">
        <f>VLOOKUP(A13,EEZ_Carbon_Flux_Sovereign!$A$6:$K$151,11,FALSE)</f>
        <v>1.2948370628224779</v>
      </c>
    </row>
    <row r="14" spans="1:10">
      <c r="A14">
        <v>10</v>
      </c>
      <c r="B14" t="str">
        <f>VLOOKUP(A14,EEZ_Carbon_Flux_Sovereign!$A$6:$H$151,2,FALSE)</f>
        <v>JPN</v>
      </c>
      <c r="E14">
        <f>VLOOKUP(A14,EEZ_Carbon_Flux_Sovereign!$A$6:$H$152,5,FALSE)</f>
        <v>114.96120207940686</v>
      </c>
      <c r="F14">
        <f>VLOOKUP(A14,EEZ_Carbon_Flux_Sovereign!$A$6:$H$152,6,FALSE)</f>
        <v>16.423028868486696</v>
      </c>
      <c r="G14">
        <f>VLOOKUP(A14,EEZ_Carbon_Flux_Sovereign!$A$6:$H$152,7,FALSE)</f>
        <v>117.04709558017495</v>
      </c>
      <c r="H14">
        <f>VLOOKUP(A14,EEZ_Carbon_Flux_Sovereign!$A$6:$H$152,8,FALSE)</f>
        <v>16.423028868486696</v>
      </c>
      <c r="I14">
        <f t="shared" si="0"/>
        <v>2.0858935007680941</v>
      </c>
      <c r="J14">
        <f>VLOOKUP(A14,EEZ_Carbon_Flux_Sovereign!$A$6:$K$151,11,FALSE)</f>
        <v>0.29798478582401394</v>
      </c>
    </row>
    <row r="15" spans="1:10">
      <c r="A15">
        <v>11</v>
      </c>
      <c r="B15" t="str">
        <f>VLOOKUP(A15,EEZ_Carbon_Flux_Sovereign!$A$6:$H$151,2,FALSE)</f>
        <v>KIR</v>
      </c>
      <c r="E15">
        <f>VLOOKUP(A15,EEZ_Carbon_Flux_Sovereign!$A$6:$H$152,5,FALSE)</f>
        <v>97.249507326518994</v>
      </c>
      <c r="F15">
        <f>VLOOKUP(A15,EEZ_Carbon_Flux_Sovereign!$A$6:$H$152,6,FALSE)</f>
        <v>4.2537013008168447</v>
      </c>
      <c r="G15">
        <f>VLOOKUP(A15,EEZ_Carbon_Flux_Sovereign!$A$6:$H$152,7,FALSE)</f>
        <v>97.249507326518994</v>
      </c>
      <c r="H15">
        <f>VLOOKUP(A15,EEZ_Carbon_Flux_Sovereign!$A$6:$H$152,8,FALSE)</f>
        <v>8.4312922710151668</v>
      </c>
      <c r="I15">
        <f t="shared" si="0"/>
        <v>0</v>
      </c>
      <c r="J15">
        <f>VLOOKUP(A15,EEZ_Carbon_Flux_Sovereign!$A$6:$K$151,11,FALSE)</f>
        <v>0</v>
      </c>
    </row>
    <row r="16" spans="1:10">
      <c r="A16">
        <v>12</v>
      </c>
      <c r="B16" t="str">
        <f>VLOOKUP(A16,EEZ_Carbon_Flux_Sovereign!$A$6:$H$151,2,FALSE)</f>
        <v>CHL</v>
      </c>
      <c r="E16">
        <f>VLOOKUP(A16,EEZ_Carbon_Flux_Sovereign!$A$6:$H$152,5,FALSE)</f>
        <v>70.339661246033444</v>
      </c>
      <c r="F16">
        <f>VLOOKUP(A16,EEZ_Carbon_Flux_Sovereign!$A$6:$H$152,6,FALSE)</f>
        <v>10.048523035147635</v>
      </c>
      <c r="G16">
        <f>VLOOKUP(A16,EEZ_Carbon_Flux_Sovereign!$A$6:$H$152,7,FALSE)</f>
        <v>90.970624577717871</v>
      </c>
      <c r="H16">
        <f>VLOOKUP(A16,EEZ_Carbon_Flux_Sovereign!$A$6:$H$152,8,FALSE)</f>
        <v>10.048523035147635</v>
      </c>
      <c r="I16">
        <f t="shared" si="0"/>
        <v>20.630963331684427</v>
      </c>
      <c r="J16">
        <f>VLOOKUP(A16,EEZ_Carbon_Flux_Sovereign!$A$6:$K$151,11,FALSE)</f>
        <v>2.9472804759549178</v>
      </c>
    </row>
    <row r="17" spans="1:10">
      <c r="A17">
        <v>13</v>
      </c>
      <c r="B17" t="str">
        <f>VLOOKUP(A17,EEZ_Carbon_Flux_Sovereign!$A$6:$H$151,2,FALSE)</f>
        <v>BRA</v>
      </c>
      <c r="E17">
        <f>VLOOKUP(A17,EEZ_Carbon_Flux_Sovereign!$A$6:$H$152,5,FALSE)</f>
        <v>90.611107696523391</v>
      </c>
      <c r="F17">
        <f>VLOOKUP(A17,EEZ_Carbon_Flux_Sovereign!$A$6:$H$152,6,FALSE)</f>
        <v>12.9444439566462</v>
      </c>
      <c r="G17">
        <f>VLOOKUP(A17,EEZ_Carbon_Flux_Sovereign!$A$6:$H$152,7,FALSE)</f>
        <v>90.611107696523391</v>
      </c>
      <c r="H17">
        <f>VLOOKUP(A17,EEZ_Carbon_Flux_Sovereign!$A$6:$H$152,8,FALSE)</f>
        <v>12.9444439566462</v>
      </c>
      <c r="I17">
        <f t="shared" si="0"/>
        <v>0</v>
      </c>
      <c r="J17">
        <f>VLOOKUP(A17,EEZ_Carbon_Flux_Sovereign!$A$6:$K$151,11,FALSE)</f>
        <v>0</v>
      </c>
    </row>
    <row r="18" spans="1:10">
      <c r="A18">
        <v>14</v>
      </c>
      <c r="B18" t="str">
        <f>VLOOKUP(A18,EEZ_Carbon_Flux_Sovereign!$A$6:$H$151,2,FALSE)</f>
        <v>MEX</v>
      </c>
      <c r="E18">
        <f>VLOOKUP(A18,EEZ_Carbon_Flux_Sovereign!$A$6:$H$152,5,FALSE)</f>
        <v>90.096688699502991</v>
      </c>
      <c r="F18">
        <f>VLOOKUP(A18,EEZ_Carbon_Flux_Sovereign!$A$6:$H$152,6,FALSE)</f>
        <v>12.87095552850043</v>
      </c>
      <c r="G18">
        <f>VLOOKUP(A18,EEZ_Carbon_Flux_Sovereign!$A$6:$H$152,7,FALSE)</f>
        <v>90.096688699502991</v>
      </c>
      <c r="H18">
        <f>VLOOKUP(A18,EEZ_Carbon_Flux_Sovereign!$A$6:$H$152,8,FALSE)</f>
        <v>12.87095552850043</v>
      </c>
      <c r="I18">
        <f t="shared" si="0"/>
        <v>0</v>
      </c>
      <c r="J18">
        <f>VLOOKUP(A18,EEZ_Carbon_Flux_Sovereign!$A$6:$K$151,11,FALSE)</f>
        <v>0</v>
      </c>
    </row>
    <row r="19" spans="1:10">
      <c r="A19">
        <v>15</v>
      </c>
      <c r="B19" t="str">
        <f>VLOOKUP(A19,EEZ_Carbon_Flux_Sovereign!$A$6:$H$151,2,FALSE)</f>
        <v>DNK</v>
      </c>
      <c r="E19">
        <f>VLOOKUP(A19,EEZ_Carbon_Flux_Sovereign!$A$6:$H$152,5,FALSE)</f>
        <v>2.9658166677110684</v>
      </c>
      <c r="F19">
        <f>VLOOKUP(A19,EEZ_Carbon_Flux_Sovereign!$A$6:$H$152,6,FALSE)</f>
        <v>0.42368809538729552</v>
      </c>
      <c r="G19">
        <f>VLOOKUP(A19,EEZ_Carbon_Flux_Sovereign!$A$6:$H$152,7,FALSE)</f>
        <v>74.687948927832124</v>
      </c>
      <c r="H19">
        <f>VLOOKUP(A19,EEZ_Carbon_Flux_Sovereign!$A$6:$H$152,8,FALSE)</f>
        <v>0.42368809538729552</v>
      </c>
      <c r="I19">
        <f t="shared" si="0"/>
        <v>71.722132260121057</v>
      </c>
      <c r="J19">
        <f>VLOOKUP(A19,EEZ_Carbon_Flux_Sovereign!$A$6:$K$151,11,FALSE)</f>
        <v>9.2312339026541714</v>
      </c>
    </row>
    <row r="20" spans="1:10">
      <c r="A20">
        <v>16</v>
      </c>
      <c r="B20" t="str">
        <f>VLOOKUP(A20,EEZ_Carbon_Flux_Sovereign!$A$6:$H$151,2,FALSE)</f>
        <v>PNG</v>
      </c>
      <c r="E20">
        <f>VLOOKUP(A20,EEZ_Carbon_Flux_Sovereign!$A$6:$H$152,5,FALSE)</f>
        <v>67.943882766446322</v>
      </c>
      <c r="F20">
        <f>VLOOKUP(A20,EEZ_Carbon_Flux_Sovereign!$A$6:$H$152,6,FALSE)</f>
        <v>9.7062689666351893</v>
      </c>
      <c r="G20">
        <f>VLOOKUP(A20,EEZ_Carbon_Flux_Sovereign!$A$6:$H$152,7,FALSE)</f>
        <v>67.943882766446322</v>
      </c>
      <c r="H20">
        <f>VLOOKUP(A20,EEZ_Carbon_Flux_Sovereign!$A$6:$H$152,8,FALSE)</f>
        <v>9.7062689666351893</v>
      </c>
      <c r="I20">
        <f t="shared" si="0"/>
        <v>0</v>
      </c>
      <c r="J20">
        <f>VLOOKUP(A20,EEZ_Carbon_Flux_Sovereign!$A$6:$K$151,11,FALSE)</f>
        <v>0</v>
      </c>
    </row>
    <row r="21" spans="1:10">
      <c r="A21">
        <v>17</v>
      </c>
      <c r="B21" t="str">
        <f>VLOOKUP(A21,EEZ_Carbon_Flux_Sovereign!$A$6:$H$151,2,FALSE)</f>
        <v>IND</v>
      </c>
      <c r="E21">
        <f>VLOOKUP(A21,EEZ_Carbon_Flux_Sovereign!$A$6:$H$152,5,FALSE)</f>
        <v>65.697035505458246</v>
      </c>
      <c r="F21">
        <f>VLOOKUP(A21,EEZ_Carbon_Flux_Sovereign!$A$6:$H$152,6,FALSE)</f>
        <v>2.6831388007373067</v>
      </c>
      <c r="G21">
        <f>VLOOKUP(A21,EEZ_Carbon_Flux_Sovereign!$A$6:$H$152,7,FALSE)</f>
        <v>65.697035505458246</v>
      </c>
      <c r="H21">
        <f>VLOOKUP(A21,EEZ_Carbon_Flux_Sovereign!$A$6:$H$152,8,FALSE)</f>
        <v>7.219284941336289</v>
      </c>
      <c r="I21">
        <f t="shared" si="0"/>
        <v>0</v>
      </c>
      <c r="J21">
        <f>VLOOKUP(A21,EEZ_Carbon_Flux_Sovereign!$A$6:$K$151,11,FALSE)</f>
        <v>0</v>
      </c>
    </row>
    <row r="22" spans="1:10">
      <c r="A22">
        <v>18</v>
      </c>
      <c r="B22" t="str">
        <f>VLOOKUP(A22,EEZ_Carbon_Flux_Sovereign!$A$6:$H$151,2,FALSE)</f>
        <v>NOR</v>
      </c>
      <c r="E22">
        <f>VLOOKUP(A22,EEZ_Carbon_Flux_Sovereign!$A$6:$H$152,5,FALSE)</f>
        <v>26.39431040026756</v>
      </c>
      <c r="F22">
        <f>VLOOKUP(A22,EEZ_Carbon_Flux_Sovereign!$A$6:$H$152,6,FALSE)</f>
        <v>3.7706157714667947</v>
      </c>
      <c r="G22">
        <f>VLOOKUP(A22,EEZ_Carbon_Flux_Sovereign!$A$6:$H$152,7,FALSE)</f>
        <v>57.172513793451628</v>
      </c>
      <c r="H22">
        <f>VLOOKUP(A22,EEZ_Carbon_Flux_Sovereign!$A$6:$H$152,8,FALSE)</f>
        <v>3.7706157714667947</v>
      </c>
      <c r="I22">
        <f t="shared" si="0"/>
        <v>30.778203393184068</v>
      </c>
      <c r="J22">
        <f>VLOOKUP(A22,EEZ_Carbon_Flux_Sovereign!$A$6:$K$151,11,FALSE)</f>
        <v>3.4270540415025503</v>
      </c>
    </row>
    <row r="23" spans="1:10">
      <c r="A23">
        <v>19</v>
      </c>
      <c r="B23" t="str">
        <f>VLOOKUP(A23,EEZ_Carbon_Flux_Sovereign!$A$6:$H$151,2,FALSE)</f>
        <v>MHL</v>
      </c>
      <c r="E23">
        <f>VLOOKUP(A23,EEZ_Carbon_Flux_Sovereign!$A$6:$H$152,5,FALSE)</f>
        <v>56.581386956086995</v>
      </c>
      <c r="F23">
        <f>VLOOKUP(A23,EEZ_Carbon_Flux_Sovereign!$A$6:$H$152,6,FALSE)</f>
        <v>8.083055279441</v>
      </c>
      <c r="G23">
        <f>VLOOKUP(A23,EEZ_Carbon_Flux_Sovereign!$A$6:$H$152,7,FALSE)</f>
        <v>56.581386956086995</v>
      </c>
      <c r="H23">
        <f>VLOOKUP(A23,EEZ_Carbon_Flux_Sovereign!$A$6:$H$152,8,FALSE)</f>
        <v>8.083055279441</v>
      </c>
      <c r="I23">
        <f t="shared" si="0"/>
        <v>0</v>
      </c>
      <c r="J23">
        <f>VLOOKUP(A23,EEZ_Carbon_Flux_Sovereign!$A$6:$K$151,11,FALSE)</f>
        <v>0</v>
      </c>
    </row>
    <row r="24" spans="1:10">
      <c r="A24">
        <v>20</v>
      </c>
      <c r="B24" t="str">
        <f>VLOOKUP(A24,EEZ_Carbon_Flux_Sovereign!$A$6:$H$151,2,FALSE)</f>
        <v>PHL</v>
      </c>
      <c r="E24">
        <f>VLOOKUP(A24,EEZ_Carbon_Flux_Sovereign!$A$6:$H$152,5,FALSE)</f>
        <v>55.722736632749459</v>
      </c>
      <c r="F24">
        <f>VLOOKUP(A24,EEZ_Carbon_Flux_Sovereign!$A$6:$H$152,6,FALSE)</f>
        <v>7.9603909475356378</v>
      </c>
      <c r="G24">
        <f>VLOOKUP(A24,EEZ_Carbon_Flux_Sovereign!$A$6:$H$152,7,FALSE)</f>
        <v>55.722736632749459</v>
      </c>
      <c r="H24">
        <f>VLOOKUP(A24,EEZ_Carbon_Flux_Sovereign!$A$6:$H$152,8,FALSE)</f>
        <v>7.9603909475356378</v>
      </c>
      <c r="I24">
        <f t="shared" si="0"/>
        <v>0</v>
      </c>
      <c r="J24">
        <f>VLOOKUP(A24,EEZ_Carbon_Flux_Sovereign!$A$6:$K$151,11,FALSE)</f>
        <v>0</v>
      </c>
    </row>
    <row r="25" spans="1:10">
      <c r="A25">
        <v>21</v>
      </c>
      <c r="B25" t="str">
        <f>VLOOKUP(A25,EEZ_Carbon_Flux_Sovereign!$A$6:$H$151,2,FALSE)</f>
        <v>COK</v>
      </c>
      <c r="E25">
        <f>VLOOKUP(A25,EEZ_Carbon_Flux_Sovereign!$A$6:$H$152,5,FALSE)</f>
        <v>55.679879954996345</v>
      </c>
      <c r="F25">
        <f>VLOOKUP(A25,EEZ_Carbon_Flux_Sovereign!$A$6:$H$152,6,FALSE)</f>
        <v>7.9542685649994782</v>
      </c>
      <c r="G25">
        <f>VLOOKUP(A25,EEZ_Carbon_Flux_Sovereign!$A$6:$H$152,7,FALSE)</f>
        <v>55.679879954996345</v>
      </c>
      <c r="H25">
        <f>VLOOKUP(A25,EEZ_Carbon_Flux_Sovereign!$A$6:$H$152,8,FALSE)</f>
        <v>7.9542685649994782</v>
      </c>
      <c r="I25">
        <f t="shared" si="0"/>
        <v>0</v>
      </c>
      <c r="J25">
        <f>VLOOKUP(A25,EEZ_Carbon_Flux_Sovereign!$A$6:$K$151,11,FALSE)</f>
        <v>0</v>
      </c>
    </row>
    <row r="26" spans="1:10">
      <c r="A26">
        <v>22</v>
      </c>
      <c r="B26" t="str">
        <f>VLOOKUP(A26,EEZ_Carbon_Flux_Sovereign!$A$6:$H$151,2,FALSE)</f>
        <v>PRT</v>
      </c>
      <c r="E26">
        <f>VLOOKUP(A26,EEZ_Carbon_Flux_Sovereign!$A$6:$H$152,5,FALSE)</f>
        <v>48.871786328361466</v>
      </c>
      <c r="F26">
        <f>VLOOKUP(A26,EEZ_Carbon_Flux_Sovereign!$A$6:$H$152,6,FALSE)</f>
        <v>3.8788310966734261</v>
      </c>
      <c r="G26">
        <f>VLOOKUP(A26,EEZ_Carbon_Flux_Sovereign!$A$6:$H$152,7,FALSE)</f>
        <v>48.871786328361466</v>
      </c>
      <c r="H26">
        <f>VLOOKUP(A26,EEZ_Carbon_Flux_Sovereign!$A$6:$H$152,8,FALSE)</f>
        <v>4.4735877929100258</v>
      </c>
      <c r="I26">
        <f t="shared" si="0"/>
        <v>0</v>
      </c>
      <c r="J26">
        <f>VLOOKUP(A26,EEZ_Carbon_Flux_Sovereign!$A$6:$K$151,11,FALSE)</f>
        <v>0</v>
      </c>
    </row>
    <row r="27" spans="1:10">
      <c r="A27">
        <v>23</v>
      </c>
      <c r="B27" t="str">
        <f>VLOOKUP(A27,EEZ_Carbon_Flux_Sovereign!$A$6:$H$151,2,FALSE)</f>
        <v>SLB</v>
      </c>
      <c r="E27">
        <f>VLOOKUP(A27,EEZ_Carbon_Flux_Sovereign!$A$6:$H$152,5,FALSE)</f>
        <v>45.382202876241884</v>
      </c>
      <c r="F27">
        <f>VLOOKUP(A27,EEZ_Carbon_Flux_Sovereign!$A$6:$H$152,6,FALSE)</f>
        <v>6.483171839463127</v>
      </c>
      <c r="G27">
        <f>VLOOKUP(A27,EEZ_Carbon_Flux_Sovereign!$A$6:$H$152,7,FALSE)</f>
        <v>45.382202876241884</v>
      </c>
      <c r="H27">
        <f>VLOOKUP(A27,EEZ_Carbon_Flux_Sovereign!$A$6:$H$152,8,FALSE)</f>
        <v>6.483171839463127</v>
      </c>
      <c r="I27">
        <f t="shared" si="0"/>
        <v>0</v>
      </c>
      <c r="J27">
        <f>VLOOKUP(A27,EEZ_Carbon_Flux_Sovereign!$A$6:$K$151,11,FALSE)</f>
        <v>0</v>
      </c>
    </row>
    <row r="28" spans="1:10">
      <c r="A28">
        <v>24</v>
      </c>
      <c r="B28" t="str">
        <f>VLOOKUP(A28,EEZ_Carbon_Flux_Sovereign!$A$6:$H$151,2,FALSE)</f>
        <v>ZAF</v>
      </c>
      <c r="E28">
        <f>VLOOKUP(A28,EEZ_Carbon_Flux_Sovereign!$A$6:$H$152,5,FALSE)</f>
        <v>43.752087568170843</v>
      </c>
      <c r="F28">
        <f>VLOOKUP(A28,EEZ_Carbon_Flux_Sovereign!$A$6:$H$152,6,FALSE)</f>
        <v>1.9179559639301254</v>
      </c>
      <c r="G28">
        <f>VLOOKUP(A28,EEZ_Carbon_Flux_Sovereign!$A$6:$H$152,7,FALSE)</f>
        <v>43.752087568170843</v>
      </c>
      <c r="H28">
        <f>VLOOKUP(A28,EEZ_Carbon_Flux_Sovereign!$A$6:$H$152,8,FALSE)</f>
        <v>4.7379050790590949</v>
      </c>
      <c r="I28">
        <f t="shared" si="0"/>
        <v>0</v>
      </c>
      <c r="J28">
        <f>VLOOKUP(A28,EEZ_Carbon_Flux_Sovereign!$A$6:$K$151,11,FALSE)</f>
        <v>0</v>
      </c>
    </row>
    <row r="29" spans="1:10">
      <c r="A29">
        <v>25</v>
      </c>
      <c r="B29" t="str">
        <f>VLOOKUP(A29,EEZ_Carbon_Flux_Sovereign!$A$6:$H$151,2,FALSE)</f>
        <v>SYC</v>
      </c>
      <c r="E29">
        <f>VLOOKUP(A29,EEZ_Carbon_Flux_Sovereign!$A$6:$H$152,5,FALSE)</f>
        <v>37.92470193399523</v>
      </c>
      <c r="F29">
        <f>VLOOKUP(A29,EEZ_Carbon_Flux_Sovereign!$A$6:$H$152,6,FALSE)</f>
        <v>5.417814561999319</v>
      </c>
      <c r="G29">
        <f>VLOOKUP(A29,EEZ_Carbon_Flux_Sovereign!$A$6:$H$152,7,FALSE)</f>
        <v>37.92470193399523</v>
      </c>
      <c r="H29">
        <f>VLOOKUP(A29,EEZ_Carbon_Flux_Sovereign!$A$6:$H$152,8,FALSE)</f>
        <v>5.417814561999319</v>
      </c>
      <c r="I29">
        <f t="shared" si="0"/>
        <v>0</v>
      </c>
      <c r="J29">
        <f>VLOOKUP(A29,EEZ_Carbon_Flux_Sovereign!$A$6:$K$151,11,FALSE)</f>
        <v>0</v>
      </c>
    </row>
    <row r="30" spans="1:10">
      <c r="A30">
        <v>26</v>
      </c>
      <c r="B30" t="str">
        <f>VLOOKUP(A30,EEZ_Carbon_Flux_Sovereign!$A$6:$H$151,2,FALSE)</f>
        <v>CHN</v>
      </c>
      <c r="E30">
        <f>VLOOKUP(A30,EEZ_Carbon_Flux_Sovereign!$A$6:$H$152,5,FALSE)</f>
        <v>36.819537604863072</v>
      </c>
      <c r="F30">
        <f>VLOOKUP(A30,EEZ_Carbon_Flux_Sovereign!$A$6:$H$152,6,FALSE)</f>
        <v>5.2599339435518679</v>
      </c>
      <c r="G30">
        <f>VLOOKUP(A30,EEZ_Carbon_Flux_Sovereign!$A$6:$H$152,7,FALSE)</f>
        <v>36.819537604863072</v>
      </c>
      <c r="H30">
        <f>VLOOKUP(A30,EEZ_Carbon_Flux_Sovereign!$A$6:$H$152,8,FALSE)</f>
        <v>5.2599339435518679</v>
      </c>
      <c r="I30">
        <f t="shared" si="0"/>
        <v>0</v>
      </c>
      <c r="J30">
        <f>VLOOKUP(A30,EEZ_Carbon_Flux_Sovereign!$A$6:$K$151,11,FALSE)</f>
        <v>0</v>
      </c>
    </row>
    <row r="31" spans="1:10">
      <c r="A31">
        <v>27</v>
      </c>
      <c r="B31" t="str">
        <f>VLOOKUP(A31,EEZ_Carbon_Flux_Sovereign!$A$6:$H$151,2,FALSE)</f>
        <v>FJI</v>
      </c>
      <c r="E31">
        <f>VLOOKUP(A31,EEZ_Carbon_Flux_Sovereign!$A$6:$H$152,5,FALSE)</f>
        <v>36.285761578472844</v>
      </c>
      <c r="F31">
        <f>VLOOKUP(A31,EEZ_Carbon_Flux_Sovereign!$A$6:$H$152,6,FALSE)</f>
        <v>5.1836802254961212</v>
      </c>
      <c r="G31">
        <f>VLOOKUP(A31,EEZ_Carbon_Flux_Sovereign!$A$6:$H$152,7,FALSE)</f>
        <v>36.285761578472844</v>
      </c>
      <c r="H31">
        <f>VLOOKUP(A31,EEZ_Carbon_Flux_Sovereign!$A$6:$H$152,8,FALSE)</f>
        <v>5.1836802254961212</v>
      </c>
      <c r="I31">
        <f t="shared" si="0"/>
        <v>0</v>
      </c>
      <c r="J31">
        <f>VLOOKUP(A31,EEZ_Carbon_Flux_Sovereign!$A$6:$K$151,11,FALSE)</f>
        <v>0</v>
      </c>
    </row>
    <row r="32" spans="1:10">
      <c r="A32">
        <v>28</v>
      </c>
      <c r="B32" t="str">
        <f>VLOOKUP(A32,EEZ_Carbon_Flux_Sovereign!$A$6:$H$151,2,FALSE)</f>
        <v>MUS</v>
      </c>
      <c r="E32">
        <f>VLOOKUP(A32,EEZ_Carbon_Flux_Sovereign!$A$6:$H$152,5,FALSE)</f>
        <v>36.133977938377889</v>
      </c>
      <c r="F32">
        <f>VLOOKUP(A32,EEZ_Carbon_Flux_Sovereign!$A$6:$H$152,6,FALSE)</f>
        <v>5.1619968483396992</v>
      </c>
      <c r="G32">
        <f>VLOOKUP(A32,EEZ_Carbon_Flux_Sovereign!$A$6:$H$152,7,FALSE)</f>
        <v>36.133977938377889</v>
      </c>
      <c r="H32">
        <f>VLOOKUP(A32,EEZ_Carbon_Flux_Sovereign!$A$6:$H$152,8,FALSE)</f>
        <v>5.1619968483396992</v>
      </c>
      <c r="I32">
        <f t="shared" si="0"/>
        <v>0</v>
      </c>
      <c r="J32">
        <f>VLOOKUP(A32,EEZ_Carbon_Flux_Sovereign!$A$6:$K$151,11,FALSE)</f>
        <v>0</v>
      </c>
    </row>
    <row r="33" spans="1:10">
      <c r="A33">
        <v>29</v>
      </c>
      <c r="B33" t="str">
        <f>VLOOKUP(A33,EEZ_Carbon_Flux_Sovereign!$A$6:$H$151,2,FALSE)</f>
        <v>MDG</v>
      </c>
      <c r="E33">
        <f>VLOOKUP(A33,EEZ_Carbon_Flux_Sovereign!$A$6:$H$152,5,FALSE)</f>
        <v>33.819280667606812</v>
      </c>
      <c r="F33">
        <f>VLOOKUP(A33,EEZ_Carbon_Flux_Sovereign!$A$6:$H$152,6,FALSE)</f>
        <v>4.8313258096581162</v>
      </c>
      <c r="G33">
        <f>VLOOKUP(A33,EEZ_Carbon_Flux_Sovereign!$A$6:$H$152,7,FALSE)</f>
        <v>33.819280667606812</v>
      </c>
      <c r="H33">
        <f>VLOOKUP(A33,EEZ_Carbon_Flux_Sovereign!$A$6:$H$152,8,FALSE)</f>
        <v>4.8313258096581162</v>
      </c>
      <c r="I33">
        <f t="shared" si="0"/>
        <v>0</v>
      </c>
      <c r="J33">
        <f>VLOOKUP(A33,EEZ_Carbon_Flux_Sovereign!$A$6:$K$151,11,FALSE)</f>
        <v>0</v>
      </c>
    </row>
    <row r="34" spans="1:10">
      <c r="A34">
        <v>30</v>
      </c>
      <c r="B34" t="str">
        <f>VLOOKUP(A34,EEZ_Carbon_Flux_Sovereign!$A$6:$H$151,2,FALSE)</f>
        <v>NCL</v>
      </c>
      <c r="E34">
        <f>VLOOKUP(A34,EEZ_Carbon_Flux_Sovereign!$A$6:$H$152,5,FALSE)</f>
        <v>33.243908692532607</v>
      </c>
      <c r="F34">
        <f>VLOOKUP(A34,EEZ_Carbon_Flux_Sovereign!$A$6:$H$152,6,FALSE)</f>
        <v>4.7491298132189446</v>
      </c>
      <c r="G34">
        <f>VLOOKUP(A34,EEZ_Carbon_Flux_Sovereign!$A$6:$H$152,7,FALSE)</f>
        <v>33.243908692532607</v>
      </c>
      <c r="H34">
        <f>VLOOKUP(A34,EEZ_Carbon_Flux_Sovereign!$A$6:$H$152,8,FALSE)</f>
        <v>4.7491298132189446</v>
      </c>
      <c r="I34">
        <f t="shared" si="0"/>
        <v>0</v>
      </c>
      <c r="J34">
        <f>VLOOKUP(A34,EEZ_Carbon_Flux_Sovereign!$A$6:$K$151,11,FALSE)</f>
        <v>0</v>
      </c>
    </row>
    <row r="35" spans="1:10">
      <c r="A35">
        <v>31</v>
      </c>
      <c r="B35" t="str">
        <f>VLOOKUP(A35,EEZ_Carbon_Flux_Sovereign!$A$6:$H$151,2,FALSE)</f>
        <v>ECU</v>
      </c>
      <c r="E35">
        <f>VLOOKUP(A35,EEZ_Carbon_Flux_Sovereign!$A$6:$H$152,5,FALSE)</f>
        <v>7.2070312538095944</v>
      </c>
      <c r="F35">
        <f>VLOOKUP(A35,EEZ_Carbon_Flux_Sovereign!$A$6:$H$152,6,FALSE)</f>
        <v>1.0295758934013708</v>
      </c>
      <c r="G35">
        <f>VLOOKUP(A35,EEZ_Carbon_Flux_Sovereign!$A$6:$H$152,7,FALSE)</f>
        <v>30.994977184971567</v>
      </c>
      <c r="H35">
        <f>VLOOKUP(A35,EEZ_Carbon_Flux_Sovereign!$A$6:$H$152,8,FALSE)</f>
        <v>1.0295758934013708</v>
      </c>
      <c r="I35">
        <f t="shared" si="0"/>
        <v>23.787945931161971</v>
      </c>
      <c r="J35">
        <f>VLOOKUP(A35,EEZ_Carbon_Flux_Sovereign!$A$6:$K$151,11,FALSE)</f>
        <v>3.3982779901659961</v>
      </c>
    </row>
    <row r="36" spans="1:10">
      <c r="A36">
        <v>32</v>
      </c>
      <c r="B36" t="str">
        <f>VLOOKUP(A36,EEZ_Carbon_Flux_Sovereign!$A$6:$H$151,2,FALSE)</f>
        <v>ARG</v>
      </c>
      <c r="E36">
        <f>VLOOKUP(A36,EEZ_Carbon_Flux_Sovereign!$A$6:$H$152,5,FALSE)</f>
        <v>30.322572848078508</v>
      </c>
      <c r="F36">
        <f>VLOOKUP(A36,EEZ_Carbon_Flux_Sovereign!$A$6:$H$152,6,FALSE)</f>
        <v>4.3317961211540732</v>
      </c>
      <c r="G36">
        <f>VLOOKUP(A36,EEZ_Carbon_Flux_Sovereign!$A$6:$H$152,7,FALSE)</f>
        <v>30.322572848078508</v>
      </c>
      <c r="H36">
        <f>VLOOKUP(A36,EEZ_Carbon_Flux_Sovereign!$A$6:$H$152,8,FALSE)</f>
        <v>4.3317961211540732</v>
      </c>
      <c r="I36">
        <f t="shared" si="0"/>
        <v>0</v>
      </c>
      <c r="J36">
        <f>VLOOKUP(A36,EEZ_Carbon_Flux_Sovereign!$A$6:$K$151,11,FALSE)</f>
        <v>0</v>
      </c>
    </row>
    <row r="37" spans="1:10">
      <c r="A37">
        <v>33</v>
      </c>
      <c r="B37" t="str">
        <f>VLOOKUP(A37,EEZ_Carbon_Flux_Sovereign!$A$6:$H$151,2,FALSE)</f>
        <v>ESP</v>
      </c>
      <c r="E37">
        <f>VLOOKUP(A37,EEZ_Carbon_Flux_Sovereign!$A$6:$H$152,5,FALSE)</f>
        <v>28.485168088965487</v>
      </c>
      <c r="F37">
        <f>VLOOKUP(A37,EEZ_Carbon_Flux_Sovereign!$A$6:$H$152,6,FALSE)</f>
        <v>1.8008376683928227</v>
      </c>
      <c r="G37">
        <f>VLOOKUP(A37,EEZ_Carbon_Flux_Sovereign!$A$6:$H$152,7,FALSE)</f>
        <v>28.485168088965487</v>
      </c>
      <c r="H37">
        <f>VLOOKUP(A37,EEZ_Carbon_Flux_Sovereign!$A$6:$H$152,8,FALSE)</f>
        <v>2.8963739034457578</v>
      </c>
      <c r="I37">
        <f t="shared" si="0"/>
        <v>0</v>
      </c>
      <c r="J37">
        <f>VLOOKUP(A37,EEZ_Carbon_Flux_Sovereign!$A$6:$K$151,11,FALSE)</f>
        <v>0</v>
      </c>
    </row>
    <row r="38" spans="1:10">
      <c r="A38">
        <v>34</v>
      </c>
      <c r="B38" t="str">
        <f>VLOOKUP(A38,EEZ_Carbon_Flux_Sovereign!$A$6:$H$151,2,FALSE)</f>
        <v>MDV</v>
      </c>
      <c r="E38">
        <f>VLOOKUP(A38,EEZ_Carbon_Flux_Sovereign!$A$6:$H$152,5,FALSE)</f>
        <v>26.029653565738844</v>
      </c>
      <c r="F38">
        <f>VLOOKUP(A38,EEZ_Carbon_Flux_Sovereign!$A$6:$H$152,6,FALSE)</f>
        <v>3.7185219379626924</v>
      </c>
      <c r="G38">
        <f>VLOOKUP(A38,EEZ_Carbon_Flux_Sovereign!$A$6:$H$152,7,FALSE)</f>
        <v>26.029653565738844</v>
      </c>
      <c r="H38">
        <f>VLOOKUP(A38,EEZ_Carbon_Flux_Sovereign!$A$6:$H$152,8,FALSE)</f>
        <v>3.7185219379626924</v>
      </c>
      <c r="I38">
        <f t="shared" si="0"/>
        <v>0</v>
      </c>
      <c r="J38">
        <f>VLOOKUP(A38,EEZ_Carbon_Flux_Sovereign!$A$6:$K$151,11,FALSE)</f>
        <v>0</v>
      </c>
    </row>
    <row r="39" spans="1:10">
      <c r="A39">
        <v>35</v>
      </c>
      <c r="B39" t="str">
        <f>VLOOKUP(A39,EEZ_Carbon_Flux_Sovereign!$A$6:$H$151,2,FALSE)</f>
        <v>PER</v>
      </c>
      <c r="E39">
        <f>VLOOKUP(A39,EEZ_Carbon_Flux_Sovereign!$A$6:$H$152,5,FALSE)</f>
        <v>24.617842093791385</v>
      </c>
      <c r="F39">
        <f>VLOOKUP(A39,EEZ_Carbon_Flux_Sovereign!$A$6:$H$152,6,FALSE)</f>
        <v>3.5168345848273415</v>
      </c>
      <c r="G39">
        <f>VLOOKUP(A39,EEZ_Carbon_Flux_Sovereign!$A$6:$H$152,7,FALSE)</f>
        <v>24.617842093791385</v>
      </c>
      <c r="H39">
        <f>VLOOKUP(A39,EEZ_Carbon_Flux_Sovereign!$A$6:$H$152,8,FALSE)</f>
        <v>3.5168345848273415</v>
      </c>
      <c r="I39">
        <f t="shared" si="0"/>
        <v>0</v>
      </c>
      <c r="J39">
        <f>VLOOKUP(A39,EEZ_Carbon_Flux_Sovereign!$A$6:$K$151,11,FALSE)</f>
        <v>0</v>
      </c>
    </row>
    <row r="40" spans="1:10">
      <c r="A40">
        <v>36</v>
      </c>
      <c r="B40" t="str">
        <f>VLOOKUP(A40,EEZ_Carbon_Flux_Sovereign!$A$6:$H$151,2,FALSE)</f>
        <v>ISL</v>
      </c>
      <c r="E40">
        <f>VLOOKUP(A40,EEZ_Carbon_Flux_Sovereign!$A$6:$H$152,5,FALSE)</f>
        <v>22.86191718512362</v>
      </c>
      <c r="F40">
        <f>VLOOKUP(A40,EEZ_Carbon_Flux_Sovereign!$A$6:$H$152,6,FALSE)</f>
        <v>3.265988169303375</v>
      </c>
      <c r="G40">
        <f>VLOOKUP(A40,EEZ_Carbon_Flux_Sovereign!$A$6:$H$152,7,FALSE)</f>
        <v>22.86191718512362</v>
      </c>
      <c r="H40">
        <f>VLOOKUP(A40,EEZ_Carbon_Flux_Sovereign!$A$6:$H$152,8,FALSE)</f>
        <v>3.265988169303375</v>
      </c>
      <c r="I40">
        <f t="shared" si="0"/>
        <v>0</v>
      </c>
      <c r="J40">
        <f>VLOOKUP(A40,EEZ_Carbon_Flux_Sovereign!$A$6:$K$151,11,FALSE)</f>
        <v>0</v>
      </c>
    </row>
    <row r="41" spans="1:10">
      <c r="A41">
        <v>37</v>
      </c>
      <c r="B41" t="str">
        <f>VLOOKUP(A41,EEZ_Carbon_Flux_Sovereign!$A$6:$H$151,2,FALSE)</f>
        <v>CPV</v>
      </c>
      <c r="E41">
        <f>VLOOKUP(A41,EEZ_Carbon_Flux_Sovereign!$A$6:$H$152,5,FALSE)</f>
        <v>22.67135395961996</v>
      </c>
      <c r="F41">
        <f>VLOOKUP(A41,EEZ_Carbon_Flux_Sovereign!$A$6:$H$152,6,FALSE)</f>
        <v>3.2387648513742806</v>
      </c>
      <c r="G41">
        <f>VLOOKUP(A41,EEZ_Carbon_Flux_Sovereign!$A$6:$H$152,7,FALSE)</f>
        <v>22.67135395961996</v>
      </c>
      <c r="H41">
        <f>VLOOKUP(A41,EEZ_Carbon_Flux_Sovereign!$A$6:$H$152,8,FALSE)</f>
        <v>3.2387648513742806</v>
      </c>
      <c r="I41">
        <f t="shared" si="0"/>
        <v>0</v>
      </c>
      <c r="J41">
        <f>VLOOKUP(A41,EEZ_Carbon_Flux_Sovereign!$A$6:$K$151,11,FALSE)</f>
        <v>0</v>
      </c>
    </row>
    <row r="42" spans="1:10">
      <c r="A42">
        <v>38</v>
      </c>
      <c r="B42" t="str">
        <f>VLOOKUP(A42,EEZ_Carbon_Flux_Sovereign!$A$6:$H$151,2,FALSE)</f>
        <v>SOM</v>
      </c>
      <c r="E42">
        <f>VLOOKUP(A42,EEZ_Carbon_Flux_Sovereign!$A$6:$H$152,5,FALSE)</f>
        <v>22.103119737225335</v>
      </c>
      <c r="F42">
        <f>VLOOKUP(A42,EEZ_Carbon_Flux_Sovereign!$A$6:$H$152,6,FALSE)</f>
        <v>3.1575885338893337</v>
      </c>
      <c r="G42">
        <f>VLOOKUP(A42,EEZ_Carbon_Flux_Sovereign!$A$6:$H$152,7,FALSE)</f>
        <v>22.103119737225335</v>
      </c>
      <c r="H42">
        <f>VLOOKUP(A42,EEZ_Carbon_Flux_Sovereign!$A$6:$H$152,8,FALSE)</f>
        <v>3.1575885338893337</v>
      </c>
      <c r="I42">
        <f t="shared" si="0"/>
        <v>0</v>
      </c>
      <c r="J42">
        <f>VLOOKUP(A42,EEZ_Carbon_Flux_Sovereign!$A$6:$K$151,11,FALSE)</f>
        <v>0</v>
      </c>
    </row>
    <row r="43" spans="1:10">
      <c r="A43">
        <v>39</v>
      </c>
      <c r="B43" t="str">
        <f>VLOOKUP(A43,EEZ_Carbon_Flux_Sovereign!$A$6:$H$151,2,FALSE)</f>
        <v>VNM</v>
      </c>
      <c r="E43">
        <f>VLOOKUP(A43,EEZ_Carbon_Flux_Sovereign!$A$6:$H$152,5,FALSE)</f>
        <v>21.231212853921313</v>
      </c>
      <c r="F43">
        <f>VLOOKUP(A43,EEZ_Carbon_Flux_Sovereign!$A$6:$H$152,6,FALSE)</f>
        <v>3.0330304077030448</v>
      </c>
      <c r="G43">
        <f>VLOOKUP(A43,EEZ_Carbon_Flux_Sovereign!$A$6:$H$152,7,FALSE)</f>
        <v>21.231212853921313</v>
      </c>
      <c r="H43">
        <f>VLOOKUP(A43,EEZ_Carbon_Flux_Sovereign!$A$6:$H$152,8,FALSE)</f>
        <v>3.0330304077030448</v>
      </c>
      <c r="I43">
        <f t="shared" si="0"/>
        <v>0</v>
      </c>
      <c r="J43">
        <f>VLOOKUP(A43,EEZ_Carbon_Flux_Sovereign!$A$6:$K$151,11,FALSE)</f>
        <v>0</v>
      </c>
    </row>
    <row r="44" spans="1:10">
      <c r="A44">
        <v>40</v>
      </c>
      <c r="B44" t="str">
        <f>VLOOKUP(A44,EEZ_Carbon_Flux_Sovereign!$A$6:$H$151,2,FALSE)</f>
        <v>COL</v>
      </c>
      <c r="E44">
        <f>VLOOKUP(A44,EEZ_Carbon_Flux_Sovereign!$A$6:$H$152,5,FALSE)</f>
        <v>20.327618240143384</v>
      </c>
      <c r="F44">
        <f>VLOOKUP(A44,EEZ_Carbon_Flux_Sovereign!$A$6:$H$152,6,FALSE)</f>
        <v>2.9039454628776267</v>
      </c>
      <c r="G44">
        <f>VLOOKUP(A44,EEZ_Carbon_Flux_Sovereign!$A$6:$H$152,7,FALSE)</f>
        <v>20.327618240143384</v>
      </c>
      <c r="H44">
        <f>VLOOKUP(A44,EEZ_Carbon_Flux_Sovereign!$A$6:$H$152,8,FALSE)</f>
        <v>2.9039454628776267</v>
      </c>
      <c r="I44">
        <f t="shared" si="0"/>
        <v>0</v>
      </c>
      <c r="J44">
        <f>VLOOKUP(A44,EEZ_Carbon_Flux_Sovereign!$A$6:$K$151,11,FALSE)</f>
        <v>0</v>
      </c>
    </row>
    <row r="45" spans="1:10">
      <c r="A45">
        <v>41</v>
      </c>
      <c r="B45" t="str">
        <f>VLOOKUP(A45,EEZ_Carbon_Flux_Sovereign!$A$6:$H$151,2,FALSE)</f>
        <v>TON</v>
      </c>
      <c r="E45">
        <f>VLOOKUP(A45,EEZ_Carbon_Flux_Sovereign!$A$6:$H$152,5,FALSE)</f>
        <v>18.830323885660043</v>
      </c>
      <c r="F45">
        <f>VLOOKUP(A45,EEZ_Carbon_Flux_Sovereign!$A$6:$H$152,6,FALSE)</f>
        <v>2.6900462693800065</v>
      </c>
      <c r="G45">
        <f>VLOOKUP(A45,EEZ_Carbon_Flux_Sovereign!$A$6:$H$152,7,FALSE)</f>
        <v>18.830323885660043</v>
      </c>
      <c r="H45">
        <f>VLOOKUP(A45,EEZ_Carbon_Flux_Sovereign!$A$6:$H$152,8,FALSE)</f>
        <v>2.6900462693800065</v>
      </c>
      <c r="I45">
        <f t="shared" si="0"/>
        <v>0</v>
      </c>
      <c r="J45">
        <f>VLOOKUP(A45,EEZ_Carbon_Flux_Sovereign!$A$6:$K$151,11,FALSE)</f>
        <v>0</v>
      </c>
    </row>
    <row r="46" spans="1:10">
      <c r="A46">
        <v>42</v>
      </c>
      <c r="B46" t="str">
        <f>VLOOKUP(A46,EEZ_Carbon_Flux_Sovereign!$A$6:$H$151,2,FALSE)</f>
        <v>VUT</v>
      </c>
      <c r="E46">
        <f>VLOOKUP(A46,EEZ_Carbon_Flux_Sovereign!$A$6:$H$152,5,FALSE)</f>
        <v>17.624520521327383</v>
      </c>
      <c r="F46">
        <f>VLOOKUP(A46,EEZ_Carbon_Flux_Sovereign!$A$6:$H$152,6,FALSE)</f>
        <v>2.517788645903912</v>
      </c>
      <c r="G46">
        <f>VLOOKUP(A46,EEZ_Carbon_Flux_Sovereign!$A$6:$H$152,7,FALSE)</f>
        <v>17.624520521327383</v>
      </c>
      <c r="H46">
        <f>VLOOKUP(A46,EEZ_Carbon_Flux_Sovereign!$A$6:$H$152,8,FALSE)</f>
        <v>2.517788645903912</v>
      </c>
      <c r="I46">
        <f t="shared" si="0"/>
        <v>0</v>
      </c>
      <c r="J46">
        <f>VLOOKUP(A46,EEZ_Carbon_Flux_Sovereign!$A$6:$K$151,11,FALSE)</f>
        <v>0</v>
      </c>
    </row>
    <row r="47" spans="1:10">
      <c r="A47">
        <v>43</v>
      </c>
      <c r="B47" t="str">
        <f>VLOOKUP(A47,EEZ_Carbon_Flux_Sovereign!$A$6:$H$151,2,FALSE)</f>
        <v>PLW</v>
      </c>
      <c r="E47">
        <f>VLOOKUP(A47,EEZ_Carbon_Flux_Sovereign!$A$6:$H$152,5,FALSE)</f>
        <v>17.381038441158811</v>
      </c>
      <c r="F47">
        <f>VLOOKUP(A47,EEZ_Carbon_Flux_Sovereign!$A$6:$H$152,6,FALSE)</f>
        <v>2.483005491594116</v>
      </c>
      <c r="G47">
        <f>VLOOKUP(A47,EEZ_Carbon_Flux_Sovereign!$A$6:$H$152,7,FALSE)</f>
        <v>17.381038441158811</v>
      </c>
      <c r="H47">
        <f>VLOOKUP(A47,EEZ_Carbon_Flux_Sovereign!$A$6:$H$152,8,FALSE)</f>
        <v>2.483005491594116</v>
      </c>
      <c r="I47">
        <f t="shared" si="0"/>
        <v>0</v>
      </c>
      <c r="J47">
        <f>VLOOKUP(A47,EEZ_Carbon_Flux_Sovereign!$A$6:$K$151,11,FALSE)</f>
        <v>0</v>
      </c>
    </row>
    <row r="48" spans="1:10">
      <c r="A48">
        <v>44</v>
      </c>
      <c r="B48" t="str">
        <f>VLOOKUP(A48,EEZ_Carbon_Flux_Sovereign!$A$6:$H$151,2,FALSE)</f>
        <v>CRI</v>
      </c>
      <c r="E48">
        <f>VLOOKUP(A48,EEZ_Carbon_Flux_Sovereign!$A$6:$H$152,5,FALSE)</f>
        <v>16.937652333661337</v>
      </c>
      <c r="F48">
        <f>VLOOKUP(A48,EEZ_Carbon_Flux_Sovereign!$A$6:$H$152,6,FALSE)</f>
        <v>2.4196646190944771</v>
      </c>
      <c r="G48">
        <f>VLOOKUP(A48,EEZ_Carbon_Flux_Sovereign!$A$6:$H$152,7,FALSE)</f>
        <v>16.937652333661337</v>
      </c>
      <c r="H48">
        <f>VLOOKUP(A48,EEZ_Carbon_Flux_Sovereign!$A$6:$H$152,8,FALSE)</f>
        <v>2.4196646190944771</v>
      </c>
      <c r="I48">
        <f t="shared" si="0"/>
        <v>0</v>
      </c>
      <c r="J48">
        <f>VLOOKUP(A48,EEZ_Carbon_Flux_Sovereign!$A$6:$K$151,11,FALSE)</f>
        <v>0</v>
      </c>
    </row>
    <row r="49" spans="1:10">
      <c r="A49">
        <v>45</v>
      </c>
      <c r="B49" t="str">
        <f>VLOOKUP(A49,EEZ_Carbon_Flux_Sovereign!$A$6:$H$151,2,FALSE)</f>
        <v>MOZ</v>
      </c>
      <c r="E49">
        <f>VLOOKUP(A49,EEZ_Carbon_Flux_Sovereign!$A$6:$H$152,5,FALSE)</f>
        <v>16.009201021612963</v>
      </c>
      <c r="F49">
        <f>VLOOKUP(A49,EEZ_Carbon_Flux_Sovereign!$A$6:$H$152,6,FALSE)</f>
        <v>2.2870287173732806</v>
      </c>
      <c r="G49">
        <f>VLOOKUP(A49,EEZ_Carbon_Flux_Sovereign!$A$6:$H$152,7,FALSE)</f>
        <v>16.009201021612963</v>
      </c>
      <c r="H49">
        <f>VLOOKUP(A49,EEZ_Carbon_Flux_Sovereign!$A$6:$H$152,8,FALSE)</f>
        <v>2.2870287173732806</v>
      </c>
      <c r="I49">
        <f t="shared" si="0"/>
        <v>0</v>
      </c>
      <c r="J49">
        <f>VLOOKUP(A49,EEZ_Carbon_Flux_Sovereign!$A$6:$K$151,11,FALSE)</f>
        <v>0</v>
      </c>
    </row>
    <row r="50" spans="1:10">
      <c r="A50">
        <v>46</v>
      </c>
      <c r="B50" t="str">
        <f>VLOOKUP(A50,EEZ_Carbon_Flux_Sovereign!$A$6:$H$151,2,FALSE)</f>
        <v>MAR</v>
      </c>
      <c r="E50">
        <f>VLOOKUP(A50,EEZ_Carbon_Flux_Sovereign!$A$6:$H$152,5,FALSE)</f>
        <v>7.9286396755774344</v>
      </c>
      <c r="F50">
        <f>VLOOKUP(A50,EEZ_Carbon_Flux_Sovereign!$A$6:$H$152,6,FALSE)</f>
        <v>1.1326628107967764</v>
      </c>
      <c r="G50">
        <f>VLOOKUP(A50,EEZ_Carbon_Flux_Sovereign!$A$6:$H$152,7,FALSE)</f>
        <v>15.95930570611036</v>
      </c>
      <c r="H50">
        <f>VLOOKUP(A50,EEZ_Carbon_Flux_Sovereign!$A$6:$H$152,8,FALSE)</f>
        <v>1.1326628107967764</v>
      </c>
      <c r="I50">
        <f t="shared" si="0"/>
        <v>8.0306660305329256</v>
      </c>
      <c r="J50">
        <f>VLOOKUP(A50,EEZ_Carbon_Flux_Sovereign!$A$6:$K$151,11,FALSE)</f>
        <v>1.1472380043618466</v>
      </c>
    </row>
    <row r="51" spans="1:10">
      <c r="A51">
        <v>47</v>
      </c>
      <c r="B51" t="str">
        <f>VLOOKUP(A51,EEZ_Carbon_Flux_Sovereign!$A$6:$H$151,2,FALSE)</f>
        <v>NAM</v>
      </c>
      <c r="E51">
        <f>VLOOKUP(A51,EEZ_Carbon_Flux_Sovereign!$A$6:$H$152,5,FALSE)</f>
        <v>15.894254827388426</v>
      </c>
      <c r="F51">
        <f>VLOOKUP(A51,EEZ_Carbon_Flux_Sovereign!$A$6:$H$152,6,FALSE)</f>
        <v>2.2706078324840613</v>
      </c>
      <c r="G51">
        <f>VLOOKUP(A51,EEZ_Carbon_Flux_Sovereign!$A$6:$H$152,7,FALSE)</f>
        <v>15.894254827388426</v>
      </c>
      <c r="H51">
        <f>VLOOKUP(A51,EEZ_Carbon_Flux_Sovereign!$A$6:$H$152,8,FALSE)</f>
        <v>2.2706078324840613</v>
      </c>
      <c r="I51">
        <f t="shared" si="0"/>
        <v>0</v>
      </c>
      <c r="J51">
        <f>VLOOKUP(A51,EEZ_Carbon_Flux_Sovereign!$A$6:$K$151,11,FALSE)</f>
        <v>0</v>
      </c>
    </row>
    <row r="52" spans="1:10">
      <c r="A52">
        <v>48</v>
      </c>
      <c r="B52" t="str">
        <f>VLOOKUP(A52,EEZ_Carbon_Flux_Sovereign!$A$6:$H$151,2,FALSE)</f>
        <v>OMN</v>
      </c>
      <c r="E52">
        <f>VLOOKUP(A52,EEZ_Carbon_Flux_Sovereign!$A$6:$H$152,5,FALSE)</f>
        <v>15.732301690062048</v>
      </c>
      <c r="F52">
        <f>VLOOKUP(A52,EEZ_Carbon_Flux_Sovereign!$A$6:$H$152,6,FALSE)</f>
        <v>2.2474716700088644</v>
      </c>
      <c r="G52">
        <f>VLOOKUP(A52,EEZ_Carbon_Flux_Sovereign!$A$6:$H$152,7,FALSE)</f>
        <v>15.732301690062048</v>
      </c>
      <c r="H52">
        <f>VLOOKUP(A52,EEZ_Carbon_Flux_Sovereign!$A$6:$H$152,8,FALSE)</f>
        <v>2.2474716700088644</v>
      </c>
      <c r="I52">
        <f t="shared" si="0"/>
        <v>0</v>
      </c>
      <c r="J52">
        <f>VLOOKUP(A52,EEZ_Carbon_Flux_Sovereign!$A$6:$K$151,11,FALSE)</f>
        <v>0</v>
      </c>
    </row>
    <row r="53" spans="1:10">
      <c r="A53">
        <v>49</v>
      </c>
      <c r="B53" t="str">
        <f>VLOOKUP(A53,EEZ_Carbon_Flux_Sovereign!$A$6:$H$151,2,FALSE)</f>
        <v>ITA</v>
      </c>
      <c r="E53">
        <f>VLOOKUP(A53,EEZ_Carbon_Flux_Sovereign!$A$6:$H$152,5,FALSE)</f>
        <v>15.172232118558266</v>
      </c>
      <c r="F53">
        <f>VLOOKUP(A53,EEZ_Carbon_Flux_Sovereign!$A$6:$H$152,6,FALSE)</f>
        <v>2.1674617312226099</v>
      </c>
      <c r="G53">
        <f>VLOOKUP(A53,EEZ_Carbon_Flux_Sovereign!$A$6:$H$152,7,FALSE)</f>
        <v>15.172232118558266</v>
      </c>
      <c r="H53">
        <f>VLOOKUP(A53,EEZ_Carbon_Flux_Sovereign!$A$6:$H$152,8,FALSE)</f>
        <v>2.1674617312226099</v>
      </c>
      <c r="I53">
        <f t="shared" si="0"/>
        <v>0</v>
      </c>
      <c r="J53">
        <f>VLOOKUP(A53,EEZ_Carbon_Flux_Sovereign!$A$6:$K$151,11,FALSE)</f>
        <v>0</v>
      </c>
    </row>
    <row r="54" spans="1:10">
      <c r="A54">
        <v>50</v>
      </c>
      <c r="B54" t="str">
        <f>VLOOKUP(A54,EEZ_Carbon_Flux_Sovereign!$A$6:$H$151,2,FALSE)</f>
        <v>LKA</v>
      </c>
      <c r="E54">
        <f>VLOOKUP(A54,EEZ_Carbon_Flux_Sovereign!$A$6:$H$152,5,FALSE)</f>
        <v>15.083831592927208</v>
      </c>
      <c r="F54">
        <f>VLOOKUP(A54,EEZ_Carbon_Flux_Sovereign!$A$6:$H$152,6,FALSE)</f>
        <v>2.154833084703887</v>
      </c>
      <c r="G54">
        <f>VLOOKUP(A54,EEZ_Carbon_Flux_Sovereign!$A$6:$H$152,7,FALSE)</f>
        <v>15.083831592927208</v>
      </c>
      <c r="H54">
        <f>VLOOKUP(A54,EEZ_Carbon_Flux_Sovereign!$A$6:$H$152,8,FALSE)</f>
        <v>2.154833084703887</v>
      </c>
      <c r="I54">
        <f t="shared" si="0"/>
        <v>0</v>
      </c>
      <c r="J54">
        <f>VLOOKUP(A54,EEZ_Carbon_Flux_Sovereign!$A$6:$K$151,11,FALSE)</f>
        <v>0</v>
      </c>
    </row>
    <row r="55" spans="1:10">
      <c r="A55">
        <v>51</v>
      </c>
      <c r="B55" t="str">
        <f>VLOOKUP(A55,EEZ_Carbon_Flux_Sovereign!$A$6:$H$151,2,FALSE)</f>
        <v>YEM</v>
      </c>
      <c r="E55">
        <f>VLOOKUP(A55,EEZ_Carbon_Flux_Sovereign!$A$6:$H$152,5,FALSE)</f>
        <v>14.909507254516024</v>
      </c>
      <c r="F55">
        <f>VLOOKUP(A55,EEZ_Carbon_Flux_Sovereign!$A$6:$H$152,6,FALSE)</f>
        <v>2.1299296077880037</v>
      </c>
      <c r="G55">
        <f>VLOOKUP(A55,EEZ_Carbon_Flux_Sovereign!$A$6:$H$152,7,FALSE)</f>
        <v>14.909507254516024</v>
      </c>
      <c r="H55">
        <f>VLOOKUP(A55,EEZ_Carbon_Flux_Sovereign!$A$6:$H$152,8,FALSE)</f>
        <v>2.1299296077880037</v>
      </c>
      <c r="I55">
        <f t="shared" si="0"/>
        <v>0</v>
      </c>
      <c r="J55">
        <f>VLOOKUP(A55,EEZ_Carbon_Flux_Sovereign!$A$6:$K$151,11,FALSE)</f>
        <v>0</v>
      </c>
    </row>
    <row r="56" spans="1:10">
      <c r="A56">
        <v>52</v>
      </c>
      <c r="B56" t="str">
        <f>VLOOKUP(A56,EEZ_Carbon_Flux_Sovereign!$A$6:$H$151,2,FALSE)</f>
        <v>MYS</v>
      </c>
      <c r="E56">
        <f>VLOOKUP(A56,EEZ_Carbon_Flux_Sovereign!$A$6:$H$152,5,FALSE)</f>
        <v>14.44124517298218</v>
      </c>
      <c r="F56">
        <f>VLOOKUP(A56,EEZ_Carbon_Flux_Sovereign!$A$6:$H$152,6,FALSE)</f>
        <v>2.0630350247117404</v>
      </c>
      <c r="G56">
        <f>VLOOKUP(A56,EEZ_Carbon_Flux_Sovereign!$A$6:$H$152,7,FALSE)</f>
        <v>14.44124517298218</v>
      </c>
      <c r="H56">
        <f>VLOOKUP(A56,EEZ_Carbon_Flux_Sovereign!$A$6:$H$152,8,FALSE)</f>
        <v>2.0630350247117404</v>
      </c>
      <c r="I56">
        <f t="shared" si="0"/>
        <v>0</v>
      </c>
      <c r="J56">
        <f>VLOOKUP(A56,EEZ_Carbon_Flux_Sovereign!$A$6:$K$151,11,FALSE)</f>
        <v>0</v>
      </c>
    </row>
    <row r="57" spans="1:10">
      <c r="A57">
        <v>53</v>
      </c>
      <c r="B57" t="str">
        <f>VLOOKUP(A57,EEZ_Carbon_Flux_Sovereign!$A$6:$H$151,2,FALSE)</f>
        <v>MMR</v>
      </c>
      <c r="E57">
        <f>VLOOKUP(A57,EEZ_Carbon_Flux_Sovereign!$A$6:$H$152,5,FALSE)</f>
        <v>14.063945411849987</v>
      </c>
      <c r="F57">
        <f>VLOOKUP(A57,EEZ_Carbon_Flux_Sovereign!$A$6:$H$152,6,FALSE)</f>
        <v>2.0091350588357129</v>
      </c>
      <c r="G57">
        <f>VLOOKUP(A57,EEZ_Carbon_Flux_Sovereign!$A$6:$H$152,7,FALSE)</f>
        <v>14.063945411849987</v>
      </c>
      <c r="H57">
        <f>VLOOKUP(A57,EEZ_Carbon_Flux_Sovereign!$A$6:$H$152,8,FALSE)</f>
        <v>2.0091350588357129</v>
      </c>
      <c r="I57">
        <f t="shared" si="0"/>
        <v>0</v>
      </c>
      <c r="J57">
        <f>VLOOKUP(A57,EEZ_Carbon_Flux_Sovereign!$A$6:$K$151,11,FALSE)</f>
        <v>0</v>
      </c>
    </row>
    <row r="58" spans="1:10">
      <c r="A58">
        <v>54</v>
      </c>
      <c r="B58" t="str">
        <f>VLOOKUP(A58,EEZ_Carbon_Flux_Sovereign!$A$6:$H$151,2,FALSE)</f>
        <v>AGO</v>
      </c>
      <c r="E58">
        <f>VLOOKUP(A58,EEZ_Carbon_Flux_Sovereign!$A$6:$H$152,5,FALSE)</f>
        <v>14.018331216771319</v>
      </c>
      <c r="F58">
        <f>VLOOKUP(A58,EEZ_Carbon_Flux_Sovereign!$A$6:$H$152,6,FALSE)</f>
        <v>2.002618745253046</v>
      </c>
      <c r="G58">
        <f>VLOOKUP(A58,EEZ_Carbon_Flux_Sovereign!$A$6:$H$152,7,FALSE)</f>
        <v>14.018331216771319</v>
      </c>
      <c r="H58">
        <f>VLOOKUP(A58,EEZ_Carbon_Flux_Sovereign!$A$6:$H$152,8,FALSE)</f>
        <v>2.002618745253046</v>
      </c>
      <c r="I58">
        <f t="shared" si="0"/>
        <v>0</v>
      </c>
      <c r="J58">
        <f>VLOOKUP(A58,EEZ_Carbon_Flux_Sovereign!$A$6:$K$151,11,FALSE)</f>
        <v>0</v>
      </c>
    </row>
    <row r="59" spans="1:10">
      <c r="A59">
        <v>55</v>
      </c>
      <c r="B59" t="str">
        <f>VLOOKUP(A59,EEZ_Carbon_Flux_Sovereign!$A$6:$H$151,2,FALSE)</f>
        <v>GRC</v>
      </c>
      <c r="E59">
        <f>VLOOKUP(A59,EEZ_Carbon_Flux_Sovereign!$A$6:$H$152,5,FALSE)</f>
        <v>13.651617507191094</v>
      </c>
      <c r="F59">
        <f>VLOOKUP(A59,EEZ_Carbon_Flux_Sovereign!$A$6:$H$152,6,FALSE)</f>
        <v>1.9502310724558709</v>
      </c>
      <c r="G59">
        <f>VLOOKUP(A59,EEZ_Carbon_Flux_Sovereign!$A$6:$H$152,7,FALSE)</f>
        <v>13.651617507191094</v>
      </c>
      <c r="H59">
        <f>VLOOKUP(A59,EEZ_Carbon_Flux_Sovereign!$A$6:$H$152,8,FALSE)</f>
        <v>1.9502310724558709</v>
      </c>
      <c r="I59">
        <f t="shared" si="0"/>
        <v>0</v>
      </c>
      <c r="J59">
        <f>VLOOKUP(A59,EEZ_Carbon_Flux_Sovereign!$A$6:$K$151,11,FALSE)</f>
        <v>0</v>
      </c>
    </row>
    <row r="60" spans="1:10">
      <c r="A60">
        <v>56</v>
      </c>
      <c r="B60" t="str">
        <f>VLOOKUP(A60,EEZ_Carbon_Flux_Sovereign!$A$6:$H$151,2,FALSE)</f>
        <v>VEN</v>
      </c>
      <c r="E60">
        <f>VLOOKUP(A60,EEZ_Carbon_Flux_Sovereign!$A$6:$H$152,5,FALSE)</f>
        <v>13.391940333397525</v>
      </c>
      <c r="F60">
        <f>VLOOKUP(A60,EEZ_Carbon_Flux_Sovereign!$A$6:$H$152,6,FALSE)</f>
        <v>1.9131343333425037</v>
      </c>
      <c r="G60">
        <f>VLOOKUP(A60,EEZ_Carbon_Flux_Sovereign!$A$6:$H$152,7,FALSE)</f>
        <v>13.391940333397525</v>
      </c>
      <c r="H60">
        <f>VLOOKUP(A60,EEZ_Carbon_Flux_Sovereign!$A$6:$H$152,8,FALSE)</f>
        <v>1.9131343333425037</v>
      </c>
      <c r="I60">
        <f t="shared" si="0"/>
        <v>0</v>
      </c>
      <c r="J60">
        <f>VLOOKUP(A60,EEZ_Carbon_Flux_Sovereign!$A$6:$K$151,11,FALSE)</f>
        <v>0</v>
      </c>
    </row>
    <row r="61" spans="1:10">
      <c r="A61">
        <v>57</v>
      </c>
      <c r="B61" t="str">
        <f>VLOOKUP(A61,EEZ_Carbon_Flux_Sovereign!$A$6:$H$151,2,FALSE)</f>
        <v>KOR</v>
      </c>
      <c r="E61">
        <f>VLOOKUP(A61,EEZ_Carbon_Flux_Sovereign!$A$6:$H$152,5,FALSE)</f>
        <v>12.16799594663056</v>
      </c>
      <c r="F61">
        <f>VLOOKUP(A61,EEZ_Carbon_Flux_Sovereign!$A$6:$H$152,6,FALSE)</f>
        <v>1.7382851352329372</v>
      </c>
      <c r="G61">
        <f>VLOOKUP(A61,EEZ_Carbon_Flux_Sovereign!$A$6:$H$152,7,FALSE)</f>
        <v>12.16799594663056</v>
      </c>
      <c r="H61">
        <f>VLOOKUP(A61,EEZ_Carbon_Flux_Sovereign!$A$6:$H$152,8,FALSE)</f>
        <v>1.7382851352329372</v>
      </c>
      <c r="I61">
        <f t="shared" si="0"/>
        <v>0</v>
      </c>
      <c r="J61">
        <f>VLOOKUP(A61,EEZ_Carbon_Flux_Sovereign!$A$6:$K$151,11,FALSE)</f>
        <v>0</v>
      </c>
    </row>
    <row r="62" spans="1:10">
      <c r="A62">
        <v>58</v>
      </c>
      <c r="B62" t="str">
        <f>VLOOKUP(A62,EEZ_Carbon_Flux_Sovereign!$A$6:$H$151,2,FALSE)</f>
        <v>IRL</v>
      </c>
      <c r="E62">
        <f>VLOOKUP(A62,EEZ_Carbon_Flux_Sovereign!$A$6:$H$152,5,FALSE)</f>
        <v>12.071548297896333</v>
      </c>
      <c r="F62">
        <f>VLOOKUP(A62,EEZ_Carbon_Flux_Sovereign!$A$6:$H$152,6,FALSE)</f>
        <v>1.7245068996994766</v>
      </c>
      <c r="G62">
        <f>VLOOKUP(A62,EEZ_Carbon_Flux_Sovereign!$A$6:$H$152,7,FALSE)</f>
        <v>12.071548297896333</v>
      </c>
      <c r="H62">
        <f>VLOOKUP(A62,EEZ_Carbon_Flux_Sovereign!$A$6:$H$152,8,FALSE)</f>
        <v>1.7245068996994766</v>
      </c>
      <c r="I62">
        <f t="shared" si="0"/>
        <v>0</v>
      </c>
      <c r="J62">
        <f>VLOOKUP(A62,EEZ_Carbon_Flux_Sovereign!$A$6:$K$151,11,FALSE)</f>
        <v>0</v>
      </c>
    </row>
    <row r="63" spans="1:10">
      <c r="A63">
        <v>59</v>
      </c>
      <c r="B63" t="str">
        <f>VLOOKUP(A63,EEZ_Carbon_Flux_Sovereign!$A$6:$H$151,2,FALSE)</f>
        <v>LBY</v>
      </c>
      <c r="E63">
        <f>VLOOKUP(A63,EEZ_Carbon_Flux_Sovereign!$A$6:$H$152,5,FALSE)</f>
        <v>10.303630311478967</v>
      </c>
      <c r="F63">
        <f>VLOOKUP(A63,EEZ_Carbon_Flux_Sovereign!$A$6:$H$152,6,FALSE)</f>
        <v>1.4719471873541383</v>
      </c>
      <c r="G63">
        <f>VLOOKUP(A63,EEZ_Carbon_Flux_Sovereign!$A$6:$H$152,7,FALSE)</f>
        <v>10.303630311478967</v>
      </c>
      <c r="H63">
        <f>VLOOKUP(A63,EEZ_Carbon_Flux_Sovereign!$A$6:$H$152,8,FALSE)</f>
        <v>1.4719471873541383</v>
      </c>
      <c r="I63">
        <f t="shared" si="0"/>
        <v>0</v>
      </c>
      <c r="J63">
        <f>VLOOKUP(A63,EEZ_Carbon_Flux_Sovereign!$A$6:$K$151,11,FALSE)</f>
        <v>0</v>
      </c>
    </row>
    <row r="64" spans="1:10">
      <c r="A64">
        <v>60</v>
      </c>
      <c r="B64" t="str">
        <f>VLOOKUP(A64,EEZ_Carbon_Flux_Sovereign!$A$6:$H$151,2,FALSE)</f>
        <v>DOM</v>
      </c>
      <c r="E64">
        <f>VLOOKUP(A64,EEZ_Carbon_Flux_Sovereign!$A$6:$H$152,5,FALSE)</f>
        <v>10.285155702895761</v>
      </c>
      <c r="F64">
        <f>VLOOKUP(A64,EEZ_Carbon_Flux_Sovereign!$A$6:$H$152,6,FALSE)</f>
        <v>1.4693079575565373</v>
      </c>
      <c r="G64">
        <f>VLOOKUP(A64,EEZ_Carbon_Flux_Sovereign!$A$6:$H$152,7,FALSE)</f>
        <v>10.285155702895761</v>
      </c>
      <c r="H64">
        <f>VLOOKUP(A64,EEZ_Carbon_Flux_Sovereign!$A$6:$H$152,8,FALSE)</f>
        <v>1.4693079575565373</v>
      </c>
      <c r="I64">
        <f t="shared" si="0"/>
        <v>0</v>
      </c>
      <c r="J64">
        <f>VLOOKUP(A64,EEZ_Carbon_Flux_Sovereign!$A$6:$K$151,11,FALSE)</f>
        <v>0</v>
      </c>
    </row>
    <row r="65" spans="1:10">
      <c r="A65">
        <v>61</v>
      </c>
      <c r="B65" t="str">
        <f>VLOOKUP(A65,EEZ_Carbon_Flux_Sovereign!$A$6:$H$151,2,FALSE)</f>
        <v>TWN</v>
      </c>
      <c r="E65">
        <f>VLOOKUP(A65,EEZ_Carbon_Flux_Sovereign!$A$6:$H$152,5,FALSE)</f>
        <v>10.049339652680318</v>
      </c>
      <c r="F65">
        <f>VLOOKUP(A65,EEZ_Carbon_Flux_Sovereign!$A$6:$H$152,6,FALSE)</f>
        <v>1.4356199503829028</v>
      </c>
      <c r="G65">
        <f>VLOOKUP(A65,EEZ_Carbon_Flux_Sovereign!$A$6:$H$152,7,FALSE)</f>
        <v>10.049339652680318</v>
      </c>
      <c r="H65">
        <f>VLOOKUP(A65,EEZ_Carbon_Flux_Sovereign!$A$6:$H$152,8,FALSE)</f>
        <v>1.4356199503829028</v>
      </c>
      <c r="I65">
        <f t="shared" si="0"/>
        <v>0</v>
      </c>
      <c r="J65">
        <f>VLOOKUP(A65,EEZ_Carbon_Flux_Sovereign!$A$6:$K$151,11,FALSE)</f>
        <v>0</v>
      </c>
    </row>
    <row r="66" spans="1:10">
      <c r="A66">
        <v>62</v>
      </c>
      <c r="B66" t="str">
        <f>VLOOKUP(A66,EEZ_Carbon_Flux_Sovereign!$A$6:$H$151,2,FALSE)</f>
        <v>CUB</v>
      </c>
      <c r="E66">
        <f>VLOOKUP(A66,EEZ_Carbon_Flux_Sovereign!$A$6:$H$152,5,FALSE)</f>
        <v>9.9585467143467099</v>
      </c>
      <c r="F66">
        <f>VLOOKUP(A66,EEZ_Carbon_Flux_Sovereign!$A$6:$H$152,6,FALSE)</f>
        <v>1.4226495306209586</v>
      </c>
      <c r="G66">
        <f>VLOOKUP(A66,EEZ_Carbon_Flux_Sovereign!$A$6:$H$152,7,FALSE)</f>
        <v>9.9585467143467099</v>
      </c>
      <c r="H66">
        <f>VLOOKUP(A66,EEZ_Carbon_Flux_Sovereign!$A$6:$H$152,8,FALSE)</f>
        <v>1.4226495306209586</v>
      </c>
      <c r="I66">
        <f t="shared" si="0"/>
        <v>0</v>
      </c>
      <c r="J66">
        <f>VLOOKUP(A66,EEZ_Carbon_Flux_Sovereign!$A$6:$K$151,11,FALSE)</f>
        <v>0</v>
      </c>
    </row>
    <row r="67" spans="1:10">
      <c r="A67">
        <v>63</v>
      </c>
      <c r="B67" t="str">
        <f>VLOOKUP(A67,EEZ_Carbon_Flux_Sovereign!$A$6:$H$151,2,FALSE)</f>
        <v>PAN</v>
      </c>
      <c r="E67">
        <f>VLOOKUP(A67,EEZ_Carbon_Flux_Sovereign!$A$6:$H$152,5,FALSE)</f>
        <v>9.3651700641583187</v>
      </c>
      <c r="F67">
        <f>VLOOKUP(A67,EEZ_Carbon_Flux_Sovereign!$A$6:$H$152,6,FALSE)</f>
        <v>1.337881437736903</v>
      </c>
      <c r="G67">
        <f>VLOOKUP(A67,EEZ_Carbon_Flux_Sovereign!$A$6:$H$152,7,FALSE)</f>
        <v>9.3651700641583187</v>
      </c>
      <c r="H67">
        <f>VLOOKUP(A67,EEZ_Carbon_Flux_Sovereign!$A$6:$H$152,8,FALSE)</f>
        <v>1.337881437736903</v>
      </c>
      <c r="I67">
        <f t="shared" si="0"/>
        <v>0</v>
      </c>
      <c r="J67">
        <f>VLOOKUP(A67,EEZ_Carbon_Flux_Sovereign!$A$6:$K$151,11,FALSE)</f>
        <v>0</v>
      </c>
    </row>
    <row r="68" spans="1:10">
      <c r="A68">
        <v>64</v>
      </c>
      <c r="B68" t="str">
        <f>VLOOKUP(A68,EEZ_Carbon_Flux_Sovereign!$A$6:$H$151,2,FALSE)</f>
        <v>NIU</v>
      </c>
      <c r="E68">
        <f>VLOOKUP(A68,EEZ_Carbon_Flux_Sovereign!$A$6:$H$152,5,FALSE)</f>
        <v>8.9941764130164898</v>
      </c>
      <c r="F68">
        <f>VLOOKUP(A68,EEZ_Carbon_Flux_Sovereign!$A$6:$H$152,6,FALSE)</f>
        <v>1.2848823447166415</v>
      </c>
      <c r="G68">
        <f>VLOOKUP(A68,EEZ_Carbon_Flux_Sovereign!$A$6:$H$152,7,FALSE)</f>
        <v>8.9941764130164898</v>
      </c>
      <c r="H68">
        <f>VLOOKUP(A68,EEZ_Carbon_Flux_Sovereign!$A$6:$H$152,8,FALSE)</f>
        <v>1.2848823447166415</v>
      </c>
      <c r="I68">
        <f t="shared" si="0"/>
        <v>0</v>
      </c>
      <c r="J68">
        <f>VLOOKUP(A68,EEZ_Carbon_Flux_Sovereign!$A$6:$K$151,11,FALSE)</f>
        <v>0</v>
      </c>
    </row>
    <row r="69" spans="1:10">
      <c r="A69">
        <v>65</v>
      </c>
      <c r="B69" t="str">
        <f>VLOOKUP(A69,EEZ_Carbon_Flux_Sovereign!$A$6:$H$151,2,FALSE)</f>
        <v>NRU</v>
      </c>
      <c r="E69">
        <f>VLOOKUP(A69,EEZ_Carbon_Flux_Sovereign!$A$6:$H$152,5,FALSE)</f>
        <v>8.7430303302473664</v>
      </c>
      <c r="F69">
        <f>VLOOKUP(A69,EEZ_Carbon_Flux_Sovereign!$A$6:$H$152,6,FALSE)</f>
        <v>1.2490043328924809</v>
      </c>
      <c r="G69">
        <f>VLOOKUP(A69,EEZ_Carbon_Flux_Sovereign!$A$6:$H$152,7,FALSE)</f>
        <v>8.7430303302473664</v>
      </c>
      <c r="H69">
        <f>VLOOKUP(A69,EEZ_Carbon_Flux_Sovereign!$A$6:$H$152,8,FALSE)</f>
        <v>1.2490043328924809</v>
      </c>
      <c r="I69">
        <f t="shared" si="0"/>
        <v>0</v>
      </c>
      <c r="J69">
        <f>VLOOKUP(A69,EEZ_Carbon_Flux_Sovereign!$A$6:$K$151,11,FALSE)</f>
        <v>0</v>
      </c>
    </row>
    <row r="70" spans="1:10">
      <c r="A70">
        <v>66</v>
      </c>
      <c r="B70" t="str">
        <f>VLOOKUP(A70,EEZ_Carbon_Flux_Sovereign!$A$6:$H$151,2,FALSE)</f>
        <v>GNQ</v>
      </c>
      <c r="E70">
        <f>VLOOKUP(A70,EEZ_Carbon_Flux_Sovereign!$A$6:$H$152,5,FALSE)</f>
        <v>8.5980541845187926</v>
      </c>
      <c r="F70">
        <f>VLOOKUP(A70,EEZ_Carbon_Flux_Sovereign!$A$6:$H$152,6,FALSE)</f>
        <v>1.2282934549312563</v>
      </c>
      <c r="G70">
        <f>VLOOKUP(A70,EEZ_Carbon_Flux_Sovereign!$A$6:$H$152,7,FALSE)</f>
        <v>8.5980541845187926</v>
      </c>
      <c r="H70">
        <f>VLOOKUP(A70,EEZ_Carbon_Flux_Sovereign!$A$6:$H$152,8,FALSE)</f>
        <v>1.2282934549312563</v>
      </c>
      <c r="I70">
        <f t="shared" ref="I70:I133" si="1">G70-E70</f>
        <v>0</v>
      </c>
      <c r="J70">
        <f>VLOOKUP(A70,EEZ_Carbon_Flux_Sovereign!$A$6:$K$151,11,FALSE)</f>
        <v>0</v>
      </c>
    </row>
    <row r="71" spans="1:10">
      <c r="A71">
        <v>67</v>
      </c>
      <c r="B71" t="str">
        <f>VLOOKUP(A71,EEZ_Carbon_Flux_Sovereign!$A$6:$H$151,2,FALSE)</f>
        <v>THA</v>
      </c>
      <c r="E71">
        <f>VLOOKUP(A71,EEZ_Carbon_Flux_Sovereign!$A$6:$H$152,5,FALSE)</f>
        <v>8.4440622182020046</v>
      </c>
      <c r="F71">
        <f>VLOOKUP(A71,EEZ_Carbon_Flux_Sovereign!$A$6:$H$152,6,FALSE)</f>
        <v>1.2062946026002865</v>
      </c>
      <c r="G71">
        <f>VLOOKUP(A71,EEZ_Carbon_Flux_Sovereign!$A$6:$H$152,7,FALSE)</f>
        <v>8.4440622182020046</v>
      </c>
      <c r="H71">
        <f>VLOOKUP(A71,EEZ_Carbon_Flux_Sovereign!$A$6:$H$152,8,FALSE)</f>
        <v>1.2062946026002865</v>
      </c>
      <c r="I71">
        <f t="shared" si="1"/>
        <v>0</v>
      </c>
      <c r="J71">
        <f>VLOOKUP(A71,EEZ_Carbon_Flux_Sovereign!$A$6:$K$151,11,FALSE)</f>
        <v>0</v>
      </c>
    </row>
    <row r="72" spans="1:10">
      <c r="A72">
        <v>68</v>
      </c>
      <c r="B72" t="str">
        <f>VLOOKUP(A72,EEZ_Carbon_Flux_Sovereign!$A$6:$H$151,2,FALSE)</f>
        <v>JAM</v>
      </c>
      <c r="E72">
        <f>VLOOKUP(A72,EEZ_Carbon_Flux_Sovereign!$A$6:$H$152,5,FALSE)</f>
        <v>7.6980419359355583</v>
      </c>
      <c r="F72">
        <f>VLOOKUP(A72,EEZ_Carbon_Flux_Sovereign!$A$6:$H$152,6,FALSE)</f>
        <v>1.0997202765622227</v>
      </c>
      <c r="G72">
        <f>VLOOKUP(A72,EEZ_Carbon_Flux_Sovereign!$A$6:$H$152,7,FALSE)</f>
        <v>7.6980419359355583</v>
      </c>
      <c r="H72">
        <f>VLOOKUP(A72,EEZ_Carbon_Flux_Sovereign!$A$6:$H$152,8,FALSE)</f>
        <v>1.0997202765622227</v>
      </c>
      <c r="I72">
        <f t="shared" si="1"/>
        <v>0</v>
      </c>
      <c r="J72">
        <f>VLOOKUP(A72,EEZ_Carbon_Flux_Sovereign!$A$6:$K$151,11,FALSE)</f>
        <v>0</v>
      </c>
    </row>
    <row r="73" spans="1:10">
      <c r="A73">
        <v>69</v>
      </c>
      <c r="B73" t="str">
        <f>VLOOKUP(A73,EEZ_Carbon_Flux_Sovereign!$A$6:$H$151,2,FALSE)</f>
        <v>TUR</v>
      </c>
      <c r="E73">
        <f>VLOOKUP(A73,EEZ_Carbon_Flux_Sovereign!$A$6:$H$152,5,FALSE)</f>
        <v>7.4108225974556614</v>
      </c>
      <c r="F73">
        <f>VLOOKUP(A73,EEZ_Carbon_Flux_Sovereign!$A$6:$H$152,6,FALSE)</f>
        <v>1.0586889424936661</v>
      </c>
      <c r="G73">
        <f>VLOOKUP(A73,EEZ_Carbon_Flux_Sovereign!$A$6:$H$152,7,FALSE)</f>
        <v>7.4108225974556614</v>
      </c>
      <c r="H73">
        <f>VLOOKUP(A73,EEZ_Carbon_Flux_Sovereign!$A$6:$H$152,8,FALSE)</f>
        <v>1.0586889424936661</v>
      </c>
      <c r="I73">
        <f t="shared" si="1"/>
        <v>0</v>
      </c>
      <c r="J73">
        <f>VLOOKUP(A73,EEZ_Carbon_Flux_Sovereign!$A$6:$K$151,11,FALSE)</f>
        <v>0</v>
      </c>
    </row>
    <row r="74" spans="1:10">
      <c r="A74">
        <v>70</v>
      </c>
      <c r="B74" t="str">
        <f>VLOOKUP(A74,EEZ_Carbon_Flux_Sovereign!$A$6:$H$151,2,FALSE)</f>
        <v>LBR</v>
      </c>
      <c r="E74">
        <f>VLOOKUP(A74,EEZ_Carbon_Flux_Sovereign!$A$6:$H$152,5,FALSE)</f>
        <v>7.1179458501595958</v>
      </c>
      <c r="F74">
        <f>VLOOKUP(A74,EEZ_Carbon_Flux_Sovereign!$A$6:$H$152,6,FALSE)</f>
        <v>1.0168494071656566</v>
      </c>
      <c r="G74">
        <f>VLOOKUP(A74,EEZ_Carbon_Flux_Sovereign!$A$6:$H$152,7,FALSE)</f>
        <v>7.1179458501595958</v>
      </c>
      <c r="H74">
        <f>VLOOKUP(A74,EEZ_Carbon_Flux_Sovereign!$A$6:$H$152,8,FALSE)</f>
        <v>1.0168494071656566</v>
      </c>
      <c r="I74">
        <f t="shared" si="1"/>
        <v>0</v>
      </c>
      <c r="J74">
        <f>VLOOKUP(A74,EEZ_Carbon_Flux_Sovereign!$A$6:$K$151,11,FALSE)</f>
        <v>0</v>
      </c>
    </row>
    <row r="75" spans="1:10">
      <c r="A75">
        <v>71</v>
      </c>
      <c r="B75" t="str">
        <f>VLOOKUP(A75,EEZ_Carbon_Flux_Sovereign!$A$6:$H$151,2,FALSE)</f>
        <v>EGY</v>
      </c>
      <c r="E75">
        <f>VLOOKUP(A75,EEZ_Carbon_Flux_Sovereign!$A$6:$H$152,5,FALSE)</f>
        <v>6.8790957391125893</v>
      </c>
      <c r="F75">
        <f>VLOOKUP(A75,EEZ_Carbon_Flux_Sovereign!$A$6:$H$152,6,FALSE)</f>
        <v>0.98272796273037</v>
      </c>
      <c r="G75">
        <f>VLOOKUP(A75,EEZ_Carbon_Flux_Sovereign!$A$6:$H$152,7,FALSE)</f>
        <v>6.8790957391125893</v>
      </c>
      <c r="H75">
        <f>VLOOKUP(A75,EEZ_Carbon_Flux_Sovereign!$A$6:$H$152,8,FALSE)</f>
        <v>0.98272796273037</v>
      </c>
      <c r="I75">
        <f t="shared" si="1"/>
        <v>0</v>
      </c>
      <c r="J75">
        <f>VLOOKUP(A75,EEZ_Carbon_Flux_Sovereign!$A$6:$K$151,11,FALSE)</f>
        <v>0</v>
      </c>
    </row>
    <row r="76" spans="1:10">
      <c r="A76">
        <v>72</v>
      </c>
      <c r="B76" t="str">
        <f>VLOOKUP(A76,EEZ_Carbon_Flux_Sovereign!$A$6:$H$151,2,FALSE)</f>
        <v>TZA</v>
      </c>
      <c r="E76">
        <f>VLOOKUP(A76,EEZ_Carbon_Flux_Sovereign!$A$6:$H$152,5,FALSE)</f>
        <v>6.829652560184698</v>
      </c>
      <c r="F76">
        <f>VLOOKUP(A76,EEZ_Carbon_Flux_Sovereign!$A$6:$H$152,6,FALSE)</f>
        <v>0.97566465145495695</v>
      </c>
      <c r="G76">
        <f>VLOOKUP(A76,EEZ_Carbon_Flux_Sovereign!$A$6:$H$152,7,FALSE)</f>
        <v>6.829652560184698</v>
      </c>
      <c r="H76">
        <f>VLOOKUP(A76,EEZ_Carbon_Flux_Sovereign!$A$6:$H$152,8,FALSE)</f>
        <v>0.97566465145495695</v>
      </c>
      <c r="I76">
        <f t="shared" si="1"/>
        <v>0</v>
      </c>
      <c r="J76">
        <f>VLOOKUP(A76,EEZ_Carbon_Flux_Sovereign!$A$6:$K$151,11,FALSE)</f>
        <v>0</v>
      </c>
    </row>
    <row r="77" spans="1:10">
      <c r="A77">
        <v>73</v>
      </c>
      <c r="B77" t="str">
        <f>VLOOKUP(A77,EEZ_Carbon_Flux_Sovereign!$A$6:$H$151,2,FALSE)</f>
        <v>GHA</v>
      </c>
      <c r="E77">
        <f>VLOOKUP(A77,EEZ_Carbon_Flux_Sovereign!$A$6:$H$152,5,FALSE)</f>
        <v>6.4310476295912284</v>
      </c>
      <c r="F77">
        <f>VLOOKUP(A77,EEZ_Carbon_Flux_Sovereign!$A$6:$H$152,6,FALSE)</f>
        <v>0.91872108994160406</v>
      </c>
      <c r="G77">
        <f>VLOOKUP(A77,EEZ_Carbon_Flux_Sovereign!$A$6:$H$152,7,FALSE)</f>
        <v>6.4310476295912284</v>
      </c>
      <c r="H77">
        <f>VLOOKUP(A77,EEZ_Carbon_Flux_Sovereign!$A$6:$H$152,8,FALSE)</f>
        <v>0.91872108994160406</v>
      </c>
      <c r="I77">
        <f t="shared" si="1"/>
        <v>0</v>
      </c>
      <c r="J77">
        <f>VLOOKUP(A77,EEZ_Carbon_Flux_Sovereign!$A$6:$K$151,11,FALSE)</f>
        <v>0</v>
      </c>
    </row>
    <row r="78" spans="1:10">
      <c r="A78">
        <v>74</v>
      </c>
      <c r="B78" t="str">
        <f>VLOOKUP(A78,EEZ_Carbon_Flux_Sovereign!$A$6:$H$151,2,FALSE)</f>
        <v>PAK</v>
      </c>
      <c r="E78">
        <f>VLOOKUP(A78,EEZ_Carbon_Flux_Sovereign!$A$6:$H$152,5,FALSE)</f>
        <v>6.3435261494727708</v>
      </c>
      <c r="F78">
        <f>VLOOKUP(A78,EEZ_Carbon_Flux_Sovereign!$A$6:$H$152,6,FALSE)</f>
        <v>0.90621802135325302</v>
      </c>
      <c r="G78">
        <f>VLOOKUP(A78,EEZ_Carbon_Flux_Sovereign!$A$6:$H$152,7,FALSE)</f>
        <v>6.3435261494727708</v>
      </c>
      <c r="H78">
        <f>VLOOKUP(A78,EEZ_Carbon_Flux_Sovereign!$A$6:$H$152,8,FALSE)</f>
        <v>0.90621802135325302</v>
      </c>
      <c r="I78">
        <f t="shared" si="1"/>
        <v>0</v>
      </c>
      <c r="J78">
        <f>VLOOKUP(A78,EEZ_Carbon_Flux_Sovereign!$A$6:$K$151,11,FALSE)</f>
        <v>0</v>
      </c>
    </row>
    <row r="79" spans="1:10">
      <c r="A79">
        <v>75</v>
      </c>
      <c r="B79" t="str">
        <f>VLOOKUP(A79,EEZ_Carbon_Flux_Sovereign!$A$6:$H$151,2,FALSE)</f>
        <v>SAU</v>
      </c>
      <c r="E79">
        <f>VLOOKUP(A79,EEZ_Carbon_Flux_Sovereign!$A$6:$H$152,5,FALSE)</f>
        <v>6.3388422310528352</v>
      </c>
      <c r="F79">
        <f>VLOOKUP(A79,EEZ_Carbon_Flux_Sovereign!$A$6:$H$152,6,FALSE)</f>
        <v>0.90554889015040507</v>
      </c>
      <c r="G79">
        <f>VLOOKUP(A79,EEZ_Carbon_Flux_Sovereign!$A$6:$H$152,7,FALSE)</f>
        <v>6.3388422310528352</v>
      </c>
      <c r="H79">
        <f>VLOOKUP(A79,EEZ_Carbon_Flux_Sovereign!$A$6:$H$152,8,FALSE)</f>
        <v>0.90554889015040507</v>
      </c>
      <c r="I79">
        <f t="shared" si="1"/>
        <v>0</v>
      </c>
      <c r="J79">
        <f>VLOOKUP(A79,EEZ_Carbon_Flux_Sovereign!$A$6:$K$151,11,FALSE)</f>
        <v>0</v>
      </c>
    </row>
    <row r="80" spans="1:10">
      <c r="A80">
        <v>76</v>
      </c>
      <c r="B80" t="str">
        <f>VLOOKUP(A80,EEZ_Carbon_Flux_Sovereign!$A$6:$H$151,2,FALSE)</f>
        <v>SEN</v>
      </c>
      <c r="E80">
        <f>VLOOKUP(A80,EEZ_Carbon_Flux_Sovereign!$A$6:$H$152,5,FALSE)</f>
        <v>6.2781485565729058</v>
      </c>
      <c r="F80">
        <f>VLOOKUP(A80,EEZ_Carbon_Flux_Sovereign!$A$6:$H$152,6,FALSE)</f>
        <v>0.89687836522470088</v>
      </c>
      <c r="G80">
        <f>VLOOKUP(A80,EEZ_Carbon_Flux_Sovereign!$A$6:$H$152,7,FALSE)</f>
        <v>6.2781485565729058</v>
      </c>
      <c r="H80">
        <f>VLOOKUP(A80,EEZ_Carbon_Flux_Sovereign!$A$6:$H$152,8,FALSE)</f>
        <v>0.89687836522470088</v>
      </c>
      <c r="I80">
        <f t="shared" si="1"/>
        <v>0</v>
      </c>
      <c r="J80">
        <f>VLOOKUP(A80,EEZ_Carbon_Flux_Sovereign!$A$6:$K$151,11,FALSE)</f>
        <v>0</v>
      </c>
    </row>
    <row r="81" spans="1:10">
      <c r="A81">
        <v>77</v>
      </c>
      <c r="B81" t="str">
        <f>VLOOKUP(A81,EEZ_Carbon_Flux_Sovereign!$A$6:$H$151,2,FALSE)</f>
        <v>NIC</v>
      </c>
      <c r="E81">
        <f>VLOOKUP(A81,EEZ_Carbon_Flux_Sovereign!$A$6:$H$152,5,FALSE)</f>
        <v>6.0445493205067855</v>
      </c>
      <c r="F81">
        <f>VLOOKUP(A81,EEZ_Carbon_Flux_Sovereign!$A$6:$H$152,6,FALSE)</f>
        <v>0.86350704578668369</v>
      </c>
      <c r="G81">
        <f>VLOOKUP(A81,EEZ_Carbon_Flux_Sovereign!$A$6:$H$152,7,FALSE)</f>
        <v>6.0445493205067855</v>
      </c>
      <c r="H81">
        <f>VLOOKUP(A81,EEZ_Carbon_Flux_Sovereign!$A$6:$H$152,8,FALSE)</f>
        <v>0.86350704578668369</v>
      </c>
      <c r="I81">
        <f t="shared" si="1"/>
        <v>0</v>
      </c>
      <c r="J81">
        <f>VLOOKUP(A81,EEZ_Carbon_Flux_Sovereign!$A$6:$K$151,11,FALSE)</f>
        <v>0</v>
      </c>
    </row>
    <row r="82" spans="1:10">
      <c r="A82">
        <v>78</v>
      </c>
      <c r="B82" t="str">
        <f>VLOOKUP(A82,EEZ_Carbon_Flux_Sovereign!$A$6:$H$151,2,FALSE)</f>
        <v>HND</v>
      </c>
      <c r="E82">
        <f>VLOOKUP(A82,EEZ_Carbon_Flux_Sovereign!$A$6:$H$152,5,FALSE)</f>
        <v>5.9548746087280122</v>
      </c>
      <c r="F82">
        <f>VLOOKUP(A82,EEZ_Carbon_Flux_Sovereign!$A$6:$H$152,6,FALSE)</f>
        <v>0.85069637267543041</v>
      </c>
      <c r="G82">
        <f>VLOOKUP(A82,EEZ_Carbon_Flux_Sovereign!$A$6:$H$152,7,FALSE)</f>
        <v>5.9548746087280122</v>
      </c>
      <c r="H82">
        <f>VLOOKUP(A82,EEZ_Carbon_Flux_Sovereign!$A$6:$H$152,8,FALSE)</f>
        <v>0.85069637267543041</v>
      </c>
      <c r="I82">
        <f t="shared" si="1"/>
        <v>0</v>
      </c>
      <c r="J82">
        <f>VLOOKUP(A82,EEZ_Carbon_Flux_Sovereign!$A$6:$K$151,11,FALSE)</f>
        <v>0</v>
      </c>
    </row>
    <row r="83" spans="1:10">
      <c r="A83">
        <v>79</v>
      </c>
      <c r="B83" t="str">
        <f>VLOOKUP(A83,EEZ_Carbon_Flux_Sovereign!$A$6:$H$151,2,FALSE)</f>
        <v>GAB</v>
      </c>
      <c r="E83">
        <f>VLOOKUP(A83,EEZ_Carbon_Flux_Sovereign!$A$6:$H$152,5,FALSE)</f>
        <v>5.7037615431223951</v>
      </c>
      <c r="F83">
        <f>VLOOKUP(A83,EEZ_Carbon_Flux_Sovereign!$A$6:$H$152,6,FALSE)</f>
        <v>0.81482307758891359</v>
      </c>
      <c r="G83">
        <f>VLOOKUP(A83,EEZ_Carbon_Flux_Sovereign!$A$6:$H$152,7,FALSE)</f>
        <v>5.7037615431223951</v>
      </c>
      <c r="H83">
        <f>VLOOKUP(A83,EEZ_Carbon_Flux_Sovereign!$A$6:$H$152,8,FALSE)</f>
        <v>0.81482307758891359</v>
      </c>
      <c r="I83">
        <f t="shared" si="1"/>
        <v>0</v>
      </c>
      <c r="J83">
        <f>VLOOKUP(A83,EEZ_Carbon_Flux_Sovereign!$A$6:$K$151,11,FALSE)</f>
        <v>0</v>
      </c>
    </row>
    <row r="84" spans="1:10">
      <c r="A84">
        <v>80</v>
      </c>
      <c r="B84" t="str">
        <f>VLOOKUP(A84,EEZ_Carbon_Flux_Sovereign!$A$6:$H$151,2,FALSE)</f>
        <v>URY</v>
      </c>
      <c r="E84">
        <f>VLOOKUP(A84,EEZ_Carbon_Flux_Sovereign!$A$6:$H$152,5,FALSE)</f>
        <v>5.2161744600187765</v>
      </c>
      <c r="F84">
        <f>VLOOKUP(A84,EEZ_Carbon_Flux_Sovereign!$A$6:$H$152,6,FALSE)</f>
        <v>0.74516778000268236</v>
      </c>
      <c r="G84">
        <f>VLOOKUP(A84,EEZ_Carbon_Flux_Sovereign!$A$6:$H$152,7,FALSE)</f>
        <v>5.2161744600187765</v>
      </c>
      <c r="H84">
        <f>VLOOKUP(A84,EEZ_Carbon_Flux_Sovereign!$A$6:$H$152,8,FALSE)</f>
        <v>0.74516778000268236</v>
      </c>
      <c r="I84">
        <f t="shared" si="1"/>
        <v>0</v>
      </c>
      <c r="J84">
        <f>VLOOKUP(A84,EEZ_Carbon_Flux_Sovereign!$A$6:$K$151,11,FALSE)</f>
        <v>0</v>
      </c>
    </row>
    <row r="85" spans="1:10">
      <c r="A85">
        <v>81</v>
      </c>
      <c r="B85" t="str">
        <f>VLOOKUP(A85,EEZ_Carbon_Flux_Sovereign!$A$6:$H$151,2,FALSE)</f>
        <v>NGA</v>
      </c>
      <c r="E85">
        <f>VLOOKUP(A85,EEZ_Carbon_Flux_Sovereign!$A$6:$H$152,5,FALSE)</f>
        <v>5.0618518384956159</v>
      </c>
      <c r="F85">
        <f>VLOOKUP(A85,EEZ_Carbon_Flux_Sovereign!$A$6:$H$152,6,FALSE)</f>
        <v>0.72312169121365955</v>
      </c>
      <c r="G85">
        <f>VLOOKUP(A85,EEZ_Carbon_Flux_Sovereign!$A$6:$H$152,7,FALSE)</f>
        <v>5.0618518384956159</v>
      </c>
      <c r="H85">
        <f>VLOOKUP(A85,EEZ_Carbon_Flux_Sovereign!$A$6:$H$152,8,FALSE)</f>
        <v>0.72312169121365955</v>
      </c>
      <c r="I85">
        <f t="shared" si="1"/>
        <v>0</v>
      </c>
      <c r="J85">
        <f>VLOOKUP(A85,EEZ_Carbon_Flux_Sovereign!$A$6:$K$151,11,FALSE)</f>
        <v>0</v>
      </c>
    </row>
    <row r="86" spans="1:10">
      <c r="A86">
        <v>82</v>
      </c>
      <c r="B86" t="str">
        <f>VLOOKUP(A86,EEZ_Carbon_Flux_Sovereign!$A$6:$H$151,2,FALSE)</f>
        <v>MRT</v>
      </c>
      <c r="E86">
        <f>VLOOKUP(A86,EEZ_Carbon_Flux_Sovereign!$A$6:$H$152,5,FALSE)</f>
        <v>4.8962592597742596</v>
      </c>
      <c r="F86">
        <f>VLOOKUP(A86,EEZ_Carbon_Flux_Sovereign!$A$6:$H$152,6,FALSE)</f>
        <v>0.69946560853917994</v>
      </c>
      <c r="G86">
        <f>VLOOKUP(A86,EEZ_Carbon_Flux_Sovereign!$A$6:$H$152,7,FALSE)</f>
        <v>4.8962592597742596</v>
      </c>
      <c r="H86">
        <f>VLOOKUP(A86,EEZ_Carbon_Flux_Sovereign!$A$6:$H$152,8,FALSE)</f>
        <v>0.69946560853917994</v>
      </c>
      <c r="I86">
        <f t="shared" si="1"/>
        <v>0</v>
      </c>
      <c r="J86">
        <f>VLOOKUP(A86,EEZ_Carbon_Flux_Sovereign!$A$6:$K$151,11,FALSE)</f>
        <v>0</v>
      </c>
    </row>
    <row r="87" spans="1:10">
      <c r="A87">
        <v>83</v>
      </c>
      <c r="B87" t="str">
        <f>VLOOKUP(A87,EEZ_Carbon_Flux_Sovereign!$A$6:$H$151,2,FALSE)</f>
        <v>CIV</v>
      </c>
      <c r="E87">
        <f>VLOOKUP(A87,EEZ_Carbon_Flux_Sovereign!$A$6:$H$152,5,FALSE)</f>
        <v>4.8558164834679882</v>
      </c>
      <c r="F87">
        <f>VLOOKUP(A87,EEZ_Carbon_Flux_Sovereign!$A$6:$H$152,6,FALSE)</f>
        <v>0.69368806906685554</v>
      </c>
      <c r="G87">
        <f>VLOOKUP(A87,EEZ_Carbon_Flux_Sovereign!$A$6:$H$152,7,FALSE)</f>
        <v>4.8558164834679882</v>
      </c>
      <c r="H87">
        <f>VLOOKUP(A87,EEZ_Carbon_Flux_Sovereign!$A$6:$H$152,8,FALSE)</f>
        <v>0.69368806906685554</v>
      </c>
      <c r="I87">
        <f t="shared" si="1"/>
        <v>0</v>
      </c>
      <c r="J87">
        <f>VLOOKUP(A87,EEZ_Carbon_Flux_Sovereign!$A$6:$K$151,11,FALSE)</f>
        <v>0</v>
      </c>
    </row>
    <row r="88" spans="1:10">
      <c r="A88">
        <v>84</v>
      </c>
      <c r="B88" t="str">
        <f>VLOOKUP(A88,EEZ_Carbon_Flux_Sovereign!$A$6:$H$151,2,FALSE)</f>
        <v>STP</v>
      </c>
      <c r="E88">
        <f>VLOOKUP(A88,EEZ_Carbon_Flux_Sovereign!$A$6:$H$152,5,FALSE)</f>
        <v>4.6753205888614202</v>
      </c>
      <c r="F88">
        <f>VLOOKUP(A88,EEZ_Carbon_Flux_Sovereign!$A$6:$H$152,6,FALSE)</f>
        <v>0.66790294126591732</v>
      </c>
      <c r="G88">
        <f>VLOOKUP(A88,EEZ_Carbon_Flux_Sovereign!$A$6:$H$152,7,FALSE)</f>
        <v>4.6753205888614202</v>
      </c>
      <c r="H88">
        <f>VLOOKUP(A88,EEZ_Carbon_Flux_Sovereign!$A$6:$H$152,8,FALSE)</f>
        <v>0.66790294126591732</v>
      </c>
      <c r="I88">
        <f t="shared" si="1"/>
        <v>0</v>
      </c>
      <c r="J88">
        <f>VLOOKUP(A88,EEZ_Carbon_Flux_Sovereign!$A$6:$K$151,11,FALSE)</f>
        <v>0</v>
      </c>
    </row>
    <row r="89" spans="1:10">
      <c r="A89">
        <v>85</v>
      </c>
      <c r="B89" t="str">
        <f>VLOOKUP(A89,EEZ_Carbon_Flux_Sovereign!$A$6:$H$151,2,FALSE)</f>
        <v>COM</v>
      </c>
      <c r="E89">
        <f>VLOOKUP(A89,EEZ_Carbon_Flux_Sovereign!$A$6:$H$152,5,FALSE)</f>
        <v>4.6497857846624271</v>
      </c>
      <c r="F89">
        <f>VLOOKUP(A89,EEZ_Carbon_Flux_Sovereign!$A$6:$H$152,6,FALSE)</f>
        <v>0.6642551120946325</v>
      </c>
      <c r="G89">
        <f>VLOOKUP(A89,EEZ_Carbon_Flux_Sovereign!$A$6:$H$152,7,FALSE)</f>
        <v>4.6497857846624271</v>
      </c>
      <c r="H89">
        <f>VLOOKUP(A89,EEZ_Carbon_Flux_Sovereign!$A$6:$H$152,8,FALSE)</f>
        <v>0.6642551120946325</v>
      </c>
      <c r="I89">
        <f t="shared" si="1"/>
        <v>0</v>
      </c>
      <c r="J89">
        <f>VLOOKUP(A89,EEZ_Carbon_Flux_Sovereign!$A$6:$K$151,11,FALSE)</f>
        <v>0</v>
      </c>
    </row>
    <row r="90" spans="1:10">
      <c r="A90">
        <v>86</v>
      </c>
      <c r="B90" t="str">
        <f>VLOOKUP(A90,EEZ_Carbon_Flux_Sovereign!$A$6:$H$151,2,FALSE)</f>
        <v>KEN</v>
      </c>
      <c r="E90">
        <f>VLOOKUP(A90,EEZ_Carbon_Flux_Sovereign!$A$6:$H$152,5,FALSE)</f>
        <v>4.6377677775607724</v>
      </c>
      <c r="F90">
        <f>VLOOKUP(A90,EEZ_Carbon_Flux_Sovereign!$A$6:$H$152,6,FALSE)</f>
        <v>0.6625382539372533</v>
      </c>
      <c r="G90">
        <f>VLOOKUP(A90,EEZ_Carbon_Flux_Sovereign!$A$6:$H$152,7,FALSE)</f>
        <v>4.6377677775607724</v>
      </c>
      <c r="H90">
        <f>VLOOKUP(A90,EEZ_Carbon_Flux_Sovereign!$A$6:$H$152,8,FALSE)</f>
        <v>0.6625382539372533</v>
      </c>
      <c r="I90">
        <f t="shared" si="1"/>
        <v>0</v>
      </c>
      <c r="J90">
        <f>VLOOKUP(A90,EEZ_Carbon_Flux_Sovereign!$A$6:$K$151,11,FALSE)</f>
        <v>0</v>
      </c>
    </row>
    <row r="91" spans="1:10">
      <c r="A91">
        <v>87</v>
      </c>
      <c r="B91" t="str">
        <f>VLOOKUP(A91,EEZ_Carbon_Flux_Sovereign!$A$6:$H$151,2,FALSE)</f>
        <v>SLE</v>
      </c>
      <c r="E91">
        <f>VLOOKUP(A91,EEZ_Carbon_Flux_Sovereign!$A$6:$H$152,5,FALSE)</f>
        <v>4.5396783556571378</v>
      </c>
      <c r="F91">
        <f>VLOOKUP(A91,EEZ_Carbon_Flux_Sovereign!$A$6:$H$152,6,FALSE)</f>
        <v>0.64852547937959126</v>
      </c>
      <c r="G91">
        <f>VLOOKUP(A91,EEZ_Carbon_Flux_Sovereign!$A$6:$H$152,7,FALSE)</f>
        <v>4.5396783556571378</v>
      </c>
      <c r="H91">
        <f>VLOOKUP(A91,EEZ_Carbon_Flux_Sovereign!$A$6:$H$152,8,FALSE)</f>
        <v>0.64852547937959126</v>
      </c>
      <c r="I91">
        <f t="shared" si="1"/>
        <v>0</v>
      </c>
      <c r="J91">
        <f>VLOOKUP(A91,EEZ_Carbon_Flux_Sovereign!$A$6:$K$151,11,FALSE)</f>
        <v>0</v>
      </c>
    </row>
    <row r="92" spans="1:10">
      <c r="A92">
        <v>88</v>
      </c>
      <c r="B92" t="str">
        <f>VLOOKUP(A92,EEZ_Carbon_Flux_Sovereign!$A$6:$H$151,2,FALSE)</f>
        <v>IRN</v>
      </c>
      <c r="E92">
        <f>VLOOKUP(A92,EEZ_Carbon_Flux_Sovereign!$A$6:$H$152,5,FALSE)</f>
        <v>4.4473126009141692</v>
      </c>
      <c r="F92">
        <f>VLOOKUP(A92,EEZ_Carbon_Flux_Sovereign!$A$6:$H$152,6,FALSE)</f>
        <v>0.63533037155916716</v>
      </c>
      <c r="G92">
        <f>VLOOKUP(A92,EEZ_Carbon_Flux_Sovereign!$A$6:$H$152,7,FALSE)</f>
        <v>4.4473126009141692</v>
      </c>
      <c r="H92">
        <f>VLOOKUP(A92,EEZ_Carbon_Flux_Sovereign!$A$6:$H$152,8,FALSE)</f>
        <v>0.63533037155916716</v>
      </c>
      <c r="I92">
        <f t="shared" si="1"/>
        <v>0</v>
      </c>
      <c r="J92">
        <f>VLOOKUP(A92,EEZ_Carbon_Flux_Sovereign!$A$6:$K$151,11,FALSE)</f>
        <v>0</v>
      </c>
    </row>
    <row r="93" spans="1:10">
      <c r="A93">
        <v>89</v>
      </c>
      <c r="B93" t="str">
        <f>VLOOKUP(A93,EEZ_Carbon_Flux_Sovereign!$A$6:$H$151,2,FALSE)</f>
        <v>SWE</v>
      </c>
      <c r="E93">
        <f>VLOOKUP(A93,EEZ_Carbon_Flux_Sovereign!$A$6:$H$152,5,FALSE)</f>
        <v>4.4039334681652456</v>
      </c>
      <c r="F93">
        <f>VLOOKUP(A93,EEZ_Carbon_Flux_Sovereign!$A$6:$H$152,6,FALSE)</f>
        <v>0.62913335259503511</v>
      </c>
      <c r="G93">
        <f>VLOOKUP(A93,EEZ_Carbon_Flux_Sovereign!$A$6:$H$152,7,FALSE)</f>
        <v>4.4039334681652456</v>
      </c>
      <c r="H93">
        <f>VLOOKUP(A93,EEZ_Carbon_Flux_Sovereign!$A$6:$H$152,8,FALSE)</f>
        <v>0.62913335259503511</v>
      </c>
      <c r="I93">
        <f t="shared" si="1"/>
        <v>0</v>
      </c>
      <c r="J93">
        <f>VLOOKUP(A93,EEZ_Carbon_Flux_Sovereign!$A$6:$K$151,11,FALSE)</f>
        <v>0</v>
      </c>
    </row>
    <row r="94" spans="1:10">
      <c r="A94">
        <v>90</v>
      </c>
      <c r="B94" t="str">
        <f>VLOOKUP(A94,EEZ_Carbon_Flux_Sovereign!$A$6:$H$151,2,FALSE)</f>
        <v>NLD</v>
      </c>
      <c r="E94">
        <f>VLOOKUP(A94,EEZ_Carbon_Flux_Sovereign!$A$6:$H$152,5,FALSE)</f>
        <v>1.8174880265341902</v>
      </c>
      <c r="F94">
        <f>VLOOKUP(A94,EEZ_Carbon_Flux_Sovereign!$A$6:$H$152,6,FALSE)</f>
        <v>0.25964114664774146</v>
      </c>
      <c r="G94">
        <f>VLOOKUP(A94,EEZ_Carbon_Flux_Sovereign!$A$6:$H$152,7,FALSE)</f>
        <v>4.0797119525180747</v>
      </c>
      <c r="H94">
        <f>VLOOKUP(A94,EEZ_Carbon_Flux_Sovereign!$A$6:$H$152,8,FALSE)</f>
        <v>0.25964114664774146</v>
      </c>
      <c r="I94">
        <f t="shared" si="1"/>
        <v>2.2622239259838848</v>
      </c>
      <c r="J94">
        <f>VLOOKUP(A94,EEZ_Carbon_Flux_Sovereign!$A$6:$K$151,11,FALSE)</f>
        <v>0.17166689342098829</v>
      </c>
    </row>
    <row r="95" spans="1:10">
      <c r="A95">
        <v>91</v>
      </c>
      <c r="B95" t="str">
        <f>VLOOKUP(A95,EEZ_Carbon_Flux_Sovereign!$A$6:$H$151,2,FALSE)</f>
        <v>GUY</v>
      </c>
      <c r="E95">
        <f>VLOOKUP(A95,EEZ_Carbon_Flux_Sovereign!$A$6:$H$152,5,FALSE)</f>
        <v>3.9196888591091952</v>
      </c>
      <c r="F95">
        <f>VLOOKUP(A95,EEZ_Carbon_Flux_Sovereign!$A$6:$H$152,6,FALSE)</f>
        <v>0.55995555130131369</v>
      </c>
      <c r="G95">
        <f>VLOOKUP(A95,EEZ_Carbon_Flux_Sovereign!$A$6:$H$152,7,FALSE)</f>
        <v>3.9196888591091952</v>
      </c>
      <c r="H95">
        <f>VLOOKUP(A95,EEZ_Carbon_Flux_Sovereign!$A$6:$H$152,8,FALSE)</f>
        <v>0.55995555130131369</v>
      </c>
      <c r="I95">
        <f t="shared" si="1"/>
        <v>0</v>
      </c>
      <c r="J95">
        <f>VLOOKUP(A95,EEZ_Carbon_Flux_Sovereign!$A$6:$K$151,11,FALSE)</f>
        <v>0</v>
      </c>
    </row>
    <row r="96" spans="1:10">
      <c r="A96">
        <v>92</v>
      </c>
      <c r="B96" t="str">
        <f>VLOOKUP(A96,EEZ_Carbon_Flux_Sovereign!$A$6:$H$151,2,FALSE)</f>
        <v>UKR</v>
      </c>
      <c r="E96">
        <f>VLOOKUP(A96,EEZ_Carbon_Flux_Sovereign!$A$6:$H$152,5,FALSE)</f>
        <v>3.851904873136486</v>
      </c>
      <c r="F96">
        <f>VLOOKUP(A96,EEZ_Carbon_Flux_Sovereign!$A$6:$H$152,6,FALSE)</f>
        <v>0.55027212473378373</v>
      </c>
      <c r="G96">
        <f>VLOOKUP(A96,EEZ_Carbon_Flux_Sovereign!$A$6:$H$152,7,FALSE)</f>
        <v>3.851904873136486</v>
      </c>
      <c r="H96">
        <f>VLOOKUP(A96,EEZ_Carbon_Flux_Sovereign!$A$6:$H$152,8,FALSE)</f>
        <v>0.55027212473378373</v>
      </c>
      <c r="I96">
        <f t="shared" si="1"/>
        <v>0</v>
      </c>
      <c r="J96">
        <f>VLOOKUP(A96,EEZ_Carbon_Flux_Sovereign!$A$6:$K$151,11,FALSE)</f>
        <v>0</v>
      </c>
    </row>
    <row r="97" spans="1:10">
      <c r="A97">
        <v>93</v>
      </c>
      <c r="B97" t="str">
        <f>VLOOKUP(A97,EEZ_Carbon_Flux_Sovereign!$A$6:$H$151,2,FALSE)</f>
        <v>SUR</v>
      </c>
      <c r="E97">
        <f>VLOOKUP(A97,EEZ_Carbon_Flux_Sovereign!$A$6:$H$152,5,FALSE)</f>
        <v>3.768841758342762</v>
      </c>
      <c r="F97">
        <f>VLOOKUP(A97,EEZ_Carbon_Flux_Sovereign!$A$6:$H$152,6,FALSE)</f>
        <v>0.5384059654775375</v>
      </c>
      <c r="G97">
        <f>VLOOKUP(A97,EEZ_Carbon_Flux_Sovereign!$A$6:$H$152,7,FALSE)</f>
        <v>3.768841758342762</v>
      </c>
      <c r="H97">
        <f>VLOOKUP(A97,EEZ_Carbon_Flux_Sovereign!$A$6:$H$152,8,FALSE)</f>
        <v>0.5384059654775375</v>
      </c>
      <c r="I97">
        <f t="shared" si="1"/>
        <v>0</v>
      </c>
      <c r="J97">
        <f>VLOOKUP(A97,EEZ_Carbon_Flux_Sovereign!$A$6:$K$151,11,FALSE)</f>
        <v>0</v>
      </c>
    </row>
    <row r="98" spans="1:10">
      <c r="A98">
        <v>94</v>
      </c>
      <c r="B98" t="str">
        <f>VLOOKUP(A98,EEZ_Carbon_Flux_Sovereign!$A$6:$H$151,2,FALSE)</f>
        <v>DZA</v>
      </c>
      <c r="E98">
        <f>VLOOKUP(A98,EEZ_Carbon_Flux_Sovereign!$A$6:$H$152,5,FALSE)</f>
        <v>3.7087230656720478</v>
      </c>
      <c r="F98">
        <f>VLOOKUP(A98,EEZ_Carbon_Flux_Sovereign!$A$6:$H$152,6,FALSE)</f>
        <v>0.52981758081029262</v>
      </c>
      <c r="G98">
        <f>VLOOKUP(A98,EEZ_Carbon_Flux_Sovereign!$A$6:$H$152,7,FALSE)</f>
        <v>3.7087230656720478</v>
      </c>
      <c r="H98">
        <f>VLOOKUP(A98,EEZ_Carbon_Flux_Sovereign!$A$6:$H$152,8,FALSE)</f>
        <v>0.52981758081029262</v>
      </c>
      <c r="I98">
        <f t="shared" si="1"/>
        <v>0</v>
      </c>
      <c r="J98">
        <f>VLOOKUP(A98,EEZ_Carbon_Flux_Sovereign!$A$6:$K$151,11,FALSE)</f>
        <v>0</v>
      </c>
    </row>
    <row r="99" spans="1:10">
      <c r="A99">
        <v>95</v>
      </c>
      <c r="B99" t="str">
        <f>VLOOKUP(A99,EEZ_Carbon_Flux_Sovereign!$A$6:$H$151,2,FALSE)</f>
        <v>WSM</v>
      </c>
      <c r="E99">
        <f>VLOOKUP(A99,EEZ_Carbon_Flux_Sovereign!$A$6:$H$152,5,FALSE)</f>
        <v>3.6886499816591694</v>
      </c>
      <c r="F99">
        <f>VLOOKUP(A99,EEZ_Carbon_Flux_Sovereign!$A$6:$H$152,6,FALSE)</f>
        <v>0.52694999737988135</v>
      </c>
      <c r="G99">
        <f>VLOOKUP(A99,EEZ_Carbon_Flux_Sovereign!$A$6:$H$152,7,FALSE)</f>
        <v>3.6886499816591694</v>
      </c>
      <c r="H99">
        <f>VLOOKUP(A99,EEZ_Carbon_Flux_Sovereign!$A$6:$H$152,8,FALSE)</f>
        <v>0.52694999737988135</v>
      </c>
      <c r="I99">
        <f t="shared" si="1"/>
        <v>0</v>
      </c>
      <c r="J99">
        <f>VLOOKUP(A99,EEZ_Carbon_Flux_Sovereign!$A$6:$K$151,11,FALSE)</f>
        <v>0</v>
      </c>
    </row>
    <row r="100" spans="1:10">
      <c r="A100">
        <v>96</v>
      </c>
      <c r="B100" t="str">
        <f>VLOOKUP(A100,EEZ_Carbon_Flux_Sovereign!$A$6:$H$151,2,FALSE)</f>
        <v>PRK</v>
      </c>
      <c r="E100">
        <f>VLOOKUP(A100,EEZ_Carbon_Flux_Sovereign!$A$6:$H$152,5,FALSE)</f>
        <v>3.2339914092342066</v>
      </c>
      <c r="F100">
        <f>VLOOKUP(A100,EEZ_Carbon_Flux_Sovereign!$A$6:$H$152,6,FALSE)</f>
        <v>0.46199877274774387</v>
      </c>
      <c r="G100">
        <f>VLOOKUP(A100,EEZ_Carbon_Flux_Sovereign!$A$6:$H$152,7,FALSE)</f>
        <v>3.2339914092342066</v>
      </c>
      <c r="H100">
        <f>VLOOKUP(A100,EEZ_Carbon_Flux_Sovereign!$A$6:$H$152,8,FALSE)</f>
        <v>0.46199877274774387</v>
      </c>
      <c r="I100">
        <f t="shared" si="1"/>
        <v>0</v>
      </c>
      <c r="J100">
        <f>VLOOKUP(A100,EEZ_Carbon_Flux_Sovereign!$A$6:$K$151,11,FALSE)</f>
        <v>0</v>
      </c>
    </row>
    <row r="101" spans="1:10">
      <c r="A101">
        <v>97</v>
      </c>
      <c r="B101" t="str">
        <f>VLOOKUP(A101,EEZ_Carbon_Flux_Sovereign!$A$6:$H$151,2,FALSE)</f>
        <v>BGD</v>
      </c>
      <c r="E101">
        <f>VLOOKUP(A101,EEZ_Carbon_Flux_Sovereign!$A$6:$H$152,5,FALSE)</f>
        <v>3.1737652411787551</v>
      </c>
      <c r="F101">
        <f>VLOOKUP(A101,EEZ_Carbon_Flux_Sovereign!$A$6:$H$152,6,FALSE)</f>
        <v>0.45339503445410795</v>
      </c>
      <c r="G101">
        <f>VLOOKUP(A101,EEZ_Carbon_Flux_Sovereign!$A$6:$H$152,7,FALSE)</f>
        <v>3.1737652411787551</v>
      </c>
      <c r="H101">
        <f>VLOOKUP(A101,EEZ_Carbon_Flux_Sovereign!$A$6:$H$152,8,FALSE)</f>
        <v>0.45339503445410795</v>
      </c>
      <c r="I101">
        <f t="shared" si="1"/>
        <v>0</v>
      </c>
      <c r="J101">
        <f>VLOOKUP(A101,EEZ_Carbon_Flux_Sovereign!$A$6:$K$151,11,FALSE)</f>
        <v>0</v>
      </c>
    </row>
    <row r="102" spans="1:10">
      <c r="A102">
        <v>98</v>
      </c>
      <c r="B102" t="str">
        <f>VLOOKUP(A102,EEZ_Carbon_Flux_Sovereign!$A$6:$H$151,2,FALSE)</f>
        <v>ATG</v>
      </c>
      <c r="E102">
        <f>VLOOKUP(A102,EEZ_Carbon_Flux_Sovereign!$A$6:$H$152,5,FALSE)</f>
        <v>3.1539718242513679</v>
      </c>
      <c r="F102">
        <f>VLOOKUP(A102,EEZ_Carbon_Flux_Sovereign!$A$6:$H$152,6,FALSE)</f>
        <v>0.45056740346448115</v>
      </c>
      <c r="G102">
        <f>VLOOKUP(A102,EEZ_Carbon_Flux_Sovereign!$A$6:$H$152,7,FALSE)</f>
        <v>3.1539718242513679</v>
      </c>
      <c r="H102">
        <f>VLOOKUP(A102,EEZ_Carbon_Flux_Sovereign!$A$6:$H$152,8,FALSE)</f>
        <v>0.45056740346448115</v>
      </c>
      <c r="I102">
        <f t="shared" si="1"/>
        <v>0</v>
      </c>
      <c r="J102">
        <f>VLOOKUP(A102,EEZ_Carbon_Flux_Sovereign!$A$6:$K$151,11,FALSE)</f>
        <v>0</v>
      </c>
    </row>
    <row r="103" spans="1:10">
      <c r="A103">
        <v>99</v>
      </c>
      <c r="B103" t="str">
        <f>VLOOKUP(A103,EEZ_Carbon_Flux_Sovereign!$A$6:$H$151,2,FALSE)</f>
        <v>GTM</v>
      </c>
      <c r="E103">
        <f>VLOOKUP(A103,EEZ_Carbon_Flux_Sovereign!$A$6:$H$152,5,FALSE)</f>
        <v>3.1283624552503873</v>
      </c>
      <c r="F103">
        <f>VLOOKUP(A103,EEZ_Carbon_Flux_Sovereign!$A$6:$H$152,6,FALSE)</f>
        <v>0.44690892217862682</v>
      </c>
      <c r="G103">
        <f>VLOOKUP(A103,EEZ_Carbon_Flux_Sovereign!$A$6:$H$152,7,FALSE)</f>
        <v>3.1283624552503873</v>
      </c>
      <c r="H103">
        <f>VLOOKUP(A103,EEZ_Carbon_Flux_Sovereign!$A$6:$H$152,8,FALSE)</f>
        <v>0.44690892217862682</v>
      </c>
      <c r="I103">
        <f t="shared" si="1"/>
        <v>0</v>
      </c>
      <c r="J103">
        <f>VLOOKUP(A103,EEZ_Carbon_Flux_Sovereign!$A$6:$K$151,11,FALSE)</f>
        <v>0</v>
      </c>
    </row>
    <row r="104" spans="1:10">
      <c r="A104">
        <v>100</v>
      </c>
      <c r="B104" t="str">
        <f>VLOOKUP(A104,EEZ_Carbon_Flux_Sovereign!$A$6:$H$151,2,FALSE)</f>
        <v>GNB</v>
      </c>
      <c r="E104">
        <f>VLOOKUP(A104,EEZ_Carbon_Flux_Sovereign!$A$6:$H$152,5,FALSE)</f>
        <v>3.0183640249148036</v>
      </c>
      <c r="F104">
        <f>VLOOKUP(A104,EEZ_Carbon_Flux_Sovereign!$A$6:$H$152,6,FALSE)</f>
        <v>0.43119486070211482</v>
      </c>
      <c r="G104">
        <f>VLOOKUP(A104,EEZ_Carbon_Flux_Sovereign!$A$6:$H$152,7,FALSE)</f>
        <v>3.0183640249148036</v>
      </c>
      <c r="H104">
        <f>VLOOKUP(A104,EEZ_Carbon_Flux_Sovereign!$A$6:$H$152,8,FALSE)</f>
        <v>0.43119486070211482</v>
      </c>
      <c r="I104">
        <f t="shared" si="1"/>
        <v>0</v>
      </c>
      <c r="J104">
        <f>VLOOKUP(A104,EEZ_Carbon_Flux_Sovereign!$A$6:$K$151,11,FALSE)</f>
        <v>0</v>
      </c>
    </row>
    <row r="105" spans="1:10">
      <c r="A105">
        <v>101</v>
      </c>
      <c r="B105" t="str">
        <f>VLOOKUP(A105,EEZ_Carbon_Flux_Sovereign!$A$6:$H$151,2,FALSE)</f>
        <v>HTI</v>
      </c>
      <c r="E105">
        <f>VLOOKUP(A105,EEZ_Carbon_Flux_Sovereign!$A$6:$H$152,5,FALSE)</f>
        <v>2.92585738095659</v>
      </c>
      <c r="F105">
        <f>VLOOKUP(A105,EEZ_Carbon_Flux_Sovereign!$A$6:$H$152,6,FALSE)</f>
        <v>0.41797962585094145</v>
      </c>
      <c r="G105">
        <f>VLOOKUP(A105,EEZ_Carbon_Flux_Sovereign!$A$6:$H$152,7,FALSE)</f>
        <v>2.92585738095659</v>
      </c>
      <c r="H105">
        <f>VLOOKUP(A105,EEZ_Carbon_Flux_Sovereign!$A$6:$H$152,8,FALSE)</f>
        <v>0.41797962585094145</v>
      </c>
      <c r="I105">
        <f t="shared" si="1"/>
        <v>0</v>
      </c>
      <c r="J105">
        <f>VLOOKUP(A105,EEZ_Carbon_Flux_Sovereign!$A$6:$K$151,11,FALSE)</f>
        <v>0</v>
      </c>
    </row>
    <row r="106" spans="1:10">
      <c r="A106">
        <v>102</v>
      </c>
      <c r="B106" t="str">
        <f>VLOOKUP(A106,EEZ_Carbon_Flux_Sovereign!$A$6:$H$151,2,FALSE)</f>
        <v>GIN</v>
      </c>
      <c r="E106">
        <f>VLOOKUP(A106,EEZ_Carbon_Flux_Sovereign!$A$6:$H$152,5,FALSE)</f>
        <v>2.8882944875969696</v>
      </c>
      <c r="F106">
        <f>VLOOKUP(A106,EEZ_Carbon_Flux_Sovereign!$A$6:$H$152,6,FALSE)</f>
        <v>0.41261349822813859</v>
      </c>
      <c r="G106">
        <f>VLOOKUP(A106,EEZ_Carbon_Flux_Sovereign!$A$6:$H$152,7,FALSE)</f>
        <v>2.8882944875969696</v>
      </c>
      <c r="H106">
        <f>VLOOKUP(A106,EEZ_Carbon_Flux_Sovereign!$A$6:$H$152,8,FALSE)</f>
        <v>0.41261349822813859</v>
      </c>
      <c r="I106">
        <f t="shared" si="1"/>
        <v>0</v>
      </c>
      <c r="J106">
        <f>VLOOKUP(A106,EEZ_Carbon_Flux_Sovereign!$A$6:$K$151,11,FALSE)</f>
        <v>0</v>
      </c>
    </row>
    <row r="107" spans="1:10">
      <c r="A107">
        <v>103</v>
      </c>
      <c r="B107" t="str">
        <f>VLOOKUP(A107,EEZ_Carbon_Flux_Sovereign!$A$6:$H$151,2,FALSE)</f>
        <v>TUN</v>
      </c>
      <c r="E107">
        <f>VLOOKUP(A107,EEZ_Carbon_Flux_Sovereign!$A$6:$H$152,5,FALSE)</f>
        <v>2.8199767140944982</v>
      </c>
      <c r="F107">
        <f>VLOOKUP(A107,EEZ_Carbon_Flux_Sovereign!$A$6:$H$152,6,FALSE)</f>
        <v>0.40285381629921413</v>
      </c>
      <c r="G107">
        <f>VLOOKUP(A107,EEZ_Carbon_Flux_Sovereign!$A$6:$H$152,7,FALSE)</f>
        <v>2.8199767140944982</v>
      </c>
      <c r="H107">
        <f>VLOOKUP(A107,EEZ_Carbon_Flux_Sovereign!$A$6:$H$152,8,FALSE)</f>
        <v>0.40285381629921413</v>
      </c>
      <c r="I107">
        <f t="shared" si="1"/>
        <v>0</v>
      </c>
      <c r="J107">
        <f>VLOOKUP(A107,EEZ_Carbon_Flux_Sovereign!$A$6:$K$151,11,FALSE)</f>
        <v>0</v>
      </c>
    </row>
    <row r="108" spans="1:10">
      <c r="A108">
        <v>104</v>
      </c>
      <c r="B108" t="str">
        <f>VLOOKUP(A108,EEZ_Carbon_Flux_Sovereign!$A$6:$H$151,2,FALSE)</f>
        <v>CYP</v>
      </c>
      <c r="E108">
        <f>VLOOKUP(A108,EEZ_Carbon_Flux_Sovereign!$A$6:$H$152,5,FALSE)</f>
        <v>2.7833476692328887</v>
      </c>
      <c r="F108">
        <f>VLOOKUP(A108,EEZ_Carbon_Flux_Sovereign!$A$6:$H$152,6,FALSE)</f>
        <v>0.39762109560469844</v>
      </c>
      <c r="G108">
        <f>VLOOKUP(A108,EEZ_Carbon_Flux_Sovereign!$A$6:$H$152,7,FALSE)</f>
        <v>2.7833476692328887</v>
      </c>
      <c r="H108">
        <f>VLOOKUP(A108,EEZ_Carbon_Flux_Sovereign!$A$6:$H$152,8,FALSE)</f>
        <v>0.39762109560469844</v>
      </c>
      <c r="I108">
        <f t="shared" si="1"/>
        <v>0</v>
      </c>
      <c r="J108">
        <f>VLOOKUP(A108,EEZ_Carbon_Flux_Sovereign!$A$6:$K$151,11,FALSE)</f>
        <v>0</v>
      </c>
    </row>
    <row r="109" spans="1:10">
      <c r="A109">
        <v>105</v>
      </c>
      <c r="B109" t="str">
        <f>VLOOKUP(A109,EEZ_Carbon_Flux_Sovereign!$A$6:$H$151,2,FALSE)</f>
        <v>SLV</v>
      </c>
      <c r="E109">
        <f>VLOOKUP(A109,EEZ_Carbon_Flux_Sovereign!$A$6:$H$152,5,FALSE)</f>
        <v>2.68851836876701</v>
      </c>
      <c r="F109">
        <f>VLOOKUP(A109,EEZ_Carbon_Flux_Sovereign!$A$6:$H$152,6,FALSE)</f>
        <v>0.38407405268100148</v>
      </c>
      <c r="G109">
        <f>VLOOKUP(A109,EEZ_Carbon_Flux_Sovereign!$A$6:$H$152,7,FALSE)</f>
        <v>2.68851836876701</v>
      </c>
      <c r="H109">
        <f>VLOOKUP(A109,EEZ_Carbon_Flux_Sovereign!$A$6:$H$152,8,FALSE)</f>
        <v>0.38407405268100148</v>
      </c>
      <c r="I109">
        <f t="shared" si="1"/>
        <v>0</v>
      </c>
      <c r="J109">
        <f>VLOOKUP(A109,EEZ_Carbon_Flux_Sovereign!$A$6:$K$151,11,FALSE)</f>
        <v>0</v>
      </c>
    </row>
    <row r="110" spans="1:10">
      <c r="A110">
        <v>106</v>
      </c>
      <c r="B110" t="str">
        <f>VLOOKUP(A110,EEZ_Carbon_Flux_Sovereign!$A$6:$H$151,2,FALSE)</f>
        <v>SDN</v>
      </c>
      <c r="E110">
        <f>VLOOKUP(A110,EEZ_Carbon_Flux_Sovereign!$A$6:$H$152,5,FALSE)</f>
        <v>2.3340247942931645</v>
      </c>
      <c r="F110">
        <f>VLOOKUP(A110,EEZ_Carbon_Flux_Sovereign!$A$6:$H$152,6,FALSE)</f>
        <v>0.3334321134704521</v>
      </c>
      <c r="G110">
        <f>VLOOKUP(A110,EEZ_Carbon_Flux_Sovereign!$A$6:$H$152,7,FALSE)</f>
        <v>2.3340247942931645</v>
      </c>
      <c r="H110">
        <f>VLOOKUP(A110,EEZ_Carbon_Flux_Sovereign!$A$6:$H$152,8,FALSE)</f>
        <v>0.3334321134704521</v>
      </c>
      <c r="I110">
        <f t="shared" si="1"/>
        <v>0</v>
      </c>
      <c r="J110">
        <f>VLOOKUP(A110,EEZ_Carbon_Flux_Sovereign!$A$6:$K$151,11,FALSE)</f>
        <v>0</v>
      </c>
    </row>
    <row r="111" spans="1:10">
      <c r="A111">
        <v>107</v>
      </c>
      <c r="B111" t="str">
        <f>VLOOKUP(A111,EEZ_Carbon_Flux_Sovereign!$A$6:$H$151,2,FALSE)</f>
        <v>FIN</v>
      </c>
      <c r="E111">
        <f>VLOOKUP(A111,EEZ_Carbon_Flux_Sovereign!$A$6:$H$152,5,FALSE)</f>
        <v>2.2947116945689516</v>
      </c>
      <c r="F111">
        <f>VLOOKUP(A111,EEZ_Carbon_Flux_Sovereign!$A$6:$H$152,6,FALSE)</f>
        <v>0.32781595636699312</v>
      </c>
      <c r="G111">
        <f>VLOOKUP(A111,EEZ_Carbon_Flux_Sovereign!$A$6:$H$152,7,FALSE)</f>
        <v>2.2947116945689516</v>
      </c>
      <c r="H111">
        <f>VLOOKUP(A111,EEZ_Carbon_Flux_Sovereign!$A$6:$H$152,8,FALSE)</f>
        <v>0.32781595636699312</v>
      </c>
      <c r="I111">
        <f t="shared" si="1"/>
        <v>0</v>
      </c>
      <c r="J111">
        <f>VLOOKUP(A111,EEZ_Carbon_Flux_Sovereign!$A$6:$K$151,11,FALSE)</f>
        <v>0</v>
      </c>
    </row>
    <row r="112" spans="1:10">
      <c r="A112">
        <v>108</v>
      </c>
      <c r="B112" t="str">
        <f>VLOOKUP(A112,EEZ_Carbon_Flux_Sovereign!$A$6:$H$151,2,FALSE)</f>
        <v>ERI</v>
      </c>
      <c r="E112">
        <f>VLOOKUP(A112,EEZ_Carbon_Flux_Sovereign!$A$6:$H$152,5,FALSE)</f>
        <v>2.2081982972596816</v>
      </c>
      <c r="F112">
        <f>VLOOKUP(A112,EEZ_Carbon_Flux_Sovereign!$A$6:$H$152,6,FALSE)</f>
        <v>0.31545689960852596</v>
      </c>
      <c r="G112">
        <f>VLOOKUP(A112,EEZ_Carbon_Flux_Sovereign!$A$6:$H$152,7,FALSE)</f>
        <v>2.2081982972596816</v>
      </c>
      <c r="H112">
        <f>VLOOKUP(A112,EEZ_Carbon_Flux_Sovereign!$A$6:$H$152,8,FALSE)</f>
        <v>0.31545689960852596</v>
      </c>
      <c r="I112">
        <f t="shared" si="1"/>
        <v>0</v>
      </c>
      <c r="J112">
        <f>VLOOKUP(A112,EEZ_Carbon_Flux_Sovereign!$A$6:$K$151,11,FALSE)</f>
        <v>0</v>
      </c>
    </row>
    <row r="113" spans="1:10">
      <c r="A113">
        <v>109</v>
      </c>
      <c r="B113" t="str">
        <f>VLOOKUP(A113,EEZ_Carbon_Flux_Sovereign!$A$6:$H$151,2,FALSE)</f>
        <v>TTO</v>
      </c>
      <c r="E113">
        <f>VLOOKUP(A113,EEZ_Carbon_Flux_Sovereign!$A$6:$H$152,5,FALSE)</f>
        <v>2.1648134589714569</v>
      </c>
      <c r="F113">
        <f>VLOOKUP(A113,EEZ_Carbon_Flux_Sovereign!$A$6:$H$152,6,FALSE)</f>
        <v>0.30925906556735105</v>
      </c>
      <c r="G113">
        <f>VLOOKUP(A113,EEZ_Carbon_Flux_Sovereign!$A$6:$H$152,7,FALSE)</f>
        <v>2.1648134589714569</v>
      </c>
      <c r="H113">
        <f>VLOOKUP(A113,EEZ_Carbon_Flux_Sovereign!$A$6:$H$152,8,FALSE)</f>
        <v>0.30925906556735105</v>
      </c>
      <c r="I113">
        <f t="shared" si="1"/>
        <v>0</v>
      </c>
      <c r="J113">
        <f>VLOOKUP(A113,EEZ_Carbon_Flux_Sovereign!$A$6:$K$151,11,FALSE)</f>
        <v>0</v>
      </c>
    </row>
    <row r="114" spans="1:10">
      <c r="A114">
        <v>110</v>
      </c>
      <c r="B114" t="e">
        <f>VLOOKUP(A114,EEZ_Carbon_Flux_Sovereign!$A$6:$H$151,2,FALSE)</f>
        <v>#N/A</v>
      </c>
      <c r="E114">
        <f>VLOOKUP(A114,EEZ_Carbon_Flux_Sovereign!$A$6:$H$152,5,FALSE)</f>
        <v>2.1383746580799547</v>
      </c>
      <c r="F114">
        <f>VLOOKUP(A114,EEZ_Carbon_Flux_Sovereign!$A$6:$H$152,6,FALSE)</f>
        <v>0.30548209401142212</v>
      </c>
      <c r="G114">
        <f>VLOOKUP(A114,EEZ_Carbon_Flux_Sovereign!$A$6:$H$152,7,FALSE)</f>
        <v>2.1383746580799547</v>
      </c>
      <c r="H114">
        <f>VLOOKUP(A114,EEZ_Carbon_Flux_Sovereign!$A$6:$H$152,8,FALSE)</f>
        <v>0.30548209401142212</v>
      </c>
      <c r="I114">
        <f t="shared" si="1"/>
        <v>0</v>
      </c>
      <c r="J114" t="e">
        <f>VLOOKUP(A114,EEZ_Carbon_Flux_Sovereign!$A$6:$K$151,11,FALSE)</f>
        <v>#N/A</v>
      </c>
    </row>
    <row r="115" spans="1:10">
      <c r="A115">
        <v>111</v>
      </c>
      <c r="B115" t="str">
        <f>VLOOKUP(A115,EEZ_Carbon_Flux_Sovereign!$A$6:$H$151,2,FALSE)</f>
        <v>ARE</v>
      </c>
      <c r="E115">
        <f>VLOOKUP(A115,EEZ_Carbon_Flux_Sovereign!$A$6:$H$152,5,FALSE)</f>
        <v>1.6351282464545258</v>
      </c>
      <c r="F115">
        <f>VLOOKUP(A115,EEZ_Carbon_Flux_Sovereign!$A$6:$H$152,6,FALSE)</f>
        <v>0.23358974949350372</v>
      </c>
      <c r="G115">
        <f>VLOOKUP(A115,EEZ_Carbon_Flux_Sovereign!$A$6:$H$152,7,FALSE)</f>
        <v>1.6351282464545258</v>
      </c>
      <c r="H115">
        <f>VLOOKUP(A115,EEZ_Carbon_Flux_Sovereign!$A$6:$H$152,8,FALSE)</f>
        <v>0.23358974949350372</v>
      </c>
      <c r="I115">
        <f t="shared" si="1"/>
        <v>0</v>
      </c>
      <c r="J115">
        <f>VLOOKUP(A115,EEZ_Carbon_Flux_Sovereign!$A$6:$K$151,11,FALSE)</f>
        <v>0</v>
      </c>
    </row>
    <row r="116" spans="1:10">
      <c r="A116">
        <v>112</v>
      </c>
      <c r="B116" t="str">
        <f>VLOOKUP(A116,EEZ_Carbon_Flux_Sovereign!$A$6:$H$151,2,FALSE)</f>
        <v>DEU</v>
      </c>
      <c r="E116">
        <f>VLOOKUP(A116,EEZ_Carbon_Flux_Sovereign!$A$6:$H$152,5,FALSE)</f>
        <v>1.6047689468312925</v>
      </c>
      <c r="F116">
        <f>VLOOKUP(A116,EEZ_Carbon_Flux_Sovereign!$A$6:$H$152,6,FALSE)</f>
        <v>0.22925270669018466</v>
      </c>
      <c r="G116">
        <f>VLOOKUP(A116,EEZ_Carbon_Flux_Sovereign!$A$6:$H$152,7,FALSE)</f>
        <v>1.6047689468312925</v>
      </c>
      <c r="H116">
        <f>VLOOKUP(A116,EEZ_Carbon_Flux_Sovereign!$A$6:$H$152,8,FALSE)</f>
        <v>0.22925270669018466</v>
      </c>
      <c r="I116">
        <f t="shared" si="1"/>
        <v>0</v>
      </c>
      <c r="J116">
        <f>VLOOKUP(A116,EEZ_Carbon_Flux_Sovereign!$A$6:$K$151,11,FALSE)</f>
        <v>0</v>
      </c>
    </row>
    <row r="117" spans="1:10">
      <c r="A117">
        <v>113</v>
      </c>
      <c r="B117" t="str">
        <f>VLOOKUP(A117,EEZ_Carbon_Flux_Sovereign!$A$6:$H$151,2,FALSE)</f>
        <v>HRV</v>
      </c>
      <c r="E117">
        <f>VLOOKUP(A117,EEZ_Carbon_Flux_Sovereign!$A$6:$H$152,5,FALSE)</f>
        <v>1.5692249706404886</v>
      </c>
      <c r="F117">
        <f>VLOOKUP(A117,EEZ_Carbon_Flux_Sovereign!$A$6:$H$152,6,FALSE)</f>
        <v>0.22417499580578412</v>
      </c>
      <c r="G117">
        <f>VLOOKUP(A117,EEZ_Carbon_Flux_Sovereign!$A$6:$H$152,7,FALSE)</f>
        <v>1.5692249706404886</v>
      </c>
      <c r="H117">
        <f>VLOOKUP(A117,EEZ_Carbon_Flux_Sovereign!$A$6:$H$152,8,FALSE)</f>
        <v>0.22417499580578412</v>
      </c>
      <c r="I117">
        <f t="shared" si="1"/>
        <v>0</v>
      </c>
      <c r="J117">
        <f>VLOOKUP(A117,EEZ_Carbon_Flux_Sovereign!$A$6:$K$151,11,FALSE)</f>
        <v>0</v>
      </c>
    </row>
    <row r="118" spans="1:10">
      <c r="A118">
        <v>114</v>
      </c>
      <c r="B118" t="str">
        <f>VLOOKUP(A118,EEZ_Carbon_Flux_Sovereign!$A$6:$H$151,2,FALSE)</f>
        <v>MLT</v>
      </c>
      <c r="E118">
        <f>VLOOKUP(A118,EEZ_Carbon_Flux_Sovereign!$A$6:$H$152,5,FALSE)</f>
        <v>1.4959453857385474</v>
      </c>
      <c r="F118">
        <f>VLOOKUP(A118,EEZ_Carbon_Flux_Sovereign!$A$6:$H$152,6,FALSE)</f>
        <v>0.21370648367693534</v>
      </c>
      <c r="G118">
        <f>VLOOKUP(A118,EEZ_Carbon_Flux_Sovereign!$A$6:$H$152,7,FALSE)</f>
        <v>1.4959453857385474</v>
      </c>
      <c r="H118">
        <f>VLOOKUP(A118,EEZ_Carbon_Flux_Sovereign!$A$6:$H$152,8,FALSE)</f>
        <v>0.21370648367693534</v>
      </c>
      <c r="I118">
        <f t="shared" si="1"/>
        <v>0</v>
      </c>
      <c r="J118">
        <f>VLOOKUP(A118,EEZ_Carbon_Flux_Sovereign!$A$6:$K$151,11,FALSE)</f>
        <v>0</v>
      </c>
    </row>
    <row r="119" spans="1:10">
      <c r="A119">
        <v>115</v>
      </c>
      <c r="B119" t="str">
        <f>VLOOKUP(A119,EEZ_Carbon_Flux_Sovereign!$A$6:$H$151,2,FALSE)</f>
        <v>KHM</v>
      </c>
      <c r="E119">
        <f>VLOOKUP(A119,EEZ_Carbon_Flux_Sovereign!$A$6:$H$152,5,FALSE)</f>
        <v>1.3767021809085354</v>
      </c>
      <c r="F119">
        <f>VLOOKUP(A119,EEZ_Carbon_Flux_Sovereign!$A$6:$H$152,6,FALSE)</f>
        <v>0.1966717401297908</v>
      </c>
      <c r="G119">
        <f>VLOOKUP(A119,EEZ_Carbon_Flux_Sovereign!$A$6:$H$152,7,FALSE)</f>
        <v>1.3767021809085354</v>
      </c>
      <c r="H119">
        <f>VLOOKUP(A119,EEZ_Carbon_Flux_Sovereign!$A$6:$H$152,8,FALSE)</f>
        <v>0.1966717401297908</v>
      </c>
      <c r="I119">
        <f t="shared" si="1"/>
        <v>0</v>
      </c>
      <c r="J119">
        <f>VLOOKUP(A119,EEZ_Carbon_Flux_Sovereign!$A$6:$K$151,11,FALSE)</f>
        <v>0</v>
      </c>
    </row>
    <row r="120" spans="1:10">
      <c r="A120">
        <v>116</v>
      </c>
      <c r="B120" t="str">
        <f>VLOOKUP(A120,EEZ_Carbon_Flux_Sovereign!$A$6:$H$151,2,FALSE)</f>
        <v>BRN</v>
      </c>
      <c r="E120">
        <f>VLOOKUP(A120,EEZ_Carbon_Flux_Sovereign!$A$6:$H$152,5,FALSE)</f>
        <v>1.2195748612806239</v>
      </c>
      <c r="F120">
        <f>VLOOKUP(A120,EEZ_Carbon_Flux_Sovereign!$A$6:$H$152,6,FALSE)</f>
        <v>0.1742249801829463</v>
      </c>
      <c r="G120">
        <f>VLOOKUP(A120,EEZ_Carbon_Flux_Sovereign!$A$6:$H$152,7,FALSE)</f>
        <v>1.2195748612806239</v>
      </c>
      <c r="H120">
        <f>VLOOKUP(A120,EEZ_Carbon_Flux_Sovereign!$A$6:$H$152,8,FALSE)</f>
        <v>0.1742249801829463</v>
      </c>
      <c r="I120">
        <f t="shared" si="1"/>
        <v>0</v>
      </c>
      <c r="J120">
        <f>VLOOKUP(A120,EEZ_Carbon_Flux_Sovereign!$A$6:$K$151,11,FALSE)</f>
        <v>0</v>
      </c>
    </row>
    <row r="121" spans="1:10">
      <c r="A121">
        <v>117</v>
      </c>
      <c r="B121" t="str">
        <f>VLOOKUP(A121,EEZ_Carbon_Flux_Sovereign!$A$6:$H$151,2,FALSE)</f>
        <v>EST</v>
      </c>
      <c r="E121">
        <f>VLOOKUP(A121,EEZ_Carbon_Flux_Sovereign!$A$6:$H$152,5,FALSE)</f>
        <v>1.0303034845328936</v>
      </c>
      <c r="F121">
        <f>VLOOKUP(A121,EEZ_Carbon_Flux_Sovereign!$A$6:$H$152,6,FALSE)</f>
        <v>0.14718621207612767</v>
      </c>
      <c r="G121">
        <f>VLOOKUP(A121,EEZ_Carbon_Flux_Sovereign!$A$6:$H$152,7,FALSE)</f>
        <v>1.0303034845328936</v>
      </c>
      <c r="H121">
        <f>VLOOKUP(A121,EEZ_Carbon_Flux_Sovereign!$A$6:$H$152,8,FALSE)</f>
        <v>0.14718621207612767</v>
      </c>
      <c r="I121">
        <f t="shared" si="1"/>
        <v>0</v>
      </c>
      <c r="J121">
        <f>VLOOKUP(A121,EEZ_Carbon_Flux_Sovereign!$A$6:$K$151,11,FALSE)</f>
        <v>0</v>
      </c>
    </row>
    <row r="122" spans="1:10">
      <c r="A122">
        <v>118</v>
      </c>
      <c r="B122" t="str">
        <f>VLOOKUP(A122,EEZ_Carbon_Flux_Sovereign!$A$6:$H$151,2,FALSE)</f>
        <v>VCT</v>
      </c>
      <c r="E122">
        <f>VLOOKUP(A122,EEZ_Carbon_Flux_Sovereign!$A$6:$H$152,5,FALSE)</f>
        <v>1.0246217746059296</v>
      </c>
      <c r="F122">
        <f>VLOOKUP(A122,EEZ_Carbon_Flux_Sovereign!$A$6:$H$152,6,FALSE)</f>
        <v>0.14637453922941854</v>
      </c>
      <c r="G122">
        <f>VLOOKUP(A122,EEZ_Carbon_Flux_Sovereign!$A$6:$H$152,7,FALSE)</f>
        <v>1.0246217746059296</v>
      </c>
      <c r="H122">
        <f>VLOOKUP(A122,EEZ_Carbon_Flux_Sovereign!$A$6:$H$152,8,FALSE)</f>
        <v>0.14637453922941854</v>
      </c>
      <c r="I122">
        <f t="shared" si="1"/>
        <v>0</v>
      </c>
      <c r="J122">
        <f>VLOOKUP(A122,EEZ_Carbon_Flux_Sovereign!$A$6:$K$151,11,FALSE)</f>
        <v>0</v>
      </c>
    </row>
    <row r="123" spans="1:10">
      <c r="A123">
        <v>119</v>
      </c>
      <c r="B123" t="str">
        <f>VLOOKUP(A123,EEZ_Carbon_Flux_Sovereign!$A$6:$H$151,2,FALSE)</f>
        <v>BEN</v>
      </c>
      <c r="E123">
        <f>VLOOKUP(A123,EEZ_Carbon_Flux_Sovereign!$A$6:$H$152,5,FALSE)</f>
        <v>1.0040903639550036</v>
      </c>
      <c r="F123">
        <f>VLOOKUP(A123,EEZ_Carbon_Flux_Sovereign!$A$6:$H$152,6,FALSE)</f>
        <v>0.14344148056500053</v>
      </c>
      <c r="G123">
        <f>VLOOKUP(A123,EEZ_Carbon_Flux_Sovereign!$A$6:$H$152,7,FALSE)</f>
        <v>1.0040903639550036</v>
      </c>
      <c r="H123">
        <f>VLOOKUP(A123,EEZ_Carbon_Flux_Sovereign!$A$6:$H$152,8,FALSE)</f>
        <v>0.14344148056500053</v>
      </c>
      <c r="I123">
        <f t="shared" si="1"/>
        <v>0</v>
      </c>
      <c r="J123">
        <f>VLOOKUP(A123,EEZ_Carbon_Flux_Sovereign!$A$6:$K$151,11,FALSE)</f>
        <v>0</v>
      </c>
    </row>
    <row r="124" spans="1:10">
      <c r="A124">
        <v>120</v>
      </c>
      <c r="B124" t="str">
        <f>VLOOKUP(A124,EEZ_Carbon_Flux_Sovereign!$A$6:$H$151,2,FALSE)</f>
        <v>BGR</v>
      </c>
      <c r="E124">
        <f>VLOOKUP(A124,EEZ_Carbon_Flux_Sovereign!$A$6:$H$152,5,FALSE)</f>
        <v>0.98244997665280698</v>
      </c>
      <c r="F124">
        <f>VLOOKUP(A124,EEZ_Carbon_Flux_Sovereign!$A$6:$H$152,6,FALSE)</f>
        <v>0.14034999666468673</v>
      </c>
      <c r="G124">
        <f>VLOOKUP(A124,EEZ_Carbon_Flux_Sovereign!$A$6:$H$152,7,FALSE)</f>
        <v>0.98244997665280698</v>
      </c>
      <c r="H124">
        <f>VLOOKUP(A124,EEZ_Carbon_Flux_Sovereign!$A$6:$H$152,8,FALSE)</f>
        <v>0.14034999666468673</v>
      </c>
      <c r="I124">
        <f t="shared" si="1"/>
        <v>0</v>
      </c>
      <c r="J124">
        <f>VLOOKUP(A124,EEZ_Carbon_Flux_Sovereign!$A$6:$K$151,11,FALSE)</f>
        <v>0</v>
      </c>
    </row>
    <row r="125" spans="1:10">
      <c r="A125">
        <v>121</v>
      </c>
      <c r="B125" t="str">
        <f>VLOOKUP(A125,EEZ_Carbon_Flux_Sovereign!$A$6:$H$151,2,FALSE)</f>
        <v>BLZ</v>
      </c>
      <c r="E125">
        <f>VLOOKUP(A125,EEZ_Carbon_Flux_Sovereign!$A$6:$H$152,5,FALSE)</f>
        <v>0.96997074956502227</v>
      </c>
      <c r="F125">
        <f>VLOOKUP(A125,EEZ_Carbon_Flux_Sovereign!$A$6:$H$152,6,FALSE)</f>
        <v>0.13856724993786035</v>
      </c>
      <c r="G125">
        <f>VLOOKUP(A125,EEZ_Carbon_Flux_Sovereign!$A$6:$H$152,7,FALSE)</f>
        <v>0.96997074956502227</v>
      </c>
      <c r="H125">
        <f>VLOOKUP(A125,EEZ_Carbon_Flux_Sovereign!$A$6:$H$152,8,FALSE)</f>
        <v>0.13856724993786035</v>
      </c>
      <c r="I125">
        <f t="shared" si="1"/>
        <v>0</v>
      </c>
      <c r="J125">
        <f>VLOOKUP(A125,EEZ_Carbon_Flux_Sovereign!$A$6:$K$151,11,FALSE)</f>
        <v>0</v>
      </c>
    </row>
    <row r="126" spans="1:10">
      <c r="A126">
        <v>122</v>
      </c>
      <c r="B126" t="str">
        <f>VLOOKUP(A126,EEZ_Carbon_Flux_Sovereign!$A$6:$H$151,2,FALSE)</f>
        <v>COG</v>
      </c>
      <c r="E126">
        <f>VLOOKUP(A126,EEZ_Carbon_Flux_Sovereign!$A$6:$H$152,5,FALSE)</f>
        <v>0.95572384766799079</v>
      </c>
      <c r="F126">
        <f>VLOOKUP(A126,EEZ_Carbon_Flux_Sovereign!$A$6:$H$152,6,FALSE)</f>
        <v>0.13653197823828442</v>
      </c>
      <c r="G126">
        <f>VLOOKUP(A126,EEZ_Carbon_Flux_Sovereign!$A$6:$H$152,7,FALSE)</f>
        <v>0.95572384766799079</v>
      </c>
      <c r="H126">
        <f>VLOOKUP(A126,EEZ_Carbon_Flux_Sovereign!$A$6:$H$152,8,FALSE)</f>
        <v>0.13653197823828442</v>
      </c>
      <c r="I126">
        <f t="shared" si="1"/>
        <v>0</v>
      </c>
      <c r="J126">
        <f>VLOOKUP(A126,EEZ_Carbon_Flux_Sovereign!$A$6:$K$151,11,FALSE)</f>
        <v>0</v>
      </c>
    </row>
    <row r="127" spans="1:10">
      <c r="A127">
        <v>123</v>
      </c>
      <c r="B127" t="str">
        <f>VLOOKUP(A127,EEZ_Carbon_Flux_Sovereign!$A$6:$H$151,2,FALSE)</f>
        <v>QAT</v>
      </c>
      <c r="E127">
        <f>VLOOKUP(A127,EEZ_Carbon_Flux_Sovereign!$A$6:$H$152,5,FALSE)</f>
        <v>0.89011101050806329</v>
      </c>
      <c r="F127">
        <f>VLOOKUP(A127,EEZ_Carbon_Flux_Sovereign!$A$6:$H$152,6,FALSE)</f>
        <v>0.12715871578686619</v>
      </c>
      <c r="G127">
        <f>VLOOKUP(A127,EEZ_Carbon_Flux_Sovereign!$A$6:$H$152,7,FALSE)</f>
        <v>0.89011101050806329</v>
      </c>
      <c r="H127">
        <f>VLOOKUP(A127,EEZ_Carbon_Flux_Sovereign!$A$6:$H$152,8,FALSE)</f>
        <v>0.12715871578686619</v>
      </c>
      <c r="I127">
        <f t="shared" si="1"/>
        <v>0</v>
      </c>
      <c r="J127">
        <f>VLOOKUP(A127,EEZ_Carbon_Flux_Sovereign!$A$6:$K$151,11,FALSE)</f>
        <v>0</v>
      </c>
    </row>
    <row r="128" spans="1:10">
      <c r="A128">
        <v>124</v>
      </c>
      <c r="B128" t="str">
        <f>VLOOKUP(A128,EEZ_Carbon_Flux_Sovereign!$A$6:$H$151,2,FALSE)</f>
        <v>POL</v>
      </c>
      <c r="E128">
        <f>VLOOKUP(A128,EEZ_Carbon_Flux_Sovereign!$A$6:$H$152,5,FALSE)</f>
        <v>0.84737211996641215</v>
      </c>
      <c r="F128">
        <f>VLOOKUP(A128,EEZ_Carbon_Flux_Sovereign!$A$6:$H$152,6,FALSE)</f>
        <v>0.12105315999520175</v>
      </c>
      <c r="G128">
        <f>VLOOKUP(A128,EEZ_Carbon_Flux_Sovereign!$A$6:$H$152,7,FALSE)</f>
        <v>0.84737211996641215</v>
      </c>
      <c r="H128">
        <f>VLOOKUP(A128,EEZ_Carbon_Flux_Sovereign!$A$6:$H$152,8,FALSE)</f>
        <v>0.12105315999520175</v>
      </c>
      <c r="I128">
        <f t="shared" si="1"/>
        <v>0</v>
      </c>
      <c r="J128">
        <f>VLOOKUP(A128,EEZ_Carbon_Flux_Sovereign!$A$6:$K$151,11,FALSE)</f>
        <v>0</v>
      </c>
    </row>
    <row r="129" spans="1:10">
      <c r="A129">
        <v>125</v>
      </c>
      <c r="B129" t="str">
        <f>VLOOKUP(A129,EEZ_Carbon_Flux_Sovereign!$A$6:$H$151,2,FALSE)</f>
        <v>ROU</v>
      </c>
      <c r="E129">
        <f>VLOOKUP(A129,EEZ_Carbon_Flux_Sovereign!$A$6:$H$152,5,FALSE)</f>
        <v>0.83695348428520655</v>
      </c>
      <c r="F129">
        <f>VLOOKUP(A129,EEZ_Carbon_Flux_Sovereign!$A$6:$H$152,6,FALSE)</f>
        <v>0.11956478346931523</v>
      </c>
      <c r="G129">
        <f>VLOOKUP(A129,EEZ_Carbon_Flux_Sovereign!$A$6:$H$152,7,FALSE)</f>
        <v>0.83695348428520655</v>
      </c>
      <c r="H129">
        <f>VLOOKUP(A129,EEZ_Carbon_Flux_Sovereign!$A$6:$H$152,8,FALSE)</f>
        <v>0.11956478346931523</v>
      </c>
      <c r="I129">
        <f t="shared" si="1"/>
        <v>0</v>
      </c>
      <c r="J129">
        <f>VLOOKUP(A129,EEZ_Carbon_Flux_Sovereign!$A$6:$K$151,11,FALSE)</f>
        <v>0</v>
      </c>
    </row>
    <row r="130" spans="1:10">
      <c r="A130">
        <v>126</v>
      </c>
      <c r="B130" t="str">
        <f>VLOOKUP(A130,EEZ_Carbon_Flux_Sovereign!$A$6:$H$151,2,FALSE)</f>
        <v>LVA</v>
      </c>
      <c r="E130">
        <f>VLOOKUP(A130,EEZ_Carbon_Flux_Sovereign!$A$6:$H$152,5,FALSE)</f>
        <v>0.80167846470155757</v>
      </c>
      <c r="F130">
        <f>VLOOKUP(A130,EEZ_Carbon_Flux_Sovereign!$A$6:$H$152,6,FALSE)</f>
        <v>0.11452549495736537</v>
      </c>
      <c r="G130">
        <f>VLOOKUP(A130,EEZ_Carbon_Flux_Sovereign!$A$6:$H$152,7,FALSE)</f>
        <v>0.80167846470155757</v>
      </c>
      <c r="H130">
        <f>VLOOKUP(A130,EEZ_Carbon_Flux_Sovereign!$A$6:$H$152,8,FALSE)</f>
        <v>0.11452549495736537</v>
      </c>
      <c r="I130">
        <f t="shared" si="1"/>
        <v>0</v>
      </c>
      <c r="J130">
        <f>VLOOKUP(A130,EEZ_Carbon_Flux_Sovereign!$A$6:$K$151,11,FALSE)</f>
        <v>0</v>
      </c>
    </row>
    <row r="131" spans="1:10">
      <c r="A131">
        <v>127</v>
      </c>
      <c r="B131" t="str">
        <f>VLOOKUP(A131,EEZ_Carbon_Flux_Sovereign!$A$6:$H$151,2,FALSE)</f>
        <v>ISR</v>
      </c>
      <c r="E131">
        <f>VLOOKUP(A131,EEZ_Carbon_Flux_Sovereign!$A$6:$H$152,5,FALSE)</f>
        <v>0.69617513749513282</v>
      </c>
      <c r="F131">
        <f>VLOOKUP(A131,EEZ_Carbon_Flux_Sovereign!$A$6:$H$152,6,FALSE)</f>
        <v>9.945359107073326E-2</v>
      </c>
      <c r="G131">
        <f>VLOOKUP(A131,EEZ_Carbon_Flux_Sovereign!$A$6:$H$152,7,FALSE)</f>
        <v>0.69617513749513282</v>
      </c>
      <c r="H131">
        <f>VLOOKUP(A131,EEZ_Carbon_Flux_Sovereign!$A$6:$H$152,8,FALSE)</f>
        <v>9.945359107073326E-2</v>
      </c>
      <c r="I131">
        <f t="shared" si="1"/>
        <v>0</v>
      </c>
      <c r="J131">
        <f>VLOOKUP(A131,EEZ_Carbon_Flux_Sovereign!$A$6:$K$151,11,FALSE)</f>
        <v>0</v>
      </c>
    </row>
    <row r="132" spans="1:10">
      <c r="A132">
        <v>128</v>
      </c>
      <c r="B132" t="str">
        <f>VLOOKUP(A132,EEZ_Carbon_Flux_Sovereign!$A$6:$H$151,2,FALSE)</f>
        <v>GMB</v>
      </c>
      <c r="E132">
        <f>VLOOKUP(A132,EEZ_Carbon_Flux_Sovereign!$A$6:$H$152,5,FALSE)</f>
        <v>0.64900760873759078</v>
      </c>
      <c r="F132">
        <f>VLOOKUP(A132,EEZ_Carbon_Flux_Sovereign!$A$6:$H$152,6,FALSE)</f>
        <v>9.2715372676798691E-2</v>
      </c>
      <c r="G132">
        <f>VLOOKUP(A132,EEZ_Carbon_Flux_Sovereign!$A$6:$H$152,7,FALSE)</f>
        <v>0.64900760873759078</v>
      </c>
      <c r="H132">
        <f>VLOOKUP(A132,EEZ_Carbon_Flux_Sovereign!$A$6:$H$152,8,FALSE)</f>
        <v>9.2715372676798691E-2</v>
      </c>
      <c r="I132">
        <f t="shared" si="1"/>
        <v>0</v>
      </c>
      <c r="J132">
        <f>VLOOKUP(A132,EEZ_Carbon_Flux_Sovereign!$A$6:$K$151,11,FALSE)</f>
        <v>0</v>
      </c>
    </row>
    <row r="133" spans="1:10">
      <c r="A133">
        <v>129</v>
      </c>
      <c r="B133" t="str">
        <f>VLOOKUP(A133,EEZ_Carbon_Flux_Sovereign!$A$6:$H$151,2,FALSE)</f>
        <v>GEO</v>
      </c>
      <c r="E133">
        <f>VLOOKUP(A133,EEZ_Carbon_Flux_Sovereign!$A$6:$H$152,5,FALSE)</f>
        <v>0.64885141583745953</v>
      </c>
      <c r="F133">
        <f>VLOOKUP(A133,EEZ_Carbon_Flux_Sovereign!$A$6:$H$152,6,FALSE)</f>
        <v>9.2693059405351372E-2</v>
      </c>
      <c r="G133">
        <f>VLOOKUP(A133,EEZ_Carbon_Flux_Sovereign!$A$6:$H$152,7,FALSE)</f>
        <v>0.64885141583745953</v>
      </c>
      <c r="H133">
        <f>VLOOKUP(A133,EEZ_Carbon_Flux_Sovereign!$A$6:$H$152,8,FALSE)</f>
        <v>9.2693059405351372E-2</v>
      </c>
      <c r="I133">
        <f t="shared" si="1"/>
        <v>0</v>
      </c>
      <c r="J133">
        <f>VLOOKUP(A133,EEZ_Carbon_Flux_Sovereign!$A$6:$K$151,11,FALSE)</f>
        <v>0</v>
      </c>
    </row>
    <row r="134" spans="1:10">
      <c r="A134">
        <v>130</v>
      </c>
      <c r="B134" t="str">
        <f>VLOOKUP(A134,EEZ_Carbon_Flux_Sovereign!$A$6:$H$151,2,FALSE)</f>
        <v>LBN</v>
      </c>
      <c r="E134">
        <f>VLOOKUP(A134,EEZ_Carbon_Flux_Sovereign!$A$6:$H$152,5,FALSE)</f>
        <v>0.57066025342138149</v>
      </c>
      <c r="F134">
        <f>VLOOKUP(A134,EEZ_Carbon_Flux_Sovereign!$A$6:$H$152,6,FALSE)</f>
        <v>8.1522893345911659E-2</v>
      </c>
      <c r="G134">
        <f>VLOOKUP(A134,EEZ_Carbon_Flux_Sovereign!$A$6:$H$152,7,FALSE)</f>
        <v>0.57066025342138149</v>
      </c>
      <c r="H134">
        <f>VLOOKUP(A134,EEZ_Carbon_Flux_Sovereign!$A$6:$H$152,8,FALSE)</f>
        <v>8.1522893345911659E-2</v>
      </c>
      <c r="I134">
        <f t="shared" ref="I134:I151" si="2">G134-E134</f>
        <v>0</v>
      </c>
      <c r="J134">
        <f>VLOOKUP(A134,EEZ_Carbon_Flux_Sovereign!$A$6:$K$151,11,FALSE)</f>
        <v>0</v>
      </c>
    </row>
    <row r="135" spans="1:10">
      <c r="A135">
        <v>131</v>
      </c>
      <c r="B135" t="str">
        <f>VLOOKUP(A135,EEZ_Carbon_Flux_Sovereign!$A$6:$H$151,2,FALSE)</f>
        <v>TGO</v>
      </c>
      <c r="E135">
        <f>VLOOKUP(A135,EEZ_Carbon_Flux_Sovereign!$A$6:$H$152,5,FALSE)</f>
        <v>0.4365515301522962</v>
      </c>
      <c r="F135">
        <f>VLOOKUP(A135,EEZ_Carbon_Flux_Sovereign!$A$6:$H$152,6,FALSE)</f>
        <v>6.2364504307470897E-2</v>
      </c>
      <c r="G135">
        <f>VLOOKUP(A135,EEZ_Carbon_Flux_Sovereign!$A$6:$H$152,7,FALSE)</f>
        <v>0.4365515301522962</v>
      </c>
      <c r="H135">
        <f>VLOOKUP(A135,EEZ_Carbon_Flux_Sovereign!$A$6:$H$152,8,FALSE)</f>
        <v>6.2364504307470897E-2</v>
      </c>
      <c r="I135">
        <f t="shared" si="2"/>
        <v>0</v>
      </c>
      <c r="J135">
        <f>VLOOKUP(A135,EEZ_Carbon_Flux_Sovereign!$A$6:$K$151,11,FALSE)</f>
        <v>0</v>
      </c>
    </row>
    <row r="136" spans="1:10">
      <c r="A136">
        <v>132</v>
      </c>
      <c r="B136" t="str">
        <f>VLOOKUP(A136,EEZ_Carbon_Flux_Sovereign!$A$6:$H$151,2,FALSE)</f>
        <v>LCA</v>
      </c>
      <c r="E136">
        <f>VLOOKUP(A136,EEZ_Carbon_Flux_Sovereign!$A$6:$H$152,5,FALSE)</f>
        <v>0.43573205687931116</v>
      </c>
      <c r="F136">
        <f>VLOOKUP(A136,EEZ_Carbon_Flux_Sovereign!$A$6:$H$152,6,FALSE)</f>
        <v>6.224743669704446E-2</v>
      </c>
      <c r="G136">
        <f>VLOOKUP(A136,EEZ_Carbon_Flux_Sovereign!$A$6:$H$152,7,FALSE)</f>
        <v>0.43573205687931116</v>
      </c>
      <c r="H136">
        <f>VLOOKUP(A136,EEZ_Carbon_Flux_Sovereign!$A$6:$H$152,8,FALSE)</f>
        <v>6.224743669704446E-2</v>
      </c>
      <c r="I136">
        <f t="shared" si="2"/>
        <v>0</v>
      </c>
      <c r="J136">
        <f>VLOOKUP(A136,EEZ_Carbon_Flux_Sovereign!$A$6:$K$151,11,FALSE)</f>
        <v>0</v>
      </c>
    </row>
    <row r="137" spans="1:10">
      <c r="A137">
        <v>133</v>
      </c>
      <c r="B137" t="str">
        <f>VLOOKUP(A137,EEZ_Carbon_Flux_Sovereign!$A$6:$H$151,2,FALSE)</f>
        <v>CMR</v>
      </c>
      <c r="E137">
        <f>VLOOKUP(A137,EEZ_Carbon_Flux_Sovereign!$A$6:$H$152,5,FALSE)</f>
        <v>0.42809292230871271</v>
      </c>
      <c r="F137">
        <f>VLOOKUP(A137,EEZ_Carbon_Flux_Sovereign!$A$6:$H$152,6,FALSE)</f>
        <v>6.1156131758387536E-2</v>
      </c>
      <c r="G137">
        <f>VLOOKUP(A137,EEZ_Carbon_Flux_Sovereign!$A$6:$H$152,7,FALSE)</f>
        <v>0.42809292230871271</v>
      </c>
      <c r="H137">
        <f>VLOOKUP(A137,EEZ_Carbon_Flux_Sovereign!$A$6:$H$152,8,FALSE)</f>
        <v>6.1156131758387536E-2</v>
      </c>
      <c r="I137">
        <f t="shared" si="2"/>
        <v>0</v>
      </c>
      <c r="J137">
        <f>VLOOKUP(A137,EEZ_Carbon_Flux_Sovereign!$A$6:$K$151,11,FALSE)</f>
        <v>0</v>
      </c>
    </row>
    <row r="138" spans="1:10">
      <c r="A138">
        <v>134</v>
      </c>
      <c r="B138" t="str">
        <f>VLOOKUP(A138,EEZ_Carbon_Flux_Sovereign!$A$6:$H$151,2,FALSE)</f>
        <v>COD</v>
      </c>
      <c r="E138">
        <f>VLOOKUP(A138,EEZ_Carbon_Flux_Sovereign!$A$6:$H$152,5,FALSE)</f>
        <v>0.37774236667609828</v>
      </c>
      <c r="F138">
        <f>VLOOKUP(A138,EEZ_Carbon_Flux_Sovereign!$A$6:$H$152,6,FALSE)</f>
        <v>5.3963195239442624E-2</v>
      </c>
      <c r="G138">
        <f>VLOOKUP(A138,EEZ_Carbon_Flux_Sovereign!$A$6:$H$152,7,FALSE)</f>
        <v>0.37774236667609828</v>
      </c>
      <c r="H138">
        <f>VLOOKUP(A138,EEZ_Carbon_Flux_Sovereign!$A$6:$H$152,8,FALSE)</f>
        <v>5.3963195239442624E-2</v>
      </c>
      <c r="I138">
        <f t="shared" si="2"/>
        <v>0</v>
      </c>
      <c r="J138">
        <f>VLOOKUP(A138,EEZ_Carbon_Flux_Sovereign!$A$6:$K$151,11,FALSE)</f>
        <v>0</v>
      </c>
    </row>
    <row r="139" spans="1:10">
      <c r="A139">
        <v>135</v>
      </c>
      <c r="B139" t="str">
        <f>VLOOKUP(A139,EEZ_Carbon_Flux_Sovereign!$A$6:$H$151,2,FALSE)</f>
        <v>ALB</v>
      </c>
      <c r="E139">
        <f>VLOOKUP(A139,EEZ_Carbon_Flux_Sovereign!$A$6:$H$152,5,FALSE)</f>
        <v>0.34392927784101146</v>
      </c>
      <c r="F139">
        <f>VLOOKUP(A139,EEZ_Carbon_Flux_Sovereign!$A$6:$H$152,6,FALSE)</f>
        <v>4.9132753977287356E-2</v>
      </c>
      <c r="G139">
        <f>VLOOKUP(A139,EEZ_Carbon_Flux_Sovereign!$A$6:$H$152,7,FALSE)</f>
        <v>0.34392927784101146</v>
      </c>
      <c r="H139">
        <f>VLOOKUP(A139,EEZ_Carbon_Flux_Sovereign!$A$6:$H$152,8,FALSE)</f>
        <v>4.9132753977287356E-2</v>
      </c>
      <c r="I139">
        <f t="shared" si="2"/>
        <v>0</v>
      </c>
      <c r="J139">
        <f>VLOOKUP(A139,EEZ_Carbon_Flux_Sovereign!$A$6:$K$151,11,FALSE)</f>
        <v>0</v>
      </c>
    </row>
    <row r="140" spans="1:10">
      <c r="A140">
        <v>136</v>
      </c>
      <c r="B140" t="str">
        <f>VLOOKUP(A140,EEZ_Carbon_Flux_Sovereign!$A$6:$H$151,2,FALSE)</f>
        <v>KWT</v>
      </c>
      <c r="E140">
        <f>VLOOKUP(A140,EEZ_Carbon_Flux_Sovereign!$A$6:$H$152,5,FALSE)</f>
        <v>0.31612896677358487</v>
      </c>
      <c r="F140">
        <f>VLOOKUP(A140,EEZ_Carbon_Flux_Sovereign!$A$6:$H$152,6,FALSE)</f>
        <v>4.5161280967654989E-2</v>
      </c>
      <c r="G140">
        <f>VLOOKUP(A140,EEZ_Carbon_Flux_Sovereign!$A$6:$H$152,7,FALSE)</f>
        <v>0.31612896677358487</v>
      </c>
      <c r="H140">
        <f>VLOOKUP(A140,EEZ_Carbon_Flux_Sovereign!$A$6:$H$152,8,FALSE)</f>
        <v>4.5161280967654989E-2</v>
      </c>
      <c r="I140">
        <f t="shared" si="2"/>
        <v>0</v>
      </c>
      <c r="J140">
        <f>VLOOKUP(A140,EEZ_Carbon_Flux_Sovereign!$A$6:$K$151,11,FALSE)</f>
        <v>0</v>
      </c>
    </row>
    <row r="141" spans="1:10">
      <c r="A141">
        <v>137</v>
      </c>
      <c r="B141" t="str">
        <f>VLOOKUP(A141,EEZ_Carbon_Flux_Sovereign!$A$6:$H$151,2,FALSE)</f>
        <v>SYR</v>
      </c>
      <c r="E141">
        <f>VLOOKUP(A141,EEZ_Carbon_Flux_Sovereign!$A$6:$H$152,5,FALSE)</f>
        <v>0.29034759376706487</v>
      </c>
      <c r="F141">
        <f>VLOOKUP(A141,EEZ_Carbon_Flux_Sovereign!$A$6:$H$152,6,FALSE)</f>
        <v>4.1478227681009269E-2</v>
      </c>
      <c r="G141">
        <f>VLOOKUP(A141,EEZ_Carbon_Flux_Sovereign!$A$6:$H$152,7,FALSE)</f>
        <v>0.29034759376706487</v>
      </c>
      <c r="H141">
        <f>VLOOKUP(A141,EEZ_Carbon_Flux_Sovereign!$A$6:$H$152,8,FALSE)</f>
        <v>4.1478227681009269E-2</v>
      </c>
      <c r="I141">
        <f t="shared" si="2"/>
        <v>0</v>
      </c>
      <c r="J141">
        <f>VLOOKUP(A141,EEZ_Carbon_Flux_Sovereign!$A$6:$K$151,11,FALSE)</f>
        <v>0</v>
      </c>
    </row>
    <row r="142" spans="1:10">
      <c r="A142">
        <v>138</v>
      </c>
      <c r="B142" t="str">
        <f>VLOOKUP(A142,EEZ_Carbon_Flux_Sovereign!$A$6:$H$151,2,FALSE)</f>
        <v>KNA</v>
      </c>
      <c r="E142">
        <f>VLOOKUP(A142,EEZ_Carbon_Flux_Sovereign!$A$6:$H$152,5,FALSE)</f>
        <v>0.26862348576523859</v>
      </c>
      <c r="F142">
        <f>VLOOKUP(A142,EEZ_Carbon_Flux_Sovereign!$A$6:$H$152,6,FALSE)</f>
        <v>3.837478368074837E-2</v>
      </c>
      <c r="G142">
        <f>VLOOKUP(A142,EEZ_Carbon_Flux_Sovereign!$A$6:$H$152,7,FALSE)</f>
        <v>0.26862348576523859</v>
      </c>
      <c r="H142">
        <f>VLOOKUP(A142,EEZ_Carbon_Flux_Sovereign!$A$6:$H$152,8,FALSE)</f>
        <v>3.837478368074837E-2</v>
      </c>
      <c r="I142">
        <f t="shared" si="2"/>
        <v>0</v>
      </c>
      <c r="J142">
        <f>VLOOKUP(A142,EEZ_Carbon_Flux_Sovereign!$A$6:$K$151,11,FALSE)</f>
        <v>0</v>
      </c>
    </row>
    <row r="143" spans="1:10">
      <c r="A143">
        <v>139</v>
      </c>
      <c r="B143" t="str">
        <f>VLOOKUP(A143,EEZ_Carbon_Flux_Sovereign!$A$6:$H$151,2,FALSE)</f>
        <v>BHR</v>
      </c>
      <c r="E143">
        <f>VLOOKUP(A143,EEZ_Carbon_Flux_Sovereign!$A$6:$H$152,5,FALSE)</f>
        <v>0.21246287577248188</v>
      </c>
      <c r="F143">
        <f>VLOOKUP(A143,EEZ_Carbon_Flux_Sovereign!$A$6:$H$152,6,FALSE)</f>
        <v>3.0351839396068843E-2</v>
      </c>
      <c r="G143">
        <f>VLOOKUP(A143,EEZ_Carbon_Flux_Sovereign!$A$6:$H$152,7,FALSE)</f>
        <v>0.21246287577248188</v>
      </c>
      <c r="H143">
        <f>VLOOKUP(A143,EEZ_Carbon_Flux_Sovereign!$A$6:$H$152,8,FALSE)</f>
        <v>3.0351839396068843E-2</v>
      </c>
      <c r="I143">
        <f t="shared" si="2"/>
        <v>0</v>
      </c>
      <c r="J143">
        <f>VLOOKUP(A143,EEZ_Carbon_Flux_Sovereign!$A$6:$K$151,11,FALSE)</f>
        <v>0</v>
      </c>
    </row>
    <row r="144" spans="1:10">
      <c r="A144">
        <v>140</v>
      </c>
      <c r="B144" t="str">
        <f>VLOOKUP(A144,EEZ_Carbon_Flux_Sovereign!$A$6:$H$151,2,FALSE)</f>
        <v>DJI</v>
      </c>
      <c r="E144">
        <f>VLOOKUP(A144,EEZ_Carbon_Flux_Sovereign!$A$6:$H$152,5,FALSE)</f>
        <v>0.20421204001116366</v>
      </c>
      <c r="F144">
        <f>VLOOKUP(A144,EEZ_Carbon_Flux_Sovereign!$A$6:$H$152,6,FALSE)</f>
        <v>2.9173148573023385E-2</v>
      </c>
      <c r="G144">
        <f>VLOOKUP(A144,EEZ_Carbon_Flux_Sovereign!$A$6:$H$152,7,FALSE)</f>
        <v>0.20421204001116366</v>
      </c>
      <c r="H144">
        <f>VLOOKUP(A144,EEZ_Carbon_Flux_Sovereign!$A$6:$H$152,8,FALSE)</f>
        <v>2.9173148573023385E-2</v>
      </c>
      <c r="I144">
        <f t="shared" si="2"/>
        <v>0</v>
      </c>
      <c r="J144">
        <f>VLOOKUP(A144,EEZ_Carbon_Flux_Sovereign!$A$6:$K$151,11,FALSE)</f>
        <v>0</v>
      </c>
    </row>
    <row r="145" spans="1:10">
      <c r="A145">
        <v>141</v>
      </c>
      <c r="B145" t="str">
        <f>VLOOKUP(A145,EEZ_Carbon_Flux_Sovereign!$A$6:$H$151,2,FALSE)</f>
        <v>LTU</v>
      </c>
      <c r="E145">
        <f>VLOOKUP(A145,EEZ_Carbon_Flux_Sovereign!$A$6:$H$152,5,FALSE)</f>
        <v>0.19306773646906833</v>
      </c>
      <c r="F145">
        <f>VLOOKUP(A145,EEZ_Carbon_Flux_Sovereign!$A$6:$H$152,6,FALSE)</f>
        <v>2.758110520986691E-2</v>
      </c>
      <c r="G145">
        <f>VLOOKUP(A145,EEZ_Carbon_Flux_Sovereign!$A$6:$H$152,7,FALSE)</f>
        <v>0.19306773646906833</v>
      </c>
      <c r="H145">
        <f>VLOOKUP(A145,EEZ_Carbon_Flux_Sovereign!$A$6:$H$152,8,FALSE)</f>
        <v>2.758110520986691E-2</v>
      </c>
      <c r="I145">
        <f t="shared" si="2"/>
        <v>0</v>
      </c>
      <c r="J145">
        <f>VLOOKUP(A145,EEZ_Carbon_Flux_Sovereign!$A$6:$K$151,11,FALSE)</f>
        <v>0</v>
      </c>
    </row>
    <row r="146" spans="1:10">
      <c r="A146">
        <v>142</v>
      </c>
      <c r="B146" t="str">
        <f>VLOOKUP(A146,EEZ_Carbon_Flux_Sovereign!$A$6:$H$151,2,FALSE)</f>
        <v>MNE</v>
      </c>
      <c r="E146">
        <f>VLOOKUP(A146,EEZ_Carbon_Flux_Sovereign!$A$6:$H$152,5,FALSE)</f>
        <v>0.18044236702049171</v>
      </c>
      <c r="F146">
        <f>VLOOKUP(A146,EEZ_Carbon_Flux_Sovereign!$A$6:$H$152,6,FALSE)</f>
        <v>2.5777481002927389E-2</v>
      </c>
      <c r="G146">
        <f>VLOOKUP(A146,EEZ_Carbon_Flux_Sovereign!$A$6:$H$152,7,FALSE)</f>
        <v>0.18044236702049171</v>
      </c>
      <c r="H146">
        <f>VLOOKUP(A146,EEZ_Carbon_Flux_Sovereign!$A$6:$H$152,8,FALSE)</f>
        <v>2.5777481002927389E-2</v>
      </c>
      <c r="I146">
        <f t="shared" si="2"/>
        <v>0</v>
      </c>
      <c r="J146">
        <f>VLOOKUP(A146,EEZ_Carbon_Flux_Sovereign!$A$6:$K$151,11,FALSE)</f>
        <v>0</v>
      </c>
    </row>
    <row r="147" spans="1:10">
      <c r="A147">
        <v>143</v>
      </c>
      <c r="B147" t="str">
        <f>VLOOKUP(A147,EEZ_Carbon_Flux_Sovereign!$A$6:$H$151,2,FALSE)</f>
        <v>BEL</v>
      </c>
      <c r="E147">
        <f>VLOOKUP(A147,EEZ_Carbon_Flux_Sovereign!$A$6:$H$152,5,FALSE)</f>
        <v>9.8735169499462511E-2</v>
      </c>
      <c r="F147">
        <f>VLOOKUP(A147,EEZ_Carbon_Flux_Sovereign!$A$6:$H$152,6,FALSE)</f>
        <v>1.4105024214208931E-2</v>
      </c>
      <c r="G147">
        <f>VLOOKUP(A147,EEZ_Carbon_Flux_Sovereign!$A$6:$H$152,7,FALSE)</f>
        <v>9.8735169499462511E-2</v>
      </c>
      <c r="H147">
        <f>VLOOKUP(A147,EEZ_Carbon_Flux_Sovereign!$A$6:$H$152,8,FALSE)</f>
        <v>1.4105024214208931E-2</v>
      </c>
      <c r="I147">
        <f t="shared" si="2"/>
        <v>0</v>
      </c>
      <c r="J147">
        <f>VLOOKUP(A147,EEZ_Carbon_Flux_Sovereign!$A$6:$K$151,11,FALSE)</f>
        <v>0</v>
      </c>
    </row>
    <row r="148" spans="1:10">
      <c r="A148">
        <v>144</v>
      </c>
      <c r="B148" t="str">
        <f>VLOOKUP(A148,EEZ_Carbon_Flux_Sovereign!$A$6:$H$151,2,FALSE)</f>
        <v>IRQ</v>
      </c>
      <c r="E148">
        <f>VLOOKUP(A148,EEZ_Carbon_Flux_Sovereign!$A$6:$H$152,5,FALSE)</f>
        <v>3.3571497517952013E-2</v>
      </c>
      <c r="F148">
        <f>VLOOKUP(A148,EEZ_Carbon_Flux_Sovereign!$A$6:$H$152,6,FALSE)</f>
        <v>4.7959282168502891E-3</v>
      </c>
      <c r="G148">
        <f>VLOOKUP(A148,EEZ_Carbon_Flux_Sovereign!$A$6:$H$152,7,FALSE)</f>
        <v>3.3571497517952013E-2</v>
      </c>
      <c r="H148">
        <f>VLOOKUP(A148,EEZ_Carbon_Flux_Sovereign!$A$6:$H$152,8,FALSE)</f>
        <v>4.7959282168502891E-3</v>
      </c>
      <c r="I148">
        <f t="shared" si="2"/>
        <v>0</v>
      </c>
      <c r="J148">
        <f>VLOOKUP(A148,EEZ_Carbon_Flux_Sovereign!$A$6:$K$151,11,FALSE)</f>
        <v>0</v>
      </c>
    </row>
    <row r="149" spans="1:10">
      <c r="A149">
        <v>145</v>
      </c>
      <c r="B149" t="str">
        <f>VLOOKUP(A149,EEZ_Carbon_Flux_Sovereign!$A$6:$H$151,2,FALSE)</f>
        <v>PSE</v>
      </c>
      <c r="E149">
        <f>VLOOKUP(A149,EEZ_Carbon_Flux_Sovereign!$A$6:$H$152,5,FALSE)</f>
        <v>3.1669863463307378E-2</v>
      </c>
      <c r="F149">
        <f>VLOOKUP(A149,EEZ_Carbon_Flux_Sovereign!$A$6:$H$152,6,FALSE)</f>
        <v>4.5242662090439123E-3</v>
      </c>
      <c r="G149">
        <f>VLOOKUP(A149,EEZ_Carbon_Flux_Sovereign!$A$6:$H$152,7,FALSE)</f>
        <v>3.1669863463307378E-2</v>
      </c>
      <c r="H149">
        <f>VLOOKUP(A149,EEZ_Carbon_Flux_Sovereign!$A$6:$H$152,8,FALSE)</f>
        <v>4.5242662090439123E-3</v>
      </c>
      <c r="I149">
        <f t="shared" si="2"/>
        <v>0</v>
      </c>
      <c r="J149">
        <f>VLOOKUP(A149,EEZ_Carbon_Flux_Sovereign!$A$6:$K$151,11,FALSE)</f>
        <v>0</v>
      </c>
    </row>
    <row r="150" spans="1:10">
      <c r="A150">
        <v>146</v>
      </c>
      <c r="B150" t="str">
        <f>VLOOKUP(A150,EEZ_Carbon_Flux_Sovereign!$A$6:$H$151,2,FALSE)</f>
        <v>SGP</v>
      </c>
      <c r="E150">
        <f>VLOOKUP(A150,EEZ_Carbon_Flux_Sovereign!$A$6:$H$152,5,FALSE)</f>
        <v>2.0188413050071918E-2</v>
      </c>
      <c r="F150">
        <f>VLOOKUP(A150,EEZ_Carbon_Flux_Sovereign!$A$6:$H$152,6,FALSE)</f>
        <v>2.8840590071531314E-3</v>
      </c>
      <c r="G150">
        <f>VLOOKUP(A150,EEZ_Carbon_Flux_Sovereign!$A$6:$H$152,7,FALSE)</f>
        <v>2.0188413050071918E-2</v>
      </c>
      <c r="H150">
        <f>VLOOKUP(A150,EEZ_Carbon_Flux_Sovereign!$A$6:$H$152,8,FALSE)</f>
        <v>2.8840590071531314E-3</v>
      </c>
      <c r="I150">
        <f t="shared" si="2"/>
        <v>0</v>
      </c>
      <c r="J150">
        <f>VLOOKUP(A150,EEZ_Carbon_Flux_Sovereign!$A$6:$K$151,11,FALSE)</f>
        <v>0</v>
      </c>
    </row>
    <row r="151" spans="1:10">
      <c r="A151">
        <v>147</v>
      </c>
      <c r="B151" t="str">
        <f>VLOOKUP(A151,EEZ_Carbon_Flux_Sovereign!$A$6:$H$151,2,FALSE)</f>
        <v>MCO</v>
      </c>
      <c r="E151">
        <f>VLOOKUP(A151,EEZ_Carbon_Flux_Sovereign!$A$6:$H$152,5,FALSE)</f>
        <v>8.1318462386848461E-3</v>
      </c>
      <c r="F151">
        <f>VLOOKUP(A151,EEZ_Carbon_Flux_Sovereign!$A$6:$H$152,6,FALSE)</f>
        <v>1.161692319812121E-3</v>
      </c>
      <c r="G151">
        <f>VLOOKUP(A151,EEZ_Carbon_Flux_Sovereign!$A$6:$H$152,7,FALSE)</f>
        <v>8.1318462386848461E-3</v>
      </c>
      <c r="H151">
        <f>VLOOKUP(A151,EEZ_Carbon_Flux_Sovereign!$A$6:$H$152,8,FALSE)</f>
        <v>1.161692319812121E-3</v>
      </c>
      <c r="I151">
        <f t="shared" si="2"/>
        <v>0</v>
      </c>
      <c r="J151">
        <f>VLOOKUP(A151,EEZ_Carbon_Flux_Sovereign!$A$6:$K$151,11,FALSE)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Read_Me</vt:lpstr>
      <vt:lpstr>EEZ_carbon_flux_by_territory_bo</vt:lpstr>
      <vt:lpstr>EEZ_Carbon_Flux_Sovereign</vt:lpstr>
      <vt:lpstr>ISO3</vt:lpstr>
      <vt:lpstr>EEZ_Area</vt:lpstr>
      <vt:lpstr>EU29</vt:lpstr>
      <vt:lpstr>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Rickels, Wilfried</dc:creator>
  <cp:lastModifiedBy>Rickels, Wilfried</cp:lastModifiedBy>
  <cp:lastPrinted>2023-02-28T21:30:01Z</cp:lastPrinted>
  <dcterms:created xsi:type="dcterms:W3CDTF">2023-01-07T13:51:53Z</dcterms:created>
  <dcterms:modified xsi:type="dcterms:W3CDTF">2024-05-08T06:45:08Z</dcterms:modified>
</cp:coreProperties>
</file>