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ACS1-SINA\Desktop\"/>
    </mc:Choice>
  </mc:AlternateContent>
  <xr:revisionPtr revIDLastSave="0" documentId="13_ncr:1_{87B96710-DF8A-4CE3-9F19-0F09914D28FB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Méthode CENI - 11 Sièges" sheetId="1" r:id="rId1"/>
    <sheet name="GLIDJI" sheetId="2" r:id="rId2"/>
    <sheet name="ANEHO" sheetId="3" r:id="rId3"/>
    <sheet name="RESULTATS" sheetId="4" r:id="rId4"/>
  </sheets>
  <calcPr calcId="181029"/>
</workbook>
</file>

<file path=xl/calcChain.xml><?xml version="1.0" encoding="utf-8"?>
<calcChain xmlns="http://schemas.openxmlformats.org/spreadsheetml/2006/main">
  <c r="E65" i="3" l="1"/>
  <c r="F65" i="3"/>
  <c r="G65" i="3"/>
  <c r="D65" i="3"/>
  <c r="L42" i="2"/>
  <c r="N7" i="1"/>
  <c r="I42" i="2"/>
  <c r="J42" i="2"/>
  <c r="K42" i="2"/>
  <c r="H42" i="2"/>
  <c r="L65" i="3"/>
  <c r="K65" i="3"/>
  <c r="J65" i="3"/>
  <c r="I65" i="3"/>
  <c r="H65" i="3"/>
  <c r="N6" i="1"/>
  <c r="N5" i="1"/>
  <c r="N4" i="1"/>
  <c r="N3" i="1"/>
  <c r="N2" i="1"/>
  <c r="B5" i="1" l="1"/>
  <c r="G5" i="4" s="1"/>
  <c r="G42" i="2"/>
  <c r="B6" i="1"/>
  <c r="H5" i="4" s="1"/>
  <c r="B3" i="1"/>
  <c r="B4" i="1"/>
  <c r="B2" i="1"/>
  <c r="D5" i="4" s="1"/>
  <c r="L5" i="1" l="1"/>
  <c r="C5" i="1"/>
  <c r="F5" i="1"/>
  <c r="H5" i="1"/>
  <c r="D5" i="1"/>
  <c r="G5" i="1"/>
  <c r="M5" i="1"/>
  <c r="E5" i="1"/>
  <c r="I5" i="1"/>
  <c r="K5" i="1"/>
  <c r="J5" i="1"/>
  <c r="H6" i="1"/>
  <c r="C6" i="1"/>
  <c r="D6" i="1"/>
  <c r="J6" i="1"/>
  <c r="L6" i="1"/>
  <c r="M6" i="1"/>
  <c r="I6" i="1"/>
  <c r="F6" i="1"/>
  <c r="E6" i="1"/>
  <c r="K6" i="1"/>
  <c r="G6" i="1"/>
  <c r="F3" i="1"/>
  <c r="E5" i="4"/>
  <c r="C3" i="1"/>
  <c r="H3" i="1"/>
  <c r="L4" i="1"/>
  <c r="F5" i="4"/>
  <c r="I4" i="1"/>
  <c r="M3" i="1"/>
  <c r="E3" i="1"/>
  <c r="D3" i="1"/>
  <c r="G3" i="1"/>
  <c r="L3" i="1"/>
  <c r="J3" i="1"/>
  <c r="K3" i="1"/>
  <c r="I3" i="1"/>
  <c r="F4" i="1"/>
  <c r="G4" i="1"/>
  <c r="M4" i="1"/>
  <c r="K4" i="1"/>
  <c r="C4" i="1"/>
  <c r="J4" i="1"/>
  <c r="H4" i="1"/>
  <c r="D4" i="1"/>
  <c r="E4" i="1"/>
  <c r="F2" i="1"/>
  <c r="B7" i="1"/>
  <c r="I5" i="4" s="1"/>
  <c r="M2" i="1"/>
  <c r="D2" i="1"/>
  <c r="L2" i="1"/>
  <c r="G2" i="1"/>
  <c r="K2" i="1"/>
  <c r="J2" i="1"/>
  <c r="I2" i="1"/>
  <c r="C2" i="1"/>
  <c r="E2" i="1"/>
  <c r="H2" i="1"/>
  <c r="A27" i="1" l="1"/>
  <c r="C26" i="1"/>
  <c r="G6" i="4" s="1"/>
  <c r="C25" i="1"/>
  <c r="F6" i="4" s="1"/>
  <c r="C24" i="1"/>
  <c r="E6" i="4" s="1"/>
  <c r="C23" i="1"/>
  <c r="C27" i="1"/>
  <c r="H6" i="4" s="1"/>
  <c r="B13" i="1"/>
  <c r="A25" i="1"/>
  <c r="A23" i="1"/>
  <c r="A24" i="1"/>
  <c r="A26" i="1"/>
  <c r="C15" i="1"/>
  <c r="C9" i="1"/>
  <c r="C10" i="1"/>
  <c r="C17" i="1"/>
  <c r="B15" i="1"/>
  <c r="B12" i="1"/>
  <c r="C11" i="1"/>
  <c r="B9" i="1"/>
  <c r="C12" i="1"/>
  <c r="B10" i="1"/>
  <c r="B14" i="1"/>
  <c r="B17" i="1"/>
  <c r="C13" i="1"/>
  <c r="C14" i="1"/>
  <c r="C16" i="1"/>
  <c r="B18" i="1"/>
  <c r="C18" i="1"/>
  <c r="B11" i="1"/>
  <c r="B19" i="1"/>
  <c r="C19" i="1"/>
  <c r="B16" i="1"/>
  <c r="D6" i="4" l="1"/>
  <c r="C28" i="1"/>
  <c r="I6" i="4" s="1"/>
  <c r="A28" i="1"/>
  <c r="I7" i="4" s="1"/>
  <c r="N5" i="2"/>
  <c r="F7" i="4"/>
  <c r="N6" i="2"/>
  <c r="G7" i="4"/>
  <c r="N4" i="2"/>
  <c r="E7" i="4"/>
  <c r="N3" i="2"/>
  <c r="D7" i="4"/>
  <c r="N7" i="2"/>
  <c r="H7" i="4"/>
</calcChain>
</file>

<file path=xl/sharedStrings.xml><?xml version="1.0" encoding="utf-8"?>
<sst xmlns="http://schemas.openxmlformats.org/spreadsheetml/2006/main" count="273" uniqueCount="81">
  <si>
    <t>Liste</t>
  </si>
  <si>
    <t>Voix obtenues</t>
  </si>
  <si>
    <t>Moyenne ÷1</t>
  </si>
  <si>
    <t>Moyenne ÷2</t>
  </si>
  <si>
    <t>Moyenne ÷3</t>
  </si>
  <si>
    <t>Moyenne ÷4</t>
  </si>
  <si>
    <t>Moyenne ÷5</t>
  </si>
  <si>
    <t>Moyenne ÷6</t>
  </si>
  <si>
    <t>Moyenne ÷7</t>
  </si>
  <si>
    <t>Moyenne ÷8</t>
  </si>
  <si>
    <t>Moyenne ÷9</t>
  </si>
  <si>
    <t>Moyenne ÷10</t>
  </si>
  <si>
    <t>Moyenne ÷11</t>
  </si>
  <si>
    <t>Sièges Obtenus (Calcul)</t>
  </si>
  <si>
    <t>Rang</t>
  </si>
  <si>
    <t>Liste Gagnante</t>
  </si>
  <si>
    <t>Moyenne</t>
  </si>
  <si>
    <t>UNIR</t>
  </si>
  <si>
    <t>BATIR</t>
  </si>
  <si>
    <t>Total</t>
  </si>
  <si>
    <t>UFC</t>
  </si>
  <si>
    <t>ANC</t>
  </si>
  <si>
    <t>TA</t>
  </si>
  <si>
    <r>
      <rPr>
        <sz val="5.5"/>
        <rFont val="Arial MT"/>
        <family val="2"/>
      </rPr>
      <t>EPP ABATAME</t>
    </r>
  </si>
  <si>
    <r>
      <rPr>
        <sz val="5.5"/>
        <rFont val="Arial MT"/>
        <family val="2"/>
      </rPr>
      <t>EPP AGBANOU</t>
    </r>
  </si>
  <si>
    <r>
      <rPr>
        <sz val="5.5"/>
        <rFont val="Arial MT"/>
        <family val="2"/>
      </rPr>
      <t>M C GLIDJI</t>
    </r>
  </si>
  <si>
    <r>
      <rPr>
        <sz val="5.5"/>
        <rFont val="Arial MT"/>
        <family val="2"/>
      </rPr>
      <t>EPP AKAGANDJI</t>
    </r>
  </si>
  <si>
    <r>
      <rPr>
        <sz val="5.5"/>
        <rFont val="Arial MT"/>
        <family val="2"/>
      </rPr>
      <t>ATIKPO KONDJI</t>
    </r>
  </si>
  <si>
    <r>
      <rPr>
        <sz val="5.5"/>
        <rFont val="Arial MT"/>
        <family val="2"/>
      </rPr>
      <t>EPP ATOTIDEKA</t>
    </r>
  </si>
  <si>
    <r>
      <rPr>
        <sz val="5.5"/>
        <rFont val="Arial MT"/>
        <family val="2"/>
      </rPr>
      <t>EPP AVIATION</t>
    </r>
  </si>
  <si>
    <r>
      <rPr>
        <sz val="5.5"/>
        <rFont val="Arial MT"/>
        <family val="2"/>
      </rPr>
      <t>EPC FIO KONDJI</t>
    </r>
  </si>
  <si>
    <r>
      <rPr>
        <sz val="5.5"/>
        <rFont val="Arial MT"/>
        <family val="2"/>
      </rPr>
      <t>EPP ZEBEVI/C</t>
    </r>
  </si>
  <si>
    <r>
      <rPr>
        <sz val="5.5"/>
        <rFont val="Arial MT"/>
        <family val="2"/>
      </rPr>
      <t>EPP ASSOUKOPE</t>
    </r>
  </si>
  <si>
    <r>
      <rPr>
        <sz val="5.5"/>
        <rFont val="Arial MT"/>
        <family val="2"/>
      </rPr>
      <t>EPP SIGBEHOUE</t>
    </r>
  </si>
  <si>
    <r>
      <rPr>
        <sz val="5.5"/>
        <rFont val="Arial MT"/>
        <family val="2"/>
      </rPr>
      <t>EPP ZALIVE</t>
    </r>
  </si>
  <si>
    <r>
      <rPr>
        <sz val="5.5"/>
        <rFont val="Arial MT"/>
        <family val="2"/>
      </rPr>
      <t>EPP ZOWLAGAN</t>
    </r>
  </si>
  <si>
    <r>
      <rPr>
        <sz val="5.5"/>
        <rFont val="Arial MT"/>
        <family val="2"/>
      </rPr>
      <t>CENTRE</t>
    </r>
  </si>
  <si>
    <r>
      <rPr>
        <sz val="5.5"/>
        <rFont val="Arial MT"/>
        <family val="2"/>
      </rPr>
      <t>NBRE BV</t>
    </r>
  </si>
  <si>
    <r>
      <rPr>
        <sz val="5.5"/>
        <rFont val="Arial MT"/>
        <family val="2"/>
      </rPr>
      <t>LIBELLES BV</t>
    </r>
  </si>
  <si>
    <r>
      <rPr>
        <sz val="5.5"/>
        <rFont val="Arial MT"/>
        <family val="2"/>
      </rPr>
      <t>NOMBRE D'ELECTEURS</t>
    </r>
  </si>
  <si>
    <r>
      <rPr>
        <sz val="5.5"/>
        <rFont val="Arial MT"/>
        <family val="2"/>
      </rPr>
      <t>VOTANT</t>
    </r>
  </si>
  <si>
    <r>
      <rPr>
        <sz val="5.5"/>
        <rFont val="Arial MT"/>
        <family val="2"/>
      </rPr>
      <t>BULLETIN NUL</t>
    </r>
  </si>
  <si>
    <r>
      <rPr>
        <sz val="5.5"/>
        <rFont val="Arial MT"/>
        <family val="2"/>
      </rPr>
      <t>SUFFRAGE EXPRIME</t>
    </r>
  </si>
  <si>
    <r>
      <rPr>
        <sz val="5.5"/>
        <rFont val="Arial MT"/>
        <family val="2"/>
      </rPr>
      <t>BV A</t>
    </r>
  </si>
  <si>
    <r>
      <rPr>
        <sz val="5.5"/>
        <rFont val="Arial MT"/>
        <family val="2"/>
      </rPr>
      <t>BV B</t>
    </r>
  </si>
  <si>
    <r>
      <rPr>
        <sz val="5.5"/>
        <rFont val="Arial MT"/>
        <family val="2"/>
      </rPr>
      <t>BV C</t>
    </r>
  </si>
  <si>
    <r>
      <rPr>
        <sz val="5.5"/>
        <rFont val="Arial MT"/>
        <family val="2"/>
      </rPr>
      <t>BV D</t>
    </r>
  </si>
  <si>
    <r>
      <rPr>
        <sz val="5.5"/>
        <rFont val="Arial MT"/>
        <family val="2"/>
      </rPr>
      <t>BV E</t>
    </r>
  </si>
  <si>
    <r>
      <rPr>
        <b/>
        <sz val="6"/>
        <rFont val="Arial"/>
        <family val="2"/>
      </rPr>
      <t>RESULTAT PAR PARTI</t>
    </r>
  </si>
  <si>
    <r>
      <rPr>
        <b/>
        <sz val="6"/>
        <rFont val="Arial"/>
        <family val="2"/>
      </rPr>
      <t>POURCENTAGE CANTON / PARTI</t>
    </r>
  </si>
  <si>
    <r>
      <rPr>
        <sz val="5.5"/>
        <rFont val="Arial MT"/>
        <family val="2"/>
      </rPr>
      <t>CEG SACRE-COEUR</t>
    </r>
  </si>
  <si>
    <r>
      <rPr>
        <sz val="5.5"/>
        <rFont val="Arial MT"/>
        <family val="2"/>
      </rPr>
      <t>EPC SACRE-COEUR</t>
    </r>
  </si>
  <si>
    <t>EPC SACRE-CŒUR</t>
  </si>
  <si>
    <r>
      <rPr>
        <sz val="5.5"/>
        <rFont val="Arial MT"/>
        <family val="2"/>
      </rPr>
      <t>EPP ADJIDO G/A</t>
    </r>
  </si>
  <si>
    <r>
      <rPr>
        <sz val="5.5"/>
        <rFont val="Arial MT"/>
        <family val="2"/>
      </rPr>
      <t>INSPECTION DU TRAVAIL</t>
    </r>
  </si>
  <si>
    <r>
      <rPr>
        <sz val="5.5"/>
        <rFont val="Arial MT"/>
        <family val="2"/>
      </rPr>
      <t>MAIRIE</t>
    </r>
  </si>
  <si>
    <r>
      <rPr>
        <sz val="5.5"/>
        <rFont val="Arial MT"/>
        <family val="2"/>
      </rPr>
      <t>GIPATO</t>
    </r>
  </si>
  <si>
    <r>
      <rPr>
        <sz val="5.5"/>
        <rFont val="Arial MT"/>
        <family val="2"/>
      </rPr>
      <t>EPP DEGBENOU</t>
    </r>
  </si>
  <si>
    <r>
      <rPr>
        <sz val="5.5"/>
        <rFont val="Arial MT"/>
        <family val="2"/>
      </rPr>
      <t>COLLEGE STS PIERRE ET PAUL</t>
    </r>
  </si>
  <si>
    <r>
      <rPr>
        <sz val="5.5"/>
        <rFont val="Arial MT"/>
        <family val="2"/>
      </rPr>
      <t>EPP ASSOU KONDJI</t>
    </r>
  </si>
  <si>
    <r>
      <rPr>
        <sz val="5.5"/>
        <rFont val="Arial MT"/>
        <family val="2"/>
      </rPr>
      <t>EPP HABITAT</t>
    </r>
  </si>
  <si>
    <r>
      <rPr>
        <sz val="5.5"/>
        <rFont val="Arial MT"/>
        <family val="2"/>
      </rPr>
      <t>ECOLE PILOTE METHODISTE</t>
    </r>
  </si>
  <si>
    <r>
      <rPr>
        <sz val="5.5"/>
        <rFont val="Arial MT"/>
        <family val="2"/>
      </rPr>
      <t>EPP MESSAN KONDJI</t>
    </r>
  </si>
  <si>
    <r>
      <rPr>
        <sz val="5.5"/>
        <rFont val="Arial MT"/>
        <family val="2"/>
      </rPr>
      <t>BV F</t>
    </r>
  </si>
  <si>
    <r>
      <rPr>
        <sz val="5.5"/>
        <rFont val="Arial MT"/>
        <family val="2"/>
      </rPr>
      <t>BV G</t>
    </r>
  </si>
  <si>
    <r>
      <rPr>
        <sz val="5.5"/>
        <rFont val="Arial MT"/>
        <family val="2"/>
      </rPr>
      <t>BV H</t>
    </r>
  </si>
  <si>
    <r>
      <rPr>
        <sz val="5.5"/>
        <rFont val="Arial MT"/>
        <family val="2"/>
      </rPr>
      <t>BV I</t>
    </r>
  </si>
  <si>
    <r>
      <rPr>
        <sz val="5.5"/>
        <rFont val="Arial MT"/>
        <family val="2"/>
      </rPr>
      <t>EPL SAINT RAPHAEL</t>
    </r>
  </si>
  <si>
    <r>
      <rPr>
        <sz val="5.5"/>
        <rFont val="Arial MT"/>
        <family val="2"/>
      </rPr>
      <t>EPP YESSUVITO</t>
    </r>
  </si>
  <si>
    <r>
      <rPr>
        <sz val="5.5"/>
        <rFont val="Arial MT"/>
        <family val="2"/>
      </rPr>
      <t>EPP ZEBEVI</t>
    </r>
  </si>
  <si>
    <r>
      <rPr>
        <sz val="5.5"/>
        <rFont val="Arial MT"/>
        <family val="2"/>
      </rPr>
      <t>ECOLE CORANIQUE</t>
    </r>
  </si>
  <si>
    <r>
      <rPr>
        <sz val="5.5"/>
        <rFont val="Arial MT"/>
        <family val="2"/>
      </rPr>
      <t>EPP KUTSCHENRITTER-ANEHO</t>
    </r>
  </si>
  <si>
    <r>
      <rPr>
        <sz val="5.5"/>
        <rFont val="Arial MT"/>
        <family val="2"/>
      </rPr>
      <t>TRIBUNAL ZEBE</t>
    </r>
  </si>
  <si>
    <r>
      <rPr>
        <b/>
        <sz val="7"/>
        <rFont val="Arial"/>
        <family val="2"/>
      </rPr>
      <t>RESULTAT PAR PARTI</t>
    </r>
  </si>
  <si>
    <t>CENTRE</t>
  </si>
  <si>
    <t>UCF</t>
  </si>
  <si>
    <t>Siège obtenu</t>
  </si>
  <si>
    <t>Pourcentage</t>
  </si>
  <si>
    <t>Sulfrage total</t>
  </si>
  <si>
    <t>Siège obtenus</t>
  </si>
  <si>
    <t>RESULTATS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</si>
</sst>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5.5"/>
      <name val="Arial MT"/>
    </font>
    <font>
      <sz val="5.5"/>
      <name val="Arial MT"/>
      <family val="2"/>
    </font>
    <font>
      <b/>
      <sz val="6"/>
      <name val="Arial"/>
      <family val="2"/>
    </font>
    <font>
      <b/>
      <sz val="6"/>
      <name val="Arial"/>
      <family val="2"/>
    </font>
    <font>
      <sz val="5.5"/>
      <color rgb="FF000000"/>
      <name val="Arial MT"/>
      <family val="2"/>
    </font>
    <font>
      <b/>
      <sz val="5.5"/>
      <color rgb="FF000000"/>
      <name val="Arial"/>
      <family val="2"/>
    </font>
    <font>
      <b/>
      <sz val="5.5"/>
      <color rgb="FF000000"/>
      <name val="Calibri"/>
      <family val="2"/>
    </font>
    <font>
      <b/>
      <sz val="7"/>
      <name val="Arial"/>
      <family val="2"/>
    </font>
    <font>
      <b/>
      <sz val="6"/>
      <color theme="1"/>
      <name val="Arial"/>
      <family val="2"/>
    </font>
    <font>
      <sz val="7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FBFBF"/>
      </patternFill>
    </fill>
    <fill>
      <patternFill patternType="solid">
        <fgColor rgb="FF5B9AD4"/>
      </patternFill>
    </fill>
    <fill>
      <patternFill patternType="solid">
        <fgColor rgb="FFB3C6E6"/>
      </patternFill>
    </fill>
    <fill>
      <patternFill patternType="solid">
        <fgColor rgb="FF9AC1E6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5" borderId="0" xfId="0" applyFill="1"/>
    <xf numFmtId="0" fontId="3" fillId="0" borderId="1" xfId="0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center" vertical="center" shrinkToFit="1"/>
    </xf>
    <xf numFmtId="1" fontId="7" fillId="0" borderId="3" xfId="0" applyNumberFormat="1" applyFont="1" applyBorder="1" applyAlignment="1">
      <alignment horizontal="center" vertical="center" shrinkToFi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1" fontId="8" fillId="9" borderId="1" xfId="0" applyNumberFormat="1" applyFont="1" applyFill="1" applyBorder="1" applyAlignment="1">
      <alignment horizontal="center" vertical="center" shrinkToFit="1"/>
    </xf>
    <xf numFmtId="0" fontId="0" fillId="8" borderId="1" xfId="0" applyFill="1" applyBorder="1" applyAlignment="1">
      <alignment horizontal="left" vertical="center" wrapText="1"/>
    </xf>
    <xf numFmtId="10" fontId="9" fillId="8" borderId="1" xfId="0" applyNumberFormat="1" applyFont="1" applyFill="1" applyBorder="1" applyAlignment="1">
      <alignment horizontal="center" vertical="center" shrinkToFit="1"/>
    </xf>
    <xf numFmtId="10" fontId="9" fillId="8" borderId="1" xfId="0" applyNumberFormat="1" applyFont="1" applyFill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center" vertical="center" wrapText="1"/>
    </xf>
    <xf numFmtId="1" fontId="0" fillId="0" borderId="0" xfId="0" applyNumberFormat="1"/>
    <xf numFmtId="0" fontId="11" fillId="8" borderId="1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left" vertical="center" wrapText="1"/>
    </xf>
    <xf numFmtId="10" fontId="9" fillId="8" borderId="2" xfId="0" applyNumberFormat="1" applyFont="1" applyFill="1" applyBorder="1" applyAlignment="1">
      <alignment horizontal="center" vertical="center" shrinkToFit="1"/>
    </xf>
    <xf numFmtId="10" fontId="9" fillId="8" borderId="2" xfId="0" applyNumberFormat="1" applyFont="1" applyFill="1" applyBorder="1" applyAlignment="1">
      <alignment horizontal="right" vertical="center" shrinkToFit="1"/>
    </xf>
    <xf numFmtId="0" fontId="0" fillId="0" borderId="8" xfId="0" applyBorder="1"/>
    <xf numFmtId="1" fontId="0" fillId="0" borderId="8" xfId="0" applyNumberFormat="1" applyBorder="1"/>
    <xf numFmtId="0" fontId="12" fillId="0" borderId="8" xfId="0" applyFont="1" applyBorder="1"/>
    <xf numFmtId="1" fontId="0" fillId="0" borderId="0" xfId="0" applyNumberFormat="1" applyAlignment="1">
      <alignment horizontal="center"/>
    </xf>
    <xf numFmtId="0" fontId="0" fillId="10" borderId="0" xfId="0" applyFill="1"/>
    <xf numFmtId="0" fontId="0" fillId="11" borderId="0" xfId="0" applyFill="1"/>
    <xf numFmtId="9" fontId="0" fillId="0" borderId="0" xfId="1" applyFont="1"/>
    <xf numFmtId="9" fontId="0" fillId="0" borderId="0" xfId="0" applyNumberFormat="1"/>
    <xf numFmtId="0" fontId="0" fillId="10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1" fontId="0" fillId="10" borderId="8" xfId="0" applyNumberFormat="1" applyFill="1" applyBorder="1" applyAlignment="1">
      <alignment horizontal="right" vertical="center"/>
    </xf>
    <xf numFmtId="1" fontId="0" fillId="3" borderId="8" xfId="0" applyNumberFormat="1" applyFill="1" applyBorder="1" applyAlignment="1">
      <alignment horizontal="right" vertical="center"/>
    </xf>
    <xf numFmtId="1" fontId="0" fillId="2" borderId="8" xfId="0" applyNumberFormat="1" applyFill="1" applyBorder="1" applyAlignment="1">
      <alignment horizontal="right" vertical="center"/>
    </xf>
    <xf numFmtId="1" fontId="0" fillId="4" borderId="8" xfId="0" applyNumberFormat="1" applyFill="1" applyBorder="1" applyAlignment="1">
      <alignment horizontal="right" vertical="center"/>
    </xf>
    <xf numFmtId="1" fontId="0" fillId="0" borderId="8" xfId="0" applyNumberFormat="1" applyBorder="1" applyAlignment="1">
      <alignment horizontal="right" vertical="center"/>
    </xf>
    <xf numFmtId="1" fontId="0" fillId="12" borderId="8" xfId="0" applyNumberFormat="1" applyFill="1" applyBorder="1" applyAlignment="1">
      <alignment horizontal="right" vertical="center"/>
    </xf>
    <xf numFmtId="9" fontId="0" fillId="10" borderId="8" xfId="0" applyNumberFormat="1" applyFill="1" applyBorder="1" applyAlignment="1">
      <alignment horizontal="right" vertical="center"/>
    </xf>
    <xf numFmtId="9" fontId="0" fillId="3" borderId="8" xfId="0" applyNumberFormat="1" applyFill="1" applyBorder="1" applyAlignment="1">
      <alignment horizontal="right" vertical="center"/>
    </xf>
    <xf numFmtId="9" fontId="0" fillId="2" borderId="8" xfId="0" applyNumberFormat="1" applyFill="1" applyBorder="1" applyAlignment="1">
      <alignment horizontal="right" vertical="center"/>
    </xf>
    <xf numFmtId="9" fontId="0" fillId="4" borderId="8" xfId="0" applyNumberFormat="1" applyFill="1" applyBorder="1" applyAlignment="1">
      <alignment horizontal="right" vertical="center"/>
    </xf>
    <xf numFmtId="9" fontId="0" fillId="0" borderId="8" xfId="0" applyNumberFormat="1" applyBorder="1" applyAlignment="1">
      <alignment horizontal="right" vertical="center"/>
    </xf>
    <xf numFmtId="9" fontId="0" fillId="12" borderId="8" xfId="0" applyNumberFormat="1" applyFill="1" applyBorder="1" applyAlignment="1">
      <alignment horizontal="right" vertical="center"/>
    </xf>
    <xf numFmtId="1" fontId="7" fillId="0" borderId="5" xfId="0" applyNumberFormat="1" applyFont="1" applyBorder="1" applyAlignment="1">
      <alignment horizontal="center" vertical="center" shrinkToFit="1"/>
    </xf>
    <xf numFmtId="1" fontId="7" fillId="0" borderId="8" xfId="0" applyNumberFormat="1" applyFont="1" applyBorder="1" applyAlignment="1">
      <alignment horizontal="center" vertical="center" shrinkToFit="1"/>
    </xf>
    <xf numFmtId="1" fontId="7" fillId="0" borderId="2" xfId="0" applyNumberFormat="1" applyFont="1" applyBorder="1" applyAlignment="1">
      <alignment horizontal="center" vertical="center" shrinkToFit="1"/>
    </xf>
    <xf numFmtId="1" fontId="7" fillId="0" borderId="4" xfId="0" applyNumberFormat="1" applyFont="1" applyBorder="1" applyAlignment="1">
      <alignment horizontal="center" vertical="center" shrinkToFit="1"/>
    </xf>
    <xf numFmtId="1" fontId="7" fillId="0" borderId="3" xfId="0" applyNumberFormat="1" applyFont="1" applyBorder="1" applyAlignment="1">
      <alignment horizontal="center" vertical="center" shrinkToFit="1"/>
    </xf>
    <xf numFmtId="0" fontId="5" fillId="8" borderId="5" xfId="0" applyFont="1" applyFill="1" applyBorder="1" applyAlignment="1">
      <alignment horizontal="left" vertical="center" wrapText="1"/>
    </xf>
    <xf numFmtId="0" fontId="5" fillId="8" borderId="6" xfId="0" applyFont="1" applyFill="1" applyBorder="1" applyAlignment="1">
      <alignment horizontal="left" vertical="center" wrapText="1"/>
    </xf>
    <xf numFmtId="0" fontId="5" fillId="8" borderId="7" xfId="0" applyFont="1" applyFill="1" applyBorder="1" applyAlignment="1">
      <alignment horizontal="left" vertical="center" wrapText="1"/>
    </xf>
    <xf numFmtId="0" fontId="5" fillId="8" borderId="9" xfId="0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5" fillId="8" borderId="11" xfId="0" applyFont="1" applyFill="1" applyBorder="1" applyAlignment="1">
      <alignment horizontal="left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zoomScale="65" workbookViewId="0">
      <selection activeCell="B7" sqref="B7"/>
    </sheetView>
  </sheetViews>
  <sheetFormatPr baseColWidth="10" defaultColWidth="8.7265625" defaultRowHeight="14.5" x14ac:dyDescent="0.35"/>
  <cols>
    <col min="1" max="12" width="18" customWidth="1"/>
    <col min="13" max="13" width="15.7265625" customWidth="1"/>
    <col min="14" max="14" width="22.0898437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 t="s">
        <v>20</v>
      </c>
      <c r="B2" s="31">
        <f>GLIDJI!H42+ANEHO!H65</f>
        <v>0</v>
      </c>
      <c r="C2" s="2">
        <f>B2/1</f>
        <v>0</v>
      </c>
      <c r="D2" s="2">
        <f>B2/2</f>
        <v>0</v>
      </c>
      <c r="E2" s="2">
        <f>B2/3</f>
        <v>0</v>
      </c>
      <c r="F2" s="2">
        <f>B2/4</f>
        <v>0</v>
      </c>
      <c r="G2" s="2">
        <f>B2/5</f>
        <v>0</v>
      </c>
      <c r="H2" s="2">
        <f>B2/6</f>
        <v>0</v>
      </c>
      <c r="I2" s="2">
        <f>B2/7</f>
        <v>0</v>
      </c>
      <c r="J2" s="2">
        <f>B2/8</f>
        <v>0</v>
      </c>
      <c r="K2" s="2">
        <f>B2/9</f>
        <v>0</v>
      </c>
      <c r="L2" s="2">
        <f>B2/10</f>
        <v>0</v>
      </c>
      <c r="M2" s="2">
        <f>B2/11</f>
        <v>0</v>
      </c>
      <c r="N2" s="2">
        <f t="shared" ref="N2:N7" si="0">COUNTIF($O$11:$O$19,A2)</f>
        <v>0</v>
      </c>
    </row>
    <row r="3" spans="1:14" x14ac:dyDescent="0.35">
      <c r="A3" s="2" t="s">
        <v>18</v>
      </c>
      <c r="B3" s="31">
        <f>GLIDJI!I42+ANEHO!I65</f>
        <v>0</v>
      </c>
      <c r="C3" s="2">
        <f>B3/1</f>
        <v>0</v>
      </c>
      <c r="D3" s="2">
        <f>B3/2</f>
        <v>0</v>
      </c>
      <c r="E3" s="2">
        <f>B3/3</f>
        <v>0</v>
      </c>
      <c r="F3" s="2">
        <f>B3/4</f>
        <v>0</v>
      </c>
      <c r="G3" s="2">
        <f>B3/5</f>
        <v>0</v>
      </c>
      <c r="H3" s="2">
        <f>B3/6</f>
        <v>0</v>
      </c>
      <c r="I3" s="2">
        <f>B3/7</f>
        <v>0</v>
      </c>
      <c r="J3" s="2">
        <f>B3/8</f>
        <v>0</v>
      </c>
      <c r="K3" s="2">
        <f>B3/9</f>
        <v>0</v>
      </c>
      <c r="L3" s="2">
        <f>B3/10</f>
        <v>0</v>
      </c>
      <c r="M3" s="2">
        <f>B3/11</f>
        <v>0</v>
      </c>
      <c r="N3" s="2">
        <f t="shared" si="0"/>
        <v>0</v>
      </c>
    </row>
    <row r="4" spans="1:14" x14ac:dyDescent="0.35">
      <c r="A4" s="2" t="s">
        <v>17</v>
      </c>
      <c r="B4" s="31">
        <f>GLIDJI!J42+ANEHO!J65</f>
        <v>8</v>
      </c>
      <c r="C4" s="2">
        <f>B4/1</f>
        <v>8</v>
      </c>
      <c r="D4" s="2">
        <f>B4/2</f>
        <v>4</v>
      </c>
      <c r="E4" s="2">
        <f>B4/3</f>
        <v>2.6666666666666665</v>
      </c>
      <c r="F4" s="2">
        <f>B4/4</f>
        <v>2</v>
      </c>
      <c r="G4" s="2">
        <f>B4/5</f>
        <v>1.6</v>
      </c>
      <c r="H4" s="2">
        <f>B4/6</f>
        <v>1.3333333333333333</v>
      </c>
      <c r="I4" s="2">
        <f>B4/7</f>
        <v>1.1428571428571428</v>
      </c>
      <c r="J4" s="2">
        <f>B4/8</f>
        <v>1</v>
      </c>
      <c r="K4" s="2">
        <f>B4/9</f>
        <v>0.88888888888888884</v>
      </c>
      <c r="L4" s="2">
        <f>B4/10</f>
        <v>0.8</v>
      </c>
      <c r="M4" s="2">
        <f>B4/11</f>
        <v>0.72727272727272729</v>
      </c>
      <c r="N4" s="2">
        <f t="shared" si="0"/>
        <v>0</v>
      </c>
    </row>
    <row r="5" spans="1:14" x14ac:dyDescent="0.35">
      <c r="A5" s="2" t="s">
        <v>21</v>
      </c>
      <c r="B5" s="31">
        <f>GLIDJI!K42+ANEHO!K65</f>
        <v>0</v>
      </c>
      <c r="C5" s="2">
        <f>B5/1</f>
        <v>0</v>
      </c>
      <c r="D5" s="2">
        <f>B5/2</f>
        <v>0</v>
      </c>
      <c r="E5" s="2">
        <f>B5/3</f>
        <v>0</v>
      </c>
      <c r="F5" s="2">
        <f>B5/4</f>
        <v>0</v>
      </c>
      <c r="G5" s="2">
        <f>B5/5</f>
        <v>0</v>
      </c>
      <c r="H5" s="2">
        <f>B5/6</f>
        <v>0</v>
      </c>
      <c r="I5" s="2">
        <f>B5/7</f>
        <v>0</v>
      </c>
      <c r="J5" s="2">
        <f>B5/8</f>
        <v>0</v>
      </c>
      <c r="K5" s="2">
        <f>B5/9</f>
        <v>0</v>
      </c>
      <c r="L5" s="2">
        <f>B5/10</f>
        <v>0</v>
      </c>
      <c r="M5" s="2">
        <f>B5/11</f>
        <v>0</v>
      </c>
      <c r="N5" s="2">
        <f t="shared" si="0"/>
        <v>0</v>
      </c>
    </row>
    <row r="6" spans="1:14" x14ac:dyDescent="0.35">
      <c r="A6" s="2" t="s">
        <v>22</v>
      </c>
      <c r="B6" s="31">
        <f>GLIDJI!L42+ANEHO!L65</f>
        <v>0</v>
      </c>
      <c r="C6" s="2">
        <f>B6/1</f>
        <v>0</v>
      </c>
      <c r="D6" s="2">
        <f>B6/2</f>
        <v>0</v>
      </c>
      <c r="E6" s="2">
        <f>B6/3</f>
        <v>0</v>
      </c>
      <c r="F6" s="2">
        <f>B6/4</f>
        <v>0</v>
      </c>
      <c r="G6" s="2">
        <f>B6/5</f>
        <v>0</v>
      </c>
      <c r="H6" s="2">
        <f>B6/6</f>
        <v>0</v>
      </c>
      <c r="I6" s="2">
        <f>B6/7</f>
        <v>0</v>
      </c>
      <c r="J6" s="2">
        <f>B6/8</f>
        <v>0</v>
      </c>
      <c r="K6" s="2">
        <f>B6/9</f>
        <v>0</v>
      </c>
      <c r="L6" s="2">
        <f>B6/10</f>
        <v>0</v>
      </c>
      <c r="M6" s="2">
        <f>B6/11</f>
        <v>0</v>
      </c>
      <c r="N6" s="2">
        <f t="shared" si="0"/>
        <v>0</v>
      </c>
    </row>
    <row r="7" spans="1:14" x14ac:dyDescent="0.35">
      <c r="A7" s="2" t="s">
        <v>19</v>
      </c>
      <c r="B7" s="31">
        <f>B6+B5+B4+B3+B2</f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 t="shared" si="0"/>
        <v>0</v>
      </c>
    </row>
    <row r="8" spans="1:14" x14ac:dyDescent="0.35">
      <c r="A8" s="1" t="s">
        <v>14</v>
      </c>
      <c r="B8" s="1" t="s">
        <v>15</v>
      </c>
      <c r="C8" s="1" t="s">
        <v>16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5">
      <c r="A9" s="2">
        <v>1</v>
      </c>
      <c r="B9" s="2" t="e">
        <f>INDEX(A2:A6, MATCH(LARGE(C2:M6, 1), C2:M6, 0))</f>
        <v>#N/A</v>
      </c>
      <c r="C9" s="2">
        <f>LARGE(C2:M6, 1)</f>
        <v>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35">
      <c r="A10" s="2">
        <v>2</v>
      </c>
      <c r="B10" s="2" t="e">
        <f>INDEX(A2:A6, MATCH(LARGE(C2:M6, 2), C2:M6, 0))</f>
        <v>#N/A</v>
      </c>
      <c r="C10" s="2">
        <f>LARGE(C2:M6, 2)</f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35">
      <c r="A11" s="2">
        <v>3</v>
      </c>
      <c r="B11" s="2" t="e">
        <f>INDEX(A2:A6, MATCH(LARGE(C2:M6, 3), C2:M6, 0))</f>
        <v>#N/A</v>
      </c>
      <c r="C11" s="2">
        <f>LARGE(C2:M6, 3)</f>
        <v>2.6666666666666665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35">
      <c r="A12" s="2">
        <v>4</v>
      </c>
      <c r="B12" s="2" t="e">
        <f>INDEX(A2:A6, MATCH(LARGE(C2:M6, 4), C2:M6, 0))</f>
        <v>#N/A</v>
      </c>
      <c r="C12" s="2">
        <f>LARGE(C2:M6, 4)</f>
        <v>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>
        <v>5</v>
      </c>
      <c r="B13" s="2" t="e">
        <f>INDEX(A2:A6, MATCH(LARGE(C2:M6, 5), C2:M6, 0))</f>
        <v>#N/A</v>
      </c>
      <c r="C13" s="2">
        <f>LARGE(C2:M6, 5)</f>
        <v>1.6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>
        <v>6</v>
      </c>
      <c r="B14" s="2" t="e">
        <f>INDEX(A2:A6, MATCH(LARGE(C2:M6, 6), C2:M6, 0))</f>
        <v>#N/A</v>
      </c>
      <c r="C14" s="2">
        <f>LARGE(C2:M6, 6)</f>
        <v>1.3333333333333333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>
        <v>7</v>
      </c>
      <c r="B15" s="2" t="e">
        <f>INDEX(A2:A6, MATCH(LARGE(C2:M6, 7), C2:M6, 0))</f>
        <v>#N/A</v>
      </c>
      <c r="C15" s="2">
        <f>LARGE(C2:M6, 7)</f>
        <v>1.1428571428571428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>
        <v>8</v>
      </c>
      <c r="B16" s="2" t="e">
        <f>INDEX(A2:A6, MATCH(LARGE(C2:M6, 8), C2:M6, 0))</f>
        <v>#N/A</v>
      </c>
      <c r="C16" s="2">
        <f>LARGE(C2:M6, 8)</f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>
        <v>9</v>
      </c>
      <c r="B17" s="2" t="e">
        <f>INDEX(A2:A6, MATCH(LARGE(C2:M6, 9), C2:M6, 0))</f>
        <v>#N/A</v>
      </c>
      <c r="C17" s="2">
        <f>LARGE(C2:M6, 9)</f>
        <v>0.88888888888888884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>
        <v>10</v>
      </c>
      <c r="B18" s="2" t="e">
        <f>INDEX(A2:A6, MATCH(LARGE(C2:M6, 10), C2:M6, 0))</f>
        <v>#N/A</v>
      </c>
      <c r="C18" s="2">
        <f>LARGE(C2:M6, 10)</f>
        <v>0.8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>
        <v>11</v>
      </c>
      <c r="B19" s="2" t="e">
        <f>INDEX(A2:A6, MATCH(LARGE(C2:M6, 11), C2:M6, 0))</f>
        <v>#N/A</v>
      </c>
      <c r="C19" s="2">
        <f>LARGE(C2:M6, 11)</f>
        <v>0.72727272727272729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2" spans="1:14" x14ac:dyDescent="0.35">
      <c r="A22" s="23" t="s">
        <v>79</v>
      </c>
      <c r="C22" t="s">
        <v>77</v>
      </c>
    </row>
    <row r="23" spans="1:14" x14ac:dyDescent="0.35">
      <c r="A23" s="23">
        <f>B2*11/B7</f>
        <v>0</v>
      </c>
      <c r="C23" s="34">
        <f>B2/B7</f>
        <v>0</v>
      </c>
    </row>
    <row r="24" spans="1:14" x14ac:dyDescent="0.35">
      <c r="A24" s="23">
        <f>B3*11/B7</f>
        <v>0</v>
      </c>
      <c r="C24" s="34">
        <f>B3/B7</f>
        <v>0</v>
      </c>
    </row>
    <row r="25" spans="1:14" x14ac:dyDescent="0.35">
      <c r="A25" s="23">
        <f>B4*11/B7</f>
        <v>11</v>
      </c>
      <c r="C25" s="34">
        <f>B4/B7</f>
        <v>1</v>
      </c>
    </row>
    <row r="26" spans="1:14" x14ac:dyDescent="0.35">
      <c r="A26" s="23">
        <f>B5*11/B7</f>
        <v>0</v>
      </c>
      <c r="C26" s="34">
        <f>B5/B7</f>
        <v>0</v>
      </c>
    </row>
    <row r="27" spans="1:14" x14ac:dyDescent="0.35">
      <c r="A27" s="23">
        <f>B6*11/B7</f>
        <v>0</v>
      </c>
      <c r="C27" s="34">
        <f>B6/B7</f>
        <v>0</v>
      </c>
    </row>
    <row r="28" spans="1:14" x14ac:dyDescent="0.35">
      <c r="A28" s="23">
        <f>SUM(A23:A27)</f>
        <v>11</v>
      </c>
      <c r="C28" s="35">
        <f>SUM(C23:C27)</f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161E-0BA9-4D78-8D99-07E9C4898270}">
  <dimension ref="A1:N43"/>
  <sheetViews>
    <sheetView zoomScale="95" workbookViewId="0">
      <selection activeCell="K2" sqref="K2"/>
    </sheetView>
  </sheetViews>
  <sheetFormatPr baseColWidth="10" defaultRowHeight="14.5" x14ac:dyDescent="0.35"/>
  <cols>
    <col min="1" max="1" width="17.81640625" customWidth="1"/>
    <col min="14" max="14" width="15.08984375" customWidth="1"/>
  </cols>
  <sheetData>
    <row r="1" spans="1:14" x14ac:dyDescent="0.35">
      <c r="A1" s="8" t="s">
        <v>36</v>
      </c>
      <c r="B1" s="9" t="s">
        <v>37</v>
      </c>
      <c r="C1" s="9" t="s">
        <v>38</v>
      </c>
      <c r="D1" s="10" t="s">
        <v>39</v>
      </c>
      <c r="E1" s="11" t="s">
        <v>40</v>
      </c>
      <c r="F1" s="10" t="s">
        <v>41</v>
      </c>
      <c r="G1" s="10" t="s">
        <v>42</v>
      </c>
      <c r="H1" s="22" t="s">
        <v>20</v>
      </c>
      <c r="I1" s="22" t="s">
        <v>18</v>
      </c>
      <c r="J1" s="22" t="s">
        <v>17</v>
      </c>
      <c r="K1" s="22" t="s">
        <v>21</v>
      </c>
      <c r="L1" s="24" t="s">
        <v>22</v>
      </c>
    </row>
    <row r="2" spans="1:14" x14ac:dyDescent="0.35">
      <c r="A2" s="5" t="s">
        <v>23</v>
      </c>
      <c r="B2" s="56">
        <v>2</v>
      </c>
      <c r="C2" s="5" t="s">
        <v>43</v>
      </c>
      <c r="D2" s="12">
        <v>9</v>
      </c>
      <c r="E2" s="12">
        <v>8</v>
      </c>
      <c r="F2" s="12">
        <v>0</v>
      </c>
      <c r="G2" s="12">
        <v>8</v>
      </c>
      <c r="H2" s="12">
        <v>0</v>
      </c>
      <c r="I2" s="12">
        <v>0</v>
      </c>
      <c r="J2" s="12">
        <v>8</v>
      </c>
      <c r="K2" s="12">
        <v>0</v>
      </c>
      <c r="L2" s="12">
        <v>0</v>
      </c>
    </row>
    <row r="3" spans="1:14" x14ac:dyDescent="0.35">
      <c r="A3" s="5" t="s">
        <v>23</v>
      </c>
      <c r="B3" s="58"/>
      <c r="C3" s="5" t="s">
        <v>44</v>
      </c>
      <c r="D3" s="12"/>
      <c r="E3" s="12"/>
      <c r="F3" s="12"/>
      <c r="G3" s="12"/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32" t="s">
        <v>75</v>
      </c>
      <c r="N3" s="32">
        <f>'Méthode CENI - 11 Sièges'!A23</f>
        <v>0</v>
      </c>
    </row>
    <row r="4" spans="1:14" x14ac:dyDescent="0.35">
      <c r="A4" s="5" t="s">
        <v>24</v>
      </c>
      <c r="B4" s="56">
        <v>4</v>
      </c>
      <c r="C4" s="5" t="s">
        <v>43</v>
      </c>
      <c r="D4" s="12"/>
      <c r="E4" s="12"/>
      <c r="F4" s="12"/>
      <c r="G4" s="12"/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3" t="s">
        <v>18</v>
      </c>
      <c r="N4" s="3">
        <f>'Méthode CENI - 11 Sièges'!A24</f>
        <v>0</v>
      </c>
    </row>
    <row r="5" spans="1:14" x14ac:dyDescent="0.35">
      <c r="A5" s="5" t="s">
        <v>24</v>
      </c>
      <c r="B5" s="57"/>
      <c r="C5" s="5" t="s">
        <v>44</v>
      </c>
      <c r="D5" s="12"/>
      <c r="E5" s="12"/>
      <c r="F5" s="12"/>
      <c r="G5" s="12"/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33" t="s">
        <v>17</v>
      </c>
      <c r="N5" s="33">
        <f>'Méthode CENI - 11 Sièges'!A25</f>
        <v>11</v>
      </c>
    </row>
    <row r="6" spans="1:14" x14ac:dyDescent="0.35">
      <c r="A6" s="5" t="s">
        <v>24</v>
      </c>
      <c r="B6" s="57"/>
      <c r="C6" s="5" t="s">
        <v>45</v>
      </c>
      <c r="D6" s="12"/>
      <c r="E6" s="12"/>
      <c r="F6" s="12"/>
      <c r="G6" s="12"/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4" t="s">
        <v>21</v>
      </c>
      <c r="N6" s="4">
        <f>'Méthode CENI - 11 Sièges'!A26</f>
        <v>0</v>
      </c>
    </row>
    <row r="7" spans="1:14" x14ac:dyDescent="0.35">
      <c r="A7" s="5" t="s">
        <v>24</v>
      </c>
      <c r="B7" s="58"/>
      <c r="C7" s="5" t="s">
        <v>46</v>
      </c>
      <c r="D7" s="12"/>
      <c r="E7" s="12"/>
      <c r="F7" s="12"/>
      <c r="G7" s="12"/>
      <c r="H7" s="12">
        <v>0</v>
      </c>
      <c r="I7" s="12">
        <v>0</v>
      </c>
      <c r="J7" s="12">
        <v>0</v>
      </c>
      <c r="K7" s="12">
        <v>0</v>
      </c>
      <c r="L7" s="12">
        <v>0</v>
      </c>
      <c r="M7" t="s">
        <v>22</v>
      </c>
      <c r="N7">
        <f>'Méthode CENI - 11 Sièges'!A27</f>
        <v>0</v>
      </c>
    </row>
    <row r="8" spans="1:14" x14ac:dyDescent="0.35">
      <c r="A8" s="5" t="s">
        <v>25</v>
      </c>
      <c r="B8" s="56">
        <v>2</v>
      </c>
      <c r="C8" s="5" t="s">
        <v>43</v>
      </c>
      <c r="D8" s="12"/>
      <c r="E8" s="12"/>
      <c r="F8" s="12"/>
      <c r="G8" s="12"/>
      <c r="H8" s="12">
        <v>0</v>
      </c>
      <c r="I8" s="12">
        <v>0</v>
      </c>
      <c r="J8" s="12">
        <v>0</v>
      </c>
      <c r="K8" s="12">
        <v>0</v>
      </c>
      <c r="L8" s="12">
        <v>0</v>
      </c>
    </row>
    <row r="9" spans="1:14" x14ac:dyDescent="0.35">
      <c r="A9" s="5" t="s">
        <v>25</v>
      </c>
      <c r="B9" s="58"/>
      <c r="C9" s="5" t="s">
        <v>44</v>
      </c>
      <c r="D9" s="12"/>
      <c r="E9" s="12"/>
      <c r="F9" s="12"/>
      <c r="G9" s="12"/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4" x14ac:dyDescent="0.35">
      <c r="A10" s="5" t="s">
        <v>26</v>
      </c>
      <c r="B10" s="56">
        <v>3</v>
      </c>
      <c r="C10" s="5" t="s">
        <v>43</v>
      </c>
      <c r="D10" s="12"/>
      <c r="E10" s="12"/>
      <c r="F10" s="12"/>
      <c r="G10" s="12"/>
      <c r="H10" s="12">
        <v>0</v>
      </c>
      <c r="I10" s="12">
        <v>0</v>
      </c>
      <c r="J10" s="12">
        <v>0</v>
      </c>
      <c r="K10" s="12">
        <v>0</v>
      </c>
      <c r="L10" s="12">
        <v>0</v>
      </c>
    </row>
    <row r="11" spans="1:14" x14ac:dyDescent="0.35">
      <c r="A11" s="5" t="s">
        <v>26</v>
      </c>
      <c r="B11" s="57"/>
      <c r="C11" s="5" t="s">
        <v>44</v>
      </c>
      <c r="D11" s="12"/>
      <c r="E11" s="12"/>
      <c r="F11" s="12"/>
      <c r="G11" s="12"/>
      <c r="H11" s="12">
        <v>0</v>
      </c>
      <c r="I11" s="12">
        <v>0</v>
      </c>
      <c r="J11" s="12">
        <v>0</v>
      </c>
      <c r="K11" s="12">
        <v>0</v>
      </c>
      <c r="L11" s="12">
        <v>0</v>
      </c>
    </row>
    <row r="12" spans="1:14" x14ac:dyDescent="0.35">
      <c r="A12" s="5" t="s">
        <v>26</v>
      </c>
      <c r="B12" s="58"/>
      <c r="C12" s="5" t="s">
        <v>45</v>
      </c>
      <c r="D12" s="12"/>
      <c r="E12" s="12"/>
      <c r="F12" s="12"/>
      <c r="G12" s="12"/>
      <c r="H12" s="12">
        <v>0</v>
      </c>
      <c r="I12" s="12">
        <v>0</v>
      </c>
      <c r="J12" s="12">
        <v>0</v>
      </c>
      <c r="K12" s="12">
        <v>0</v>
      </c>
      <c r="L12" s="12">
        <v>0</v>
      </c>
    </row>
    <row r="13" spans="1:14" x14ac:dyDescent="0.35">
      <c r="A13" s="5" t="s">
        <v>27</v>
      </c>
      <c r="B13" s="56">
        <v>2</v>
      </c>
      <c r="C13" s="5" t="s">
        <v>43</v>
      </c>
      <c r="D13" s="12"/>
      <c r="E13" s="12"/>
      <c r="F13" s="12"/>
      <c r="G13" s="12"/>
      <c r="H13" s="12">
        <v>0</v>
      </c>
      <c r="I13" s="12">
        <v>0</v>
      </c>
      <c r="J13" s="12">
        <v>0</v>
      </c>
      <c r="K13" s="12">
        <v>0</v>
      </c>
      <c r="L13" s="12">
        <v>0</v>
      </c>
    </row>
    <row r="14" spans="1:14" x14ac:dyDescent="0.35">
      <c r="A14" s="5" t="s">
        <v>27</v>
      </c>
      <c r="B14" s="58"/>
      <c r="C14" s="5" t="s">
        <v>44</v>
      </c>
      <c r="D14" s="12"/>
      <c r="E14" s="12"/>
      <c r="F14" s="12"/>
      <c r="G14" s="12"/>
      <c r="H14" s="12">
        <v>0</v>
      </c>
      <c r="I14" s="12">
        <v>0</v>
      </c>
      <c r="J14" s="12">
        <v>0</v>
      </c>
      <c r="K14" s="12">
        <v>0</v>
      </c>
      <c r="L14" s="12">
        <v>0</v>
      </c>
    </row>
    <row r="15" spans="1:14" x14ac:dyDescent="0.35">
      <c r="A15" s="5" t="s">
        <v>28</v>
      </c>
      <c r="B15" s="56">
        <v>3</v>
      </c>
      <c r="C15" s="5" t="s">
        <v>43</v>
      </c>
      <c r="D15" s="12"/>
      <c r="E15" s="12"/>
      <c r="F15" s="12"/>
      <c r="G15" s="12"/>
      <c r="H15" s="12">
        <v>0</v>
      </c>
      <c r="I15" s="12">
        <v>0</v>
      </c>
      <c r="J15" s="12">
        <v>0</v>
      </c>
      <c r="K15" s="12">
        <v>0</v>
      </c>
      <c r="L15" s="12">
        <v>0</v>
      </c>
    </row>
    <row r="16" spans="1:14" x14ac:dyDescent="0.35">
      <c r="A16" s="5" t="s">
        <v>28</v>
      </c>
      <c r="B16" s="57"/>
      <c r="C16" s="5" t="s">
        <v>44</v>
      </c>
      <c r="D16" s="12"/>
      <c r="E16" s="12"/>
      <c r="F16" s="12"/>
      <c r="G16" s="12"/>
      <c r="H16" s="12">
        <v>0</v>
      </c>
      <c r="I16" s="12">
        <v>0</v>
      </c>
      <c r="J16" s="12">
        <v>0</v>
      </c>
      <c r="K16" s="12">
        <v>0</v>
      </c>
      <c r="L16" s="12">
        <v>0</v>
      </c>
    </row>
    <row r="17" spans="1:12" x14ac:dyDescent="0.35">
      <c r="A17" s="5" t="s">
        <v>28</v>
      </c>
      <c r="B17" s="58"/>
      <c r="C17" s="5" t="s">
        <v>45</v>
      </c>
      <c r="D17" s="12"/>
      <c r="E17" s="12"/>
      <c r="F17" s="12"/>
      <c r="G17" s="12"/>
      <c r="H17" s="12">
        <v>0</v>
      </c>
      <c r="I17" s="12">
        <v>0</v>
      </c>
      <c r="J17" s="12">
        <v>0</v>
      </c>
      <c r="K17" s="12">
        <v>0</v>
      </c>
      <c r="L17" s="12">
        <v>0</v>
      </c>
    </row>
    <row r="18" spans="1:12" x14ac:dyDescent="0.35">
      <c r="A18" s="5" t="s">
        <v>29</v>
      </c>
      <c r="B18" s="56">
        <v>5</v>
      </c>
      <c r="C18" s="5" t="s">
        <v>43</v>
      </c>
      <c r="D18" s="12"/>
      <c r="E18" s="12"/>
      <c r="F18" s="12"/>
      <c r="G18" s="12"/>
      <c r="H18" s="12">
        <v>0</v>
      </c>
      <c r="I18" s="12">
        <v>0</v>
      </c>
      <c r="J18" s="12">
        <v>0</v>
      </c>
      <c r="K18" s="12">
        <v>0</v>
      </c>
      <c r="L18" s="12">
        <v>0</v>
      </c>
    </row>
    <row r="19" spans="1:12" x14ac:dyDescent="0.35">
      <c r="A19" s="5" t="s">
        <v>29</v>
      </c>
      <c r="B19" s="57"/>
      <c r="C19" s="5" t="s">
        <v>44</v>
      </c>
      <c r="D19" s="12"/>
      <c r="E19" s="12"/>
      <c r="F19" s="12"/>
      <c r="G19" s="12"/>
      <c r="H19" s="12">
        <v>0</v>
      </c>
      <c r="I19" s="12">
        <v>0</v>
      </c>
      <c r="J19" s="12">
        <v>0</v>
      </c>
      <c r="K19" s="12">
        <v>0</v>
      </c>
      <c r="L19" s="12">
        <v>0</v>
      </c>
    </row>
    <row r="20" spans="1:12" x14ac:dyDescent="0.35">
      <c r="A20" s="5" t="s">
        <v>29</v>
      </c>
      <c r="B20" s="57"/>
      <c r="C20" s="5" t="s">
        <v>45</v>
      </c>
      <c r="D20" s="12"/>
      <c r="E20" s="12"/>
      <c r="F20" s="12"/>
      <c r="G20" s="12"/>
      <c r="H20" s="12">
        <v>0</v>
      </c>
      <c r="I20" s="12">
        <v>0</v>
      </c>
      <c r="J20" s="12">
        <v>0</v>
      </c>
      <c r="K20" s="12">
        <v>0</v>
      </c>
      <c r="L20" s="12">
        <v>0</v>
      </c>
    </row>
    <row r="21" spans="1:12" x14ac:dyDescent="0.35">
      <c r="A21" s="5" t="s">
        <v>29</v>
      </c>
      <c r="B21" s="57"/>
      <c r="C21" s="5" t="s">
        <v>46</v>
      </c>
      <c r="D21" s="12"/>
      <c r="E21" s="12"/>
      <c r="F21" s="12"/>
      <c r="G21" s="12"/>
      <c r="H21" s="12">
        <v>0</v>
      </c>
      <c r="I21" s="12">
        <v>0</v>
      </c>
      <c r="J21" s="12">
        <v>0</v>
      </c>
      <c r="K21" s="12">
        <v>0</v>
      </c>
      <c r="L21" s="12">
        <v>0</v>
      </c>
    </row>
    <row r="22" spans="1:12" x14ac:dyDescent="0.35">
      <c r="A22" s="5" t="s">
        <v>29</v>
      </c>
      <c r="B22" s="58"/>
      <c r="C22" s="5" t="s">
        <v>47</v>
      </c>
      <c r="D22" s="12"/>
      <c r="E22" s="12"/>
      <c r="F22" s="12"/>
      <c r="G22" s="12"/>
      <c r="H22" s="12">
        <v>0</v>
      </c>
      <c r="I22" s="12">
        <v>0</v>
      </c>
      <c r="J22" s="12">
        <v>0</v>
      </c>
      <c r="K22" s="12">
        <v>0</v>
      </c>
      <c r="L22" s="12">
        <v>0</v>
      </c>
    </row>
    <row r="23" spans="1:12" x14ac:dyDescent="0.35">
      <c r="A23" s="5" t="s">
        <v>30</v>
      </c>
      <c r="B23" s="56">
        <v>2</v>
      </c>
      <c r="C23" s="5" t="s">
        <v>43</v>
      </c>
      <c r="D23" s="12"/>
      <c r="E23" s="12"/>
      <c r="F23" s="12"/>
      <c r="G23" s="12"/>
      <c r="H23" s="12">
        <v>0</v>
      </c>
      <c r="I23" s="12">
        <v>0</v>
      </c>
      <c r="J23" s="12">
        <v>0</v>
      </c>
      <c r="K23" s="12">
        <v>0</v>
      </c>
      <c r="L23" s="12">
        <v>0</v>
      </c>
    </row>
    <row r="24" spans="1:12" x14ac:dyDescent="0.35">
      <c r="A24" s="5" t="s">
        <v>30</v>
      </c>
      <c r="B24" s="58"/>
      <c r="C24" s="5" t="s">
        <v>44</v>
      </c>
      <c r="D24" s="12"/>
      <c r="E24" s="12"/>
      <c r="F24" s="12"/>
      <c r="G24" s="12"/>
      <c r="H24" s="12">
        <v>0</v>
      </c>
      <c r="I24" s="12">
        <v>0</v>
      </c>
      <c r="J24" s="12">
        <v>0</v>
      </c>
      <c r="K24" s="12">
        <v>0</v>
      </c>
      <c r="L24" s="12">
        <v>0</v>
      </c>
    </row>
    <row r="25" spans="1:12" x14ac:dyDescent="0.35">
      <c r="A25" s="5" t="s">
        <v>31</v>
      </c>
      <c r="B25" s="56">
        <v>3</v>
      </c>
      <c r="C25" s="5" t="s">
        <v>43</v>
      </c>
      <c r="D25" s="12"/>
      <c r="E25" s="12"/>
      <c r="F25" s="12"/>
      <c r="G25" s="12"/>
      <c r="H25" s="12">
        <v>0</v>
      </c>
      <c r="I25" s="12">
        <v>0</v>
      </c>
      <c r="J25" s="12">
        <v>0</v>
      </c>
      <c r="K25" s="12">
        <v>0</v>
      </c>
      <c r="L25" s="12">
        <v>0</v>
      </c>
    </row>
    <row r="26" spans="1:12" x14ac:dyDescent="0.35">
      <c r="A26" s="5" t="s">
        <v>31</v>
      </c>
      <c r="B26" s="57"/>
      <c r="C26" s="5" t="s">
        <v>44</v>
      </c>
      <c r="D26" s="12"/>
      <c r="E26" s="12"/>
      <c r="F26" s="12"/>
      <c r="G26" s="12"/>
      <c r="H26" s="12">
        <v>0</v>
      </c>
      <c r="I26" s="12">
        <v>0</v>
      </c>
      <c r="J26" s="12">
        <v>0</v>
      </c>
      <c r="K26" s="12">
        <v>0</v>
      </c>
      <c r="L26" s="12">
        <v>0</v>
      </c>
    </row>
    <row r="27" spans="1:12" x14ac:dyDescent="0.35">
      <c r="A27" s="5" t="s">
        <v>31</v>
      </c>
      <c r="B27" s="58"/>
      <c r="C27" s="5" t="s">
        <v>45</v>
      </c>
      <c r="D27" s="12"/>
      <c r="E27" s="12"/>
      <c r="F27" s="12"/>
      <c r="G27" s="12"/>
      <c r="H27" s="12">
        <v>0</v>
      </c>
      <c r="I27" s="12">
        <v>0</v>
      </c>
      <c r="J27" s="12">
        <v>0</v>
      </c>
      <c r="K27" s="12">
        <v>0</v>
      </c>
      <c r="L27" s="12">
        <v>0</v>
      </c>
    </row>
    <row r="28" spans="1:12" x14ac:dyDescent="0.35">
      <c r="A28" s="5" t="s">
        <v>32</v>
      </c>
      <c r="B28" s="56">
        <v>3</v>
      </c>
      <c r="C28" s="5" t="s">
        <v>43</v>
      </c>
      <c r="D28" s="12"/>
      <c r="E28" s="12"/>
      <c r="F28" s="12"/>
      <c r="G28" s="12"/>
      <c r="H28" s="12">
        <v>0</v>
      </c>
      <c r="I28" s="12">
        <v>0</v>
      </c>
      <c r="J28" s="12">
        <v>0</v>
      </c>
      <c r="K28" s="12">
        <v>0</v>
      </c>
      <c r="L28" s="12">
        <v>0</v>
      </c>
    </row>
    <row r="29" spans="1:12" x14ac:dyDescent="0.35">
      <c r="A29" s="5" t="s">
        <v>32</v>
      </c>
      <c r="B29" s="57"/>
      <c r="C29" s="5" t="s">
        <v>44</v>
      </c>
      <c r="D29" s="12"/>
      <c r="E29" s="12"/>
      <c r="F29" s="12"/>
      <c r="G29" s="12"/>
      <c r="H29" s="12">
        <v>0</v>
      </c>
      <c r="I29" s="12">
        <v>0</v>
      </c>
      <c r="J29" s="12">
        <v>0</v>
      </c>
      <c r="K29" s="12">
        <v>0</v>
      </c>
      <c r="L29" s="12">
        <v>0</v>
      </c>
    </row>
    <row r="30" spans="1:12" x14ac:dyDescent="0.35">
      <c r="A30" s="5" t="s">
        <v>32</v>
      </c>
      <c r="B30" s="58"/>
      <c r="C30" s="5" t="s">
        <v>45</v>
      </c>
      <c r="D30" s="12"/>
      <c r="E30" s="12"/>
      <c r="F30" s="12"/>
      <c r="G30" s="12"/>
      <c r="H30" s="12">
        <v>0</v>
      </c>
      <c r="I30" s="12">
        <v>0</v>
      </c>
      <c r="J30" s="12">
        <v>0</v>
      </c>
      <c r="K30" s="12">
        <v>0</v>
      </c>
      <c r="L30" s="12">
        <v>0</v>
      </c>
    </row>
    <row r="31" spans="1:12" x14ac:dyDescent="0.35">
      <c r="A31" s="5" t="s">
        <v>33</v>
      </c>
      <c r="B31" s="56">
        <v>4</v>
      </c>
      <c r="C31" s="5" t="s">
        <v>43</v>
      </c>
      <c r="D31" s="12"/>
      <c r="E31" s="12"/>
      <c r="F31" s="12"/>
      <c r="G31" s="12"/>
      <c r="H31" s="12">
        <v>0</v>
      </c>
      <c r="I31" s="12">
        <v>0</v>
      </c>
      <c r="J31" s="12">
        <v>0</v>
      </c>
      <c r="K31" s="12">
        <v>0</v>
      </c>
      <c r="L31" s="12">
        <v>0</v>
      </c>
    </row>
    <row r="32" spans="1:12" x14ac:dyDescent="0.35">
      <c r="A32" s="5" t="s">
        <v>33</v>
      </c>
      <c r="B32" s="57"/>
      <c r="C32" s="5" t="s">
        <v>44</v>
      </c>
      <c r="D32" s="12"/>
      <c r="E32" s="12"/>
      <c r="F32" s="12"/>
      <c r="G32" s="12"/>
      <c r="H32" s="12">
        <v>0</v>
      </c>
      <c r="I32" s="12">
        <v>0</v>
      </c>
      <c r="J32" s="12">
        <v>0</v>
      </c>
      <c r="K32" s="12">
        <v>0</v>
      </c>
      <c r="L32" s="12">
        <v>0</v>
      </c>
    </row>
    <row r="33" spans="1:12" x14ac:dyDescent="0.35">
      <c r="A33" s="5" t="s">
        <v>33</v>
      </c>
      <c r="B33" s="57"/>
      <c r="C33" s="5" t="s">
        <v>45</v>
      </c>
      <c r="D33" s="12"/>
      <c r="E33" s="12"/>
      <c r="F33" s="12"/>
      <c r="G33" s="12"/>
      <c r="H33" s="12">
        <v>0</v>
      </c>
      <c r="I33" s="12">
        <v>0</v>
      </c>
      <c r="J33" s="12">
        <v>0</v>
      </c>
      <c r="K33" s="12">
        <v>0</v>
      </c>
      <c r="L33" s="12">
        <v>0</v>
      </c>
    </row>
    <row r="34" spans="1:12" x14ac:dyDescent="0.35">
      <c r="A34" s="5" t="s">
        <v>33</v>
      </c>
      <c r="B34" s="58"/>
      <c r="C34" s="5" t="s">
        <v>46</v>
      </c>
      <c r="D34" s="12"/>
      <c r="E34" s="12"/>
      <c r="F34" s="12"/>
      <c r="G34" s="12"/>
      <c r="H34" s="12">
        <v>0</v>
      </c>
      <c r="I34" s="12">
        <v>0</v>
      </c>
      <c r="J34" s="12">
        <v>0</v>
      </c>
      <c r="K34" s="12">
        <v>0</v>
      </c>
      <c r="L34" s="12">
        <v>0</v>
      </c>
    </row>
    <row r="35" spans="1:12" x14ac:dyDescent="0.35">
      <c r="A35" s="5" t="s">
        <v>34</v>
      </c>
      <c r="B35" s="56">
        <v>3</v>
      </c>
      <c r="C35" s="5" t="s">
        <v>43</v>
      </c>
      <c r="D35" s="12"/>
      <c r="E35" s="12"/>
      <c r="F35" s="12"/>
      <c r="G35" s="12"/>
      <c r="H35" s="12">
        <v>0</v>
      </c>
      <c r="I35" s="12">
        <v>0</v>
      </c>
      <c r="J35" s="12">
        <v>0</v>
      </c>
      <c r="K35" s="12">
        <v>0</v>
      </c>
      <c r="L35" s="12">
        <v>0</v>
      </c>
    </row>
    <row r="36" spans="1:12" x14ac:dyDescent="0.35">
      <c r="A36" s="5" t="s">
        <v>34</v>
      </c>
      <c r="B36" s="57"/>
      <c r="C36" s="5" t="s">
        <v>44</v>
      </c>
      <c r="D36" s="12"/>
      <c r="E36" s="12"/>
      <c r="F36" s="12"/>
      <c r="G36" s="12"/>
      <c r="H36" s="12">
        <v>0</v>
      </c>
      <c r="I36" s="12">
        <v>0</v>
      </c>
      <c r="J36" s="12">
        <v>0</v>
      </c>
      <c r="K36" s="12">
        <v>0</v>
      </c>
      <c r="L36" s="12">
        <v>0</v>
      </c>
    </row>
    <row r="37" spans="1:12" x14ac:dyDescent="0.35">
      <c r="A37" s="5" t="s">
        <v>34</v>
      </c>
      <c r="B37" s="58"/>
      <c r="C37" s="5" t="s">
        <v>45</v>
      </c>
      <c r="D37" s="12"/>
      <c r="E37" s="12"/>
      <c r="F37" s="12"/>
      <c r="G37" s="12"/>
      <c r="H37" s="12">
        <v>0</v>
      </c>
      <c r="I37" s="12">
        <v>0</v>
      </c>
      <c r="J37" s="12">
        <v>0</v>
      </c>
      <c r="K37" s="12">
        <v>0</v>
      </c>
      <c r="L37" s="12">
        <v>0</v>
      </c>
    </row>
    <row r="38" spans="1:12" x14ac:dyDescent="0.35">
      <c r="A38" s="5" t="s">
        <v>35</v>
      </c>
      <c r="B38" s="56">
        <v>4</v>
      </c>
      <c r="C38" s="5" t="s">
        <v>43</v>
      </c>
      <c r="D38" s="12"/>
      <c r="E38" s="12"/>
      <c r="F38" s="12"/>
      <c r="G38" s="12"/>
      <c r="H38" s="12">
        <v>0</v>
      </c>
      <c r="I38" s="12">
        <v>0</v>
      </c>
      <c r="J38" s="12">
        <v>0</v>
      </c>
      <c r="K38" s="12">
        <v>0</v>
      </c>
      <c r="L38" s="12">
        <v>0</v>
      </c>
    </row>
    <row r="39" spans="1:12" x14ac:dyDescent="0.35">
      <c r="A39" s="5" t="s">
        <v>35</v>
      </c>
      <c r="B39" s="57"/>
      <c r="C39" s="5" t="s">
        <v>44</v>
      </c>
      <c r="D39" s="12"/>
      <c r="E39" s="12"/>
      <c r="F39" s="12"/>
      <c r="G39" s="12"/>
      <c r="H39" s="12">
        <v>0</v>
      </c>
      <c r="I39" s="12">
        <v>0</v>
      </c>
      <c r="J39" s="12">
        <v>0</v>
      </c>
      <c r="K39" s="12">
        <v>0</v>
      </c>
      <c r="L39" s="12">
        <v>0</v>
      </c>
    </row>
    <row r="40" spans="1:12" x14ac:dyDescent="0.35">
      <c r="A40" s="5" t="s">
        <v>35</v>
      </c>
      <c r="B40" s="57"/>
      <c r="C40" s="5" t="s">
        <v>45</v>
      </c>
      <c r="D40" s="12"/>
      <c r="E40" s="12"/>
      <c r="F40" s="12"/>
      <c r="G40" s="12"/>
      <c r="H40" s="12">
        <v>0</v>
      </c>
      <c r="I40" s="12">
        <v>0</v>
      </c>
      <c r="J40" s="12">
        <v>0</v>
      </c>
      <c r="K40" s="12">
        <v>0</v>
      </c>
      <c r="L40" s="12">
        <v>0</v>
      </c>
    </row>
    <row r="41" spans="1:12" x14ac:dyDescent="0.35">
      <c r="A41" s="5" t="s">
        <v>35</v>
      </c>
      <c r="B41" s="58"/>
      <c r="C41" s="5" t="s">
        <v>46</v>
      </c>
      <c r="D41" s="12"/>
      <c r="E41" s="12"/>
      <c r="F41" s="12"/>
      <c r="G41" s="12"/>
      <c r="H41" s="12">
        <v>0</v>
      </c>
      <c r="I41" s="12">
        <v>0</v>
      </c>
      <c r="J41" s="12">
        <v>0</v>
      </c>
      <c r="K41" s="12">
        <v>0</v>
      </c>
      <c r="L41" s="12">
        <v>0</v>
      </c>
    </row>
    <row r="42" spans="1:12" x14ac:dyDescent="0.35">
      <c r="A42" s="13" t="s">
        <v>48</v>
      </c>
      <c r="B42" s="14"/>
      <c r="C42" s="14"/>
      <c r="D42" s="15">
        <v>11749</v>
      </c>
      <c r="E42" s="15">
        <v>6313</v>
      </c>
      <c r="F42" s="15">
        <v>548</v>
      </c>
      <c r="G42" s="15">
        <f>H42+I42+J42+K42+L42</f>
        <v>8</v>
      </c>
      <c r="H42" s="15">
        <f>SUM(H2:H41)</f>
        <v>0</v>
      </c>
      <c r="I42" s="15">
        <f t="shared" ref="I42:K42" si="0">SUM(I2:I41)</f>
        <v>0</v>
      </c>
      <c r="J42" s="15">
        <f t="shared" si="0"/>
        <v>8</v>
      </c>
      <c r="K42" s="15">
        <f t="shared" si="0"/>
        <v>0</v>
      </c>
      <c r="L42" s="15">
        <f>SUM(L2:L41)</f>
        <v>0</v>
      </c>
    </row>
    <row r="43" spans="1:12" x14ac:dyDescent="0.35">
      <c r="A43" s="59" t="s">
        <v>49</v>
      </c>
      <c r="B43" s="60"/>
      <c r="C43" s="61"/>
      <c r="D43" s="16"/>
      <c r="E43" s="16"/>
      <c r="F43" s="16"/>
      <c r="G43" s="16"/>
      <c r="H43" s="17"/>
      <c r="I43" s="17"/>
      <c r="J43" s="18"/>
      <c r="K43" s="17"/>
      <c r="L43" s="17"/>
    </row>
  </sheetData>
  <mergeCells count="14">
    <mergeCell ref="B38:B41"/>
    <mergeCell ref="A43:C43"/>
    <mergeCell ref="B18:B22"/>
    <mergeCell ref="B23:B24"/>
    <mergeCell ref="B25:B27"/>
    <mergeCell ref="B28:B30"/>
    <mergeCell ref="B31:B34"/>
    <mergeCell ref="B35:B37"/>
    <mergeCell ref="B15:B17"/>
    <mergeCell ref="B13:B14"/>
    <mergeCell ref="B10:B12"/>
    <mergeCell ref="B8:B9"/>
    <mergeCell ref="B2:B3"/>
    <mergeCell ref="B4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6ED4-B609-49E5-8D86-8ACE75EEB591}">
  <dimension ref="A2:L68"/>
  <sheetViews>
    <sheetView workbookViewId="0">
      <selection activeCell="H4" sqref="H4"/>
    </sheetView>
  </sheetViews>
  <sheetFormatPr baseColWidth="10" defaultRowHeight="14.5" x14ac:dyDescent="0.35"/>
  <cols>
    <col min="1" max="1" width="29.36328125" customWidth="1"/>
    <col min="12" max="12" width="10.90625" customWidth="1"/>
    <col min="14" max="14" width="13.36328125" customWidth="1"/>
    <col min="15" max="16" width="10.90625" customWidth="1"/>
  </cols>
  <sheetData>
    <row r="2" spans="1:12" x14ac:dyDescent="0.35">
      <c r="A2" s="8" t="s">
        <v>74</v>
      </c>
      <c r="B2" s="9" t="s">
        <v>37</v>
      </c>
      <c r="C2" s="9" t="s">
        <v>38</v>
      </c>
      <c r="D2" s="10" t="s">
        <v>39</v>
      </c>
      <c r="E2" s="11" t="s">
        <v>40</v>
      </c>
      <c r="F2" s="10" t="s">
        <v>41</v>
      </c>
      <c r="G2" s="10" t="s">
        <v>42</v>
      </c>
      <c r="H2" s="22" t="s">
        <v>20</v>
      </c>
      <c r="I2" s="22" t="s">
        <v>18</v>
      </c>
      <c r="J2" s="22" t="s">
        <v>17</v>
      </c>
      <c r="K2" s="22" t="s">
        <v>21</v>
      </c>
      <c r="L2" s="24" t="s">
        <v>22</v>
      </c>
    </row>
    <row r="3" spans="1:12" x14ac:dyDescent="0.35">
      <c r="A3" s="5" t="s">
        <v>50</v>
      </c>
      <c r="B3" s="56">
        <v>2</v>
      </c>
      <c r="C3" s="5" t="s">
        <v>43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</row>
    <row r="4" spans="1:12" x14ac:dyDescent="0.35">
      <c r="A4" s="5" t="s">
        <v>50</v>
      </c>
      <c r="B4" s="58"/>
      <c r="C4" s="5" t="s">
        <v>44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</row>
    <row r="5" spans="1:12" x14ac:dyDescent="0.35">
      <c r="A5" s="5" t="s">
        <v>51</v>
      </c>
      <c r="B5" s="56">
        <v>2</v>
      </c>
      <c r="C5" s="5" t="s">
        <v>43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</row>
    <row r="6" spans="1:12" x14ac:dyDescent="0.35">
      <c r="A6" s="19" t="s">
        <v>52</v>
      </c>
      <c r="B6" s="58"/>
      <c r="C6" s="5" t="s">
        <v>44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</row>
    <row r="7" spans="1:12" x14ac:dyDescent="0.35">
      <c r="A7" s="5" t="s">
        <v>53</v>
      </c>
      <c r="B7" s="56">
        <v>3</v>
      </c>
      <c r="C7" s="5" t="s">
        <v>43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</row>
    <row r="8" spans="1:12" x14ac:dyDescent="0.35">
      <c r="A8" s="5" t="s">
        <v>53</v>
      </c>
      <c r="B8" s="57"/>
      <c r="C8" s="5" t="s">
        <v>44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</row>
    <row r="9" spans="1:12" x14ac:dyDescent="0.35">
      <c r="A9" s="5" t="s">
        <v>53</v>
      </c>
      <c r="B9" s="58"/>
      <c r="C9" s="5" t="s">
        <v>45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6">
        <v>0</v>
      </c>
    </row>
    <row r="10" spans="1:12" x14ac:dyDescent="0.35">
      <c r="A10" s="5" t="s">
        <v>54</v>
      </c>
      <c r="B10" s="56">
        <v>4</v>
      </c>
      <c r="C10" s="5" t="s">
        <v>43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54">
        <v>0</v>
      </c>
      <c r="L10" s="55">
        <v>0</v>
      </c>
    </row>
    <row r="11" spans="1:12" x14ac:dyDescent="0.35">
      <c r="A11" s="5" t="s">
        <v>54</v>
      </c>
      <c r="B11" s="57"/>
      <c r="C11" s="5" t="s">
        <v>44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54">
        <v>0</v>
      </c>
      <c r="L11" s="55">
        <v>0</v>
      </c>
    </row>
    <row r="12" spans="1:12" x14ac:dyDescent="0.35">
      <c r="A12" s="5" t="s">
        <v>54</v>
      </c>
      <c r="B12" s="57"/>
      <c r="C12" s="5" t="s">
        <v>45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54">
        <v>0</v>
      </c>
      <c r="L12" s="55">
        <v>0</v>
      </c>
    </row>
    <row r="13" spans="1:12" x14ac:dyDescent="0.35">
      <c r="A13" s="5" t="s">
        <v>54</v>
      </c>
      <c r="B13" s="58"/>
      <c r="C13" s="5" t="s">
        <v>46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54">
        <v>0</v>
      </c>
      <c r="L13" s="55">
        <v>0</v>
      </c>
    </row>
    <row r="14" spans="1:12" x14ac:dyDescent="0.35">
      <c r="A14" s="5" t="s">
        <v>55</v>
      </c>
      <c r="B14" s="56">
        <v>2</v>
      </c>
      <c r="C14" s="5" t="s">
        <v>43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54">
        <v>0</v>
      </c>
      <c r="L14" s="55">
        <v>0</v>
      </c>
    </row>
    <row r="15" spans="1:12" x14ac:dyDescent="0.35">
      <c r="A15" s="5" t="s">
        <v>55</v>
      </c>
      <c r="B15" s="58"/>
      <c r="C15" s="5" t="s">
        <v>44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54">
        <v>0</v>
      </c>
      <c r="L15" s="55">
        <v>0</v>
      </c>
    </row>
    <row r="16" spans="1:12" x14ac:dyDescent="0.35">
      <c r="A16" s="5" t="s">
        <v>56</v>
      </c>
      <c r="B16" s="56">
        <v>3</v>
      </c>
      <c r="C16" s="5" t="s">
        <v>43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7">
        <v>0</v>
      </c>
    </row>
    <row r="17" spans="1:12" x14ac:dyDescent="0.35">
      <c r="A17" s="5" t="s">
        <v>56</v>
      </c>
      <c r="B17" s="57"/>
      <c r="C17" s="5" t="s">
        <v>44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</row>
    <row r="18" spans="1:12" x14ac:dyDescent="0.35">
      <c r="A18" s="5" t="s">
        <v>56</v>
      </c>
      <c r="B18" s="58"/>
      <c r="C18" s="5" t="s">
        <v>45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</row>
    <row r="19" spans="1:12" x14ac:dyDescent="0.35">
      <c r="A19" s="5" t="s">
        <v>57</v>
      </c>
      <c r="B19" s="56">
        <v>4</v>
      </c>
      <c r="C19" s="5" t="s">
        <v>43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</row>
    <row r="20" spans="1:12" x14ac:dyDescent="0.35">
      <c r="A20" s="5" t="s">
        <v>57</v>
      </c>
      <c r="B20" s="57"/>
      <c r="C20" s="5" t="s">
        <v>44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</row>
    <row r="21" spans="1:12" x14ac:dyDescent="0.35">
      <c r="A21" s="5" t="s">
        <v>57</v>
      </c>
      <c r="B21" s="57"/>
      <c r="C21" s="5" t="s">
        <v>45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</row>
    <row r="22" spans="1:12" x14ac:dyDescent="0.35">
      <c r="A22" s="5" t="s">
        <v>57</v>
      </c>
      <c r="B22" s="58"/>
      <c r="C22" s="5" t="s">
        <v>46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</row>
    <row r="23" spans="1:12" x14ac:dyDescent="0.35">
      <c r="A23" s="5" t="s">
        <v>58</v>
      </c>
      <c r="B23" s="56">
        <v>3</v>
      </c>
      <c r="C23" s="5" t="s">
        <v>43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</row>
    <row r="24" spans="1:12" x14ac:dyDescent="0.35">
      <c r="A24" s="5" t="s">
        <v>58</v>
      </c>
      <c r="B24" s="57"/>
      <c r="C24" s="5" t="s">
        <v>44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</row>
    <row r="25" spans="1:12" x14ac:dyDescent="0.35">
      <c r="A25" s="5" t="s">
        <v>58</v>
      </c>
      <c r="B25" s="58"/>
      <c r="C25" s="5" t="s">
        <v>45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</row>
    <row r="26" spans="1:12" x14ac:dyDescent="0.35">
      <c r="A26" s="5" t="s">
        <v>59</v>
      </c>
      <c r="B26" s="56">
        <v>3</v>
      </c>
      <c r="C26" s="5" t="s">
        <v>43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</row>
    <row r="27" spans="1:12" x14ac:dyDescent="0.35">
      <c r="A27" s="5" t="s">
        <v>59</v>
      </c>
      <c r="B27" s="57"/>
      <c r="C27" s="5" t="s">
        <v>44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</row>
    <row r="28" spans="1:12" x14ac:dyDescent="0.35">
      <c r="A28" s="5" t="s">
        <v>59</v>
      </c>
      <c r="B28" s="58"/>
      <c r="C28" s="5" t="s">
        <v>45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</row>
    <row r="29" spans="1:12" x14ac:dyDescent="0.35">
      <c r="A29" s="5" t="s">
        <v>60</v>
      </c>
      <c r="B29" s="56">
        <v>5</v>
      </c>
      <c r="C29" s="5" t="s">
        <v>43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</row>
    <row r="30" spans="1:12" x14ac:dyDescent="0.35">
      <c r="A30" s="5" t="s">
        <v>60</v>
      </c>
      <c r="B30" s="57"/>
      <c r="C30" s="5" t="s">
        <v>44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</row>
    <row r="31" spans="1:12" x14ac:dyDescent="0.35">
      <c r="A31" s="5" t="s">
        <v>60</v>
      </c>
      <c r="B31" s="57"/>
      <c r="C31" s="5" t="s">
        <v>45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</row>
    <row r="32" spans="1:12" x14ac:dyDescent="0.35">
      <c r="A32" s="5" t="s">
        <v>60</v>
      </c>
      <c r="B32" s="57"/>
      <c r="C32" s="5" t="s">
        <v>46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</row>
    <row r="33" spans="1:12" x14ac:dyDescent="0.35">
      <c r="A33" s="5" t="s">
        <v>60</v>
      </c>
      <c r="B33" s="58"/>
      <c r="C33" s="5" t="s">
        <v>47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</row>
    <row r="34" spans="1:12" x14ac:dyDescent="0.35">
      <c r="A34" s="5" t="s">
        <v>61</v>
      </c>
      <c r="B34" s="56">
        <v>2</v>
      </c>
      <c r="C34" s="5" t="s">
        <v>43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</row>
    <row r="35" spans="1:12" x14ac:dyDescent="0.35">
      <c r="A35" s="5" t="s">
        <v>61</v>
      </c>
      <c r="B35" s="58"/>
      <c r="C35" s="5" t="s">
        <v>44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</row>
    <row r="36" spans="1:12" x14ac:dyDescent="0.35">
      <c r="A36" s="5" t="s">
        <v>62</v>
      </c>
      <c r="B36" s="56">
        <v>9</v>
      </c>
      <c r="C36" s="5" t="s">
        <v>43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</row>
    <row r="37" spans="1:12" x14ac:dyDescent="0.35">
      <c r="A37" s="5" t="s">
        <v>62</v>
      </c>
      <c r="B37" s="57"/>
      <c r="C37" s="5" t="s">
        <v>44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</row>
    <row r="38" spans="1:12" x14ac:dyDescent="0.35">
      <c r="A38" s="5" t="s">
        <v>62</v>
      </c>
      <c r="B38" s="57"/>
      <c r="C38" s="5" t="s">
        <v>45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</row>
    <row r="39" spans="1:12" x14ac:dyDescent="0.35">
      <c r="A39" s="5" t="s">
        <v>62</v>
      </c>
      <c r="B39" s="57"/>
      <c r="C39" s="5" t="s">
        <v>46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</row>
    <row r="40" spans="1:12" x14ac:dyDescent="0.35">
      <c r="A40" s="5" t="s">
        <v>62</v>
      </c>
      <c r="B40" s="57"/>
      <c r="C40" s="5" t="s">
        <v>47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</row>
    <row r="41" spans="1:12" x14ac:dyDescent="0.35">
      <c r="A41" s="5" t="s">
        <v>62</v>
      </c>
      <c r="B41" s="57"/>
      <c r="C41" s="5" t="s">
        <v>63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</row>
    <row r="42" spans="1:12" x14ac:dyDescent="0.35">
      <c r="A42" s="5" t="s">
        <v>62</v>
      </c>
      <c r="B42" s="57"/>
      <c r="C42" s="5" t="s">
        <v>64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</row>
    <row r="43" spans="1:12" x14ac:dyDescent="0.35">
      <c r="A43" s="5" t="s">
        <v>62</v>
      </c>
      <c r="B43" s="57"/>
      <c r="C43" s="5" t="s">
        <v>65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</row>
    <row r="44" spans="1:12" x14ac:dyDescent="0.35">
      <c r="A44" s="5" t="s">
        <v>62</v>
      </c>
      <c r="B44" s="58"/>
      <c r="C44" s="5" t="s">
        <v>66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</row>
    <row r="45" spans="1:12" x14ac:dyDescent="0.35">
      <c r="A45" s="5" t="s">
        <v>67</v>
      </c>
      <c r="B45" s="56">
        <v>3</v>
      </c>
      <c r="C45" s="5" t="s">
        <v>43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</row>
    <row r="46" spans="1:12" x14ac:dyDescent="0.35">
      <c r="A46" s="5" t="s">
        <v>67</v>
      </c>
      <c r="B46" s="57"/>
      <c r="C46" s="5" t="s">
        <v>44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</row>
    <row r="47" spans="1:12" x14ac:dyDescent="0.35">
      <c r="A47" s="5" t="s">
        <v>67</v>
      </c>
      <c r="B47" s="58"/>
      <c r="C47" s="5" t="s">
        <v>45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</row>
    <row r="48" spans="1:12" x14ac:dyDescent="0.35">
      <c r="A48" s="5" t="s">
        <v>68</v>
      </c>
      <c r="B48" s="56">
        <v>4</v>
      </c>
      <c r="C48" s="5" t="s">
        <v>43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</row>
    <row r="49" spans="1:12" x14ac:dyDescent="0.35">
      <c r="A49" s="5" t="s">
        <v>68</v>
      </c>
      <c r="B49" s="57"/>
      <c r="C49" s="5" t="s">
        <v>44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</row>
    <row r="50" spans="1:12" x14ac:dyDescent="0.35">
      <c r="A50" s="5" t="s">
        <v>68</v>
      </c>
      <c r="B50" s="57"/>
      <c r="C50" s="5" t="s">
        <v>45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</row>
    <row r="51" spans="1:12" x14ac:dyDescent="0.35">
      <c r="A51" s="5" t="s">
        <v>68</v>
      </c>
      <c r="B51" s="58"/>
      <c r="C51" s="5" t="s">
        <v>46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</row>
    <row r="52" spans="1:12" x14ac:dyDescent="0.35">
      <c r="A52" s="5" t="s">
        <v>69</v>
      </c>
      <c r="B52" s="56">
        <v>3</v>
      </c>
      <c r="C52" s="5" t="s">
        <v>43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</row>
    <row r="53" spans="1:12" x14ac:dyDescent="0.35">
      <c r="A53" s="5" t="s">
        <v>69</v>
      </c>
      <c r="B53" s="57"/>
      <c r="C53" s="5" t="s">
        <v>44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</row>
    <row r="54" spans="1:12" x14ac:dyDescent="0.35">
      <c r="A54" s="5" t="s">
        <v>69</v>
      </c>
      <c r="B54" s="58"/>
      <c r="C54" s="5" t="s">
        <v>45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</row>
    <row r="55" spans="1:12" x14ac:dyDescent="0.35">
      <c r="A55" s="5" t="s">
        <v>70</v>
      </c>
      <c r="B55" s="56">
        <v>5</v>
      </c>
      <c r="C55" s="5" t="s">
        <v>43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</row>
    <row r="56" spans="1:12" x14ac:dyDescent="0.35">
      <c r="A56" s="5" t="s">
        <v>70</v>
      </c>
      <c r="B56" s="57"/>
      <c r="C56" s="5" t="s">
        <v>44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</row>
    <row r="57" spans="1:12" x14ac:dyDescent="0.35">
      <c r="A57" s="5" t="s">
        <v>70</v>
      </c>
      <c r="B57" s="57"/>
      <c r="C57" s="5" t="s">
        <v>45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</row>
    <row r="58" spans="1:12" x14ac:dyDescent="0.35">
      <c r="A58" s="5" t="s">
        <v>70</v>
      </c>
      <c r="B58" s="57"/>
      <c r="C58" s="5" t="s">
        <v>46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</row>
    <row r="59" spans="1:12" x14ac:dyDescent="0.35">
      <c r="A59" s="5" t="s">
        <v>70</v>
      </c>
      <c r="B59" s="58"/>
      <c r="C59" s="5" t="s">
        <v>47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</row>
    <row r="60" spans="1:12" x14ac:dyDescent="0.35">
      <c r="A60" s="5" t="s">
        <v>71</v>
      </c>
      <c r="B60" s="56">
        <v>2</v>
      </c>
      <c r="C60" s="5" t="s">
        <v>43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</row>
    <row r="61" spans="1:12" x14ac:dyDescent="0.35">
      <c r="A61" s="5" t="s">
        <v>71</v>
      </c>
      <c r="B61" s="58"/>
      <c r="C61" s="5" t="s">
        <v>44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</row>
    <row r="62" spans="1:12" x14ac:dyDescent="0.35">
      <c r="A62" s="5" t="s">
        <v>72</v>
      </c>
      <c r="B62" s="20"/>
      <c r="C62" s="5" t="s">
        <v>43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</row>
    <row r="63" spans="1:12" x14ac:dyDescent="0.35">
      <c r="A63" s="5" t="s">
        <v>72</v>
      </c>
      <c r="B63" s="57">
        <v>3</v>
      </c>
      <c r="C63" s="5" t="s">
        <v>44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</row>
    <row r="64" spans="1:12" x14ac:dyDescent="0.35">
      <c r="A64" s="5" t="s">
        <v>72</v>
      </c>
      <c r="B64" s="58"/>
      <c r="C64" s="5" t="s">
        <v>45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</row>
    <row r="65" spans="1:12" x14ac:dyDescent="0.35">
      <c r="A65" s="21" t="s">
        <v>73</v>
      </c>
      <c r="B65" s="14"/>
      <c r="C65" s="14"/>
      <c r="D65" s="15">
        <f>SUM(D3:D64)</f>
        <v>0</v>
      </c>
      <c r="E65" s="15">
        <f t="shared" ref="E65:G65" si="0">SUM(E3:E64)</f>
        <v>0</v>
      </c>
      <c r="F65" s="15">
        <f t="shared" si="0"/>
        <v>0</v>
      </c>
      <c r="G65" s="15">
        <f t="shared" si="0"/>
        <v>0</v>
      </c>
      <c r="H65" s="15">
        <f>SUM(H3:H64)</f>
        <v>0</v>
      </c>
      <c r="I65" s="15">
        <f>SUM(I3:I64)</f>
        <v>0</v>
      </c>
      <c r="J65" s="15">
        <f>SUM(J3:J64)</f>
        <v>0</v>
      </c>
      <c r="K65" s="15">
        <f>SUM(K3:K64)</f>
        <v>0</v>
      </c>
      <c r="L65" s="15">
        <f>SUM(L3:L64)</f>
        <v>0</v>
      </c>
    </row>
    <row r="66" spans="1:12" x14ac:dyDescent="0.35">
      <c r="A66" s="62" t="s">
        <v>49</v>
      </c>
      <c r="B66" s="63"/>
      <c r="C66" s="64"/>
      <c r="D66" s="25"/>
      <c r="E66" s="25"/>
      <c r="F66" s="25"/>
      <c r="G66" s="25"/>
      <c r="H66" s="26"/>
      <c r="I66" s="26"/>
      <c r="J66" s="27"/>
      <c r="K66" s="26"/>
      <c r="L66" s="26"/>
    </row>
    <row r="67" spans="1:12" x14ac:dyDescent="0.35">
      <c r="A67" s="30" t="s">
        <v>76</v>
      </c>
      <c r="B67" s="28"/>
      <c r="C67" s="28"/>
      <c r="D67" s="28"/>
      <c r="E67" s="28"/>
      <c r="F67" s="28"/>
      <c r="G67" s="28"/>
      <c r="H67" s="29"/>
      <c r="I67" s="29"/>
      <c r="J67" s="29"/>
      <c r="K67" s="29"/>
      <c r="L67" s="29"/>
    </row>
    <row r="68" spans="1:12" x14ac:dyDescent="0.3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</row>
  </sheetData>
  <mergeCells count="19">
    <mergeCell ref="A66:C66"/>
    <mergeCell ref="B45:B47"/>
    <mergeCell ref="B48:B51"/>
    <mergeCell ref="B52:B54"/>
    <mergeCell ref="B55:B59"/>
    <mergeCell ref="B60:B61"/>
    <mergeCell ref="B63:B64"/>
    <mergeCell ref="B36:B44"/>
    <mergeCell ref="B3:B4"/>
    <mergeCell ref="B5:B6"/>
    <mergeCell ref="B7:B9"/>
    <mergeCell ref="B10:B13"/>
    <mergeCell ref="B14:B15"/>
    <mergeCell ref="B16:B18"/>
    <mergeCell ref="B19:B22"/>
    <mergeCell ref="B23:B25"/>
    <mergeCell ref="B26:B28"/>
    <mergeCell ref="B29:B33"/>
    <mergeCell ref="B34:B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9D58-1957-4ECC-82FB-55F446FEAD24}">
  <dimension ref="C2:I7"/>
  <sheetViews>
    <sheetView tabSelected="1" topLeftCell="B1" zoomScale="153" workbookViewId="0">
      <selection activeCell="F13" sqref="F13"/>
    </sheetView>
  </sheetViews>
  <sheetFormatPr baseColWidth="10" defaultRowHeight="14.5" x14ac:dyDescent="0.35"/>
  <cols>
    <col min="3" max="3" width="21.1796875" customWidth="1"/>
  </cols>
  <sheetData>
    <row r="2" spans="3:9" x14ac:dyDescent="0.35">
      <c r="F2" t="s">
        <v>80</v>
      </c>
    </row>
    <row r="4" spans="3:9" x14ac:dyDescent="0.35">
      <c r="C4" s="28"/>
      <c r="D4" s="36" t="s">
        <v>20</v>
      </c>
      <c r="E4" s="37" t="s">
        <v>18</v>
      </c>
      <c r="F4" s="38" t="s">
        <v>17</v>
      </c>
      <c r="G4" s="39" t="s">
        <v>21</v>
      </c>
      <c r="H4" s="40" t="s">
        <v>22</v>
      </c>
      <c r="I4" s="41" t="s">
        <v>19</v>
      </c>
    </row>
    <row r="5" spans="3:9" x14ac:dyDescent="0.35">
      <c r="C5" s="28" t="s">
        <v>78</v>
      </c>
      <c r="D5" s="42">
        <f>'Méthode CENI - 11 Sièges'!B2</f>
        <v>0</v>
      </c>
      <c r="E5" s="43">
        <f>'Méthode CENI - 11 Sièges'!B3</f>
        <v>0</v>
      </c>
      <c r="F5" s="44">
        <f>'Méthode CENI - 11 Sièges'!B4</f>
        <v>8</v>
      </c>
      <c r="G5" s="45">
        <f>'Méthode CENI - 11 Sièges'!B5</f>
        <v>0</v>
      </c>
      <c r="H5" s="46">
        <f>'Méthode CENI - 11 Sièges'!B6</f>
        <v>0</v>
      </c>
      <c r="I5" s="47">
        <f>'Méthode CENI - 11 Sièges'!B7</f>
        <v>8</v>
      </c>
    </row>
    <row r="6" spans="3:9" x14ac:dyDescent="0.35">
      <c r="C6" s="28" t="s">
        <v>77</v>
      </c>
      <c r="D6" s="48">
        <f>'Méthode CENI - 11 Sièges'!C23</f>
        <v>0</v>
      </c>
      <c r="E6" s="49">
        <f>'Méthode CENI - 11 Sièges'!C24</f>
        <v>0</v>
      </c>
      <c r="F6" s="50">
        <f>'Méthode CENI - 11 Sièges'!C25</f>
        <v>1</v>
      </c>
      <c r="G6" s="51">
        <f>'Méthode CENI - 11 Sièges'!C26</f>
        <v>0</v>
      </c>
      <c r="H6" s="52">
        <f>'Méthode CENI - 11 Sièges'!C27</f>
        <v>0</v>
      </c>
      <c r="I6" s="53">
        <f>'Méthode CENI - 11 Sièges'!C28</f>
        <v>1</v>
      </c>
    </row>
    <row r="7" spans="3:9" x14ac:dyDescent="0.35">
      <c r="C7" s="28" t="s">
        <v>79</v>
      </c>
      <c r="D7" s="42">
        <f>'Méthode CENI - 11 Sièges'!A23</f>
        <v>0</v>
      </c>
      <c r="E7" s="43">
        <f>'Méthode CENI - 11 Sièges'!A24</f>
        <v>0</v>
      </c>
      <c r="F7" s="44">
        <f>'Méthode CENI - 11 Sièges'!A25</f>
        <v>11</v>
      </c>
      <c r="G7" s="45">
        <f>'Méthode CENI - 11 Sièges'!A26</f>
        <v>0</v>
      </c>
      <c r="H7" s="46">
        <f>'Méthode CENI - 11 Sièges'!A27</f>
        <v>0</v>
      </c>
      <c r="I7" s="47">
        <f>'Méthode CENI - 11 Sièges'!A28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Méthode CENI - 11 Sièges</vt:lpstr>
      <vt:lpstr>GLIDJI</vt:lpstr>
      <vt:lpstr>ANEHO</vt:lpstr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LACS1-SINA</cp:lastModifiedBy>
  <dcterms:created xsi:type="dcterms:W3CDTF">2025-07-14T10:15:52Z</dcterms:created>
  <dcterms:modified xsi:type="dcterms:W3CDTF">2025-07-17T08:49:27Z</dcterms:modified>
</cp:coreProperties>
</file>