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OYECTO DE VINCULACIÓN\"/>
    </mc:Choice>
  </mc:AlternateContent>
  <xr:revisionPtr revIDLastSave="0" documentId="13_ncr:1_{4B0186A5-6F74-4B30-9496-2E0AABC09E8F}" xr6:coauthVersionLast="45" xr6:coauthVersionMax="45" xr10:uidLastSave="{00000000-0000-0000-0000-000000000000}"/>
  <bookViews>
    <workbookView xWindow="-120" yWindow="-120" windowWidth="20730" windowHeight="11160" tabRatio="594" activeTab="2" xr2:uid="{F6ACA581-84AE-439B-8CD3-9363E1D2AFC6}"/>
  </bookViews>
  <sheets>
    <sheet name="PPC" sheetId="1" r:id="rId1"/>
    <sheet name="Densidad" sheetId="2" r:id="rId2"/>
    <sheet name="Composición física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O9" i="1"/>
  <c r="O10" i="1" s="1"/>
  <c r="L9" i="1"/>
  <c r="L10" i="1" s="1"/>
  <c r="I9" i="1"/>
  <c r="I10" i="1" s="1"/>
  <c r="F9" i="1"/>
  <c r="E18" i="3" l="1"/>
  <c r="G18" i="3"/>
  <c r="I18" i="3"/>
  <c r="K18" i="3"/>
  <c r="C18" i="3"/>
  <c r="D10" i="2"/>
  <c r="D11" i="2" s="1"/>
  <c r="E10" i="2"/>
  <c r="E11" i="2" s="1"/>
  <c r="F10" i="2"/>
  <c r="F11" i="2" s="1"/>
  <c r="G10" i="2"/>
  <c r="G11" i="2" s="1"/>
  <c r="C10" i="2"/>
  <c r="C11" i="2" s="1"/>
  <c r="D8" i="3" l="1"/>
  <c r="D12" i="3"/>
  <c r="D16" i="3"/>
  <c r="D7" i="3"/>
  <c r="M7" i="3" s="1"/>
  <c r="D9" i="3"/>
  <c r="D13" i="3"/>
  <c r="D17" i="3"/>
  <c r="D11" i="3"/>
  <c r="D6" i="3"/>
  <c r="D10" i="3"/>
  <c r="D14" i="3"/>
  <c r="D5" i="3"/>
  <c r="D15" i="3"/>
  <c r="L9" i="3"/>
  <c r="L13" i="3"/>
  <c r="L17" i="3"/>
  <c r="L6" i="3"/>
  <c r="L10" i="3"/>
  <c r="L14" i="3"/>
  <c r="L5" i="3"/>
  <c r="L12" i="3"/>
  <c r="L7" i="3"/>
  <c r="L11" i="3"/>
  <c r="L15" i="3"/>
  <c r="L8" i="3"/>
  <c r="L16" i="3"/>
  <c r="J9" i="3"/>
  <c r="J13" i="3"/>
  <c r="J17" i="3"/>
  <c r="J6" i="3"/>
  <c r="J10" i="3"/>
  <c r="J14" i="3"/>
  <c r="J8" i="3"/>
  <c r="J16" i="3"/>
  <c r="J7" i="3"/>
  <c r="J11" i="3"/>
  <c r="J15" i="3"/>
  <c r="J5" i="3"/>
  <c r="J12" i="3"/>
  <c r="H9" i="3"/>
  <c r="H13" i="3"/>
  <c r="H17" i="3"/>
  <c r="H6" i="3"/>
  <c r="H10" i="3"/>
  <c r="H14" i="3"/>
  <c r="H12" i="3"/>
  <c r="H7" i="3"/>
  <c r="H11" i="3"/>
  <c r="H15" i="3"/>
  <c r="H8" i="3"/>
  <c r="H16" i="3"/>
  <c r="H5" i="3"/>
  <c r="F9" i="3"/>
  <c r="F13" i="3"/>
  <c r="F17" i="3"/>
  <c r="F5" i="3"/>
  <c r="F6" i="3"/>
  <c r="F10" i="3"/>
  <c r="F14" i="3"/>
  <c r="F8" i="3"/>
  <c r="F16" i="3"/>
  <c r="F7" i="3"/>
  <c r="F11" i="3"/>
  <c r="F15" i="3"/>
  <c r="F12" i="3"/>
  <c r="C12" i="2"/>
  <c r="C9" i="1"/>
  <c r="C10" i="1" s="1"/>
  <c r="C13" i="1" s="1"/>
  <c r="H18" i="3" l="1"/>
  <c r="M14" i="3"/>
  <c r="M17" i="3"/>
  <c r="M16" i="3"/>
  <c r="M11" i="3"/>
  <c r="J18" i="3"/>
  <c r="M10" i="3"/>
  <c r="M13" i="3"/>
  <c r="M12" i="3"/>
  <c r="F18" i="3"/>
  <c r="M5" i="3"/>
  <c r="D18" i="3"/>
  <c r="M15" i="3"/>
  <c r="M6" i="3"/>
  <c r="M9" i="3"/>
  <c r="M8" i="3"/>
  <c r="L18" i="3"/>
  <c r="M18" i="3" l="1"/>
</calcChain>
</file>

<file path=xl/sharedStrings.xml><?xml version="1.0" encoding="utf-8"?>
<sst xmlns="http://schemas.openxmlformats.org/spreadsheetml/2006/main" count="100" uniqueCount="46">
  <si>
    <t xml:space="preserve"> </t>
  </si>
  <si>
    <t>No</t>
  </si>
  <si>
    <t>Peso diario (kg)</t>
  </si>
  <si>
    <t>Día 1</t>
  </si>
  <si>
    <t>Día 2</t>
  </si>
  <si>
    <t>Día 3</t>
  </si>
  <si>
    <t>Día 4</t>
  </si>
  <si>
    <t>Día 5</t>
  </si>
  <si>
    <t>REGISTRO DE PESOS DIARIOS Y DENSIDAD</t>
  </si>
  <si>
    <t>Peso del tanque</t>
  </si>
  <si>
    <t>Volumen del tanque</t>
  </si>
  <si>
    <t>Peso del tanque + residuos</t>
  </si>
  <si>
    <t>Peso de los residuos</t>
  </si>
  <si>
    <t>TOTAL</t>
  </si>
  <si>
    <t>REGISTRO DE PESOS DIARIOS DE CATEGORÍAS DE RESIDUOS</t>
  </si>
  <si>
    <t>Cartón</t>
  </si>
  <si>
    <t>Papel</t>
  </si>
  <si>
    <t>Plástico PET (Botellas plásticas)</t>
  </si>
  <si>
    <t>Plástico HDPE (Fundas plásticas)</t>
  </si>
  <si>
    <t>Vidrio de colores</t>
  </si>
  <si>
    <t>Vidrio transparente</t>
  </si>
  <si>
    <t xml:space="preserve">Metal (Latas de bebidas y conservas) </t>
  </si>
  <si>
    <t>Tetrapack</t>
  </si>
  <si>
    <t>Restos de comida</t>
  </si>
  <si>
    <t>Restos de poda y jardín</t>
  </si>
  <si>
    <t>Madera y paja</t>
  </si>
  <si>
    <t>Sanitario</t>
  </si>
  <si>
    <t>Otros</t>
  </si>
  <si>
    <t>% de generación</t>
  </si>
  <si>
    <t>Grupo 1</t>
  </si>
  <si>
    <t>Grupo 2</t>
  </si>
  <si>
    <t>Grupo 3</t>
  </si>
  <si>
    <t>Grupo 4</t>
  </si>
  <si>
    <t>kg</t>
  </si>
  <si>
    <t>Total</t>
  </si>
  <si>
    <t>Densidad (kg/m3)</t>
  </si>
  <si>
    <t>PROMEDIO (kg/m3)</t>
  </si>
  <si>
    <t># de locales</t>
  </si>
  <si>
    <t>Producción diaria por local</t>
  </si>
  <si>
    <t>Producción promedio diaria de la localidad (kg/local/día)</t>
  </si>
  <si>
    <t>% de generación promedio</t>
  </si>
  <si>
    <t>Jueves 30-05-2024</t>
  </si>
  <si>
    <t>Viernes 31-05-2024</t>
  </si>
  <si>
    <t>Sábado 01-06-2024</t>
  </si>
  <si>
    <t>Domingo 02-06-2024</t>
  </si>
  <si>
    <t>Lunes 03-06-2024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</si>
</sst>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2" fontId="3" fillId="0" borderId="22" xfId="0" applyNumberFormat="1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2" fontId="0" fillId="0" borderId="16" xfId="0" applyNumberFormat="1" applyBorder="1"/>
    <xf numFmtId="2" fontId="0" fillId="0" borderId="22" xfId="0" applyNumberFormat="1" applyBorder="1"/>
    <xf numFmtId="0" fontId="6" fillId="0" borderId="24" xfId="0" applyFont="1" applyFill="1" applyBorder="1" applyAlignment="1">
      <alignment horizontal="center" vertical="center" wrapText="1"/>
    </xf>
    <xf numFmtId="2" fontId="0" fillId="0" borderId="25" xfId="0" applyNumberFormat="1" applyBorder="1"/>
    <xf numFmtId="2" fontId="0" fillId="0" borderId="2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A9E9-D469-4287-AE8C-E5A5A81B7E34}">
  <dimension ref="B1:P14"/>
  <sheetViews>
    <sheetView zoomScale="150" zoomScaleNormal="150" workbookViewId="0">
      <selection activeCell="F9" sqref="F9"/>
    </sheetView>
  </sheetViews>
  <sheetFormatPr baseColWidth="10" defaultRowHeight="15" x14ac:dyDescent="0.25"/>
  <cols>
    <col min="2" max="2" width="13.140625" customWidth="1"/>
    <col min="3" max="3" width="11" customWidth="1"/>
    <col min="4" max="4" width="6.42578125" customWidth="1"/>
  </cols>
  <sheetData>
    <row r="1" spans="2:16" ht="15.75" thickBot="1" x14ac:dyDescent="0.3"/>
    <row r="2" spans="2:16" x14ac:dyDescent="0.25">
      <c r="B2" s="20" t="s">
        <v>41</v>
      </c>
      <c r="C2" s="21"/>
      <c r="D2" s="22"/>
      <c r="E2" s="20" t="s">
        <v>42</v>
      </c>
      <c r="F2" s="21"/>
      <c r="G2" s="22"/>
      <c r="H2" s="20" t="s">
        <v>43</v>
      </c>
      <c r="I2" s="21"/>
      <c r="J2" s="22"/>
      <c r="K2" s="20" t="s">
        <v>44</v>
      </c>
      <c r="L2" s="21"/>
      <c r="M2" s="22"/>
      <c r="N2" s="20" t="s">
        <v>45</v>
      </c>
      <c r="O2" s="21"/>
      <c r="P2" s="22"/>
    </row>
    <row r="3" spans="2:16" x14ac:dyDescent="0.25">
      <c r="B3" s="23" t="s">
        <v>1</v>
      </c>
      <c r="C3" s="7" t="s">
        <v>3</v>
      </c>
      <c r="D3" s="24" t="s">
        <v>33</v>
      </c>
      <c r="E3" s="23" t="s">
        <v>1</v>
      </c>
      <c r="F3" s="7" t="s">
        <v>4</v>
      </c>
      <c r="G3" s="24" t="s">
        <v>33</v>
      </c>
      <c r="H3" s="23" t="s">
        <v>1</v>
      </c>
      <c r="I3" s="7" t="s">
        <v>5</v>
      </c>
      <c r="J3" s="24" t="s">
        <v>33</v>
      </c>
      <c r="K3" s="23" t="s">
        <v>1</v>
      </c>
      <c r="L3" s="7" t="s">
        <v>6</v>
      </c>
      <c r="M3" s="24" t="s">
        <v>33</v>
      </c>
      <c r="N3" s="23" t="s">
        <v>1</v>
      </c>
      <c r="O3" s="7" t="s">
        <v>7</v>
      </c>
      <c r="P3" s="24" t="s">
        <v>33</v>
      </c>
    </row>
    <row r="4" spans="2:16" ht="30" customHeight="1" x14ac:dyDescent="0.25">
      <c r="B4" s="23"/>
      <c r="C4" s="6" t="s">
        <v>37</v>
      </c>
      <c r="D4" s="24"/>
      <c r="E4" s="23"/>
      <c r="F4" s="6" t="s">
        <v>37</v>
      </c>
      <c r="G4" s="24"/>
      <c r="H4" s="23"/>
      <c r="I4" s="6" t="s">
        <v>37</v>
      </c>
      <c r="J4" s="24"/>
      <c r="K4" s="23"/>
      <c r="L4" s="6" t="s">
        <v>37</v>
      </c>
      <c r="M4" s="24"/>
      <c r="N4" s="23"/>
      <c r="O4" s="6" t="s">
        <v>37</v>
      </c>
      <c r="P4" s="24"/>
    </row>
    <row r="5" spans="2:16" x14ac:dyDescent="0.25">
      <c r="B5" s="23" t="s">
        <v>29</v>
      </c>
      <c r="C5" s="8">
        <v>21</v>
      </c>
      <c r="D5" s="25">
        <v>292.72000000000003</v>
      </c>
      <c r="E5" s="23" t="s">
        <v>29</v>
      </c>
      <c r="F5" s="8">
        <v>20</v>
      </c>
      <c r="G5" s="25">
        <v>168.7</v>
      </c>
      <c r="H5" s="23" t="s">
        <v>29</v>
      </c>
      <c r="I5" s="8">
        <v>21</v>
      </c>
      <c r="J5" s="25">
        <v>132.35</v>
      </c>
      <c r="K5" s="23" t="s">
        <v>29</v>
      </c>
      <c r="L5" s="8">
        <v>18</v>
      </c>
      <c r="M5" s="25">
        <v>179.75</v>
      </c>
      <c r="N5" s="23" t="s">
        <v>29</v>
      </c>
      <c r="O5" s="8">
        <v>18</v>
      </c>
      <c r="P5" s="25">
        <v>226.26</v>
      </c>
    </row>
    <row r="6" spans="2:16" x14ac:dyDescent="0.25">
      <c r="B6" s="23" t="s">
        <v>30</v>
      </c>
      <c r="C6" s="8">
        <v>17</v>
      </c>
      <c r="D6" s="26"/>
      <c r="E6" s="23" t="s">
        <v>30</v>
      </c>
      <c r="F6" s="8">
        <v>17</v>
      </c>
      <c r="G6" s="26"/>
      <c r="H6" s="23" t="s">
        <v>30</v>
      </c>
      <c r="I6" s="8">
        <v>15</v>
      </c>
      <c r="J6" s="26"/>
      <c r="K6" s="23" t="s">
        <v>30</v>
      </c>
      <c r="L6" s="8">
        <v>15</v>
      </c>
      <c r="M6" s="26"/>
      <c r="N6" s="23" t="s">
        <v>30</v>
      </c>
      <c r="O6" s="8">
        <v>18</v>
      </c>
      <c r="P6" s="26"/>
    </row>
    <row r="7" spans="2:16" x14ac:dyDescent="0.25">
      <c r="B7" s="23" t="s">
        <v>31</v>
      </c>
      <c r="C7" s="8">
        <v>16</v>
      </c>
      <c r="D7" s="26"/>
      <c r="E7" s="23" t="s">
        <v>31</v>
      </c>
      <c r="F7" s="8">
        <v>18</v>
      </c>
      <c r="G7" s="26"/>
      <c r="H7" s="23" t="s">
        <v>31</v>
      </c>
      <c r="I7" s="8">
        <v>20</v>
      </c>
      <c r="J7" s="26"/>
      <c r="K7" s="23" t="s">
        <v>31</v>
      </c>
      <c r="L7" s="8">
        <v>13</v>
      </c>
      <c r="M7" s="26"/>
      <c r="N7" s="23" t="s">
        <v>31</v>
      </c>
      <c r="O7" s="8">
        <v>12</v>
      </c>
      <c r="P7" s="26"/>
    </row>
    <row r="8" spans="2:16" x14ac:dyDescent="0.25">
      <c r="B8" s="23" t="s">
        <v>32</v>
      </c>
      <c r="C8" s="8">
        <v>28</v>
      </c>
      <c r="D8" s="26"/>
      <c r="E8" s="23" t="s">
        <v>32</v>
      </c>
      <c r="F8" s="8">
        <v>24</v>
      </c>
      <c r="G8" s="26"/>
      <c r="H8" s="23" t="s">
        <v>32</v>
      </c>
      <c r="I8" s="8">
        <v>22</v>
      </c>
      <c r="J8" s="26"/>
      <c r="K8" s="23" t="s">
        <v>32</v>
      </c>
      <c r="L8" s="8">
        <v>22</v>
      </c>
      <c r="M8" s="26"/>
      <c r="N8" s="23" t="s">
        <v>32</v>
      </c>
      <c r="O8" s="8">
        <v>24</v>
      </c>
      <c r="P8" s="26"/>
    </row>
    <row r="9" spans="2:16" x14ac:dyDescent="0.25">
      <c r="B9" s="23" t="s">
        <v>34</v>
      </c>
      <c r="C9" s="8">
        <f>SUM(C5:C8)</f>
        <v>82</v>
      </c>
      <c r="D9" s="27"/>
      <c r="E9" s="23" t="s">
        <v>34</v>
      </c>
      <c r="F9" s="8">
        <f>SUM(F5:F8)</f>
        <v>79</v>
      </c>
      <c r="G9" s="27"/>
      <c r="H9" s="23" t="s">
        <v>34</v>
      </c>
      <c r="I9" s="8">
        <f>SUM(I5:I8)</f>
        <v>78</v>
      </c>
      <c r="J9" s="27"/>
      <c r="K9" s="23" t="s">
        <v>34</v>
      </c>
      <c r="L9" s="8">
        <f>SUM(L5:L8)</f>
        <v>68</v>
      </c>
      <c r="M9" s="27"/>
      <c r="N9" s="23" t="s">
        <v>34</v>
      </c>
      <c r="O9" s="8">
        <f>SUM(O5:O8)</f>
        <v>72</v>
      </c>
      <c r="P9" s="27"/>
    </row>
    <row r="10" spans="2:16" ht="15" customHeight="1" x14ac:dyDescent="0.25">
      <c r="B10" s="28" t="s">
        <v>38</v>
      </c>
      <c r="C10" s="19">
        <f>D5/C9</f>
        <v>3.5697560975609761</v>
      </c>
      <c r="D10" s="29"/>
      <c r="E10" s="28" t="s">
        <v>38</v>
      </c>
      <c r="F10" s="19">
        <f>G5/F9</f>
        <v>2.1354430379746834</v>
      </c>
      <c r="G10" s="29"/>
      <c r="H10" s="28" t="s">
        <v>38</v>
      </c>
      <c r="I10" s="19">
        <f>J5/I9</f>
        <v>1.6967948717948718</v>
      </c>
      <c r="J10" s="29"/>
      <c r="K10" s="28" t="s">
        <v>38</v>
      </c>
      <c r="L10" s="19">
        <f>M5/L9</f>
        <v>2.6433823529411766</v>
      </c>
      <c r="M10" s="29"/>
      <c r="N10" s="28" t="s">
        <v>38</v>
      </c>
      <c r="O10" s="19">
        <f>P5/O9</f>
        <v>3.1425000000000001</v>
      </c>
      <c r="P10" s="29"/>
    </row>
    <row r="11" spans="2:16" ht="21" customHeight="1" thickBot="1" x14ac:dyDescent="0.3">
      <c r="B11" s="30"/>
      <c r="C11" s="31"/>
      <c r="D11" s="32"/>
      <c r="E11" s="30"/>
      <c r="F11" s="31"/>
      <c r="G11" s="32"/>
      <c r="H11" s="30"/>
      <c r="I11" s="31"/>
      <c r="J11" s="32"/>
      <c r="K11" s="30"/>
      <c r="L11" s="31"/>
      <c r="M11" s="32"/>
      <c r="N11" s="30"/>
      <c r="O11" s="31"/>
      <c r="P11" s="32"/>
    </row>
    <row r="12" spans="2:16" ht="15.75" thickBot="1" x14ac:dyDescent="0.3">
      <c r="B12" s="18"/>
    </row>
    <row r="13" spans="2:16" ht="26.25" customHeight="1" x14ac:dyDescent="0.25">
      <c r="B13" s="33" t="s">
        <v>39</v>
      </c>
      <c r="C13" s="34">
        <f>(C10+F10+I10+L10+O10)/5</f>
        <v>2.6375752720543413</v>
      </c>
    </row>
    <row r="14" spans="2:16" ht="23.25" customHeight="1" thickBot="1" x14ac:dyDescent="0.3">
      <c r="B14" s="30"/>
      <c r="C14" s="32"/>
    </row>
  </sheetData>
  <mergeCells count="27">
    <mergeCell ref="F10:G11"/>
    <mergeCell ref="H10:H11"/>
    <mergeCell ref="I10:J11"/>
    <mergeCell ref="K10:K11"/>
    <mergeCell ref="L10:M11"/>
    <mergeCell ref="B13:B14"/>
    <mergeCell ref="C13:C14"/>
    <mergeCell ref="B10:B11"/>
    <mergeCell ref="C10:D11"/>
    <mergeCell ref="E10:E11"/>
    <mergeCell ref="P5:P9"/>
    <mergeCell ref="D5:D9"/>
    <mergeCell ref="G5:G9"/>
    <mergeCell ref="J5:J9"/>
    <mergeCell ref="M5:M9"/>
    <mergeCell ref="D3:D4"/>
    <mergeCell ref="G3:G4"/>
    <mergeCell ref="J3:J4"/>
    <mergeCell ref="M3:M4"/>
    <mergeCell ref="P3:P4"/>
    <mergeCell ref="N10:N11"/>
    <mergeCell ref="O10:P11"/>
    <mergeCell ref="K2:M2"/>
    <mergeCell ref="N2:P2"/>
    <mergeCell ref="B2:D2"/>
    <mergeCell ref="E2:G2"/>
    <mergeCell ref="H2:J2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6503F-7F11-4616-A176-996502AE2034}">
  <dimension ref="B2:G12"/>
  <sheetViews>
    <sheetView topLeftCell="A6" zoomScale="140" zoomScaleNormal="140" workbookViewId="0">
      <selection activeCell="C12" sqref="C12:G12"/>
    </sheetView>
  </sheetViews>
  <sheetFormatPr baseColWidth="10" defaultRowHeight="15" x14ac:dyDescent="0.25"/>
  <cols>
    <col min="2" max="2" width="27.28515625" customWidth="1"/>
  </cols>
  <sheetData>
    <row r="2" spans="2:7" ht="15.75" thickBot="1" x14ac:dyDescent="0.3"/>
    <row r="3" spans="2:7" ht="15.75" thickBot="1" x14ac:dyDescent="0.3">
      <c r="B3" s="9" t="s">
        <v>8</v>
      </c>
      <c r="C3" s="10"/>
      <c r="D3" s="10"/>
      <c r="E3" s="10"/>
      <c r="F3" s="10"/>
      <c r="G3" s="11"/>
    </row>
    <row r="4" spans="2:7" ht="15.75" thickBot="1" x14ac:dyDescent="0.3">
      <c r="B4" s="1" t="s">
        <v>0</v>
      </c>
    </row>
    <row r="5" spans="2:7" ht="15.75" thickBot="1" x14ac:dyDescent="0.3">
      <c r="B5" s="12" t="s">
        <v>1</v>
      </c>
      <c r="C5" s="9" t="s">
        <v>2</v>
      </c>
      <c r="D5" s="10"/>
      <c r="E5" s="10"/>
      <c r="F5" s="10"/>
      <c r="G5" s="11"/>
    </row>
    <row r="6" spans="2:7" ht="15.75" thickBot="1" x14ac:dyDescent="0.3">
      <c r="B6" s="13"/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</row>
    <row r="7" spans="2:7" ht="15.75" thickBot="1" x14ac:dyDescent="0.3">
      <c r="B7" s="3" t="s">
        <v>9</v>
      </c>
      <c r="C7" s="4">
        <v>6</v>
      </c>
      <c r="D7" s="4">
        <v>6</v>
      </c>
      <c r="E7" s="4">
        <v>6</v>
      </c>
      <c r="F7" s="4">
        <v>6</v>
      </c>
      <c r="G7" s="4">
        <v>6</v>
      </c>
    </row>
    <row r="8" spans="2:7" ht="15.75" thickBot="1" x14ac:dyDescent="0.3">
      <c r="B8" s="3" t="s">
        <v>10</v>
      </c>
      <c r="C8" s="4">
        <v>0.10970000000000001</v>
      </c>
      <c r="D8" s="4">
        <v>0.10970000000000001</v>
      </c>
      <c r="E8" s="4">
        <v>0.10970000000000001</v>
      </c>
      <c r="F8" s="4">
        <v>0.10970000000000001</v>
      </c>
      <c r="G8" s="4">
        <v>0.10970000000000001</v>
      </c>
    </row>
    <row r="9" spans="2:7" ht="15.75" thickBot="1" x14ac:dyDescent="0.3">
      <c r="B9" s="3" t="s">
        <v>11</v>
      </c>
      <c r="C9" s="4">
        <v>14</v>
      </c>
      <c r="D9" s="4">
        <v>15</v>
      </c>
      <c r="E9" s="4">
        <v>15.8</v>
      </c>
      <c r="F9" s="4">
        <v>15</v>
      </c>
      <c r="G9" s="4">
        <v>19.5</v>
      </c>
    </row>
    <row r="10" spans="2:7" ht="15.75" thickBot="1" x14ac:dyDescent="0.3">
      <c r="B10" s="3" t="s">
        <v>12</v>
      </c>
      <c r="C10" s="4">
        <f>C9-C7</f>
        <v>8</v>
      </c>
      <c r="D10" s="4">
        <f t="shared" ref="D10:G10" si="0">D9-D7</f>
        <v>9</v>
      </c>
      <c r="E10" s="4">
        <f t="shared" si="0"/>
        <v>9.8000000000000007</v>
      </c>
      <c r="F10" s="4">
        <f t="shared" si="0"/>
        <v>9</v>
      </c>
      <c r="G10" s="4">
        <f t="shared" si="0"/>
        <v>13.5</v>
      </c>
    </row>
    <row r="11" spans="2:7" ht="15.75" thickBot="1" x14ac:dyDescent="0.3">
      <c r="B11" s="3" t="s">
        <v>35</v>
      </c>
      <c r="C11" s="4">
        <f>C10/C8</f>
        <v>72.926162260711024</v>
      </c>
      <c r="D11" s="4">
        <f t="shared" ref="D11:G11" si="1">D10/D8</f>
        <v>82.041932543299907</v>
      </c>
      <c r="E11" s="4">
        <f t="shared" si="1"/>
        <v>89.334548769371011</v>
      </c>
      <c r="F11" s="4">
        <f t="shared" si="1"/>
        <v>82.041932543299907</v>
      </c>
      <c r="G11" s="4">
        <f t="shared" si="1"/>
        <v>123.06289881494986</v>
      </c>
    </row>
    <row r="12" spans="2:7" ht="15.75" thickBot="1" x14ac:dyDescent="0.3">
      <c r="B12" s="5" t="s">
        <v>36</v>
      </c>
      <c r="C12" s="14">
        <f>AVERAGE(C11:G11)</f>
        <v>89.881494986326345</v>
      </c>
      <c r="D12" s="15"/>
      <c r="E12" s="15"/>
      <c r="F12" s="15"/>
      <c r="G12" s="16"/>
    </row>
  </sheetData>
  <mergeCells count="4">
    <mergeCell ref="B3:G3"/>
    <mergeCell ref="B5:B6"/>
    <mergeCell ref="C5:G5"/>
    <mergeCell ref="C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D29E-7AED-4408-A172-6A855A6B2973}">
  <dimension ref="B1:M18"/>
  <sheetViews>
    <sheetView tabSelected="1" topLeftCell="B4" zoomScale="130" zoomScaleNormal="130" workbookViewId="0">
      <selection activeCell="H10" sqref="H10"/>
    </sheetView>
  </sheetViews>
  <sheetFormatPr baseColWidth="10" defaultRowHeight="15" x14ac:dyDescent="0.25"/>
  <cols>
    <col min="2" max="2" width="35.7109375" customWidth="1"/>
    <col min="3" max="3" width="8.5703125" customWidth="1"/>
    <col min="4" max="4" width="9.28515625" customWidth="1"/>
    <col min="5" max="5" width="7.7109375" customWidth="1"/>
    <col min="6" max="6" width="9" customWidth="1"/>
    <col min="7" max="7" width="8.140625" customWidth="1"/>
    <col min="8" max="8" width="9.28515625" customWidth="1"/>
    <col min="9" max="9" width="8.7109375" customWidth="1"/>
    <col min="10" max="10" width="9" customWidth="1"/>
    <col min="11" max="11" width="9.42578125" customWidth="1"/>
    <col min="12" max="12" width="8.7109375" customWidth="1"/>
    <col min="13" max="13" width="14.7109375" customWidth="1"/>
  </cols>
  <sheetData>
    <row r="1" spans="2:13" ht="15.75" thickBot="1" x14ac:dyDescent="0.3">
      <c r="B1" s="9" t="s">
        <v>14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2:13" x14ac:dyDescent="0.25">
      <c r="B2" s="1" t="s">
        <v>0</v>
      </c>
    </row>
    <row r="3" spans="2:13" ht="15" customHeight="1" thickBot="1" x14ac:dyDescent="0.3">
      <c r="B3" s="17" t="s">
        <v>1</v>
      </c>
      <c r="C3" s="38" t="s">
        <v>2</v>
      </c>
      <c r="D3" s="39"/>
      <c r="E3" s="39"/>
      <c r="F3" s="39"/>
      <c r="G3" s="39"/>
      <c r="H3" s="39"/>
      <c r="I3" s="39"/>
      <c r="J3" s="39"/>
      <c r="K3" s="39"/>
      <c r="L3" s="39"/>
      <c r="M3" s="46"/>
    </row>
    <row r="4" spans="2:13" ht="30.75" customHeight="1" x14ac:dyDescent="0.25">
      <c r="B4" s="35"/>
      <c r="C4" s="40" t="s">
        <v>3</v>
      </c>
      <c r="D4" s="41" t="s">
        <v>28</v>
      </c>
      <c r="E4" s="40" t="s">
        <v>4</v>
      </c>
      <c r="F4" s="41" t="s">
        <v>28</v>
      </c>
      <c r="G4" s="40" t="s">
        <v>5</v>
      </c>
      <c r="H4" s="41" t="s">
        <v>28</v>
      </c>
      <c r="I4" s="40" t="s">
        <v>6</v>
      </c>
      <c r="J4" s="41" t="s">
        <v>28</v>
      </c>
      <c r="K4" s="40" t="s">
        <v>7</v>
      </c>
      <c r="L4" s="41" t="s">
        <v>28</v>
      </c>
      <c r="M4" s="49" t="s">
        <v>40</v>
      </c>
    </row>
    <row r="5" spans="2:13" x14ac:dyDescent="0.25">
      <c r="B5" s="36" t="s">
        <v>15</v>
      </c>
      <c r="C5" s="42">
        <v>12</v>
      </c>
      <c r="D5" s="43">
        <f>C5*100/$C$18</f>
        <v>4.2492917847025495</v>
      </c>
      <c r="E5" s="42">
        <v>6.8</v>
      </c>
      <c r="F5" s="43">
        <f>E5*100/$E$18</f>
        <v>6.5353195579048533</v>
      </c>
      <c r="G5" s="42">
        <v>4.2</v>
      </c>
      <c r="H5" s="43">
        <f>G5*100/$G$18</f>
        <v>7.0328198258539851</v>
      </c>
      <c r="I5" s="42">
        <v>2.2000000000000002</v>
      </c>
      <c r="J5" s="43">
        <f>I5*100/$I$18</f>
        <v>2.5507246376811596</v>
      </c>
      <c r="K5" s="42">
        <v>11</v>
      </c>
      <c r="L5" s="47">
        <f>K5*100/$K$18</f>
        <v>9.7734340293203026</v>
      </c>
      <c r="M5" s="50">
        <f>AVERAGE(D5,F5,H5,J5,L5)</f>
        <v>6.02831796709257</v>
      </c>
    </row>
    <row r="6" spans="2:13" x14ac:dyDescent="0.25">
      <c r="B6" s="36" t="s">
        <v>16</v>
      </c>
      <c r="C6" s="42">
        <v>2</v>
      </c>
      <c r="D6" s="43">
        <f t="shared" ref="D6:D17" si="0">C6*100/$C$18</f>
        <v>0.708215297450425</v>
      </c>
      <c r="E6" s="42">
        <v>2</v>
      </c>
      <c r="F6" s="43">
        <f t="shared" ref="F6:F17" si="1">E6*100/$E$18</f>
        <v>1.9221528111484865</v>
      </c>
      <c r="G6" s="42">
        <v>2.75</v>
      </c>
      <c r="H6" s="43">
        <f t="shared" ref="H6:H17" si="2">G6*100/$G$18</f>
        <v>4.604822505023443</v>
      </c>
      <c r="I6" s="42">
        <v>1.4</v>
      </c>
      <c r="J6" s="43">
        <f t="shared" ref="J6:J17" si="3">I6*100/$I$18</f>
        <v>1.6231884057971016</v>
      </c>
      <c r="K6" s="42">
        <v>0.7</v>
      </c>
      <c r="L6" s="47">
        <f t="shared" ref="L6:L17" si="4">K6*100/$K$18</f>
        <v>0.62194580186583737</v>
      </c>
      <c r="M6" s="50">
        <f t="shared" ref="M6:M17" si="5">AVERAGE(D6,F6,H6,J6,L6)</f>
        <v>1.8960649642570586</v>
      </c>
    </row>
    <row r="7" spans="2:13" x14ac:dyDescent="0.25">
      <c r="B7" s="36" t="s">
        <v>17</v>
      </c>
      <c r="C7" s="42">
        <v>3</v>
      </c>
      <c r="D7" s="43">
        <f t="shared" si="0"/>
        <v>1.0623229461756374</v>
      </c>
      <c r="E7" s="42">
        <v>2.6</v>
      </c>
      <c r="F7" s="43">
        <f t="shared" si="1"/>
        <v>2.4987986544930321</v>
      </c>
      <c r="G7" s="42">
        <v>1.75</v>
      </c>
      <c r="H7" s="43">
        <f t="shared" si="2"/>
        <v>2.9303415941058271</v>
      </c>
      <c r="I7" s="42">
        <v>1.3</v>
      </c>
      <c r="J7" s="43">
        <f t="shared" si="3"/>
        <v>1.5072463768115942</v>
      </c>
      <c r="K7" s="42">
        <v>2</v>
      </c>
      <c r="L7" s="47">
        <f t="shared" si="4"/>
        <v>1.7769880053309641</v>
      </c>
      <c r="M7" s="50">
        <f t="shared" si="5"/>
        <v>1.9551395153834108</v>
      </c>
    </row>
    <row r="8" spans="2:13" x14ac:dyDescent="0.25">
      <c r="B8" s="36" t="s">
        <v>18</v>
      </c>
      <c r="C8" s="42">
        <v>4</v>
      </c>
      <c r="D8" s="43">
        <f t="shared" si="0"/>
        <v>1.41643059490085</v>
      </c>
      <c r="E8" s="42">
        <v>3</v>
      </c>
      <c r="F8" s="43">
        <f t="shared" si="1"/>
        <v>2.8832292167227296</v>
      </c>
      <c r="G8" s="42">
        <v>2.2000000000000002</v>
      </c>
      <c r="H8" s="43">
        <f t="shared" si="2"/>
        <v>3.6838580040187545</v>
      </c>
      <c r="I8" s="42">
        <v>3.3</v>
      </c>
      <c r="J8" s="43">
        <f t="shared" si="3"/>
        <v>3.8260869565217392</v>
      </c>
      <c r="K8" s="42">
        <v>3.5</v>
      </c>
      <c r="L8" s="47">
        <f t="shared" si="4"/>
        <v>3.1097290093291869</v>
      </c>
      <c r="M8" s="50">
        <f t="shared" si="5"/>
        <v>2.9838667562986516</v>
      </c>
    </row>
    <row r="9" spans="2:13" x14ac:dyDescent="0.25">
      <c r="B9" s="36" t="s">
        <v>19</v>
      </c>
      <c r="C9" s="42">
        <v>3</v>
      </c>
      <c r="D9" s="43">
        <f t="shared" si="0"/>
        <v>1.0623229461756374</v>
      </c>
      <c r="E9" s="42">
        <v>1.7</v>
      </c>
      <c r="F9" s="43">
        <f t="shared" si="1"/>
        <v>1.6338298894762133</v>
      </c>
      <c r="G9" s="42">
        <v>0.2</v>
      </c>
      <c r="H9" s="43">
        <f t="shared" si="2"/>
        <v>0.33489618218352313</v>
      </c>
      <c r="I9" s="42">
        <v>4.25</v>
      </c>
      <c r="J9" s="43">
        <f t="shared" si="3"/>
        <v>4.9275362318840576</v>
      </c>
      <c r="K9" s="42">
        <v>1.4</v>
      </c>
      <c r="L9" s="47">
        <f t="shared" si="4"/>
        <v>1.2438916037316747</v>
      </c>
      <c r="M9" s="50">
        <f t="shared" si="5"/>
        <v>1.8404953706902212</v>
      </c>
    </row>
    <row r="10" spans="2:13" x14ac:dyDescent="0.25">
      <c r="B10" s="36" t="s">
        <v>20</v>
      </c>
      <c r="C10" s="42">
        <v>0.5</v>
      </c>
      <c r="D10" s="43">
        <f t="shared" si="0"/>
        <v>0.17705382436260625</v>
      </c>
      <c r="E10" s="42">
        <v>0.45</v>
      </c>
      <c r="F10" s="43">
        <f t="shared" si="1"/>
        <v>0.43248438250840943</v>
      </c>
      <c r="G10" s="42">
        <v>1.2</v>
      </c>
      <c r="H10" s="43">
        <f t="shared" si="2"/>
        <v>2.0093770931011385</v>
      </c>
      <c r="I10" s="42">
        <v>7.5</v>
      </c>
      <c r="J10" s="43">
        <f t="shared" si="3"/>
        <v>8.695652173913043</v>
      </c>
      <c r="K10" s="42">
        <v>2.5</v>
      </c>
      <c r="L10" s="47">
        <f t="shared" si="4"/>
        <v>2.2212350066637052</v>
      </c>
      <c r="M10" s="50">
        <f t="shared" si="5"/>
        <v>2.7071604961097804</v>
      </c>
    </row>
    <row r="11" spans="2:13" x14ac:dyDescent="0.25">
      <c r="B11" s="36" t="s">
        <v>21</v>
      </c>
      <c r="C11" s="42">
        <v>1.2</v>
      </c>
      <c r="D11" s="43">
        <f t="shared" si="0"/>
        <v>0.42492917847025496</v>
      </c>
      <c r="E11" s="42">
        <v>2.5</v>
      </c>
      <c r="F11" s="43">
        <f t="shared" si="1"/>
        <v>2.4026910139356081</v>
      </c>
      <c r="G11" s="42">
        <v>0.5</v>
      </c>
      <c r="H11" s="43">
        <f t="shared" si="2"/>
        <v>0.83724045545880776</v>
      </c>
      <c r="I11" s="42">
        <v>0.5</v>
      </c>
      <c r="J11" s="43">
        <f t="shared" si="3"/>
        <v>0.57971014492753625</v>
      </c>
      <c r="K11" s="42">
        <v>1</v>
      </c>
      <c r="L11" s="47">
        <f t="shared" si="4"/>
        <v>0.88849400266548206</v>
      </c>
      <c r="M11" s="50">
        <f t="shared" si="5"/>
        <v>1.0266129590915378</v>
      </c>
    </row>
    <row r="12" spans="2:13" x14ac:dyDescent="0.25">
      <c r="B12" s="36" t="s">
        <v>22</v>
      </c>
      <c r="C12" s="42">
        <v>1</v>
      </c>
      <c r="D12" s="43">
        <f t="shared" si="0"/>
        <v>0.3541076487252125</v>
      </c>
      <c r="E12" s="42">
        <v>1</v>
      </c>
      <c r="F12" s="43">
        <f t="shared" si="1"/>
        <v>0.96107640557424323</v>
      </c>
      <c r="G12" s="42">
        <v>0.5</v>
      </c>
      <c r="H12" s="43">
        <f t="shared" si="2"/>
        <v>0.83724045545880776</v>
      </c>
      <c r="I12" s="42">
        <v>0.3</v>
      </c>
      <c r="J12" s="43">
        <f t="shared" si="3"/>
        <v>0.34782608695652173</v>
      </c>
      <c r="K12" s="42">
        <v>1</v>
      </c>
      <c r="L12" s="47">
        <f t="shared" si="4"/>
        <v>0.88849400266548206</v>
      </c>
      <c r="M12" s="50">
        <f t="shared" si="5"/>
        <v>0.67774891987605357</v>
      </c>
    </row>
    <row r="13" spans="2:13" x14ac:dyDescent="0.25">
      <c r="B13" s="36" t="s">
        <v>23</v>
      </c>
      <c r="C13" s="42">
        <v>217</v>
      </c>
      <c r="D13" s="43">
        <f t="shared" si="0"/>
        <v>76.84135977337111</v>
      </c>
      <c r="E13" s="42">
        <v>65.5</v>
      </c>
      <c r="F13" s="43">
        <f t="shared" si="1"/>
        <v>62.950504565112929</v>
      </c>
      <c r="G13" s="42">
        <v>42</v>
      </c>
      <c r="H13" s="43">
        <f t="shared" si="2"/>
        <v>70.328198258539857</v>
      </c>
      <c r="I13" s="42">
        <v>56.1</v>
      </c>
      <c r="J13" s="43">
        <f t="shared" si="3"/>
        <v>65.043478260869563</v>
      </c>
      <c r="K13" s="42">
        <v>69.8</v>
      </c>
      <c r="L13" s="47">
        <f t="shared" si="4"/>
        <v>62.016881386050649</v>
      </c>
      <c r="M13" s="50">
        <f t="shared" si="5"/>
        <v>67.436084448788819</v>
      </c>
    </row>
    <row r="14" spans="2:13" x14ac:dyDescent="0.25">
      <c r="B14" s="36" t="s">
        <v>24</v>
      </c>
      <c r="C14" s="42">
        <v>0</v>
      </c>
      <c r="D14" s="43">
        <f t="shared" si="0"/>
        <v>0</v>
      </c>
      <c r="E14" s="42">
        <v>0</v>
      </c>
      <c r="F14" s="43">
        <f t="shared" si="1"/>
        <v>0</v>
      </c>
      <c r="G14" s="42">
        <v>0</v>
      </c>
      <c r="H14" s="43">
        <f t="shared" si="2"/>
        <v>0</v>
      </c>
      <c r="I14" s="42">
        <v>0</v>
      </c>
      <c r="J14" s="43">
        <f t="shared" si="3"/>
        <v>0</v>
      </c>
      <c r="K14" s="42">
        <v>0</v>
      </c>
      <c r="L14" s="47">
        <f t="shared" si="4"/>
        <v>0</v>
      </c>
      <c r="M14" s="50">
        <f t="shared" si="5"/>
        <v>0</v>
      </c>
    </row>
    <row r="15" spans="2:13" x14ac:dyDescent="0.25">
      <c r="B15" s="36" t="s">
        <v>25</v>
      </c>
      <c r="C15" s="42">
        <v>0</v>
      </c>
      <c r="D15" s="43">
        <f t="shared" si="0"/>
        <v>0</v>
      </c>
      <c r="E15" s="42">
        <v>0</v>
      </c>
      <c r="F15" s="43">
        <f t="shared" si="1"/>
        <v>0</v>
      </c>
      <c r="G15" s="42">
        <v>0</v>
      </c>
      <c r="H15" s="43">
        <f t="shared" si="2"/>
        <v>0</v>
      </c>
      <c r="I15" s="42">
        <v>0</v>
      </c>
      <c r="J15" s="43">
        <f t="shared" si="3"/>
        <v>0</v>
      </c>
      <c r="K15" s="42">
        <v>0</v>
      </c>
      <c r="L15" s="47">
        <f t="shared" si="4"/>
        <v>0</v>
      </c>
      <c r="M15" s="50">
        <f t="shared" si="5"/>
        <v>0</v>
      </c>
    </row>
    <row r="16" spans="2:13" x14ac:dyDescent="0.25">
      <c r="B16" s="36" t="s">
        <v>26</v>
      </c>
      <c r="C16" s="42">
        <v>2</v>
      </c>
      <c r="D16" s="43">
        <f t="shared" si="0"/>
        <v>0.708215297450425</v>
      </c>
      <c r="E16" s="42">
        <v>2</v>
      </c>
      <c r="F16" s="43">
        <f t="shared" si="1"/>
        <v>1.9221528111484865</v>
      </c>
      <c r="G16" s="42">
        <v>3.6</v>
      </c>
      <c r="H16" s="43">
        <f t="shared" si="2"/>
        <v>6.0281312793034161</v>
      </c>
      <c r="I16" s="42">
        <v>1.5</v>
      </c>
      <c r="J16" s="43">
        <f t="shared" si="3"/>
        <v>1.7391304347826086</v>
      </c>
      <c r="K16" s="42">
        <v>2.4</v>
      </c>
      <c r="L16" s="47">
        <f t="shared" si="4"/>
        <v>2.1323856063971567</v>
      </c>
      <c r="M16" s="50">
        <f t="shared" si="5"/>
        <v>2.5060030858164191</v>
      </c>
    </row>
    <row r="17" spans="2:13" x14ac:dyDescent="0.25">
      <c r="B17" s="36" t="s">
        <v>27</v>
      </c>
      <c r="C17" s="42">
        <v>36.700000000000003</v>
      </c>
      <c r="D17" s="43">
        <f t="shared" si="0"/>
        <v>12.995750708215301</v>
      </c>
      <c r="E17" s="42">
        <v>16.5</v>
      </c>
      <c r="F17" s="43">
        <f t="shared" si="1"/>
        <v>15.857760691975013</v>
      </c>
      <c r="G17" s="42">
        <v>0.82</v>
      </c>
      <c r="H17" s="43">
        <f t="shared" si="2"/>
        <v>1.3730743469524447</v>
      </c>
      <c r="I17" s="42">
        <v>7.9</v>
      </c>
      <c r="J17" s="43">
        <f t="shared" si="3"/>
        <v>9.1594202898550723</v>
      </c>
      <c r="K17" s="42">
        <v>17.25</v>
      </c>
      <c r="L17" s="47">
        <f t="shared" si="4"/>
        <v>15.326521545979565</v>
      </c>
      <c r="M17" s="50">
        <f t="shared" si="5"/>
        <v>10.94250551659548</v>
      </c>
    </row>
    <row r="18" spans="2:13" ht="15.75" thickBot="1" x14ac:dyDescent="0.3">
      <c r="B18" s="37" t="s">
        <v>13</v>
      </c>
      <c r="C18" s="44">
        <f>SUM(C5:C17)</f>
        <v>282.39999999999998</v>
      </c>
      <c r="D18" s="45">
        <f>SUM(D5:D17)</f>
        <v>100</v>
      </c>
      <c r="E18" s="44">
        <f t="shared" ref="E18:K18" si="6">SUM(E5:E17)</f>
        <v>104.05</v>
      </c>
      <c r="F18" s="45">
        <f>SUM(F5:F17)</f>
        <v>100.00000000000001</v>
      </c>
      <c r="G18" s="44">
        <f t="shared" si="6"/>
        <v>59.72</v>
      </c>
      <c r="H18" s="45">
        <f>SUM(H5:H17)</f>
        <v>100</v>
      </c>
      <c r="I18" s="44">
        <f t="shared" si="6"/>
        <v>86.25</v>
      </c>
      <c r="J18" s="45">
        <f>SUM(J5:J17)</f>
        <v>100</v>
      </c>
      <c r="K18" s="44">
        <f t="shared" si="6"/>
        <v>112.55</v>
      </c>
      <c r="L18" s="48">
        <f>SUM(L5:L17)</f>
        <v>99.999999999999986</v>
      </c>
      <c r="M18" s="51">
        <f>SUM(M5:M17)</f>
        <v>99.999999999999986</v>
      </c>
    </row>
  </sheetData>
  <mergeCells count="3">
    <mergeCell ref="B3:B4"/>
    <mergeCell ref="B1:M1"/>
    <mergeCell ref="C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PPC</vt:lpstr>
      <vt:lpstr>Densidad</vt:lpstr>
      <vt:lpstr>Composición física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2024-05-21T22:05:38Z</dcterms:created>
  <dcterms:modified xsi:type="dcterms:W3CDTF">2024-06-11T01:55:23Z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f89762-76a8-49bf-84bc-be9e45b8172a_Enabled">
    <vt:lpwstr>true</vt:lpwstr>
  </property>
  <property fmtid="{D5CDD505-2E9C-101B-9397-08002B2CF9AE}" pid="3" name="MSIP_Label_37f89762-76a8-49bf-84bc-be9e45b8172a_SetDate">
    <vt:lpwstr>2024-05-21T22:05:38Z</vt:lpwstr>
  </property>
  <property fmtid="{D5CDD505-2E9C-101B-9397-08002B2CF9AE}" pid="4" name="MSIP_Label_37f89762-76a8-49bf-84bc-be9e45b8172a_Method">
    <vt:lpwstr>Standard</vt:lpwstr>
  </property>
  <property fmtid="{D5CDD505-2E9C-101B-9397-08002B2CF9AE}" pid="5" name="MSIP_Label_37f89762-76a8-49bf-84bc-be9e45b8172a_Name">
    <vt:lpwstr>defa4170-0d19-0005-0004-bc88714345d2</vt:lpwstr>
  </property>
  <property fmtid="{D5CDD505-2E9C-101B-9397-08002B2CF9AE}" pid="6" name="MSIP_Label_37f89762-76a8-49bf-84bc-be9e45b8172a_SiteId">
    <vt:lpwstr>d7f86710-01e1-461d-8599-758de4542e2b</vt:lpwstr>
  </property>
  <property fmtid="{D5CDD505-2E9C-101B-9397-08002B2CF9AE}" pid="7" name="MSIP_Label_37f89762-76a8-49bf-84bc-be9e45b8172a_ActionId">
    <vt:lpwstr>629befd9-aecf-42e3-b4c4-3d22fd7d14a5</vt:lpwstr>
  </property>
  <property fmtid="{D5CDD505-2E9C-101B-9397-08002B2CF9AE}" pid="8" name="MSIP_Label_37f89762-76a8-49bf-84bc-be9e45b8172a_ContentBits">
    <vt:lpwstr>0</vt:lpwstr>
  </property>
</Properties>
</file>