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pierp\Desktop\"/>
    </mc:Choice>
  </mc:AlternateContent>
  <xr:revisionPtr revIDLastSave="0" documentId="13_ncr:1_{8BBD940A-75CD-466B-BF3C-B39678623E53}" xr6:coauthVersionLast="45" xr6:coauthVersionMax="45" xr10:uidLastSave="{00000000-0000-0000-0000-000000000000}"/>
  <bookViews>
    <workbookView xWindow="-120" yWindow="-120" windowWidth="20730" windowHeight="11160" tabRatio="666" firstSheet="2" activeTab="4" xr2:uid="{00000000-000D-0000-FFFF-FFFF00000000}"/>
  </bookViews>
  <sheets>
    <sheet name="events 10^7 - TbO" sheetId="2" r:id="rId1"/>
    <sheet name="strong test TbO" sheetId="3" r:id="rId2"/>
    <sheet name="TbO IPC vs GB_s - 10^9" sheetId="8" r:id="rId3"/>
    <sheet name="events 10^7 - TbA" sheetId="1" r:id="rId4"/>
    <sheet name="TbA IPC vs GB_s - 10^9" sheetId="9" r:id="rId5"/>
    <sheet name="strong test TbA" sheetId="4" r:id="rId6"/>
    <sheet name="parallel overhead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24" i="8" l="1"/>
  <c r="J24" i="8"/>
  <c r="D24" i="8"/>
  <c r="C24" i="8"/>
  <c r="K24" i="9"/>
  <c r="J24" i="9"/>
  <c r="D24" i="9"/>
  <c r="C24" i="9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3" i="9"/>
  <c r="I4" i="9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3" i="9"/>
  <c r="J4" i="8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2" i="8"/>
  <c r="J3" i="8"/>
  <c r="I4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3" i="8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3" i="8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3" i="9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3" i="8"/>
  <c r="L4" i="7" l="1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3" i="7"/>
  <c r="V3" i="4" l="1"/>
  <c r="V4" i="4"/>
  <c r="V5" i="4"/>
  <c r="V6" i="4"/>
  <c r="V7" i="4"/>
  <c r="V8" i="4"/>
  <c r="V9" i="4"/>
  <c r="V10" i="4"/>
  <c r="V11" i="4"/>
  <c r="V12" i="4"/>
  <c r="V13" i="4"/>
  <c r="V14" i="4"/>
  <c r="V15" i="4"/>
  <c r="V16" i="4"/>
  <c r="V17" i="4"/>
  <c r="V18" i="4"/>
  <c r="V19" i="4"/>
  <c r="V20" i="4"/>
  <c r="V21" i="4"/>
  <c r="V2" i="4"/>
  <c r="N3" i="4"/>
  <c r="N4" i="4"/>
  <c r="N5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" i="4"/>
  <c r="V3" i="3"/>
  <c r="V4" i="3"/>
  <c r="V5" i="3"/>
  <c r="V6" i="3"/>
  <c r="V7" i="3"/>
  <c r="V8" i="3"/>
  <c r="V9" i="3"/>
  <c r="V10" i="3"/>
  <c r="V11" i="3"/>
  <c r="V12" i="3"/>
  <c r="V13" i="3"/>
  <c r="V14" i="3"/>
  <c r="V15" i="3"/>
  <c r="V16" i="3"/>
  <c r="V17" i="3"/>
  <c r="V18" i="3"/>
  <c r="V19" i="3"/>
  <c r="V20" i="3"/>
  <c r="V21" i="3"/>
  <c r="V2" i="3"/>
  <c r="N3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" i="3"/>
  <c r="A24" i="2" l="1"/>
  <c r="B24" i="2"/>
  <c r="B55" i="2"/>
  <c r="C55" i="2"/>
  <c r="D55" i="2"/>
  <c r="E55" i="2"/>
  <c r="F55" i="2"/>
  <c r="G55" i="2"/>
  <c r="A55" i="2"/>
  <c r="B55" i="1"/>
  <c r="C55" i="1"/>
  <c r="D55" i="1"/>
  <c r="E55" i="1"/>
  <c r="F55" i="1"/>
  <c r="G55" i="1"/>
  <c r="A55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30" i="1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30" i="2"/>
  <c r="B27" i="1"/>
  <c r="C27" i="1"/>
  <c r="D27" i="1"/>
  <c r="E27" i="1"/>
  <c r="F27" i="1"/>
  <c r="G27" i="1"/>
  <c r="I27" i="1"/>
  <c r="K27" i="1"/>
  <c r="L27" i="1"/>
  <c r="M27" i="1"/>
  <c r="N27" i="1"/>
  <c r="O27" i="1"/>
  <c r="Q27" i="1"/>
  <c r="S27" i="1"/>
  <c r="A27" i="1"/>
  <c r="Q24" i="1"/>
  <c r="S24" i="1"/>
  <c r="B27" i="2"/>
  <c r="C27" i="2"/>
  <c r="D27" i="2"/>
  <c r="E27" i="2"/>
  <c r="F27" i="2"/>
  <c r="G27" i="2"/>
  <c r="I27" i="2"/>
  <c r="K27" i="2"/>
  <c r="L27" i="2"/>
  <c r="M27" i="2"/>
  <c r="N27" i="2"/>
  <c r="O27" i="2"/>
  <c r="Q27" i="2"/>
  <c r="S27" i="2"/>
  <c r="A27" i="2"/>
  <c r="G30" i="2" a="1"/>
  <c r="G30" i="2" s="1"/>
  <c r="E30" i="2" a="1"/>
  <c r="E30" i="2" s="1"/>
  <c r="A24" i="1" l="1"/>
  <c r="G52" i="2"/>
  <c r="E52" i="1"/>
  <c r="C30" i="1"/>
  <c r="B31" i="1"/>
  <c r="C31" i="1" s="1"/>
  <c r="B32" i="1"/>
  <c r="C32" i="1" s="1"/>
  <c r="B33" i="1"/>
  <c r="B52" i="1" s="1"/>
  <c r="B34" i="1"/>
  <c r="C34" i="1" s="1"/>
  <c r="B35" i="1"/>
  <c r="C35" i="1" s="1"/>
  <c r="B36" i="1"/>
  <c r="C36" i="1" s="1"/>
  <c r="B37" i="1"/>
  <c r="C37" i="1" s="1"/>
  <c r="B38" i="1"/>
  <c r="C38" i="1" s="1"/>
  <c r="B39" i="1"/>
  <c r="C39" i="1" s="1"/>
  <c r="B40" i="1"/>
  <c r="C40" i="1" s="1"/>
  <c r="B41" i="1"/>
  <c r="C41" i="1" s="1"/>
  <c r="B42" i="1"/>
  <c r="C42" i="1" s="1"/>
  <c r="B43" i="1"/>
  <c r="C43" i="1" s="1"/>
  <c r="B44" i="1"/>
  <c r="C44" i="1" s="1"/>
  <c r="B45" i="1"/>
  <c r="C45" i="1" s="1"/>
  <c r="B46" i="1"/>
  <c r="C46" i="1" s="1"/>
  <c r="B47" i="1"/>
  <c r="C47" i="1" s="1"/>
  <c r="B48" i="1"/>
  <c r="C48" i="1" s="1"/>
  <c r="B49" i="1"/>
  <c r="C49" i="1" s="1"/>
  <c r="B30" i="1"/>
  <c r="G31" i="1"/>
  <c r="G52" i="1" s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30" i="1"/>
  <c r="F52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30" i="1"/>
  <c r="E52" i="2"/>
  <c r="D31" i="1"/>
  <c r="D52" i="1" s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30" i="1"/>
  <c r="B30" i="2" a="1"/>
  <c r="B30" i="2" s="1"/>
  <c r="C30" i="2" s="1" a="1"/>
  <c r="C30" i="2" s="1"/>
  <c r="C52" i="2" s="1"/>
  <c r="A31" i="1"/>
  <c r="A52" i="1" s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30" i="1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30" i="2"/>
  <c r="S24" i="2"/>
  <c r="F52" i="2"/>
  <c r="D30" i="2" a="1"/>
  <c r="D30" i="2" s="1"/>
  <c r="D52" i="2" s="1"/>
  <c r="O24" i="1"/>
  <c r="N24" i="1"/>
  <c r="M24" i="1"/>
  <c r="L24" i="1"/>
  <c r="K24" i="1"/>
  <c r="I24" i="1"/>
  <c r="G24" i="1"/>
  <c r="F24" i="1"/>
  <c r="D24" i="1"/>
  <c r="E24" i="1"/>
  <c r="C24" i="1"/>
  <c r="B24" i="1"/>
  <c r="C33" i="1" l="1"/>
  <c r="C52" i="1" s="1"/>
  <c r="B52" i="2"/>
  <c r="A52" i="2"/>
  <c r="O24" i="2"/>
  <c r="N24" i="2"/>
  <c r="M24" i="2"/>
  <c r="L24" i="2"/>
  <c r="K24" i="2"/>
  <c r="I24" i="2"/>
  <c r="G24" i="2"/>
  <c r="F24" i="2"/>
  <c r="E24" i="2"/>
  <c r="D24" i="2"/>
  <c r="C2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<sst xmlns="http://schemas.openxmlformats.org/spreadsheetml/2006/main" count="294" uniqueCount="51">
  <si>
    <t>cpu-cycles</t>
  </si>
  <si>
    <t>instructions</t>
  </si>
  <si>
    <t>branch-instructions</t>
  </si>
  <si>
    <t>branch-misses</t>
  </si>
  <si>
    <t>cache-misses</t>
  </si>
  <si>
    <t>cache-references</t>
  </si>
  <si>
    <t>bus-cycles</t>
  </si>
  <si>
    <t>L1-dcache-loads</t>
  </si>
  <si>
    <t>L1-dcache-load-misses</t>
  </si>
  <si>
    <t>L1-dcache-stores</t>
  </si>
  <si>
    <t>L1-dcache-store-misses</t>
  </si>
  <si>
    <t>LLC-loads</t>
  </si>
  <si>
    <t>LLC-load-misses</t>
  </si>
  <si>
    <t>LLC-stores</t>
  </si>
  <si>
    <t>LLC-store-misses</t>
  </si>
  <si>
    <t>dTLB-loads</t>
  </si>
  <si>
    <t>dTLB-load-misses</t>
  </si>
  <si>
    <t>dTLB-stoes</t>
  </si>
  <si>
    <t>dTLB-store-misses</t>
  </si>
  <si>
    <t>NA</t>
  </si>
  <si>
    <t>branmisratio</t>
  </si>
  <si>
    <t>LLC rate</t>
  </si>
  <si>
    <t>L1 mis-rate</t>
  </si>
  <si>
    <t>branch-mis-rate</t>
  </si>
  <si>
    <t>ins-cycle</t>
  </si>
  <si>
    <t>cache-ref-mis-ratio</t>
  </si>
  <si>
    <t>LLC mis-ratio</t>
  </si>
  <si>
    <t>branc-mis-ratio</t>
  </si>
  <si>
    <t>MEAN</t>
  </si>
  <si>
    <t>STD</t>
  </si>
  <si>
    <t>size 10^7</t>
  </si>
  <si>
    <t>threads</t>
  </si>
  <si>
    <t>elapsed time</t>
  </si>
  <si>
    <t>percentage error</t>
  </si>
  <si>
    <t>serial elapsed time</t>
  </si>
  <si>
    <t>SpeedUp</t>
  </si>
  <si>
    <t>size 10^8</t>
  </si>
  <si>
    <t>size 10^9</t>
  </si>
  <si>
    <t>Elapsed Time</t>
  </si>
  <si>
    <t>T_{I_{p}}</t>
  </si>
  <si>
    <t>T_{C_{p}}</t>
  </si>
  <si>
    <t>Touch by One</t>
  </si>
  <si>
    <t>K</t>
  </si>
  <si>
    <t>Touch by All</t>
  </si>
  <si>
    <t>T_{s}</t>
  </si>
  <si>
    <t>Initialization region</t>
  </si>
  <si>
    <t>Calculus region</t>
  </si>
  <si>
    <t>IPC</t>
  </si>
  <si>
    <t>transfer rate GB/sec</t>
  </si>
  <si>
    <t>cpu-cycles (init + calc)</t>
  </si>
  <si>
    <t>instructions (init + calc)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</si>
</sst>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0"/>
      <name val="Arial"/>
    </font>
    <font>
      <u/>
      <sz val="10"/>
      <color rgb="FF000000"/>
      <name val="Arial"/>
      <family val="2"/>
    </font>
    <font>
      <sz val="10"/>
      <name val="Arial"/>
      <family val="2"/>
    </font>
    <font>
      <u/>
      <sz val="10"/>
      <color theme="1"/>
      <name val="Arial"/>
      <family val="2"/>
    </font>
    <font>
      <sz val="10"/>
      <color rgb="FF000000"/>
      <name val="Arial"/>
      <family val="2"/>
    </font>
    <font>
      <sz val="11"/>
      <name val="Arial"/>
      <family val="2"/>
      <scheme val="minor"/>
    </font>
    <font>
      <sz val="10"/>
      <color rgb="FF000000"/>
      <name val="Tahoma"/>
      <family val="2"/>
    </font>
    <font>
      <sz val="10"/>
      <color rgb="FF3A6D99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rgb="FFC9DAF8"/>
      </patternFill>
    </fill>
    <fill>
      <patternFill patternType="solid">
        <fgColor theme="2" tint="-0.249977111117893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4" fillId="0" borderId="0" xfId="0" applyFont="1" applyAlignment="1"/>
    <xf numFmtId="0" fontId="5" fillId="2" borderId="0" xfId="0" applyFont="1" applyFill="1" applyAlignment="1">
      <alignment horizontal="center"/>
    </xf>
    <xf numFmtId="0" fontId="6" fillId="0" borderId="0" xfId="0" applyFont="1" applyAlignment="1"/>
    <xf numFmtId="0" fontId="7" fillId="0" borderId="0" xfId="0" applyFont="1" applyAlignment="1"/>
    <xf numFmtId="0" fontId="7" fillId="0" borderId="0" xfId="0" applyFont="1" applyAlignment="1">
      <alignment horizontal="center"/>
    </xf>
    <xf numFmtId="0" fontId="7" fillId="3" borderId="0" xfId="0" applyFon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1" fillId="0" borderId="0" xfId="0" applyFont="1" applyFill="1" applyAlignment="1"/>
    <xf numFmtId="0" fontId="6" fillId="0" borderId="0" xfId="0" applyFont="1" applyAlignment="1">
      <alignment horizontal="center"/>
    </xf>
    <xf numFmtId="0" fontId="2" fillId="0" borderId="0" xfId="0" applyFont="1" applyFill="1" applyAlignme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8" fillId="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/>
    <xf numFmtId="0" fontId="2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7" fillId="6" borderId="0" xfId="0" applyFont="1" applyFill="1" applyAlignment="1">
      <alignment horizontal="center"/>
    </xf>
    <xf numFmtId="0" fontId="10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0" fillId="0" borderId="0" xfId="0"/>
    <xf numFmtId="0" fontId="5" fillId="8" borderId="0" xfId="0" applyFont="1" applyFill="1" applyAlignment="1">
      <alignment horizontal="center"/>
    </xf>
    <xf numFmtId="0" fontId="5" fillId="9" borderId="0" xfId="0" applyFont="1" applyFill="1" applyAlignment="1">
      <alignment horizontal="center"/>
    </xf>
    <xf numFmtId="3" fontId="0" fillId="0" borderId="0" xfId="0" applyNumberFormat="1" applyFont="1" applyAlignment="1">
      <alignment horizontal="center"/>
    </xf>
    <xf numFmtId="0" fontId="0" fillId="7" borderId="0" xfId="0" applyFill="1" applyAlignment="1">
      <alignment horizontal="center"/>
    </xf>
    <xf numFmtId="0" fontId="7" fillId="7" borderId="0" xfId="0" applyFont="1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21</xdr:row>
      <xdr:rowOff>0</xdr:rowOff>
    </xdr:from>
    <xdr:to>
      <xdr:col>8</xdr:col>
      <xdr:colOff>304800</xdr:colOff>
      <xdr:row>22</xdr:row>
      <xdr:rowOff>142875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97213095-9E5A-4F31-9FE4-6FBF88D43C52}"/>
            </a:ext>
          </a:extLst>
        </xdr:cNvPr>
        <xdr:cNvSpPr>
          <a:spLocks noChangeAspect="1" noChangeArrowheads="1"/>
        </xdr:cNvSpPr>
      </xdr:nvSpPr>
      <xdr:spPr bwMode="auto">
        <a:xfrm>
          <a:off x="6315075" y="340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314325</xdr:colOff>
      <xdr:row>21</xdr:row>
      <xdr:rowOff>0</xdr:rowOff>
    </xdr:from>
    <xdr:to>
      <xdr:col>8</xdr:col>
      <xdr:colOff>619944</xdr:colOff>
      <xdr:row>22</xdr:row>
      <xdr:rowOff>142875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4C8ED5FF-408E-4955-8845-B10A6CE735FF}"/>
            </a:ext>
          </a:extLst>
        </xdr:cNvPr>
        <xdr:cNvSpPr>
          <a:spLocks noChangeAspect="1" noChangeArrowheads="1"/>
        </xdr:cNvSpPr>
      </xdr:nvSpPr>
      <xdr:spPr bwMode="auto">
        <a:xfrm>
          <a:off x="6629400" y="340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59"/>
  <sheetViews>
    <sheetView topLeftCell="J1" zoomScale="116" zoomScaleNormal="115" workbookViewId="0">
      <selection activeCell="N2" sqref="N2:N21"/>
    </sheetView>
  </sheetViews>
  <sheetFormatPr defaultColWidth="14.42578125" defaultRowHeight="15.75" customHeight="1" x14ac:dyDescent="0.2"/>
  <cols>
    <col min="1" max="1" width="14.85546875" bestFit="1" customWidth="1"/>
    <col min="3" max="3" width="17.85546875" customWidth="1"/>
    <col min="6" max="6" width="17.140625" customWidth="1"/>
    <col min="8" max="8" width="16.28515625" customWidth="1"/>
    <col min="9" max="9" width="20.5703125" customWidth="1"/>
    <col min="10" max="10" width="16.140625" customWidth="1"/>
    <col min="11" max="11" width="21.85546875" customWidth="1"/>
    <col min="13" max="13" width="15.85546875" customWidth="1"/>
    <col min="15" max="15" width="15.5703125" customWidth="1"/>
    <col min="17" max="17" width="17.42578125" customWidth="1"/>
    <col min="19" max="19" width="16.5703125" customWidth="1"/>
  </cols>
  <sheetData>
    <row r="1" spans="1:26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6"/>
      <c r="U1" s="16"/>
      <c r="V1" s="16"/>
      <c r="W1" s="16"/>
      <c r="X1" s="16"/>
      <c r="Y1" s="16"/>
      <c r="Z1" s="16"/>
    </row>
    <row r="2" spans="1:26" ht="12.75" x14ac:dyDescent="0.2">
      <c r="A2" s="3">
        <v>157939438</v>
      </c>
      <c r="B2" s="3">
        <v>220244343</v>
      </c>
      <c r="C2" s="3">
        <v>20053055</v>
      </c>
      <c r="D2" s="3">
        <v>4116</v>
      </c>
      <c r="E2" s="3">
        <v>21430</v>
      </c>
      <c r="F2" s="3">
        <v>47261</v>
      </c>
      <c r="G2" s="3">
        <v>4402853</v>
      </c>
      <c r="H2" s="3" t="s">
        <v>19</v>
      </c>
      <c r="I2" s="3">
        <v>1898523</v>
      </c>
      <c r="J2" s="5" t="s">
        <v>19</v>
      </c>
      <c r="K2" s="3">
        <v>1250644</v>
      </c>
      <c r="L2" s="3">
        <v>72479</v>
      </c>
      <c r="M2" s="3">
        <v>22030</v>
      </c>
      <c r="N2" s="3">
        <v>654587</v>
      </c>
      <c r="O2" s="3">
        <v>380406</v>
      </c>
      <c r="P2" s="5" t="s">
        <v>19</v>
      </c>
      <c r="Q2" s="3">
        <v>0</v>
      </c>
      <c r="R2" s="5" t="s">
        <v>19</v>
      </c>
      <c r="S2" s="3">
        <v>2700</v>
      </c>
      <c r="T2" s="4"/>
      <c r="U2" s="4"/>
      <c r="V2" s="4"/>
      <c r="W2" s="4"/>
      <c r="X2" s="4"/>
      <c r="Y2" s="4"/>
      <c r="Z2" s="4"/>
    </row>
    <row r="3" spans="1:26" ht="12.75" x14ac:dyDescent="0.2">
      <c r="A3" s="3">
        <v>159499676</v>
      </c>
      <c r="B3" s="3">
        <v>220808782</v>
      </c>
      <c r="C3" s="3">
        <v>20213416</v>
      </c>
      <c r="D3" s="3">
        <v>4690</v>
      </c>
      <c r="E3" s="3">
        <v>22017</v>
      </c>
      <c r="F3" s="3">
        <v>48043</v>
      </c>
      <c r="G3" s="3">
        <v>4446415</v>
      </c>
      <c r="H3" s="3" t="s">
        <v>19</v>
      </c>
      <c r="I3" s="3">
        <v>1901653</v>
      </c>
      <c r="J3" s="5" t="s">
        <v>19</v>
      </c>
      <c r="K3" s="3">
        <v>1251243</v>
      </c>
      <c r="L3" s="3">
        <v>72682</v>
      </c>
      <c r="M3" s="3">
        <v>23798</v>
      </c>
      <c r="N3" s="3">
        <v>643913</v>
      </c>
      <c r="O3" s="3">
        <v>596437</v>
      </c>
      <c r="P3" s="5" t="s">
        <v>19</v>
      </c>
      <c r="Q3" s="3">
        <v>0</v>
      </c>
      <c r="R3" s="5" t="s">
        <v>19</v>
      </c>
      <c r="S3" s="3">
        <v>2731</v>
      </c>
      <c r="T3" s="4"/>
      <c r="U3" s="4"/>
      <c r="V3" s="4"/>
      <c r="W3" s="4"/>
      <c r="X3" s="4"/>
      <c r="Y3" s="4"/>
      <c r="Z3" s="4"/>
    </row>
    <row r="4" spans="1:26" ht="12.75" x14ac:dyDescent="0.2">
      <c r="A4" s="3">
        <v>160701215</v>
      </c>
      <c r="B4" s="3">
        <v>221259216</v>
      </c>
      <c r="C4" s="3">
        <v>20341907</v>
      </c>
      <c r="D4" s="3">
        <v>4301</v>
      </c>
      <c r="E4" s="3">
        <v>17612</v>
      </c>
      <c r="F4" s="3">
        <v>48926</v>
      </c>
      <c r="G4" s="3">
        <v>4520992</v>
      </c>
      <c r="H4" s="3" t="s">
        <v>19</v>
      </c>
      <c r="I4" s="3">
        <v>1904638</v>
      </c>
      <c r="J4" s="5" t="s">
        <v>19</v>
      </c>
      <c r="K4" s="3">
        <v>1253354</v>
      </c>
      <c r="L4" s="3">
        <v>62348</v>
      </c>
      <c r="M4" s="3">
        <v>18485</v>
      </c>
      <c r="N4" s="3">
        <v>654660</v>
      </c>
      <c r="O4" s="3">
        <v>451912</v>
      </c>
      <c r="P4" s="5" t="s">
        <v>19</v>
      </c>
      <c r="Q4" s="3">
        <v>0</v>
      </c>
      <c r="R4" s="5" t="s">
        <v>19</v>
      </c>
      <c r="S4" s="3">
        <v>2925</v>
      </c>
      <c r="T4" s="4"/>
      <c r="U4" s="4"/>
      <c r="V4" s="4"/>
      <c r="W4" s="4"/>
      <c r="X4" s="4"/>
      <c r="Y4" s="4"/>
      <c r="Z4" s="4"/>
    </row>
    <row r="5" spans="1:26" ht="12.75" x14ac:dyDescent="0.2">
      <c r="A5" s="3">
        <v>161971930</v>
      </c>
      <c r="B5" s="3">
        <v>221551538</v>
      </c>
      <c r="C5" s="3">
        <v>20425215</v>
      </c>
      <c r="D5" s="3">
        <v>4762</v>
      </c>
      <c r="E5" s="3">
        <v>21555</v>
      </c>
      <c r="F5" s="3">
        <v>55220</v>
      </c>
      <c r="G5" s="3">
        <v>4585580</v>
      </c>
      <c r="H5" s="3" t="s">
        <v>19</v>
      </c>
      <c r="I5" s="3">
        <v>1906021</v>
      </c>
      <c r="J5" s="5" t="s">
        <v>19</v>
      </c>
      <c r="K5" s="3">
        <v>1253976</v>
      </c>
      <c r="L5" s="3">
        <v>69922</v>
      </c>
      <c r="M5" s="3">
        <v>26700</v>
      </c>
      <c r="N5" s="3">
        <v>623342</v>
      </c>
      <c r="O5" s="3">
        <v>596421</v>
      </c>
      <c r="P5" s="5" t="s">
        <v>19</v>
      </c>
      <c r="Q5" s="3">
        <v>0</v>
      </c>
      <c r="R5" s="5" t="s">
        <v>19</v>
      </c>
      <c r="S5" s="3">
        <v>2746</v>
      </c>
      <c r="T5" s="4"/>
      <c r="U5" s="4"/>
      <c r="V5" s="4"/>
      <c r="W5" s="4"/>
      <c r="X5" s="4"/>
      <c r="Y5" s="4"/>
      <c r="Z5" s="4"/>
    </row>
    <row r="6" spans="1:26" ht="12.75" x14ac:dyDescent="0.2">
      <c r="A6" s="3">
        <v>164282341</v>
      </c>
      <c r="B6" s="3">
        <v>222418127</v>
      </c>
      <c r="C6" s="3">
        <v>20672641</v>
      </c>
      <c r="D6" s="3">
        <v>4446</v>
      </c>
      <c r="E6" s="3">
        <v>21376</v>
      </c>
      <c r="F6" s="3">
        <v>58930</v>
      </c>
      <c r="G6" s="3">
        <v>4695036</v>
      </c>
      <c r="H6" s="3" t="s">
        <v>19</v>
      </c>
      <c r="I6" s="3">
        <v>1907518</v>
      </c>
      <c r="J6" s="5" t="s">
        <v>19</v>
      </c>
      <c r="K6" s="3">
        <v>1254209</v>
      </c>
      <c r="L6" s="3">
        <v>80197</v>
      </c>
      <c r="M6" s="3">
        <v>25792</v>
      </c>
      <c r="N6" s="3">
        <v>671458</v>
      </c>
      <c r="O6" s="3">
        <v>452329</v>
      </c>
      <c r="P6" s="5" t="s">
        <v>19</v>
      </c>
      <c r="Q6" s="3">
        <v>0</v>
      </c>
      <c r="R6" s="5" t="s">
        <v>19</v>
      </c>
      <c r="S6" s="3">
        <v>2831</v>
      </c>
      <c r="T6" s="4"/>
      <c r="U6" s="4"/>
      <c r="V6" s="4"/>
      <c r="W6" s="4"/>
      <c r="X6" s="4"/>
      <c r="Y6" s="4"/>
      <c r="Z6" s="4"/>
    </row>
    <row r="7" spans="1:26" ht="12.75" x14ac:dyDescent="0.2">
      <c r="A7" s="3">
        <v>176510657</v>
      </c>
      <c r="B7" s="3">
        <v>225121809</v>
      </c>
      <c r="C7" s="3">
        <v>21444785</v>
      </c>
      <c r="D7" s="3">
        <v>4942</v>
      </c>
      <c r="E7" s="3">
        <v>36284</v>
      </c>
      <c r="F7" s="3">
        <v>85423</v>
      </c>
      <c r="G7" s="3">
        <v>5084496</v>
      </c>
      <c r="H7" s="3" t="s">
        <v>19</v>
      </c>
      <c r="I7" s="3">
        <v>1910207</v>
      </c>
      <c r="J7" s="5" t="s">
        <v>19</v>
      </c>
      <c r="K7" s="3">
        <v>1255452</v>
      </c>
      <c r="L7" s="3">
        <v>120179</v>
      </c>
      <c r="M7" s="3">
        <v>61343</v>
      </c>
      <c r="N7" s="3">
        <v>633572</v>
      </c>
      <c r="O7" s="3">
        <v>599434</v>
      </c>
      <c r="P7" s="5" t="s">
        <v>19</v>
      </c>
      <c r="Q7" s="3">
        <v>0</v>
      </c>
      <c r="R7" s="5" t="s">
        <v>19</v>
      </c>
      <c r="S7" s="3">
        <v>2833</v>
      </c>
      <c r="T7" s="4"/>
      <c r="U7" s="4"/>
      <c r="V7" s="4"/>
      <c r="W7" s="4"/>
      <c r="X7" s="4"/>
      <c r="Y7" s="4"/>
      <c r="Z7" s="4"/>
    </row>
    <row r="8" spans="1:26" ht="12.75" x14ac:dyDescent="0.2">
      <c r="A8" s="3">
        <v>175855085</v>
      </c>
      <c r="B8" s="3">
        <v>225221271</v>
      </c>
      <c r="C8" s="3">
        <v>21473012</v>
      </c>
      <c r="D8" s="3">
        <v>4751</v>
      </c>
      <c r="E8" s="3">
        <v>34651</v>
      </c>
      <c r="F8" s="3">
        <v>85588</v>
      </c>
      <c r="G8" s="3">
        <v>5112722</v>
      </c>
      <c r="H8" s="3" t="s">
        <v>19</v>
      </c>
      <c r="I8" s="3">
        <v>1914128</v>
      </c>
      <c r="J8" s="5" t="s">
        <v>19</v>
      </c>
      <c r="K8" s="3">
        <v>1257616</v>
      </c>
      <c r="L8" s="3">
        <v>137292</v>
      </c>
      <c r="M8" s="3">
        <v>63309</v>
      </c>
      <c r="N8" s="3">
        <v>639143</v>
      </c>
      <c r="O8" s="3">
        <v>493369</v>
      </c>
      <c r="P8" s="5" t="s">
        <v>19</v>
      </c>
      <c r="Q8" s="3">
        <v>0</v>
      </c>
      <c r="R8" s="5" t="s">
        <v>19</v>
      </c>
      <c r="S8" s="3">
        <v>2877</v>
      </c>
      <c r="T8" s="4"/>
      <c r="U8" s="4"/>
      <c r="V8" s="4"/>
      <c r="W8" s="4"/>
      <c r="X8" s="4"/>
      <c r="Y8" s="4"/>
      <c r="Z8" s="4"/>
    </row>
    <row r="9" spans="1:26" ht="12.75" x14ac:dyDescent="0.2">
      <c r="A9" s="3">
        <v>189813644</v>
      </c>
      <c r="B9" s="3">
        <v>228178357</v>
      </c>
      <c r="C9" s="3">
        <v>22317636</v>
      </c>
      <c r="D9" s="3">
        <v>5166</v>
      </c>
      <c r="E9" s="3">
        <v>43392</v>
      </c>
      <c r="F9" s="3">
        <v>99340</v>
      </c>
      <c r="G9" s="3">
        <v>5578035</v>
      </c>
      <c r="H9" s="3" t="s">
        <v>19</v>
      </c>
      <c r="I9" s="3">
        <v>1914659</v>
      </c>
      <c r="J9" s="5" t="s">
        <v>19</v>
      </c>
      <c r="K9" s="3">
        <v>1256866</v>
      </c>
      <c r="L9" s="3">
        <v>145351</v>
      </c>
      <c r="M9" s="3">
        <v>69420</v>
      </c>
      <c r="N9" s="3">
        <v>646252</v>
      </c>
      <c r="O9" s="3">
        <v>590791</v>
      </c>
      <c r="P9" s="5" t="s">
        <v>19</v>
      </c>
      <c r="Q9" s="3">
        <v>0</v>
      </c>
      <c r="R9" s="5" t="s">
        <v>19</v>
      </c>
      <c r="S9" s="3">
        <v>2965</v>
      </c>
      <c r="T9" s="4"/>
      <c r="U9" s="4"/>
      <c r="V9" s="4"/>
      <c r="W9" s="4"/>
      <c r="X9" s="4"/>
      <c r="Y9" s="4"/>
      <c r="Z9" s="4"/>
    </row>
    <row r="10" spans="1:26" ht="12.75" x14ac:dyDescent="0.2">
      <c r="A10" s="3">
        <v>192022103</v>
      </c>
      <c r="B10" s="3">
        <v>228929863</v>
      </c>
      <c r="C10" s="3">
        <v>22532118</v>
      </c>
      <c r="D10" s="3">
        <v>4927</v>
      </c>
      <c r="E10" s="3">
        <v>44779</v>
      </c>
      <c r="F10" s="3">
        <v>103511</v>
      </c>
      <c r="G10" s="3">
        <v>5705019</v>
      </c>
      <c r="H10" s="3" t="s">
        <v>19</v>
      </c>
      <c r="I10" s="3">
        <v>1919779</v>
      </c>
      <c r="J10" s="5" t="s">
        <v>19</v>
      </c>
      <c r="K10" s="3">
        <v>1259700</v>
      </c>
      <c r="L10" s="3">
        <v>145457</v>
      </c>
      <c r="M10" s="3">
        <v>73305</v>
      </c>
      <c r="N10" s="3">
        <v>640505</v>
      </c>
      <c r="O10" s="3">
        <v>495976</v>
      </c>
      <c r="P10" s="5" t="s">
        <v>19</v>
      </c>
      <c r="Q10" s="3">
        <v>0</v>
      </c>
      <c r="R10" s="5" t="s">
        <v>19</v>
      </c>
      <c r="S10" s="3">
        <v>2967</v>
      </c>
      <c r="T10" s="4"/>
      <c r="U10" s="4"/>
      <c r="V10" s="4"/>
      <c r="W10" s="4"/>
      <c r="X10" s="4"/>
      <c r="Y10" s="4"/>
      <c r="Z10" s="4"/>
    </row>
    <row r="11" spans="1:26" ht="12.75" x14ac:dyDescent="0.2">
      <c r="A11" s="3">
        <v>210639244</v>
      </c>
      <c r="B11" s="3">
        <v>232339894</v>
      </c>
      <c r="C11" s="3">
        <v>23506164</v>
      </c>
      <c r="D11" s="3">
        <v>5168</v>
      </c>
      <c r="E11" s="3">
        <v>55020</v>
      </c>
      <c r="F11" s="3">
        <v>125080</v>
      </c>
      <c r="G11" s="3">
        <v>6333513</v>
      </c>
      <c r="H11" s="3" t="s">
        <v>19</v>
      </c>
      <c r="I11" s="3">
        <v>1920094</v>
      </c>
      <c r="J11" s="5" t="s">
        <v>19</v>
      </c>
      <c r="K11" s="3">
        <v>1258343</v>
      </c>
      <c r="L11" s="3">
        <v>179956</v>
      </c>
      <c r="M11" s="3">
        <v>87092</v>
      </c>
      <c r="N11" s="3">
        <v>640265</v>
      </c>
      <c r="O11" s="3">
        <v>556000</v>
      </c>
      <c r="P11" s="5" t="s">
        <v>19</v>
      </c>
      <c r="Q11" s="3">
        <v>0</v>
      </c>
      <c r="R11" s="5" t="s">
        <v>19</v>
      </c>
      <c r="S11" s="3">
        <v>3063</v>
      </c>
      <c r="T11" s="4"/>
      <c r="U11" s="4"/>
      <c r="V11" s="4"/>
      <c r="W11" s="4"/>
      <c r="X11" s="4"/>
      <c r="Y11" s="4"/>
      <c r="Z11" s="4"/>
    </row>
    <row r="12" spans="1:26" ht="12.75" x14ac:dyDescent="0.2">
      <c r="A12" s="3">
        <v>207789420</v>
      </c>
      <c r="B12" s="3">
        <v>232295893</v>
      </c>
      <c r="C12" s="3">
        <v>23493394</v>
      </c>
      <c r="D12" s="3">
        <v>5093</v>
      </c>
      <c r="E12" s="3">
        <v>54295</v>
      </c>
      <c r="F12" s="3">
        <v>123247</v>
      </c>
      <c r="G12" s="3">
        <v>6311459</v>
      </c>
      <c r="H12" s="3" t="s">
        <v>19</v>
      </c>
      <c r="I12" s="3">
        <v>1924809</v>
      </c>
      <c r="J12" s="5" t="s">
        <v>19</v>
      </c>
      <c r="K12" s="3">
        <v>1261310</v>
      </c>
      <c r="L12" s="3">
        <v>187995</v>
      </c>
      <c r="M12" s="3">
        <v>94871</v>
      </c>
      <c r="N12" s="3">
        <v>643285</v>
      </c>
      <c r="O12" s="3">
        <v>482494</v>
      </c>
      <c r="P12" s="5" t="s">
        <v>19</v>
      </c>
      <c r="Q12" s="3">
        <v>0</v>
      </c>
      <c r="R12" s="5" t="s">
        <v>19</v>
      </c>
      <c r="S12" s="3">
        <v>3122</v>
      </c>
      <c r="T12" s="4"/>
      <c r="U12" s="4"/>
      <c r="V12" s="4"/>
      <c r="W12" s="4"/>
      <c r="X12" s="4"/>
      <c r="Y12" s="4"/>
      <c r="Z12" s="4"/>
    </row>
    <row r="13" spans="1:26" ht="12.75" x14ac:dyDescent="0.2">
      <c r="A13" s="3">
        <v>223215979</v>
      </c>
      <c r="B13" s="3">
        <v>234887633</v>
      </c>
      <c r="C13" s="3">
        <v>24233612</v>
      </c>
      <c r="D13" s="3">
        <v>5317</v>
      </c>
      <c r="E13" s="3">
        <v>61063</v>
      </c>
      <c r="F13" s="3">
        <v>135881</v>
      </c>
      <c r="G13" s="3">
        <v>6862408</v>
      </c>
      <c r="H13" s="3" t="s">
        <v>19</v>
      </c>
      <c r="I13" s="3">
        <v>1927386</v>
      </c>
      <c r="J13" s="5" t="s">
        <v>19</v>
      </c>
      <c r="K13" s="3">
        <v>1261857</v>
      </c>
      <c r="L13" s="3">
        <v>215403</v>
      </c>
      <c r="M13" s="3">
        <v>111600</v>
      </c>
      <c r="N13" s="3">
        <v>645291</v>
      </c>
      <c r="O13" s="3">
        <v>532560</v>
      </c>
      <c r="P13" s="5" t="s">
        <v>19</v>
      </c>
      <c r="Q13" s="3">
        <v>0</v>
      </c>
      <c r="R13" s="5" t="s">
        <v>19</v>
      </c>
      <c r="S13" s="3">
        <v>3079</v>
      </c>
      <c r="T13" s="17"/>
      <c r="U13" s="4"/>
      <c r="V13" s="4"/>
      <c r="W13" s="4"/>
      <c r="X13" s="4"/>
      <c r="Y13" s="4"/>
      <c r="Z13" s="4"/>
    </row>
    <row r="14" spans="1:26" ht="12.75" x14ac:dyDescent="0.2">
      <c r="A14" s="3">
        <v>229577299</v>
      </c>
      <c r="B14" s="3">
        <v>235355009</v>
      </c>
      <c r="C14" s="3">
        <v>24366950</v>
      </c>
      <c r="D14" s="3">
        <v>5252</v>
      </c>
      <c r="E14" s="3">
        <v>64742</v>
      </c>
      <c r="F14" s="3">
        <v>144845</v>
      </c>
      <c r="G14" s="3">
        <v>7070019</v>
      </c>
      <c r="H14" s="3" t="s">
        <v>19</v>
      </c>
      <c r="I14" s="3">
        <v>1930740</v>
      </c>
      <c r="J14" s="5" t="s">
        <v>19</v>
      </c>
      <c r="K14" s="3">
        <v>1263641</v>
      </c>
      <c r="L14" s="3">
        <v>227061</v>
      </c>
      <c r="M14" s="3">
        <v>123657</v>
      </c>
      <c r="N14" s="3">
        <v>645743</v>
      </c>
      <c r="O14" s="3">
        <v>502877</v>
      </c>
      <c r="P14" s="5" t="s">
        <v>19</v>
      </c>
      <c r="Q14" s="3">
        <v>0</v>
      </c>
      <c r="R14" s="5" t="s">
        <v>19</v>
      </c>
      <c r="S14" s="3">
        <v>3194</v>
      </c>
      <c r="T14" s="4"/>
      <c r="U14" s="4"/>
      <c r="V14" s="4"/>
      <c r="W14" s="4"/>
      <c r="X14" s="4"/>
      <c r="Y14" s="4"/>
      <c r="Z14" s="4"/>
    </row>
    <row r="15" spans="1:26" ht="12.75" x14ac:dyDescent="0.2">
      <c r="A15" s="3">
        <v>245998352</v>
      </c>
      <c r="B15" s="3">
        <v>238067316</v>
      </c>
      <c r="C15" s="3">
        <v>25141599</v>
      </c>
      <c r="D15" s="3">
        <v>5467</v>
      </c>
      <c r="E15" s="3">
        <v>72358</v>
      </c>
      <c r="F15" s="3">
        <v>159342</v>
      </c>
      <c r="G15" s="3">
        <v>7600574</v>
      </c>
      <c r="H15" s="3" t="s">
        <v>19</v>
      </c>
      <c r="I15" s="3">
        <v>1932667</v>
      </c>
      <c r="J15" s="5" t="s">
        <v>19</v>
      </c>
      <c r="K15" s="3">
        <v>1263904</v>
      </c>
      <c r="L15" s="3">
        <v>253711</v>
      </c>
      <c r="M15" s="3">
        <v>131481</v>
      </c>
      <c r="N15" s="3">
        <v>647091</v>
      </c>
      <c r="O15" s="3">
        <v>525591</v>
      </c>
      <c r="P15" s="5" t="s">
        <v>19</v>
      </c>
      <c r="Q15" s="3">
        <v>0</v>
      </c>
      <c r="R15" s="5" t="s">
        <v>19</v>
      </c>
      <c r="S15" s="3">
        <v>3171</v>
      </c>
      <c r="T15" s="4"/>
      <c r="U15" s="4"/>
      <c r="V15" s="4"/>
      <c r="W15" s="4"/>
      <c r="X15" s="4"/>
      <c r="Y15" s="4"/>
      <c r="Z15" s="4"/>
    </row>
    <row r="16" spans="1:26" ht="12.75" x14ac:dyDescent="0.2">
      <c r="A16" s="3">
        <v>251318843</v>
      </c>
      <c r="B16" s="3">
        <v>239643114</v>
      </c>
      <c r="C16" s="3">
        <v>25591674</v>
      </c>
      <c r="D16" s="3">
        <v>5457</v>
      </c>
      <c r="E16" s="3">
        <v>75631</v>
      </c>
      <c r="F16" s="3">
        <v>167092</v>
      </c>
      <c r="G16" s="3">
        <v>7775316</v>
      </c>
      <c r="H16" s="3" t="s">
        <v>19</v>
      </c>
      <c r="I16" s="3">
        <v>1935522</v>
      </c>
      <c r="J16" s="5" t="s">
        <v>19</v>
      </c>
      <c r="K16" s="3">
        <v>1264982</v>
      </c>
      <c r="L16" s="3">
        <v>262709</v>
      </c>
      <c r="M16" s="3">
        <v>139323</v>
      </c>
      <c r="N16" s="3">
        <v>659977</v>
      </c>
      <c r="O16" s="3">
        <v>482347</v>
      </c>
      <c r="P16" s="5" t="s">
        <v>19</v>
      </c>
      <c r="Q16" s="3">
        <v>0</v>
      </c>
      <c r="R16" s="5" t="s">
        <v>19</v>
      </c>
      <c r="S16" s="3">
        <v>3308</v>
      </c>
      <c r="T16" s="4"/>
      <c r="U16" s="4"/>
      <c r="V16" s="4"/>
      <c r="W16" s="4"/>
      <c r="X16" s="4"/>
      <c r="Y16" s="4"/>
      <c r="Z16" s="4"/>
    </row>
    <row r="17" spans="1:26" ht="12.75" x14ac:dyDescent="0.2">
      <c r="A17" s="3">
        <v>275360870</v>
      </c>
      <c r="B17" s="3">
        <v>242589452</v>
      </c>
      <c r="C17" s="3">
        <v>26433177</v>
      </c>
      <c r="D17" s="3">
        <v>5594</v>
      </c>
      <c r="E17" s="3">
        <v>86677</v>
      </c>
      <c r="F17" s="3">
        <v>189011</v>
      </c>
      <c r="G17" s="3">
        <v>8548128</v>
      </c>
      <c r="H17" s="3" t="s">
        <v>19</v>
      </c>
      <c r="I17" s="3">
        <v>1938871</v>
      </c>
      <c r="J17" s="5" t="s">
        <v>19</v>
      </c>
      <c r="K17" s="3">
        <v>1266320</v>
      </c>
      <c r="L17" s="3">
        <v>271485</v>
      </c>
      <c r="M17" s="3">
        <v>135721</v>
      </c>
      <c r="N17" s="3">
        <v>664728</v>
      </c>
      <c r="O17" s="3">
        <v>512362</v>
      </c>
      <c r="P17" s="5" t="s">
        <v>19</v>
      </c>
      <c r="Q17" s="3">
        <v>0</v>
      </c>
      <c r="R17" s="5" t="s">
        <v>19</v>
      </c>
      <c r="S17" s="3">
        <v>3164</v>
      </c>
      <c r="T17" s="4"/>
      <c r="U17" s="4"/>
      <c r="V17" s="4"/>
      <c r="W17" s="4"/>
      <c r="X17" s="4"/>
      <c r="Y17" s="4"/>
      <c r="Z17" s="4"/>
    </row>
    <row r="18" spans="1:26" ht="12.75" x14ac:dyDescent="0.2">
      <c r="A18" s="3">
        <v>272624616</v>
      </c>
      <c r="B18" s="3">
        <v>242529686</v>
      </c>
      <c r="C18" s="3">
        <v>26415890</v>
      </c>
      <c r="D18" s="3">
        <v>5528</v>
      </c>
      <c r="E18" s="3">
        <v>84694</v>
      </c>
      <c r="F18" s="3">
        <v>184060</v>
      </c>
      <c r="G18" s="3">
        <v>8461983</v>
      </c>
      <c r="H18" s="3" t="s">
        <v>19</v>
      </c>
      <c r="I18" s="3">
        <v>1942355</v>
      </c>
      <c r="J18" s="5" t="s">
        <v>19</v>
      </c>
      <c r="K18" s="3">
        <v>1268381</v>
      </c>
      <c r="L18" s="3">
        <v>274858</v>
      </c>
      <c r="M18" s="3">
        <v>144350</v>
      </c>
      <c r="N18" s="3">
        <v>651138</v>
      </c>
      <c r="O18" s="3">
        <v>498485</v>
      </c>
      <c r="P18" s="5" t="s">
        <v>19</v>
      </c>
      <c r="Q18" s="3">
        <v>0</v>
      </c>
      <c r="R18" s="5" t="s">
        <v>19</v>
      </c>
      <c r="S18" s="3">
        <v>3242</v>
      </c>
      <c r="T18" s="4"/>
      <c r="U18" s="4"/>
      <c r="V18" s="4"/>
      <c r="W18" s="4"/>
      <c r="X18" s="4"/>
      <c r="Y18" s="4"/>
      <c r="Z18" s="4"/>
    </row>
    <row r="19" spans="1:26" ht="12.75" x14ac:dyDescent="0.2">
      <c r="A19" s="3">
        <v>296506272</v>
      </c>
      <c r="B19" s="3">
        <v>246205386</v>
      </c>
      <c r="C19" s="3">
        <v>27465871</v>
      </c>
      <c r="D19" s="3">
        <v>5753</v>
      </c>
      <c r="E19" s="3">
        <v>90902</v>
      </c>
      <c r="F19" s="3">
        <v>196056</v>
      </c>
      <c r="G19" s="3">
        <v>9234497</v>
      </c>
      <c r="H19" s="3" t="s">
        <v>19</v>
      </c>
      <c r="I19" s="3">
        <v>1942028</v>
      </c>
      <c r="J19" s="5" t="s">
        <v>19</v>
      </c>
      <c r="K19" s="3">
        <v>1266334</v>
      </c>
      <c r="L19" s="3">
        <v>309989</v>
      </c>
      <c r="M19" s="3">
        <v>159622</v>
      </c>
      <c r="N19" s="3">
        <v>661854</v>
      </c>
      <c r="O19" s="3">
        <v>505459</v>
      </c>
      <c r="P19" s="5" t="s">
        <v>19</v>
      </c>
      <c r="Q19" s="3">
        <v>0</v>
      </c>
      <c r="R19" s="5" t="s">
        <v>19</v>
      </c>
      <c r="S19" s="3">
        <v>3265</v>
      </c>
      <c r="T19" s="4"/>
      <c r="U19" s="4"/>
      <c r="V19" s="4"/>
      <c r="W19" s="4"/>
      <c r="X19" s="4"/>
      <c r="Y19" s="4"/>
      <c r="Z19" s="4"/>
    </row>
    <row r="20" spans="1:26" ht="12.75" x14ac:dyDescent="0.2">
      <c r="A20" s="3">
        <v>303325030</v>
      </c>
      <c r="B20" s="3">
        <v>247542117</v>
      </c>
      <c r="C20" s="3">
        <v>27847573</v>
      </c>
      <c r="D20" s="3">
        <v>5640</v>
      </c>
      <c r="E20" s="3">
        <v>91966</v>
      </c>
      <c r="F20" s="3">
        <v>198985</v>
      </c>
      <c r="G20" s="3">
        <v>9439851</v>
      </c>
      <c r="H20" s="3" t="s">
        <v>19</v>
      </c>
      <c r="I20" s="3">
        <v>1945379</v>
      </c>
      <c r="J20" s="5" t="s">
        <v>19</v>
      </c>
      <c r="K20" s="3">
        <v>1267953</v>
      </c>
      <c r="L20" s="3">
        <v>286591</v>
      </c>
      <c r="M20" s="3">
        <v>155909</v>
      </c>
      <c r="N20" s="3">
        <v>622146</v>
      </c>
      <c r="O20" s="3">
        <v>506437</v>
      </c>
      <c r="P20" s="5" t="s">
        <v>19</v>
      </c>
      <c r="Q20" s="3">
        <v>0</v>
      </c>
      <c r="R20" s="5" t="s">
        <v>19</v>
      </c>
      <c r="S20" s="3">
        <v>3430</v>
      </c>
      <c r="T20" s="4"/>
      <c r="U20" s="4"/>
      <c r="V20" s="4"/>
      <c r="W20" s="4"/>
      <c r="X20" s="4"/>
      <c r="Y20" s="4"/>
      <c r="Z20" s="4"/>
    </row>
    <row r="21" spans="1:26" ht="12.75" x14ac:dyDescent="0.2">
      <c r="A21" s="3">
        <v>422108766</v>
      </c>
      <c r="B21" s="3">
        <v>293522761</v>
      </c>
      <c r="C21" s="3">
        <v>40984843</v>
      </c>
      <c r="D21" s="3">
        <v>5733</v>
      </c>
      <c r="E21" s="3">
        <v>97497</v>
      </c>
      <c r="F21" s="3">
        <v>209562</v>
      </c>
      <c r="G21" s="3">
        <v>13271613</v>
      </c>
      <c r="H21" s="3" t="s">
        <v>19</v>
      </c>
      <c r="I21" s="3">
        <v>1952245</v>
      </c>
      <c r="J21" s="5" t="s">
        <v>19</v>
      </c>
      <c r="K21" s="3">
        <v>1271135</v>
      </c>
      <c r="L21" s="3">
        <v>374230</v>
      </c>
      <c r="M21" s="3">
        <v>177597</v>
      </c>
      <c r="N21" s="3">
        <v>631635</v>
      </c>
      <c r="O21" s="3">
        <v>519505</v>
      </c>
      <c r="P21" s="5" t="s">
        <v>19</v>
      </c>
      <c r="Q21" s="3">
        <v>0</v>
      </c>
      <c r="R21" s="5" t="s">
        <v>19</v>
      </c>
      <c r="S21" s="3">
        <v>3526</v>
      </c>
      <c r="T21" s="4"/>
      <c r="U21" s="4"/>
      <c r="V21" s="4"/>
      <c r="W21" s="4"/>
      <c r="X21" s="4"/>
      <c r="Y21" s="4"/>
      <c r="Z21" s="4"/>
    </row>
    <row r="23" spans="1:26" ht="15.75" customHeight="1" x14ac:dyDescent="0.2">
      <c r="A23" s="13" t="s">
        <v>28</v>
      </c>
      <c r="I23" s="12"/>
    </row>
    <row r="24" spans="1:26" s="7" customFormat="1" ht="15.75" customHeight="1" x14ac:dyDescent="0.2">
      <c r="A24" s="7">
        <f>AVERAGE(A2:A21)</f>
        <v>223853039</v>
      </c>
      <c r="B24" s="7">
        <f>AVERAGE(B2:B21)</f>
        <v>234935578.34999999</v>
      </c>
      <c r="C24" s="7">
        <f>AVERAGE(C2:C21)</f>
        <v>24247726.600000001</v>
      </c>
      <c r="D24" s="7">
        <f>AVERAGE(D2:D21)</f>
        <v>5105.1499999999996</v>
      </c>
      <c r="E24" s="7">
        <f>AVERAGE(E1:E21)</f>
        <v>54897.05</v>
      </c>
      <c r="F24" s="7">
        <f>AVERAGE(F1:F21)</f>
        <v>123270.15</v>
      </c>
      <c r="G24" s="7">
        <f>AVERAGE(G1:G21)</f>
        <v>6752025.4500000002</v>
      </c>
      <c r="I24" s="7">
        <f>AVERAGE(I1:I21)</f>
        <v>1923461.1</v>
      </c>
      <c r="K24" s="7">
        <f>AVERAGE(K1:K21)</f>
        <v>1260361</v>
      </c>
      <c r="L24" s="7">
        <f>AVERAGE(L1:L21)</f>
        <v>187494.75</v>
      </c>
      <c r="M24" s="7">
        <f>AVERAGE(M1:M21)</f>
        <v>92270.25</v>
      </c>
      <c r="N24" s="7">
        <f>AVERAGE(N1:N21)</f>
        <v>646029.25</v>
      </c>
      <c r="O24" s="7">
        <f>AVERAGE(O1:O21)</f>
        <v>514059.6</v>
      </c>
      <c r="S24" s="7">
        <f>AVERAGE(S2:S21)</f>
        <v>3056.95</v>
      </c>
    </row>
    <row r="26" spans="1:26" ht="15.75" customHeight="1" x14ac:dyDescent="0.2">
      <c r="A26" s="8" t="s">
        <v>29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</row>
    <row r="27" spans="1:26" ht="15.75" customHeight="1" x14ac:dyDescent="0.2">
      <c r="A27" s="19">
        <f>STDEVA(A2:A21)</f>
        <v>66574451.052413717</v>
      </c>
      <c r="B27" s="8">
        <f t="shared" ref="B27:S27" si="0">STDEVA(B2:B21)</f>
        <v>16369360.484027501</v>
      </c>
      <c r="C27" s="8">
        <f t="shared" si="0"/>
        <v>4675835.7734598685</v>
      </c>
      <c r="D27" s="8">
        <f t="shared" si="0"/>
        <v>480.14025089167001</v>
      </c>
      <c r="E27" s="8">
        <f t="shared" si="0"/>
        <v>27213.485568497872</v>
      </c>
      <c r="F27" s="8">
        <f t="shared" si="0"/>
        <v>56144.951719704004</v>
      </c>
      <c r="G27" s="8">
        <f t="shared" si="0"/>
        <v>2259143.3506994941</v>
      </c>
      <c r="H27" s="13"/>
      <c r="I27" s="8">
        <f t="shared" si="0"/>
        <v>16098.05519440486</v>
      </c>
      <c r="J27" s="8"/>
      <c r="K27" s="8">
        <f t="shared" si="0"/>
        <v>6115.7984545635663</v>
      </c>
      <c r="L27" s="8">
        <f t="shared" si="0"/>
        <v>93140.621006979491</v>
      </c>
      <c r="M27" s="8">
        <f t="shared" si="0"/>
        <v>52351.61707940785</v>
      </c>
      <c r="N27" s="8">
        <f t="shared" si="0"/>
        <v>12952.397444712291</v>
      </c>
      <c r="O27" s="8">
        <f t="shared" si="0"/>
        <v>55158.081032610171</v>
      </c>
      <c r="P27" s="8"/>
      <c r="Q27" s="8">
        <f t="shared" si="0"/>
        <v>0</v>
      </c>
      <c r="R27" s="8"/>
      <c r="S27" s="8">
        <f t="shared" si="0"/>
        <v>234.59090371381231</v>
      </c>
    </row>
    <row r="28" spans="1:26" ht="15.75" customHeight="1" x14ac:dyDescent="0.2">
      <c r="P28" s="9"/>
    </row>
    <row r="29" spans="1:26" ht="15.75" customHeight="1" x14ac:dyDescent="0.2">
      <c r="A29" s="14" t="s">
        <v>24</v>
      </c>
      <c r="B29" s="15" t="s">
        <v>20</v>
      </c>
      <c r="C29" s="14" t="s">
        <v>23</v>
      </c>
      <c r="D29" s="14" t="s">
        <v>25</v>
      </c>
      <c r="E29" s="14" t="s">
        <v>22</v>
      </c>
      <c r="F29" s="14" t="s">
        <v>26</v>
      </c>
      <c r="G29" s="14" t="s">
        <v>21</v>
      </c>
      <c r="I29" s="9"/>
    </row>
    <row r="30" spans="1:26" ht="15.75" customHeight="1" x14ac:dyDescent="0.2">
      <c r="A30" s="13">
        <f t="shared" ref="A30:A49" si="1">B2/A2</f>
        <v>1.3944860497730782</v>
      </c>
      <c r="B30" s="8" cm="1">
        <f t="array" ref="B30:B49">D2:D21/C2:C21</f>
        <v>2.0525550844995938E-4</v>
      </c>
      <c r="C30" s="8" cm="1">
        <f t="array" ref="C30:C49">B30:B49/1000</f>
        <v>2.0525550844995937E-7</v>
      </c>
      <c r="D30" s="8" cm="1">
        <f t="array" ref="D30:D49">F2:F21/E2:E21</f>
        <v>2.2053663089127391</v>
      </c>
      <c r="E30" s="8" cm="1">
        <f t="array" ref="E30:E49">I2:I21/B2:B21/1000</f>
        <v>8.6200761124656907E-6</v>
      </c>
      <c r="F30" s="13">
        <f>M2/L2</f>
        <v>0.3039501096869438</v>
      </c>
      <c r="G30" s="8" cm="1">
        <f t="array" ref="G30:G49">M2:M21/B2:B21/1000</f>
        <v>1.000252705696055E-7</v>
      </c>
    </row>
    <row r="31" spans="1:26" ht="15.75" customHeight="1" x14ac:dyDescent="0.2">
      <c r="A31" s="13">
        <f t="shared" si="1"/>
        <v>1.3843838905353012</v>
      </c>
      <c r="B31" s="8">
        <v>2.3202411705176403E-4</v>
      </c>
      <c r="C31" s="8">
        <v>2.3202411705176402E-7</v>
      </c>
      <c r="D31" s="8">
        <v>2.1820865694690466</v>
      </c>
      <c r="E31" s="8">
        <v>8.6122163383882063E-6</v>
      </c>
      <c r="F31" s="13">
        <f t="shared" ref="F31:F49" si="2">M3/L3</f>
        <v>0.32742632288599655</v>
      </c>
      <c r="G31" s="8">
        <v>1.0777651044694409E-7</v>
      </c>
    </row>
    <row r="32" spans="1:26" ht="15.75" customHeight="1" x14ac:dyDescent="0.2">
      <c r="A32" s="13">
        <f t="shared" si="1"/>
        <v>1.3768359872076885</v>
      </c>
      <c r="B32" s="8">
        <v>2.1143543719868546E-4</v>
      </c>
      <c r="C32" s="8">
        <v>2.1143543719868546E-7</v>
      </c>
      <c r="D32" s="8">
        <v>2.7779922779922779</v>
      </c>
      <c r="E32" s="8">
        <v>8.6081747663789957E-6</v>
      </c>
      <c r="F32" s="13">
        <f t="shared" si="2"/>
        <v>0.29648104189388591</v>
      </c>
      <c r="G32" s="8">
        <v>8.3544542614667846E-8</v>
      </c>
    </row>
    <row r="33" spans="1:14" ht="15.75" customHeight="1" x14ac:dyDescent="0.2">
      <c r="A33" s="13">
        <f t="shared" si="1"/>
        <v>1.3678390940948841</v>
      </c>
      <c r="B33" s="8">
        <v>2.3314320069580663E-4</v>
      </c>
      <c r="C33" s="8">
        <v>2.3314320069580662E-7</v>
      </c>
      <c r="D33" s="8">
        <v>2.5618186035722572</v>
      </c>
      <c r="E33" s="8">
        <v>8.6030592123445346E-6</v>
      </c>
      <c r="F33" s="13">
        <f t="shared" si="2"/>
        <v>0.38185406595921167</v>
      </c>
      <c r="G33" s="8">
        <v>1.2051371992732455E-7</v>
      </c>
    </row>
    <row r="34" spans="1:14" ht="15.75" customHeight="1" x14ac:dyDescent="0.2">
      <c r="A34" s="13">
        <f t="shared" si="1"/>
        <v>1.3538772679164586</v>
      </c>
      <c r="B34" s="8">
        <v>2.1506686059125199E-4</v>
      </c>
      <c r="C34" s="8">
        <v>2.15066860591252E-7</v>
      </c>
      <c r="D34" s="8">
        <v>2.7568300898203595</v>
      </c>
      <c r="E34" s="8">
        <v>8.5762704044351566E-6</v>
      </c>
      <c r="F34" s="13">
        <f t="shared" si="2"/>
        <v>0.32160804020100503</v>
      </c>
      <c r="G34" s="8">
        <v>1.1596177140723786E-7</v>
      </c>
    </row>
    <row r="35" spans="1:14" ht="15.75" customHeight="1" x14ac:dyDescent="0.2">
      <c r="A35" s="13">
        <f t="shared" si="1"/>
        <v>1.2754006632018824</v>
      </c>
      <c r="B35" s="8">
        <v>2.304522987756697E-4</v>
      </c>
      <c r="C35" s="8">
        <v>2.3045229877566971E-7</v>
      </c>
      <c r="D35" s="8">
        <v>2.3542883915775548</v>
      </c>
      <c r="E35" s="8">
        <v>8.48521521964138E-6</v>
      </c>
      <c r="F35" s="13">
        <f t="shared" si="2"/>
        <v>0.51043027484003034</v>
      </c>
      <c r="G35" s="8">
        <v>2.7248803779823924E-7</v>
      </c>
    </row>
    <row r="36" spans="1:14" ht="15.75" customHeight="1" x14ac:dyDescent="0.2">
      <c r="A36" s="13">
        <f t="shared" si="1"/>
        <v>1.2807208332929354</v>
      </c>
      <c r="B36" s="8">
        <v>2.2125447515234471E-4</v>
      </c>
      <c r="C36" s="8">
        <v>2.2125447515234471E-7</v>
      </c>
      <c r="D36" s="8">
        <v>2.4700008657758796</v>
      </c>
      <c r="E36" s="8">
        <v>8.4988775327531134E-6</v>
      </c>
      <c r="F36" s="13">
        <f t="shared" si="2"/>
        <v>0.46112664976837692</v>
      </c>
      <c r="G36" s="8">
        <v>2.8109689515072492E-7</v>
      </c>
    </row>
    <row r="37" spans="1:14" ht="15.75" customHeight="1" x14ac:dyDescent="0.2">
      <c r="A37" s="13">
        <f t="shared" si="1"/>
        <v>1.2021177834824139</v>
      </c>
      <c r="B37" s="8">
        <v>2.3147612946102357E-4</v>
      </c>
      <c r="C37" s="8">
        <v>2.3147612946102356E-7</v>
      </c>
      <c r="D37" s="8">
        <v>2.2893620943952802</v>
      </c>
      <c r="E37" s="8">
        <v>8.3910631366321916E-6</v>
      </c>
      <c r="F37" s="13">
        <f t="shared" si="2"/>
        <v>0.47760249327490006</v>
      </c>
      <c r="G37" s="8">
        <v>3.0423569050416122E-7</v>
      </c>
      <c r="N37" s="37"/>
    </row>
    <row r="38" spans="1:14" ht="15.75" customHeight="1" x14ac:dyDescent="0.2">
      <c r="A38" s="13">
        <f t="shared" si="1"/>
        <v>1.1922057899761676</v>
      </c>
      <c r="B38" s="8">
        <v>2.1866563986572412E-4</v>
      </c>
      <c r="C38" s="8">
        <v>2.1866563986572413E-7</v>
      </c>
      <c r="D38" s="8">
        <v>2.3115969539292971</v>
      </c>
      <c r="E38" s="8">
        <v>8.3858827976496876E-6</v>
      </c>
      <c r="F38" s="13">
        <f t="shared" si="2"/>
        <v>0.5039633706181208</v>
      </c>
      <c r="G38" s="8">
        <v>3.2020724181362044E-7</v>
      </c>
      <c r="N38" s="37"/>
    </row>
    <row r="39" spans="1:14" ht="15.75" customHeight="1" x14ac:dyDescent="0.2">
      <c r="A39" s="13">
        <f t="shared" si="1"/>
        <v>1.1030228251293952</v>
      </c>
      <c r="B39" s="8">
        <v>2.198572255345449E-4</v>
      </c>
      <c r="C39" s="8">
        <v>2.1985722553454489E-7</v>
      </c>
      <c r="D39" s="8">
        <v>2.2733551435841513</v>
      </c>
      <c r="E39" s="8">
        <v>8.2641597486482467E-6</v>
      </c>
      <c r="F39" s="13">
        <f t="shared" si="2"/>
        <v>0.48396274644913201</v>
      </c>
      <c r="G39" s="8">
        <v>3.7484737769571333E-7</v>
      </c>
      <c r="N39" s="37"/>
    </row>
    <row r="40" spans="1:14" ht="15.75" customHeight="1" x14ac:dyDescent="0.2">
      <c r="A40" s="13">
        <f t="shared" si="1"/>
        <v>1.1179389836113889</v>
      </c>
      <c r="B40" s="8">
        <v>2.1678434371806814E-4</v>
      </c>
      <c r="C40" s="8">
        <v>2.1678434371806815E-7</v>
      </c>
      <c r="D40" s="8">
        <v>2.2699511925591676</v>
      </c>
      <c r="E40" s="8">
        <v>8.2860225169801E-6</v>
      </c>
      <c r="F40" s="13">
        <f t="shared" si="2"/>
        <v>0.50464640017021734</v>
      </c>
      <c r="G40" s="8">
        <v>4.0840584297372832E-7</v>
      </c>
      <c r="N40" s="37"/>
    </row>
    <row r="41" spans="1:14" ht="15.75" customHeight="1" x14ac:dyDescent="0.2">
      <c r="A41" s="13">
        <f t="shared" si="1"/>
        <v>1.0522886132627629</v>
      </c>
      <c r="B41" s="8">
        <v>2.1940600517991293E-4</v>
      </c>
      <c r="C41" s="8">
        <v>2.1940600517991294E-7</v>
      </c>
      <c r="D41" s="8">
        <v>2.2252591585739316</v>
      </c>
      <c r="E41" s="8">
        <v>8.2055661057302237E-6</v>
      </c>
      <c r="F41" s="13">
        <f t="shared" si="2"/>
        <v>0.5180986337237643</v>
      </c>
      <c r="G41" s="8">
        <v>4.7512079956972449E-7</v>
      </c>
      <c r="N41" s="37"/>
    </row>
    <row r="42" spans="1:14" ht="15.75" customHeight="1" x14ac:dyDescent="0.2">
      <c r="A42" s="13">
        <f t="shared" si="1"/>
        <v>1.0251667304440235</v>
      </c>
      <c r="B42" s="8">
        <v>2.1553784942309154E-4</v>
      </c>
      <c r="C42" s="8">
        <v>2.1553784942309154E-7</v>
      </c>
      <c r="D42" s="8">
        <v>2.2372648358098299</v>
      </c>
      <c r="E42" s="8">
        <v>8.2035220248913427E-6</v>
      </c>
      <c r="F42" s="13">
        <f t="shared" si="2"/>
        <v>0.54459814763433612</v>
      </c>
      <c r="G42" s="8">
        <v>5.254062810279938E-7</v>
      </c>
      <c r="N42" s="37"/>
    </row>
    <row r="43" spans="1:14" ht="15.75" customHeight="1" x14ac:dyDescent="0.2">
      <c r="A43" s="13">
        <f t="shared" si="1"/>
        <v>0.96775980027703601</v>
      </c>
      <c r="B43" s="8">
        <v>2.1744838106756853E-4</v>
      </c>
      <c r="C43" s="8">
        <v>2.1744838106756851E-7</v>
      </c>
      <c r="D43" s="8">
        <v>2.2021338345449015</v>
      </c>
      <c r="E43" s="8">
        <v>8.1181534385845725E-6</v>
      </c>
      <c r="F43" s="13">
        <f t="shared" si="2"/>
        <v>0.51823137349188642</v>
      </c>
      <c r="G43" s="8">
        <v>5.5228496800459588E-7</v>
      </c>
      <c r="N43" s="37"/>
    </row>
    <row r="44" spans="1:14" ht="15.75" customHeight="1" x14ac:dyDescent="0.2">
      <c r="A44" s="13">
        <f t="shared" si="1"/>
        <v>0.95354216635479261</v>
      </c>
      <c r="B44" s="8">
        <v>2.1323341333591542E-4</v>
      </c>
      <c r="C44" s="8">
        <v>2.1323341333591543E-7</v>
      </c>
      <c r="D44" s="8">
        <v>2.2093057079768879</v>
      </c>
      <c r="E44" s="8">
        <v>8.0766852328583907E-6</v>
      </c>
      <c r="F44" s="13">
        <f t="shared" si="2"/>
        <v>0.53033204039450499</v>
      </c>
      <c r="G44" s="8">
        <v>5.8137702216638695E-7</v>
      </c>
      <c r="N44" s="37"/>
    </row>
    <row r="45" spans="1:14" ht="15.75" customHeight="1" x14ac:dyDescent="0.2">
      <c r="A45" s="13">
        <f t="shared" si="1"/>
        <v>0.88098738212150474</v>
      </c>
      <c r="B45" s="8">
        <v>2.1162798554256266E-4</v>
      </c>
      <c r="C45" s="8">
        <v>2.1162798554256266E-7</v>
      </c>
      <c r="D45" s="8">
        <v>2.1806361549199904</v>
      </c>
      <c r="E45" s="8">
        <v>7.9923961409501015E-6</v>
      </c>
      <c r="F45" s="13">
        <f t="shared" si="2"/>
        <v>0.49992080593771293</v>
      </c>
      <c r="G45" s="8">
        <v>5.5946785353223025E-7</v>
      </c>
      <c r="N45" s="37"/>
    </row>
    <row r="46" spans="1:14" ht="15.75" customHeight="1" x14ac:dyDescent="0.2">
      <c r="A46" s="13">
        <f t="shared" si="1"/>
        <v>0.88961037179415958</v>
      </c>
      <c r="B46" s="8">
        <v>2.0926798226370566E-4</v>
      </c>
      <c r="C46" s="8">
        <v>2.0926798226370566E-7</v>
      </c>
      <c r="D46" s="8">
        <v>2.1732354121897655</v>
      </c>
      <c r="E46" s="8">
        <v>8.0087309394364191E-6</v>
      </c>
      <c r="F46" s="13">
        <f t="shared" si="2"/>
        <v>0.52518027490558761</v>
      </c>
      <c r="G46" s="8">
        <v>5.9518487151300731E-7</v>
      </c>
      <c r="N46" s="37"/>
    </row>
    <row r="47" spans="1:14" ht="15.75" customHeight="1" x14ac:dyDescent="0.2">
      <c r="A47" s="13">
        <f t="shared" si="1"/>
        <v>0.83035473192283771</v>
      </c>
      <c r="B47" s="8">
        <v>2.0945995122455792E-4</v>
      </c>
      <c r="C47" s="8">
        <v>2.0945995122455792E-7</v>
      </c>
      <c r="D47" s="8">
        <v>2.1567842291698751</v>
      </c>
      <c r="E47" s="8">
        <v>7.8878371897193175E-6</v>
      </c>
      <c r="F47" s="13">
        <f t="shared" si="2"/>
        <v>0.51492794905625683</v>
      </c>
      <c r="G47" s="8">
        <v>6.483286275467589E-7</v>
      </c>
      <c r="I47" s="9"/>
      <c r="N47" s="37"/>
    </row>
    <row r="48" spans="1:14" ht="15.75" customHeight="1" x14ac:dyDescent="0.2">
      <c r="A48" s="13">
        <f t="shared" si="1"/>
        <v>0.81609525267334515</v>
      </c>
      <c r="B48" s="8">
        <v>2.0253111465045806E-4</v>
      </c>
      <c r="C48" s="8">
        <v>2.0253111465045806E-7</v>
      </c>
      <c r="D48" s="8">
        <v>2.1636800556727485</v>
      </c>
      <c r="E48" s="8">
        <v>7.8587798455323057E-6</v>
      </c>
      <c r="F48" s="13">
        <f t="shared" si="2"/>
        <v>0.54401219856869198</v>
      </c>
      <c r="G48" s="8">
        <v>6.2982817586552359E-7</v>
      </c>
      <c r="N48" s="37"/>
    </row>
    <row r="49" spans="1:14" ht="15.75" customHeight="1" x14ac:dyDescent="0.2">
      <c r="A49" s="13">
        <f t="shared" si="1"/>
        <v>0.69537234154478567</v>
      </c>
      <c r="B49" s="8">
        <v>1.3988097990274111E-4</v>
      </c>
      <c r="C49" s="8">
        <v>1.3988097990274112E-7</v>
      </c>
      <c r="D49" s="8">
        <v>2.1494199821532969</v>
      </c>
      <c r="E49" s="8">
        <v>6.651085569476502E-6</v>
      </c>
      <c r="F49" s="13">
        <f t="shared" si="2"/>
        <v>0.47456644309649149</v>
      </c>
      <c r="G49" s="8">
        <v>6.0505358901281257E-7</v>
      </c>
      <c r="N49" s="37"/>
    </row>
    <row r="50" spans="1:14" ht="15.75" customHeight="1" x14ac:dyDescent="0.2">
      <c r="N50" s="37"/>
    </row>
    <row r="51" spans="1:14" ht="15.75" customHeight="1" x14ac:dyDescent="0.2">
      <c r="A51" s="13" t="s">
        <v>28</v>
      </c>
      <c r="B51" s="8"/>
      <c r="C51" s="8"/>
      <c r="D51" s="8"/>
      <c r="E51" s="8"/>
      <c r="F51" s="8"/>
      <c r="G51" s="8"/>
      <c r="N51" s="37"/>
    </row>
    <row r="52" spans="1:14" ht="15.75" customHeight="1" x14ac:dyDescent="0.2">
      <c r="A52" s="8">
        <f>AVERAGE(A30:A49)</f>
        <v>1.1080003279308421</v>
      </c>
      <c r="B52" s="8">
        <f t="shared" ref="B52:G52" si="3">AVERAGE(B30:B49)</f>
        <v>2.1369044495426782E-4</v>
      </c>
      <c r="C52" s="8">
        <f t="shared" si="3"/>
        <v>2.1369044495426785E-7</v>
      </c>
      <c r="D52" s="8">
        <f t="shared" si="3"/>
        <v>2.3075183931299614</v>
      </c>
      <c r="E52" s="8">
        <f t="shared" si="3"/>
        <v>8.216688713674824E-6</v>
      </c>
      <c r="F52" s="13">
        <f t="shared" si="3"/>
        <v>0.46214596912785277</v>
      </c>
      <c r="G52" s="8">
        <f t="shared" si="3"/>
        <v>3.8305775445705003E-7</v>
      </c>
      <c r="N52" s="37"/>
    </row>
    <row r="53" spans="1:14" ht="15.75" customHeight="1" x14ac:dyDescent="0.2">
      <c r="N53" s="37"/>
    </row>
    <row r="54" spans="1:14" ht="15.75" customHeight="1" x14ac:dyDescent="0.2">
      <c r="A54" s="13" t="s">
        <v>29</v>
      </c>
      <c r="B54" s="8"/>
      <c r="C54" s="8"/>
      <c r="D54" s="8"/>
      <c r="E54" s="8"/>
      <c r="F54" s="8"/>
      <c r="G54" s="8"/>
      <c r="N54" s="37"/>
    </row>
    <row r="55" spans="1:14" ht="15.75" customHeight="1" x14ac:dyDescent="0.2">
      <c r="A55" s="8">
        <f>STDEVA(A30:A49)</f>
        <v>0.21979777141029216</v>
      </c>
      <c r="B55" s="8">
        <f t="shared" ref="B55:G55" si="4">STDEVA(B30:B49)</f>
        <v>1.9444939902950333E-5</v>
      </c>
      <c r="C55" s="8">
        <f t="shared" si="4"/>
        <v>1.944493990295033E-8</v>
      </c>
      <c r="D55" s="8">
        <f t="shared" si="4"/>
        <v>0.18925982205522091</v>
      </c>
      <c r="E55" s="8">
        <f t="shared" si="4"/>
        <v>4.4599698355101236E-7</v>
      </c>
      <c r="F55" s="8">
        <f t="shared" si="4"/>
        <v>8.4662386337913204E-2</v>
      </c>
      <c r="G55" s="8">
        <f t="shared" si="4"/>
        <v>2.016682556801066E-7</v>
      </c>
      <c r="N55" s="37"/>
    </row>
    <row r="56" spans="1:14" ht="15.75" customHeight="1" x14ac:dyDescent="0.2">
      <c r="N56" s="37"/>
    </row>
    <row r="57" spans="1:14" ht="15.75" customHeight="1" x14ac:dyDescent="0.2">
      <c r="N57" s="37"/>
    </row>
    <row r="58" spans="1:14" ht="15.75" customHeight="1" x14ac:dyDescent="0.2">
      <c r="N58" s="37"/>
    </row>
    <row r="59" spans="1:14" ht="15.75" customHeight="1" x14ac:dyDescent="0.2">
      <c r="N59" s="3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FA225-4DC2-458A-8916-B2FB944A10E5}">
  <dimension ref="A1:V21"/>
  <sheetViews>
    <sheetView zoomScale="112" workbookViewId="0">
      <selection activeCell="C2" sqref="C2:C21"/>
    </sheetView>
  </sheetViews>
  <sheetFormatPr defaultRowHeight="12.75" x14ac:dyDescent="0.2"/>
  <cols>
    <col min="1" max="1" width="9.140625" bestFit="1" customWidth="1"/>
    <col min="2" max="4" width="9.28515625" bestFit="1" customWidth="1"/>
    <col min="5" max="5" width="13.140625" customWidth="1"/>
    <col min="6" max="6" width="9.28515625" bestFit="1" customWidth="1"/>
    <col min="9" max="9" width="10.140625" bestFit="1" customWidth="1"/>
    <col min="10" max="14" width="9.28515625" bestFit="1" customWidth="1"/>
    <col min="16" max="16" width="9.5703125" customWidth="1"/>
    <col min="17" max="17" width="14.7109375" customWidth="1"/>
    <col min="18" max="20" width="9.28515625" bestFit="1" customWidth="1"/>
  </cols>
  <sheetData>
    <row r="1" spans="1:22" ht="14.25" x14ac:dyDescent="0.2">
      <c r="A1" s="20" t="s">
        <v>30</v>
      </c>
      <c r="B1" s="20" t="s">
        <v>31</v>
      </c>
      <c r="C1" s="20" t="s">
        <v>32</v>
      </c>
      <c r="D1" s="20" t="s">
        <v>33</v>
      </c>
      <c r="E1" s="21" t="s">
        <v>34</v>
      </c>
      <c r="F1" s="22" t="s">
        <v>35</v>
      </c>
      <c r="I1" s="20" t="s">
        <v>36</v>
      </c>
      <c r="J1" s="20" t="s">
        <v>31</v>
      </c>
      <c r="K1" s="20" t="s">
        <v>32</v>
      </c>
      <c r="L1" s="20" t="s">
        <v>33</v>
      </c>
      <c r="M1" s="21" t="s">
        <v>34</v>
      </c>
      <c r="N1" s="22" t="s">
        <v>35</v>
      </c>
      <c r="Q1" s="20" t="s">
        <v>37</v>
      </c>
      <c r="R1" s="20" t="s">
        <v>31</v>
      </c>
      <c r="S1" s="20" t="s">
        <v>32</v>
      </c>
      <c r="T1" s="20" t="s">
        <v>33</v>
      </c>
      <c r="U1" s="21" t="s">
        <v>34</v>
      </c>
      <c r="V1" s="22" t="s">
        <v>35</v>
      </c>
    </row>
    <row r="2" spans="1:22" x14ac:dyDescent="0.2">
      <c r="A2" s="23">
        <v>10000000</v>
      </c>
      <c r="B2" s="23">
        <v>1</v>
      </c>
      <c r="C2" s="29">
        <v>5.2001690000000003E-2</v>
      </c>
      <c r="D2" s="29">
        <v>0.13</v>
      </c>
      <c r="E2" s="31">
        <v>5.2411820999999997E-2</v>
      </c>
      <c r="F2">
        <f>E2/C2</f>
        <v>1.00788687829184</v>
      </c>
      <c r="I2" s="23">
        <v>100000000</v>
      </c>
      <c r="J2" s="23">
        <v>1</v>
      </c>
      <c r="K2" s="27">
        <v>0.51884459199999999</v>
      </c>
      <c r="L2" s="27">
        <v>0.02</v>
      </c>
      <c r="M2" s="28">
        <v>0.52555471799999998</v>
      </c>
      <c r="N2">
        <f>M2/K2</f>
        <v>1.0129328244014923</v>
      </c>
      <c r="Q2" s="23">
        <v>1000000000</v>
      </c>
      <c r="R2" s="23">
        <v>1</v>
      </c>
      <c r="S2" s="24">
        <v>5.1724884170000003</v>
      </c>
      <c r="T2" s="25">
        <v>0.02</v>
      </c>
      <c r="U2" s="26">
        <v>5.2471770700000002</v>
      </c>
      <c r="V2">
        <f>U2/S2</f>
        <v>1.0144395979224481</v>
      </c>
    </row>
    <row r="3" spans="1:22" x14ac:dyDescent="0.2">
      <c r="A3" s="23">
        <v>10000000</v>
      </c>
      <c r="B3" s="23">
        <v>2</v>
      </c>
      <c r="C3" s="29">
        <v>4.4870212E-2</v>
      </c>
      <c r="D3" s="29">
        <v>0.11</v>
      </c>
      <c r="E3" s="31">
        <v>5.2411820999999997E-2</v>
      </c>
      <c r="F3" s="30">
        <f t="shared" ref="F3:F21" si="0">E3/C3</f>
        <v>1.1680760723840573</v>
      </c>
      <c r="I3" s="23">
        <v>100000000</v>
      </c>
      <c r="J3" s="23">
        <v>2</v>
      </c>
      <c r="K3" s="27">
        <v>0.42091338099999998</v>
      </c>
      <c r="L3" s="27">
        <v>1.23</v>
      </c>
      <c r="M3" s="28">
        <v>0.52555471799999998</v>
      </c>
      <c r="N3" s="30">
        <f t="shared" ref="N3:N21" si="1">M3/K3</f>
        <v>1.2486053941820396</v>
      </c>
      <c r="Q3" s="23">
        <v>1000000000</v>
      </c>
      <c r="R3" s="23">
        <v>2</v>
      </c>
      <c r="S3" s="24">
        <v>4.1283251070000002</v>
      </c>
      <c r="T3" s="25">
        <v>0.02</v>
      </c>
      <c r="U3" s="26">
        <v>5.2471770700000002</v>
      </c>
      <c r="V3" s="30">
        <f t="shared" ref="V3:V21" si="2">U3/S3</f>
        <v>1.2710183752492921</v>
      </c>
    </row>
    <row r="4" spans="1:22" x14ac:dyDescent="0.2">
      <c r="A4" s="23">
        <v>10000000</v>
      </c>
      <c r="B4" s="23">
        <v>3</v>
      </c>
      <c r="C4" s="29">
        <v>4.0288800999999999E-2</v>
      </c>
      <c r="D4" s="29">
        <v>0.13</v>
      </c>
      <c r="E4" s="31">
        <v>5.2411820999999997E-2</v>
      </c>
      <c r="F4" s="30">
        <f t="shared" si="0"/>
        <v>1.300902973012277</v>
      </c>
      <c r="I4" s="23">
        <v>100000000</v>
      </c>
      <c r="J4" s="23">
        <v>3</v>
      </c>
      <c r="K4" s="27">
        <v>0.38272230699999998</v>
      </c>
      <c r="L4" s="27">
        <v>0.05</v>
      </c>
      <c r="M4" s="28">
        <v>0.52555471799999998</v>
      </c>
      <c r="N4" s="30">
        <f t="shared" si="1"/>
        <v>1.3732011654078997</v>
      </c>
      <c r="Q4" s="23">
        <v>1000000000</v>
      </c>
      <c r="R4" s="23">
        <v>3</v>
      </c>
      <c r="S4" s="24">
        <v>3.7897811479999999</v>
      </c>
      <c r="T4" s="25">
        <v>0.02</v>
      </c>
      <c r="U4" s="26">
        <v>5.2471770700000002</v>
      </c>
      <c r="V4" s="30">
        <f t="shared" si="2"/>
        <v>1.3845593888103853</v>
      </c>
    </row>
    <row r="5" spans="1:22" x14ac:dyDescent="0.2">
      <c r="A5" s="23">
        <v>10000000</v>
      </c>
      <c r="B5" s="23">
        <v>4</v>
      </c>
      <c r="C5" s="29">
        <v>3.9548110999999997E-2</v>
      </c>
      <c r="D5" s="29">
        <v>0.16</v>
      </c>
      <c r="E5" s="31">
        <v>5.2411820999999997E-2</v>
      </c>
      <c r="F5" s="30">
        <f t="shared" si="0"/>
        <v>1.3252673686487833</v>
      </c>
      <c r="I5" s="23">
        <v>100000000</v>
      </c>
      <c r="J5" s="23">
        <v>4</v>
      </c>
      <c r="K5" s="27">
        <v>0.363456428</v>
      </c>
      <c r="L5" s="27">
        <v>0.05</v>
      </c>
      <c r="M5" s="28">
        <v>0.52555471799999998</v>
      </c>
      <c r="N5" s="30">
        <f t="shared" si="1"/>
        <v>1.4459909840967236</v>
      </c>
      <c r="Q5" s="23">
        <v>1000000000</v>
      </c>
      <c r="R5" s="23">
        <v>4</v>
      </c>
      <c r="S5" s="24">
        <v>3.60245748</v>
      </c>
      <c r="T5" s="25">
        <v>0.03</v>
      </c>
      <c r="U5" s="26">
        <v>5.2471770700000002</v>
      </c>
      <c r="V5" s="30">
        <f t="shared" si="2"/>
        <v>1.4565548931891905</v>
      </c>
    </row>
    <row r="6" spans="1:22" x14ac:dyDescent="0.2">
      <c r="A6" s="23">
        <v>10000000</v>
      </c>
      <c r="B6" s="23">
        <v>5</v>
      </c>
      <c r="C6" s="29">
        <v>3.8169296999999998E-2</v>
      </c>
      <c r="D6" s="29">
        <v>0.11</v>
      </c>
      <c r="E6" s="31">
        <v>5.2411820999999997E-2</v>
      </c>
      <c r="F6" s="30">
        <f t="shared" si="0"/>
        <v>1.3731408519260913</v>
      </c>
      <c r="I6" s="23">
        <v>100000000</v>
      </c>
      <c r="J6" s="23">
        <v>5</v>
      </c>
      <c r="K6" s="27">
        <v>0.35370188400000002</v>
      </c>
      <c r="L6" s="27">
        <v>0.21</v>
      </c>
      <c r="M6" s="28">
        <v>0.52555471799999998</v>
      </c>
      <c r="N6" s="30">
        <f t="shared" si="1"/>
        <v>1.4858691507563471</v>
      </c>
      <c r="Q6" s="23">
        <v>1000000000</v>
      </c>
      <c r="R6" s="23">
        <v>5</v>
      </c>
      <c r="S6" s="24">
        <v>3.5077840079999998</v>
      </c>
      <c r="T6" s="25">
        <v>0.03</v>
      </c>
      <c r="U6" s="26">
        <v>5.2471770700000002</v>
      </c>
      <c r="V6" s="30">
        <f t="shared" si="2"/>
        <v>1.495866637749949</v>
      </c>
    </row>
    <row r="7" spans="1:22" x14ac:dyDescent="0.2">
      <c r="A7" s="23">
        <v>10000000</v>
      </c>
      <c r="B7" s="23">
        <v>6</v>
      </c>
      <c r="C7" s="29">
        <v>3.8056988999999999E-2</v>
      </c>
      <c r="D7" s="29">
        <v>0.16</v>
      </c>
      <c r="E7" s="31">
        <v>5.2411820999999997E-2</v>
      </c>
      <c r="F7" s="30">
        <f t="shared" si="0"/>
        <v>1.3771930564449015</v>
      </c>
      <c r="I7" s="23">
        <v>100000000</v>
      </c>
      <c r="J7" s="23">
        <v>6</v>
      </c>
      <c r="K7" s="27">
        <v>0.34668792599999998</v>
      </c>
      <c r="L7" s="27">
        <v>0.11</v>
      </c>
      <c r="M7" s="28">
        <v>0.52555471799999998</v>
      </c>
      <c r="N7" s="30">
        <f t="shared" si="1"/>
        <v>1.5159302605767702</v>
      </c>
      <c r="Q7" s="23">
        <v>1000000000</v>
      </c>
      <c r="R7" s="23">
        <v>6</v>
      </c>
      <c r="S7" s="24">
        <v>3.4274542760000002</v>
      </c>
      <c r="T7" s="25">
        <v>0.02</v>
      </c>
      <c r="U7" s="26">
        <v>5.2471770700000002</v>
      </c>
      <c r="V7" s="30">
        <f t="shared" si="2"/>
        <v>1.5309254763053184</v>
      </c>
    </row>
    <row r="8" spans="1:22" x14ac:dyDescent="0.2">
      <c r="A8" s="23">
        <v>10000000</v>
      </c>
      <c r="B8" s="23">
        <v>7</v>
      </c>
      <c r="C8" s="29">
        <v>3.7204682000000003E-2</v>
      </c>
      <c r="D8" s="29">
        <v>0.13</v>
      </c>
      <c r="E8" s="31">
        <v>5.2411820999999997E-2</v>
      </c>
      <c r="F8" s="30">
        <f t="shared" si="0"/>
        <v>1.4087426147063962</v>
      </c>
      <c r="I8" s="23">
        <v>100000000</v>
      </c>
      <c r="J8" s="23">
        <v>7</v>
      </c>
      <c r="K8" s="27">
        <v>0.34216047300000002</v>
      </c>
      <c r="L8" s="27">
        <v>0.06</v>
      </c>
      <c r="M8" s="28">
        <v>0.52555471799999998</v>
      </c>
      <c r="N8" s="30">
        <f t="shared" si="1"/>
        <v>1.5359889860802243</v>
      </c>
      <c r="Q8" s="23">
        <v>1000000000</v>
      </c>
      <c r="R8" s="23">
        <v>7</v>
      </c>
      <c r="S8" s="24">
        <v>3.3865974529999998</v>
      </c>
      <c r="T8" s="25">
        <v>0.03</v>
      </c>
      <c r="U8" s="26">
        <v>5.2471770700000002</v>
      </c>
      <c r="V8" s="30">
        <f t="shared" si="2"/>
        <v>1.5493949732206336</v>
      </c>
    </row>
    <row r="9" spans="1:22" x14ac:dyDescent="0.2">
      <c r="A9" s="23">
        <v>10000000</v>
      </c>
      <c r="B9" s="23">
        <v>8</v>
      </c>
      <c r="C9" s="29">
        <v>3.7143096E-2</v>
      </c>
      <c r="D9" s="29">
        <v>0.19</v>
      </c>
      <c r="E9" s="31">
        <v>5.2411820999999997E-2</v>
      </c>
      <c r="F9" s="30">
        <f t="shared" si="0"/>
        <v>1.4110784141418906</v>
      </c>
      <c r="I9" s="23">
        <v>100000000</v>
      </c>
      <c r="J9" s="23">
        <v>8</v>
      </c>
      <c r="K9" s="27">
        <v>0.33830987299999998</v>
      </c>
      <c r="L9" s="27">
        <v>7.0000000000000007E-2</v>
      </c>
      <c r="M9" s="28">
        <v>0.52555471799999998</v>
      </c>
      <c r="N9" s="30">
        <f t="shared" si="1"/>
        <v>1.5534714176077267</v>
      </c>
      <c r="Q9" s="23">
        <v>1000000000</v>
      </c>
      <c r="R9" s="23">
        <v>8</v>
      </c>
      <c r="S9" s="24">
        <v>3.340838282</v>
      </c>
      <c r="T9" s="25">
        <v>0.02</v>
      </c>
      <c r="U9" s="26">
        <v>5.2471770700000002</v>
      </c>
      <c r="V9" s="30">
        <f t="shared" si="2"/>
        <v>1.5706169012343711</v>
      </c>
    </row>
    <row r="10" spans="1:22" x14ac:dyDescent="0.2">
      <c r="A10" s="23">
        <v>10000000</v>
      </c>
      <c r="B10" s="23">
        <v>9</v>
      </c>
      <c r="C10" s="29">
        <v>3.6846406999999998E-2</v>
      </c>
      <c r="D10" s="29">
        <v>0.13</v>
      </c>
      <c r="E10" s="31">
        <v>5.2411820999999997E-2</v>
      </c>
      <c r="F10" s="30">
        <f t="shared" si="0"/>
        <v>1.4224404838170517</v>
      </c>
      <c r="I10" s="23">
        <v>100000000</v>
      </c>
      <c r="J10" s="23">
        <v>9</v>
      </c>
      <c r="K10" s="27">
        <v>0.33652576699999998</v>
      </c>
      <c r="L10" s="27">
        <v>7.0000000000000007E-2</v>
      </c>
      <c r="M10" s="28">
        <v>0.52555471799999998</v>
      </c>
      <c r="N10" s="30">
        <f t="shared" si="1"/>
        <v>1.5617072139382422</v>
      </c>
      <c r="Q10" s="23">
        <v>1000000000</v>
      </c>
      <c r="R10" s="23">
        <v>9</v>
      </c>
      <c r="S10" s="24">
        <v>3.3217846080000002</v>
      </c>
      <c r="T10" s="25">
        <v>0.03</v>
      </c>
      <c r="U10" s="26">
        <v>5.2471770700000002</v>
      </c>
      <c r="V10" s="30">
        <f t="shared" si="2"/>
        <v>1.5796259207665038</v>
      </c>
    </row>
    <row r="11" spans="1:22" x14ac:dyDescent="0.2">
      <c r="A11" s="23">
        <v>10000000</v>
      </c>
      <c r="B11" s="23">
        <v>10</v>
      </c>
      <c r="C11" s="29">
        <v>3.6926351000000003E-2</v>
      </c>
      <c r="D11" s="29">
        <v>0.24</v>
      </c>
      <c r="E11" s="31">
        <v>5.2411820999999997E-2</v>
      </c>
      <c r="F11" s="30">
        <f t="shared" si="0"/>
        <v>1.419360959873885</v>
      </c>
      <c r="I11" s="23">
        <v>100000000</v>
      </c>
      <c r="J11" s="23">
        <v>10</v>
      </c>
      <c r="K11" s="27">
        <v>0.33452232999999998</v>
      </c>
      <c r="L11" s="27">
        <v>0.09</v>
      </c>
      <c r="M11" s="28">
        <v>0.52555471799999998</v>
      </c>
      <c r="N11" s="30">
        <f t="shared" si="1"/>
        <v>1.5710601979843917</v>
      </c>
      <c r="Q11" s="23">
        <v>1000000000</v>
      </c>
      <c r="R11" s="23">
        <v>10</v>
      </c>
      <c r="S11" s="24">
        <v>3.2898250720000002</v>
      </c>
      <c r="T11" s="25">
        <v>0.02</v>
      </c>
      <c r="U11" s="26">
        <v>5.2471770700000002</v>
      </c>
      <c r="V11" s="30">
        <f t="shared" si="2"/>
        <v>1.5949714514182534</v>
      </c>
    </row>
    <row r="12" spans="1:22" x14ac:dyDescent="0.2">
      <c r="A12" s="23">
        <v>10000000</v>
      </c>
      <c r="B12" s="23">
        <v>11</v>
      </c>
      <c r="C12" s="29">
        <v>3.6609257999999999E-2</v>
      </c>
      <c r="D12" s="29">
        <v>0.17</v>
      </c>
      <c r="E12" s="31">
        <v>5.2411820999999997E-2</v>
      </c>
      <c r="F12" s="30">
        <f t="shared" si="0"/>
        <v>1.4316548289506441</v>
      </c>
      <c r="I12" s="23">
        <v>100000000</v>
      </c>
      <c r="J12" s="23">
        <v>11</v>
      </c>
      <c r="K12" s="27">
        <v>0.332977572</v>
      </c>
      <c r="L12" s="27">
        <v>0.11</v>
      </c>
      <c r="M12" s="28">
        <v>0.52555471799999998</v>
      </c>
      <c r="N12" s="30">
        <f t="shared" si="1"/>
        <v>1.5783487003142662</v>
      </c>
      <c r="Q12" s="23">
        <v>1000000000</v>
      </c>
      <c r="R12" s="23">
        <v>11</v>
      </c>
      <c r="S12" s="24">
        <v>3.2796546599999998</v>
      </c>
      <c r="T12" s="25">
        <v>0.05</v>
      </c>
      <c r="U12" s="26">
        <v>5.2471770700000002</v>
      </c>
      <c r="V12" s="30">
        <f t="shared" si="2"/>
        <v>1.5999175565637147</v>
      </c>
    </row>
    <row r="13" spans="1:22" x14ac:dyDescent="0.2">
      <c r="A13" s="23">
        <v>10000000</v>
      </c>
      <c r="B13" s="23">
        <v>12</v>
      </c>
      <c r="C13" s="29">
        <v>3.6678370000000002E-2</v>
      </c>
      <c r="D13" s="29">
        <v>0.21</v>
      </c>
      <c r="E13" s="31">
        <v>5.2411820999999997E-2</v>
      </c>
      <c r="F13" s="30">
        <f t="shared" si="0"/>
        <v>1.4289572028418929</v>
      </c>
      <c r="I13" s="23">
        <v>100000000</v>
      </c>
      <c r="J13" s="23">
        <v>12</v>
      </c>
      <c r="K13" s="27">
        <v>0.332830719</v>
      </c>
      <c r="L13" s="27">
        <v>0.1</v>
      </c>
      <c r="M13" s="28">
        <v>0.52555471799999998</v>
      </c>
      <c r="N13" s="30">
        <f t="shared" si="1"/>
        <v>1.579045106109932</v>
      </c>
      <c r="Q13" s="23">
        <v>1000000000</v>
      </c>
      <c r="R13" s="23">
        <v>12</v>
      </c>
      <c r="S13" s="24">
        <v>3.268990531</v>
      </c>
      <c r="T13" s="25">
        <v>0.04</v>
      </c>
      <c r="U13" s="26">
        <v>5.2471770700000002</v>
      </c>
      <c r="V13" s="30">
        <f t="shared" si="2"/>
        <v>1.6051368213645034</v>
      </c>
    </row>
    <row r="14" spans="1:22" x14ac:dyDescent="0.2">
      <c r="A14" s="23">
        <v>10000000</v>
      </c>
      <c r="B14" s="23">
        <v>13</v>
      </c>
      <c r="C14" s="29">
        <v>3.6323146000000001E-2</v>
      </c>
      <c r="D14" s="29">
        <v>0.21</v>
      </c>
      <c r="E14" s="31">
        <v>5.2411820999999997E-2</v>
      </c>
      <c r="F14" s="30">
        <f t="shared" si="0"/>
        <v>1.4429317603711969</v>
      </c>
      <c r="I14" s="23">
        <v>100000000</v>
      </c>
      <c r="J14" s="23">
        <v>13</v>
      </c>
      <c r="K14" s="27">
        <v>0.331352111</v>
      </c>
      <c r="L14" s="27">
        <v>0.14000000000000001</v>
      </c>
      <c r="M14" s="28">
        <v>0.52555471799999998</v>
      </c>
      <c r="N14" s="30">
        <f t="shared" si="1"/>
        <v>1.5860913528328178</v>
      </c>
      <c r="Q14" s="23">
        <v>1000000000</v>
      </c>
      <c r="R14" s="23">
        <v>13</v>
      </c>
      <c r="S14" s="24">
        <v>3.2567077520000001</v>
      </c>
      <c r="T14" s="25">
        <v>0.05</v>
      </c>
      <c r="U14" s="26">
        <v>5.2471770700000002</v>
      </c>
      <c r="V14" s="30">
        <f t="shared" si="2"/>
        <v>1.6111906469893158</v>
      </c>
    </row>
    <row r="15" spans="1:22" x14ac:dyDescent="0.2">
      <c r="A15" s="23">
        <v>10000000</v>
      </c>
      <c r="B15" s="23">
        <v>14</v>
      </c>
      <c r="C15" s="29">
        <v>3.6670432000000003E-2</v>
      </c>
      <c r="D15" s="29">
        <v>0.2</v>
      </c>
      <c r="E15" s="31">
        <v>5.2411820999999997E-2</v>
      </c>
      <c r="F15" s="30">
        <f t="shared" si="0"/>
        <v>1.4292665273209759</v>
      </c>
      <c r="I15" s="23">
        <v>100000000</v>
      </c>
      <c r="J15" s="23">
        <v>14</v>
      </c>
      <c r="K15" s="27">
        <v>0.330222564</v>
      </c>
      <c r="L15" s="27">
        <v>0.11</v>
      </c>
      <c r="M15" s="28">
        <v>0.52555471799999998</v>
      </c>
      <c r="N15" s="30">
        <f t="shared" si="1"/>
        <v>1.5915166778245959</v>
      </c>
      <c r="Q15" s="23">
        <v>1000000000</v>
      </c>
      <c r="R15" s="23">
        <v>14</v>
      </c>
      <c r="S15" s="24">
        <v>3.2459761139999999</v>
      </c>
      <c r="T15" s="25">
        <v>0.04</v>
      </c>
      <c r="U15" s="26">
        <v>5.2471770700000002</v>
      </c>
      <c r="V15" s="30">
        <f t="shared" si="2"/>
        <v>1.6165174621491378</v>
      </c>
    </row>
    <row r="16" spans="1:22" x14ac:dyDescent="0.2">
      <c r="A16" s="23">
        <v>10000000</v>
      </c>
      <c r="B16" s="23">
        <v>15</v>
      </c>
      <c r="C16" s="29">
        <v>3.6469223000000002E-2</v>
      </c>
      <c r="D16" s="29">
        <v>0.19</v>
      </c>
      <c r="E16" s="31">
        <v>5.2411820999999997E-2</v>
      </c>
      <c r="F16" s="30">
        <f t="shared" si="0"/>
        <v>1.4371521159088032</v>
      </c>
      <c r="I16" s="23">
        <v>100000000</v>
      </c>
      <c r="J16" s="23">
        <v>15</v>
      </c>
      <c r="K16" s="27">
        <v>0.329120256</v>
      </c>
      <c r="L16" s="27">
        <v>0.15</v>
      </c>
      <c r="M16" s="28">
        <v>0.52555471799999998</v>
      </c>
      <c r="N16" s="30">
        <f t="shared" si="1"/>
        <v>1.5968470746449588</v>
      </c>
      <c r="Q16" s="23">
        <v>1000000000</v>
      </c>
      <c r="R16" s="23">
        <v>15</v>
      </c>
      <c r="S16" s="24">
        <v>3.2403634000000001</v>
      </c>
      <c r="T16" s="25">
        <v>0.03</v>
      </c>
      <c r="U16" s="26">
        <v>5.2471770700000002</v>
      </c>
      <c r="V16" s="30">
        <f t="shared" si="2"/>
        <v>1.6193174722316639</v>
      </c>
    </row>
    <row r="17" spans="1:22" x14ac:dyDescent="0.2">
      <c r="A17" s="23">
        <v>10000000</v>
      </c>
      <c r="B17" s="23">
        <v>16</v>
      </c>
      <c r="C17" s="29">
        <v>3.6234097E-2</v>
      </c>
      <c r="D17" s="29">
        <v>0.31</v>
      </c>
      <c r="E17" s="31">
        <v>5.2411820999999997E-2</v>
      </c>
      <c r="F17" s="30">
        <f t="shared" si="0"/>
        <v>1.4464779127792255</v>
      </c>
      <c r="I17" s="23">
        <v>100000000</v>
      </c>
      <c r="J17" s="23">
        <v>16</v>
      </c>
      <c r="K17" s="27">
        <v>0.32971230400000001</v>
      </c>
      <c r="L17" s="27">
        <v>0.14000000000000001</v>
      </c>
      <c r="M17" s="28">
        <v>0.52555471799999998</v>
      </c>
      <c r="N17" s="30">
        <f t="shared" si="1"/>
        <v>1.5939796957046528</v>
      </c>
      <c r="Q17" s="23">
        <v>1000000000</v>
      </c>
      <c r="R17" s="23">
        <v>16</v>
      </c>
      <c r="S17" s="24">
        <v>3.2405042829999999</v>
      </c>
      <c r="T17" s="25">
        <v>0.05</v>
      </c>
      <c r="U17" s="26">
        <v>5.2471770700000002</v>
      </c>
      <c r="V17" s="30">
        <f t="shared" si="2"/>
        <v>1.6192470713670093</v>
      </c>
    </row>
    <row r="18" spans="1:22" x14ac:dyDescent="0.2">
      <c r="A18" s="23">
        <v>10000000</v>
      </c>
      <c r="B18" s="23">
        <v>17</v>
      </c>
      <c r="C18" s="29">
        <v>3.6052964E-2</v>
      </c>
      <c r="D18" s="29">
        <v>0.2</v>
      </c>
      <c r="E18" s="31">
        <v>5.2411820999999997E-2</v>
      </c>
      <c r="F18" s="30">
        <f t="shared" si="0"/>
        <v>1.4537451345193144</v>
      </c>
      <c r="I18" s="23">
        <v>100000000</v>
      </c>
      <c r="J18" s="23">
        <v>17</v>
      </c>
      <c r="K18" s="27">
        <v>0.329426577</v>
      </c>
      <c r="L18" s="27">
        <v>0.15</v>
      </c>
      <c r="M18" s="28">
        <v>0.52555471799999998</v>
      </c>
      <c r="N18" s="30">
        <f t="shared" si="1"/>
        <v>1.595362228470109</v>
      </c>
      <c r="Q18" s="23">
        <v>1000000000</v>
      </c>
      <c r="R18" s="23">
        <v>17</v>
      </c>
      <c r="S18" s="24">
        <v>3.2313031859999999</v>
      </c>
      <c r="T18" s="25">
        <v>0.06</v>
      </c>
      <c r="U18" s="26">
        <v>5.2471770700000002</v>
      </c>
      <c r="V18" s="30">
        <f t="shared" si="2"/>
        <v>1.6238578579484619</v>
      </c>
    </row>
    <row r="19" spans="1:22" x14ac:dyDescent="0.2">
      <c r="A19" s="23">
        <v>10000000</v>
      </c>
      <c r="B19" s="23">
        <v>18</v>
      </c>
      <c r="C19" s="29">
        <v>3.5960667000000002E-2</v>
      </c>
      <c r="D19" s="29">
        <v>0.27</v>
      </c>
      <c r="E19" s="31">
        <v>5.2411820999999997E-2</v>
      </c>
      <c r="F19" s="30">
        <f t="shared" si="0"/>
        <v>1.457476331014661</v>
      </c>
      <c r="I19" s="23">
        <v>100000000</v>
      </c>
      <c r="J19" s="23">
        <v>18</v>
      </c>
      <c r="K19" s="27">
        <v>0.32985974099999998</v>
      </c>
      <c r="L19" s="27">
        <v>0.12</v>
      </c>
      <c r="M19" s="28">
        <v>0.52555471799999998</v>
      </c>
      <c r="N19" s="30">
        <f t="shared" si="1"/>
        <v>1.5932672365737413</v>
      </c>
      <c r="Q19" s="23">
        <v>1000000000</v>
      </c>
      <c r="R19" s="23">
        <v>18</v>
      </c>
      <c r="S19" s="24">
        <v>3.2201386350000001</v>
      </c>
      <c r="T19" s="25">
        <v>0.08</v>
      </c>
      <c r="U19" s="26">
        <v>5.2471770700000002</v>
      </c>
      <c r="V19" s="30">
        <f t="shared" si="2"/>
        <v>1.6294879397327562</v>
      </c>
    </row>
    <row r="20" spans="1:22" x14ac:dyDescent="0.2">
      <c r="A20" s="23">
        <v>10000000</v>
      </c>
      <c r="B20" s="23">
        <v>19</v>
      </c>
      <c r="C20" s="29">
        <v>3.6150311999999997E-2</v>
      </c>
      <c r="D20" s="29">
        <v>0.52</v>
      </c>
      <c r="E20" s="31">
        <v>5.2411820999999997E-2</v>
      </c>
      <c r="F20" s="30">
        <f t="shared" si="0"/>
        <v>1.4498303915053348</v>
      </c>
      <c r="I20" s="23">
        <v>100000000</v>
      </c>
      <c r="J20" s="23">
        <v>19</v>
      </c>
      <c r="K20" s="27">
        <v>0.33013725100000002</v>
      </c>
      <c r="L20" s="27">
        <v>0.12</v>
      </c>
      <c r="M20" s="28">
        <v>0.52555471799999998</v>
      </c>
      <c r="N20" s="30">
        <f t="shared" si="1"/>
        <v>1.5919279524139489</v>
      </c>
      <c r="Q20" s="23">
        <v>1000000000</v>
      </c>
      <c r="R20" s="23">
        <v>19</v>
      </c>
      <c r="S20" s="24">
        <v>3.2226868309999999</v>
      </c>
      <c r="T20" s="25">
        <v>0.06</v>
      </c>
      <c r="U20" s="26">
        <v>5.2471770700000002</v>
      </c>
      <c r="V20" s="30">
        <f t="shared" si="2"/>
        <v>1.6281994947587883</v>
      </c>
    </row>
    <row r="21" spans="1:22" x14ac:dyDescent="0.2">
      <c r="A21" s="23">
        <v>10000000</v>
      </c>
      <c r="B21" s="23">
        <v>20</v>
      </c>
      <c r="C21" s="29">
        <v>3.8479621999999998E-2</v>
      </c>
      <c r="D21" s="29">
        <v>0.33</v>
      </c>
      <c r="E21" s="31">
        <v>5.2411820999999997E-2</v>
      </c>
      <c r="F21" s="30">
        <f t="shared" si="0"/>
        <v>1.3620669402625629</v>
      </c>
      <c r="I21" s="23">
        <v>100000000</v>
      </c>
      <c r="J21" s="23">
        <v>20</v>
      </c>
      <c r="K21" s="27">
        <v>0.33334967199999999</v>
      </c>
      <c r="L21" s="27">
        <v>0.16</v>
      </c>
      <c r="M21" s="28">
        <v>0.52555471799999998</v>
      </c>
      <c r="N21" s="30">
        <f t="shared" si="1"/>
        <v>1.5765868760176851</v>
      </c>
      <c r="Q21" s="23">
        <v>1000000000</v>
      </c>
      <c r="R21" s="23">
        <v>20</v>
      </c>
      <c r="S21" s="24">
        <v>3.3173809919999999</v>
      </c>
      <c r="T21" s="25">
        <v>0.1</v>
      </c>
      <c r="U21" s="26">
        <v>5.2471770700000002</v>
      </c>
      <c r="V21" s="30">
        <f t="shared" si="2"/>
        <v>1.5817227754827625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2B009-713B-4A00-A8DD-9619AD020D56}">
  <dimension ref="A1:M25"/>
  <sheetViews>
    <sheetView zoomScale="86" zoomScaleNormal="160" workbookViewId="0">
      <selection activeCell="M2" sqref="M2"/>
    </sheetView>
  </sheetViews>
  <sheetFormatPr defaultRowHeight="12.75" x14ac:dyDescent="0.2"/>
  <cols>
    <col min="1" max="1" width="16.85546875" customWidth="1"/>
    <col min="2" max="2" width="19.7109375" customWidth="1"/>
    <col min="3" max="3" width="13.140625" customWidth="1"/>
    <col min="4" max="4" width="19.5703125" customWidth="1"/>
    <col min="6" max="6" width="20" customWidth="1"/>
    <col min="7" max="7" width="20" style="37" customWidth="1"/>
    <col min="8" max="8" width="20.42578125" customWidth="1"/>
    <col min="9" max="9" width="20.42578125" style="37" customWidth="1"/>
    <col min="10" max="10" width="11.42578125" customWidth="1"/>
    <col min="11" max="11" width="18.28515625" customWidth="1"/>
  </cols>
  <sheetData>
    <row r="1" spans="1:13" s="43" customFormat="1" x14ac:dyDescent="0.2">
      <c r="A1" s="47" t="s">
        <v>45</v>
      </c>
      <c r="B1" s="47"/>
      <c r="C1" s="47"/>
      <c r="D1" s="47"/>
      <c r="F1" s="47" t="s">
        <v>46</v>
      </c>
      <c r="G1" s="47"/>
      <c r="H1" s="47"/>
      <c r="I1" s="47"/>
      <c r="J1" s="47"/>
      <c r="K1" s="47"/>
    </row>
    <row r="2" spans="1:13" s="43" customFormat="1" x14ac:dyDescent="0.2">
      <c r="A2" s="10" t="s">
        <v>0</v>
      </c>
      <c r="B2" s="10" t="s">
        <v>1</v>
      </c>
      <c r="C2" s="44" t="s">
        <v>47</v>
      </c>
      <c r="D2" s="45" t="s">
        <v>48</v>
      </c>
      <c r="F2" s="10" t="s">
        <v>49</v>
      </c>
      <c r="G2" s="10" t="s">
        <v>0</v>
      </c>
      <c r="H2" s="10" t="s">
        <v>50</v>
      </c>
      <c r="I2" s="10" t="s">
        <v>1</v>
      </c>
      <c r="J2" s="44" t="s">
        <v>47</v>
      </c>
      <c r="K2" s="45" t="s">
        <v>48</v>
      </c>
      <c r="M2" s="49"/>
    </row>
    <row r="3" spans="1:13" x14ac:dyDescent="0.2">
      <c r="A3" s="46">
        <v>7741763628100</v>
      </c>
      <c r="B3" s="46">
        <v>11001380414000</v>
      </c>
      <c r="C3" s="8">
        <f>B3/A3</f>
        <v>1.4210431811775661</v>
      </c>
      <c r="D3" s="46">
        <v>5041</v>
      </c>
      <c r="F3" s="46">
        <v>15327022329900</v>
      </c>
      <c r="G3" s="46">
        <f>F3-A3</f>
        <v>7585258701800</v>
      </c>
      <c r="H3" s="46">
        <v>23001389365500</v>
      </c>
      <c r="I3" s="46">
        <f>H3-B3</f>
        <v>12000008951500</v>
      </c>
      <c r="J3" s="8">
        <f>I3/G3</f>
        <v>1.5820170970111236</v>
      </c>
      <c r="K3" s="46">
        <v>6957</v>
      </c>
      <c r="M3" s="8"/>
    </row>
    <row r="4" spans="1:13" x14ac:dyDescent="0.2">
      <c r="A4" s="46">
        <v>7742340802700</v>
      </c>
      <c r="B4" s="46">
        <v>11001380519600</v>
      </c>
      <c r="C4" s="8">
        <f t="shared" ref="C4:C22" si="0">B4/A4</f>
        <v>1.4209372591508074</v>
      </c>
      <c r="D4" s="46">
        <v>5037</v>
      </c>
      <c r="F4" s="46">
        <v>15437411122300</v>
      </c>
      <c r="G4" s="46">
        <f t="shared" ref="G4:G22" si="1">F4-A4</f>
        <v>7695070319600</v>
      </c>
      <c r="H4" s="46">
        <v>23031452267600</v>
      </c>
      <c r="I4" s="46">
        <f t="shared" ref="I4:I22" si="2">H4-B4</f>
        <v>12030071748000</v>
      </c>
      <c r="J4" s="8">
        <f t="shared" ref="J4:J22" si="3">I4/G4</f>
        <v>1.5633478640680361</v>
      </c>
      <c r="K4" s="46">
        <v>6864</v>
      </c>
      <c r="M4" s="8"/>
    </row>
    <row r="5" spans="1:13" x14ac:dyDescent="0.2">
      <c r="A5" s="46">
        <v>7742336193700</v>
      </c>
      <c r="B5" s="46">
        <v>11001380525000</v>
      </c>
      <c r="C5" s="8">
        <f t="shared" si="0"/>
        <v>1.4209381057298842</v>
      </c>
      <c r="D5" s="46">
        <v>5046</v>
      </c>
      <c r="F5" s="46">
        <v>15535187580900</v>
      </c>
      <c r="G5" s="46">
        <f t="shared" si="1"/>
        <v>7792851387200</v>
      </c>
      <c r="H5" s="46">
        <v>23063717069200</v>
      </c>
      <c r="I5" s="46">
        <f t="shared" si="2"/>
        <v>12062336544200</v>
      </c>
      <c r="J5" s="8">
        <f t="shared" si="3"/>
        <v>1.5478720104957682</v>
      </c>
      <c r="K5" s="46">
        <v>6680</v>
      </c>
      <c r="M5" s="8"/>
    </row>
    <row r="6" spans="1:13" x14ac:dyDescent="0.2">
      <c r="A6" s="46">
        <v>7741805710600</v>
      </c>
      <c r="B6" s="46">
        <v>11001380408200</v>
      </c>
      <c r="C6" s="8">
        <f t="shared" si="0"/>
        <v>1.4210354559966578</v>
      </c>
      <c r="D6" s="46">
        <v>5053</v>
      </c>
      <c r="F6" s="46">
        <v>15491216166600</v>
      </c>
      <c r="G6" s="46">
        <f t="shared" si="1"/>
        <v>7749410456000</v>
      </c>
      <c r="H6" s="46">
        <v>23047167832900</v>
      </c>
      <c r="I6" s="46">
        <f t="shared" si="2"/>
        <v>12045787424700</v>
      </c>
      <c r="J6" s="8">
        <f t="shared" si="3"/>
        <v>1.5544133961020892</v>
      </c>
      <c r="K6" s="46">
        <v>6668</v>
      </c>
      <c r="M6" s="8"/>
    </row>
    <row r="7" spans="1:13" x14ac:dyDescent="0.2">
      <c r="A7" s="46">
        <v>7742577095400</v>
      </c>
      <c r="B7" s="46">
        <v>11001380468500</v>
      </c>
      <c r="C7" s="8">
        <f t="shared" si="0"/>
        <v>1.4208938875191972</v>
      </c>
      <c r="D7" s="46">
        <v>5052</v>
      </c>
      <c r="F7" s="46">
        <v>15651255970500</v>
      </c>
      <c r="G7" s="46">
        <f t="shared" si="1"/>
        <v>7908678875100</v>
      </c>
      <c r="H7" s="46">
        <v>23096417233300</v>
      </c>
      <c r="I7" s="46">
        <f t="shared" si="2"/>
        <v>12095036764800</v>
      </c>
      <c r="J7" s="8">
        <f t="shared" si="3"/>
        <v>1.5293371947216743</v>
      </c>
      <c r="K7" s="46">
        <v>6468</v>
      </c>
      <c r="M7" s="8"/>
    </row>
    <row r="8" spans="1:13" x14ac:dyDescent="0.2">
      <c r="A8" s="46">
        <v>7741269346600</v>
      </c>
      <c r="B8" s="46">
        <v>11001380358500</v>
      </c>
      <c r="C8" s="8">
        <f t="shared" si="0"/>
        <v>1.4211339078818974</v>
      </c>
      <c r="D8" s="46">
        <v>5046</v>
      </c>
      <c r="F8" s="46">
        <v>15686585099200</v>
      </c>
      <c r="G8" s="46">
        <f t="shared" si="1"/>
        <v>7945315752600</v>
      </c>
      <c r="H8" s="46">
        <v>23076896662400</v>
      </c>
      <c r="I8" s="46">
        <f t="shared" si="2"/>
        <v>12075516303900</v>
      </c>
      <c r="J8" s="8">
        <f t="shared" si="3"/>
        <v>1.5198283718237939</v>
      </c>
      <c r="K8" s="46">
        <v>6364</v>
      </c>
      <c r="M8" s="8"/>
    </row>
    <row r="9" spans="1:13" x14ac:dyDescent="0.2">
      <c r="A9" s="46">
        <v>7741494501900</v>
      </c>
      <c r="B9" s="46">
        <v>11001380464400</v>
      </c>
      <c r="C9" s="8">
        <f t="shared" si="0"/>
        <v>1.4210925889955646</v>
      </c>
      <c r="D9" s="46">
        <v>5051</v>
      </c>
      <c r="F9" s="46">
        <v>16090684313200</v>
      </c>
      <c r="G9" s="46">
        <f t="shared" si="1"/>
        <v>8349189811300</v>
      </c>
      <c r="H9" s="46">
        <v>23115237165200</v>
      </c>
      <c r="I9" s="46">
        <f t="shared" si="2"/>
        <v>12113856700800</v>
      </c>
      <c r="J9" s="8">
        <f t="shared" si="3"/>
        <v>1.4509020605094889</v>
      </c>
      <c r="K9" s="46">
        <v>5985</v>
      </c>
      <c r="M9" s="8"/>
    </row>
    <row r="10" spans="1:13" x14ac:dyDescent="0.2">
      <c r="A10" s="46">
        <v>7742067907200</v>
      </c>
      <c r="B10" s="46">
        <v>11001380470000</v>
      </c>
      <c r="C10" s="8">
        <f t="shared" si="0"/>
        <v>1.4209873385079574</v>
      </c>
      <c r="D10" s="46">
        <v>5053</v>
      </c>
      <c r="F10" s="46">
        <v>16504182692000</v>
      </c>
      <c r="G10" s="46">
        <f t="shared" si="1"/>
        <v>8762114784800</v>
      </c>
      <c r="H10" s="46">
        <v>23095784780000</v>
      </c>
      <c r="I10" s="46">
        <f t="shared" si="2"/>
        <v>12094404310000</v>
      </c>
      <c r="J10" s="8">
        <f t="shared" si="3"/>
        <v>1.380306536383278</v>
      </c>
      <c r="K10" s="46">
        <v>5628</v>
      </c>
      <c r="M10" s="8"/>
    </row>
    <row r="11" spans="1:13" x14ac:dyDescent="0.2">
      <c r="A11" s="46">
        <v>7742062119300</v>
      </c>
      <c r="B11" s="46">
        <v>11001380468900</v>
      </c>
      <c r="C11" s="8">
        <f t="shared" si="0"/>
        <v>1.420988400683963</v>
      </c>
      <c r="D11" s="46">
        <v>5060</v>
      </c>
      <c r="F11" s="46">
        <v>17325211119700</v>
      </c>
      <c r="G11" s="46">
        <f t="shared" si="1"/>
        <v>9583149000400</v>
      </c>
      <c r="H11" s="46">
        <v>23148875776800</v>
      </c>
      <c r="I11" s="46">
        <f t="shared" si="2"/>
        <v>12147495307900</v>
      </c>
      <c r="J11" s="8">
        <f t="shared" si="3"/>
        <v>1.2675891095289205</v>
      </c>
      <c r="K11" s="46">
        <v>5101</v>
      </c>
      <c r="M11" s="8"/>
    </row>
    <row r="12" spans="1:13" x14ac:dyDescent="0.2">
      <c r="A12" s="46">
        <v>7741248370200</v>
      </c>
      <c r="B12" s="46">
        <v>11001380482900</v>
      </c>
      <c r="C12" s="8">
        <f t="shared" si="0"/>
        <v>1.4211377747870622</v>
      </c>
      <c r="D12" s="46">
        <v>5048</v>
      </c>
      <c r="F12" s="46">
        <v>17727311397100</v>
      </c>
      <c r="G12" s="46">
        <f t="shared" si="1"/>
        <v>9986063026900</v>
      </c>
      <c r="H12" s="46">
        <v>23140905320000</v>
      </c>
      <c r="I12" s="46">
        <f t="shared" si="2"/>
        <v>12139524837100</v>
      </c>
      <c r="J12" s="8">
        <f t="shared" si="3"/>
        <v>1.2156467272837257</v>
      </c>
      <c r="K12" s="46">
        <v>4813</v>
      </c>
      <c r="M12" s="8"/>
    </row>
    <row r="13" spans="1:13" x14ac:dyDescent="0.2">
      <c r="A13" s="46">
        <v>7742508225400</v>
      </c>
      <c r="B13" s="46">
        <v>11001380636300</v>
      </c>
      <c r="C13" s="8">
        <f t="shared" si="0"/>
        <v>1.4209065481143401</v>
      </c>
      <c r="D13" s="46">
        <v>5041</v>
      </c>
      <c r="F13" s="46">
        <v>18127336892400</v>
      </c>
      <c r="G13" s="46">
        <f t="shared" si="1"/>
        <v>10384828667000</v>
      </c>
      <c r="H13" s="46">
        <v>23184034608300</v>
      </c>
      <c r="I13" s="46">
        <f t="shared" si="2"/>
        <v>12182653972000</v>
      </c>
      <c r="J13" s="8">
        <f t="shared" si="3"/>
        <v>1.1731203626606737</v>
      </c>
      <c r="K13" s="46">
        <v>4562</v>
      </c>
      <c r="M13" s="8"/>
    </row>
    <row r="14" spans="1:13" x14ac:dyDescent="0.2">
      <c r="A14" s="46">
        <v>7743082314000</v>
      </c>
      <c r="B14" s="46">
        <v>11001380437400</v>
      </c>
      <c r="C14" s="8">
        <f t="shared" si="0"/>
        <v>1.4208011733917363</v>
      </c>
      <c r="D14" s="46">
        <v>5023</v>
      </c>
      <c r="F14" s="46">
        <v>19281010519700</v>
      </c>
      <c r="G14" s="46">
        <f t="shared" si="1"/>
        <v>11537928205700</v>
      </c>
      <c r="H14" s="46">
        <v>23174471229100</v>
      </c>
      <c r="I14" s="46">
        <f t="shared" si="2"/>
        <v>12173090791700</v>
      </c>
      <c r="J14" s="8">
        <f t="shared" si="3"/>
        <v>1.0550499686491561</v>
      </c>
      <c r="K14" s="46">
        <v>4061</v>
      </c>
      <c r="M14" s="8"/>
    </row>
    <row r="15" spans="1:13" x14ac:dyDescent="0.2">
      <c r="A15" s="46">
        <v>7741301454100</v>
      </c>
      <c r="B15" s="46">
        <v>11001380380300</v>
      </c>
      <c r="C15" s="8">
        <f t="shared" si="0"/>
        <v>1.4211280164620608</v>
      </c>
      <c r="D15" s="46">
        <v>5045</v>
      </c>
      <c r="F15" s="46">
        <v>19913511892300</v>
      </c>
      <c r="G15" s="46">
        <f t="shared" si="1"/>
        <v>12172210438200</v>
      </c>
      <c r="H15" s="46">
        <v>23186069489000</v>
      </c>
      <c r="I15" s="46">
        <f t="shared" si="2"/>
        <v>12184689108700</v>
      </c>
      <c r="J15" s="8">
        <f t="shared" si="3"/>
        <v>1.0010251770262564</v>
      </c>
      <c r="K15" s="46">
        <v>3851</v>
      </c>
      <c r="M15" s="8"/>
    </row>
    <row r="16" spans="1:13" x14ac:dyDescent="0.2">
      <c r="A16" s="46">
        <v>7742292876400</v>
      </c>
      <c r="B16" s="46">
        <v>11001380330500</v>
      </c>
      <c r="C16" s="8">
        <f t="shared" si="0"/>
        <v>1.4209460306047483</v>
      </c>
      <c r="D16" s="46">
        <v>5057</v>
      </c>
      <c r="F16" s="46">
        <v>21306744533200</v>
      </c>
      <c r="G16" s="46">
        <f t="shared" si="1"/>
        <v>13564451656800</v>
      </c>
      <c r="H16" s="46">
        <v>23209479187300</v>
      </c>
      <c r="I16" s="46">
        <f t="shared" si="2"/>
        <v>12208098856800</v>
      </c>
      <c r="J16" s="8">
        <f t="shared" si="3"/>
        <v>0.90000680939284072</v>
      </c>
      <c r="K16" s="46">
        <v>3457</v>
      </c>
      <c r="M16" s="8"/>
    </row>
    <row r="17" spans="1:13" x14ac:dyDescent="0.2">
      <c r="A17" s="46">
        <v>7741234535000</v>
      </c>
      <c r="B17" s="46">
        <v>11001380480800</v>
      </c>
      <c r="C17" s="8">
        <f t="shared" si="0"/>
        <v>1.4211403143852688</v>
      </c>
      <c r="D17" s="46">
        <v>5041</v>
      </c>
      <c r="F17" s="46">
        <v>21979429446600</v>
      </c>
      <c r="G17" s="46">
        <f t="shared" si="1"/>
        <v>14238194911600</v>
      </c>
      <c r="H17" s="46">
        <v>23232758633500</v>
      </c>
      <c r="I17" s="46">
        <f t="shared" si="2"/>
        <v>12231378152700</v>
      </c>
      <c r="J17" s="8">
        <f t="shared" si="3"/>
        <v>0.85905399024527851</v>
      </c>
      <c r="K17" s="46">
        <v>3297</v>
      </c>
      <c r="M17" s="8"/>
    </row>
    <row r="18" spans="1:13" x14ac:dyDescent="0.2">
      <c r="A18" s="46">
        <v>7741346618100</v>
      </c>
      <c r="B18" s="46">
        <v>11001380539400</v>
      </c>
      <c r="C18" s="8">
        <f t="shared" si="0"/>
        <v>1.4211197459725848</v>
      </c>
      <c r="D18" s="46">
        <v>5053</v>
      </c>
      <c r="F18" s="46">
        <v>23450328723200</v>
      </c>
      <c r="G18" s="46">
        <f t="shared" si="1"/>
        <v>15708982105100</v>
      </c>
      <c r="H18" s="46">
        <v>23289392879100</v>
      </c>
      <c r="I18" s="46">
        <f t="shared" si="2"/>
        <v>12288012339700</v>
      </c>
      <c r="J18" s="8">
        <f t="shared" si="3"/>
        <v>0.78222842559039107</v>
      </c>
      <c r="K18" s="46">
        <v>2989</v>
      </c>
      <c r="M18" s="8"/>
    </row>
    <row r="19" spans="1:13" x14ac:dyDescent="0.2">
      <c r="A19" s="46">
        <v>7742376996300</v>
      </c>
      <c r="B19" s="46">
        <v>11001380428400</v>
      </c>
      <c r="C19" s="8">
        <f t="shared" si="0"/>
        <v>1.4209306048591335</v>
      </c>
      <c r="D19" s="46">
        <v>5058</v>
      </c>
      <c r="F19" s="46">
        <v>23929696991700</v>
      </c>
      <c r="G19" s="46">
        <f t="shared" si="1"/>
        <v>16187319995400</v>
      </c>
      <c r="H19" s="46">
        <v>23277095886000</v>
      </c>
      <c r="I19" s="46">
        <f t="shared" si="2"/>
        <v>12275715457600</v>
      </c>
      <c r="J19" s="8">
        <f t="shared" si="3"/>
        <v>0.75835378932945219</v>
      </c>
      <c r="K19" s="46">
        <v>2901</v>
      </c>
      <c r="M19" s="8"/>
    </row>
    <row r="20" spans="1:13" x14ac:dyDescent="0.2">
      <c r="A20" s="46">
        <v>7741801362400</v>
      </c>
      <c r="B20" s="46">
        <v>11001380484700</v>
      </c>
      <c r="C20" s="8">
        <f t="shared" si="0"/>
        <v>1.4210362640058118</v>
      </c>
      <c r="D20" s="46">
        <v>5052</v>
      </c>
      <c r="F20" s="46">
        <v>25577153620000</v>
      </c>
      <c r="G20" s="46">
        <f t="shared" si="1"/>
        <v>17835352257600</v>
      </c>
      <c r="H20" s="46">
        <v>23395876704200</v>
      </c>
      <c r="I20" s="46">
        <f t="shared" si="2"/>
        <v>12394496219500</v>
      </c>
      <c r="J20" s="8">
        <f t="shared" si="3"/>
        <v>0.69493980497180574</v>
      </c>
      <c r="K20" s="46">
        <v>2635</v>
      </c>
      <c r="M20" s="8"/>
    </row>
    <row r="21" spans="1:13" x14ac:dyDescent="0.2">
      <c r="A21" s="46">
        <v>7741988350400</v>
      </c>
      <c r="B21" s="46">
        <v>11001380487300</v>
      </c>
      <c r="C21" s="8">
        <f t="shared" si="0"/>
        <v>1.4210019428318565</v>
      </c>
      <c r="D21" s="46">
        <v>5057</v>
      </c>
      <c r="F21" s="46">
        <v>26084629112900</v>
      </c>
      <c r="G21" s="46">
        <f t="shared" si="1"/>
        <v>18342640762500</v>
      </c>
      <c r="H21" s="46">
        <v>23338510472300</v>
      </c>
      <c r="I21" s="46">
        <f t="shared" si="2"/>
        <v>12337129985000</v>
      </c>
      <c r="J21" s="8">
        <f t="shared" si="3"/>
        <v>0.67259290222933621</v>
      </c>
      <c r="K21" s="46">
        <v>2563</v>
      </c>
      <c r="M21" s="8"/>
    </row>
    <row r="22" spans="1:13" x14ac:dyDescent="0.2">
      <c r="A22" s="46">
        <v>7741784040400</v>
      </c>
      <c r="B22" s="46">
        <v>11001380334000</v>
      </c>
      <c r="C22" s="8">
        <f t="shared" si="0"/>
        <v>1.4210394240642734</v>
      </c>
      <c r="D22" s="46">
        <v>5062</v>
      </c>
      <c r="F22" s="46">
        <v>31318881071500</v>
      </c>
      <c r="G22" s="46">
        <f t="shared" si="1"/>
        <v>23577097031100</v>
      </c>
      <c r="H22" s="46">
        <v>25842694232800</v>
      </c>
      <c r="I22" s="46">
        <f t="shared" si="2"/>
        <v>14841313898800</v>
      </c>
      <c r="J22" s="8">
        <f t="shared" si="3"/>
        <v>0.62948012128987585</v>
      </c>
      <c r="K22" s="46">
        <v>2039</v>
      </c>
      <c r="M22" s="8"/>
    </row>
    <row r="24" spans="1:13" s="8" customFormat="1" x14ac:dyDescent="0.2">
      <c r="A24" s="8" t="s">
        <v>28</v>
      </c>
      <c r="C24" s="8">
        <f>AVERAGE(C3:C22)</f>
        <v>1.4210118982561188</v>
      </c>
      <c r="D24" s="46">
        <f>AVERAGE(D3:D22)</f>
        <v>5048.8</v>
      </c>
      <c r="J24" s="8">
        <f>AVERAGE(J3:J22)</f>
        <v>1.1568555859656482</v>
      </c>
      <c r="K24" s="46">
        <f>AVERAGE(K3:K22)</f>
        <v>4694.1499999999996</v>
      </c>
    </row>
    <row r="25" spans="1:13" x14ac:dyDescent="0.2">
      <c r="M25" s="9"/>
    </row>
  </sheetData>
  <mergeCells count="2">
    <mergeCell ref="A1:D1"/>
    <mergeCell ref="F1:K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56"/>
  <sheetViews>
    <sheetView zoomScale="44" workbookViewId="0">
      <selection activeCell="H31" sqref="H31"/>
    </sheetView>
  </sheetViews>
  <sheetFormatPr defaultColWidth="14.42578125" defaultRowHeight="15.75" customHeight="1" x14ac:dyDescent="0.2"/>
  <cols>
    <col min="1" max="2" width="14.7109375" bestFit="1" customWidth="1"/>
    <col min="3" max="3" width="18.28515625" bestFit="1" customWidth="1"/>
    <col min="4" max="4" width="14.85546875" bestFit="1" customWidth="1"/>
    <col min="5" max="5" width="14.42578125" bestFit="1" customWidth="1"/>
    <col min="6" max="6" width="16.7109375" bestFit="1" customWidth="1"/>
    <col min="7" max="7" width="14.42578125" bestFit="1" customWidth="1"/>
    <col min="8" max="8" width="16" bestFit="1" customWidth="1"/>
    <col min="9" max="9" width="22.7109375" bestFit="1" customWidth="1"/>
    <col min="10" max="10" width="16.7109375" bestFit="1" customWidth="1"/>
    <col min="11" max="11" width="23.28515625" bestFit="1" customWidth="1"/>
    <col min="12" max="12" width="10.5703125" bestFit="1" customWidth="1"/>
    <col min="13" max="13" width="17" bestFit="1" customWidth="1"/>
    <col min="14" max="14" width="11.28515625" bestFit="1" customWidth="1"/>
    <col min="15" max="15" width="17.42578125" bestFit="1" customWidth="1"/>
    <col min="16" max="16" width="11.28515625" bestFit="1" customWidth="1"/>
    <col min="17" max="17" width="17.5703125" bestFit="1" customWidth="1"/>
    <col min="18" max="18" width="11.28515625" bestFit="1" customWidth="1"/>
    <col min="19" max="19" width="18.28515625" bestFit="1" customWidth="1"/>
  </cols>
  <sheetData>
    <row r="1" spans="1:26" ht="12.7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8"/>
      <c r="U1" s="18"/>
      <c r="V1" s="18"/>
      <c r="W1" s="18"/>
      <c r="X1" s="18"/>
      <c r="Y1" s="18"/>
      <c r="Z1" s="18"/>
    </row>
    <row r="2" spans="1:26" ht="12.75" x14ac:dyDescent="0.2">
      <c r="A2" s="5">
        <v>151027605</v>
      </c>
      <c r="B2" s="5">
        <v>230244978</v>
      </c>
      <c r="C2" s="5">
        <v>20053175</v>
      </c>
      <c r="D2" s="5">
        <v>4381</v>
      </c>
      <c r="E2" s="5">
        <v>21513</v>
      </c>
      <c r="F2" s="5">
        <v>46610</v>
      </c>
      <c r="G2" s="5">
        <v>4208688</v>
      </c>
      <c r="H2" s="5" t="s">
        <v>19</v>
      </c>
      <c r="I2" s="5">
        <v>1900924</v>
      </c>
      <c r="J2" s="5" t="s">
        <v>19</v>
      </c>
      <c r="K2" s="5">
        <v>1251993</v>
      </c>
      <c r="L2" s="5">
        <v>52522</v>
      </c>
      <c r="M2" s="5">
        <v>23582</v>
      </c>
      <c r="N2" s="5">
        <v>669823</v>
      </c>
      <c r="O2" s="5">
        <v>360285</v>
      </c>
      <c r="P2" s="5" t="s">
        <v>19</v>
      </c>
      <c r="Q2" s="5">
        <v>0</v>
      </c>
      <c r="R2" s="5" t="s">
        <v>19</v>
      </c>
      <c r="S2" s="5">
        <v>3114</v>
      </c>
      <c r="T2" s="6"/>
      <c r="U2" s="6"/>
      <c r="V2" s="6"/>
      <c r="W2" s="6"/>
      <c r="X2" s="6"/>
      <c r="Y2" s="6"/>
      <c r="Z2" s="6"/>
    </row>
    <row r="3" spans="1:26" ht="12.75" x14ac:dyDescent="0.2">
      <c r="A3" s="5">
        <v>153736823</v>
      </c>
      <c r="B3" s="5">
        <v>231421886</v>
      </c>
      <c r="C3" s="5">
        <v>20388508</v>
      </c>
      <c r="D3" s="5">
        <v>4651</v>
      </c>
      <c r="E3" s="5">
        <v>2532</v>
      </c>
      <c r="F3" s="5">
        <v>45283</v>
      </c>
      <c r="G3" s="5">
        <v>4303317</v>
      </c>
      <c r="H3" s="5" t="s">
        <v>19</v>
      </c>
      <c r="I3" s="5">
        <v>1902851</v>
      </c>
      <c r="J3" s="5" t="s">
        <v>19</v>
      </c>
      <c r="K3" s="5">
        <v>1251554</v>
      </c>
      <c r="L3" s="5">
        <v>65351</v>
      </c>
      <c r="M3" s="5">
        <v>2604</v>
      </c>
      <c r="N3" s="5">
        <v>678247</v>
      </c>
      <c r="O3" s="5">
        <v>75996</v>
      </c>
      <c r="P3" s="5" t="s">
        <v>19</v>
      </c>
      <c r="Q3" s="5">
        <v>0</v>
      </c>
      <c r="R3" s="5" t="s">
        <v>19</v>
      </c>
      <c r="S3" s="5">
        <v>3351</v>
      </c>
      <c r="T3" s="6"/>
      <c r="U3" s="6"/>
      <c r="V3" s="6"/>
      <c r="W3" s="6"/>
      <c r="X3" s="6"/>
      <c r="Y3" s="6"/>
      <c r="Z3" s="6"/>
    </row>
    <row r="4" spans="1:26" ht="12.75" x14ac:dyDescent="0.2">
      <c r="A4" s="5">
        <v>158225869</v>
      </c>
      <c r="B4" s="5">
        <v>233206807</v>
      </c>
      <c r="C4" s="5">
        <v>20898340</v>
      </c>
      <c r="D4" s="5">
        <v>4596</v>
      </c>
      <c r="E4" s="5">
        <v>10377</v>
      </c>
      <c r="F4" s="5">
        <v>47035</v>
      </c>
      <c r="G4" s="5">
        <v>4498453</v>
      </c>
      <c r="H4" s="5" t="s">
        <v>19</v>
      </c>
      <c r="I4" s="5">
        <v>1907610</v>
      </c>
      <c r="J4" s="5" t="s">
        <v>19</v>
      </c>
      <c r="K4" s="5">
        <v>1254178</v>
      </c>
      <c r="L4" s="5">
        <v>45663</v>
      </c>
      <c r="M4" s="5">
        <v>9098</v>
      </c>
      <c r="N4" s="5">
        <v>685886</v>
      </c>
      <c r="O4" s="5">
        <v>241513</v>
      </c>
      <c r="P4" s="5" t="s">
        <v>19</v>
      </c>
      <c r="Q4" s="5">
        <v>0</v>
      </c>
      <c r="R4" s="5" t="s">
        <v>19</v>
      </c>
      <c r="S4" s="5">
        <v>3147</v>
      </c>
      <c r="T4" s="6"/>
      <c r="U4" s="6"/>
      <c r="V4" s="6"/>
      <c r="W4" s="6"/>
      <c r="X4" s="6"/>
      <c r="Y4" s="6"/>
      <c r="Z4" s="6"/>
    </row>
    <row r="5" spans="1:26" ht="12.75" x14ac:dyDescent="0.2">
      <c r="A5" s="5">
        <v>159956150</v>
      </c>
      <c r="B5" s="5">
        <v>233846788</v>
      </c>
      <c r="C5" s="5">
        <v>21080909</v>
      </c>
      <c r="D5" s="5">
        <v>4834</v>
      </c>
      <c r="E5" s="5">
        <v>5711</v>
      </c>
      <c r="F5" s="5">
        <v>47607</v>
      </c>
      <c r="G5" s="5">
        <v>4613753</v>
      </c>
      <c r="H5" s="5" t="s">
        <v>19</v>
      </c>
      <c r="I5" s="5">
        <v>1907749</v>
      </c>
      <c r="J5" s="5" t="s">
        <v>19</v>
      </c>
      <c r="K5" s="5">
        <v>1253412</v>
      </c>
      <c r="L5" s="5">
        <v>45620</v>
      </c>
      <c r="M5" s="5">
        <v>4520</v>
      </c>
      <c r="N5" s="5">
        <v>764813</v>
      </c>
      <c r="O5" s="5">
        <v>240812</v>
      </c>
      <c r="P5" s="5" t="s">
        <v>19</v>
      </c>
      <c r="Q5" s="5">
        <v>0</v>
      </c>
      <c r="R5" s="5" t="s">
        <v>19</v>
      </c>
      <c r="S5" s="5">
        <v>3525</v>
      </c>
      <c r="T5" s="6"/>
      <c r="U5" s="6"/>
      <c r="V5" s="6"/>
      <c r="W5" s="6"/>
      <c r="X5" s="6"/>
      <c r="Y5" s="6"/>
      <c r="Z5" s="6"/>
    </row>
    <row r="6" spans="1:26" ht="12.75" x14ac:dyDescent="0.2">
      <c r="A6" s="5">
        <v>161449326</v>
      </c>
      <c r="B6" s="5">
        <v>234413688</v>
      </c>
      <c r="C6" s="5">
        <v>21242553</v>
      </c>
      <c r="D6" s="5">
        <v>4766</v>
      </c>
      <c r="E6" s="5">
        <v>8650</v>
      </c>
      <c r="F6" s="5">
        <v>48628</v>
      </c>
      <c r="G6" s="5">
        <v>4719693</v>
      </c>
      <c r="H6" s="5" t="s">
        <v>19</v>
      </c>
      <c r="I6" s="5">
        <v>1908309</v>
      </c>
      <c r="J6" s="5" t="s">
        <v>19</v>
      </c>
      <c r="K6" s="5">
        <v>1252358</v>
      </c>
      <c r="L6" s="5">
        <v>67631</v>
      </c>
      <c r="M6" s="5">
        <v>7203</v>
      </c>
      <c r="N6" s="5">
        <v>736374</v>
      </c>
      <c r="O6" s="5">
        <v>243726</v>
      </c>
      <c r="P6" s="5" t="s">
        <v>19</v>
      </c>
      <c r="Q6" s="5">
        <v>0</v>
      </c>
      <c r="R6" s="5" t="s">
        <v>19</v>
      </c>
      <c r="S6" s="5">
        <v>3344</v>
      </c>
      <c r="T6" s="11"/>
      <c r="U6" s="6"/>
      <c r="V6" s="6"/>
      <c r="W6" s="6"/>
      <c r="X6" s="6"/>
      <c r="Y6" s="6"/>
      <c r="Z6" s="6"/>
    </row>
    <row r="7" spans="1:26" ht="12.75" x14ac:dyDescent="0.2">
      <c r="A7" s="5">
        <v>166109992</v>
      </c>
      <c r="B7" s="5">
        <v>236243438</v>
      </c>
      <c r="C7" s="5">
        <v>21765051</v>
      </c>
      <c r="D7" s="5">
        <v>4852</v>
      </c>
      <c r="E7" s="5">
        <v>7177</v>
      </c>
      <c r="F7" s="5">
        <v>49857</v>
      </c>
      <c r="G7" s="5">
        <v>4946200</v>
      </c>
      <c r="H7" s="5" t="s">
        <v>19</v>
      </c>
      <c r="I7" s="5">
        <v>1912283</v>
      </c>
      <c r="J7" s="5" t="s">
        <v>19</v>
      </c>
      <c r="K7" s="5">
        <v>1254582</v>
      </c>
      <c r="L7" s="5">
        <v>60857</v>
      </c>
      <c r="M7" s="5">
        <v>3538</v>
      </c>
      <c r="N7" s="5">
        <v>682809</v>
      </c>
      <c r="O7" s="5">
        <v>320841</v>
      </c>
      <c r="P7" s="5" t="s">
        <v>19</v>
      </c>
      <c r="Q7" s="5">
        <v>0</v>
      </c>
      <c r="R7" s="5" t="s">
        <v>19</v>
      </c>
      <c r="S7" s="5">
        <v>3629</v>
      </c>
      <c r="T7" s="6"/>
      <c r="U7" s="6"/>
      <c r="V7" s="6"/>
      <c r="W7" s="6"/>
      <c r="X7" s="6"/>
      <c r="Y7" s="6"/>
      <c r="Z7" s="6"/>
    </row>
    <row r="8" spans="1:26" ht="12.75" x14ac:dyDescent="0.2">
      <c r="A8" s="5">
        <v>166659137</v>
      </c>
      <c r="B8" s="5">
        <v>236417277</v>
      </c>
      <c r="C8" s="5">
        <v>21814486</v>
      </c>
      <c r="D8" s="5">
        <v>4887</v>
      </c>
      <c r="E8" s="5">
        <v>9227</v>
      </c>
      <c r="F8" s="5">
        <v>50816</v>
      </c>
      <c r="G8" s="5">
        <v>5017764</v>
      </c>
      <c r="H8" s="5" t="s">
        <v>19</v>
      </c>
      <c r="I8" s="5">
        <v>1915346</v>
      </c>
      <c r="J8" s="5" t="s">
        <v>19</v>
      </c>
      <c r="K8" s="5">
        <v>1255513</v>
      </c>
      <c r="L8" s="5">
        <v>45782</v>
      </c>
      <c r="M8" s="5">
        <v>5020</v>
      </c>
      <c r="N8" s="5">
        <v>792857</v>
      </c>
      <c r="O8" s="5">
        <v>414351</v>
      </c>
      <c r="P8" s="5" t="s">
        <v>19</v>
      </c>
      <c r="Q8" s="5">
        <v>0</v>
      </c>
      <c r="R8" s="5" t="s">
        <v>19</v>
      </c>
      <c r="S8" s="5">
        <v>3387</v>
      </c>
      <c r="T8" s="6"/>
      <c r="U8" s="6"/>
      <c r="V8" s="6"/>
      <c r="W8" s="6"/>
      <c r="X8" s="6"/>
      <c r="Y8" s="6"/>
      <c r="Z8" s="6"/>
    </row>
    <row r="9" spans="1:26" ht="12.75" x14ac:dyDescent="0.2">
      <c r="A9" s="5">
        <v>171606367</v>
      </c>
      <c r="B9" s="5">
        <v>238295555</v>
      </c>
      <c r="C9" s="5">
        <v>22350907</v>
      </c>
      <c r="D9" s="5">
        <v>5059</v>
      </c>
      <c r="E9" s="5">
        <v>8860</v>
      </c>
      <c r="F9" s="5">
        <v>52449</v>
      </c>
      <c r="G9" s="5">
        <v>5262160</v>
      </c>
      <c r="H9" s="5" t="s">
        <v>19</v>
      </c>
      <c r="I9" s="5">
        <v>1916739</v>
      </c>
      <c r="J9" s="5" t="s">
        <v>19</v>
      </c>
      <c r="K9" s="5">
        <v>1256122</v>
      </c>
      <c r="L9" s="5">
        <v>52926</v>
      </c>
      <c r="M9" s="5">
        <v>4250</v>
      </c>
      <c r="N9" s="5">
        <v>835085</v>
      </c>
      <c r="O9" s="5">
        <v>480286</v>
      </c>
      <c r="P9" s="5" t="s">
        <v>19</v>
      </c>
      <c r="Q9" s="5">
        <v>0</v>
      </c>
      <c r="R9" s="5" t="s">
        <v>19</v>
      </c>
      <c r="S9" s="5">
        <v>3715</v>
      </c>
      <c r="T9" s="6"/>
      <c r="U9" s="6"/>
      <c r="V9" s="6"/>
      <c r="W9" s="6"/>
      <c r="X9" s="6"/>
      <c r="Y9" s="6"/>
      <c r="Z9" s="6"/>
    </row>
    <row r="10" spans="1:26" ht="12.75" x14ac:dyDescent="0.2">
      <c r="A10" s="5">
        <v>173737706</v>
      </c>
      <c r="B10" s="5">
        <v>239127851</v>
      </c>
      <c r="C10" s="5">
        <v>22588470</v>
      </c>
      <c r="D10" s="5">
        <v>5090</v>
      </c>
      <c r="E10" s="5">
        <v>10343</v>
      </c>
      <c r="F10" s="5">
        <v>53577</v>
      </c>
      <c r="G10" s="5">
        <v>5386788</v>
      </c>
      <c r="H10" s="5" t="s">
        <v>19</v>
      </c>
      <c r="I10" s="5">
        <v>1920818</v>
      </c>
      <c r="J10" s="5" t="s">
        <v>19</v>
      </c>
      <c r="K10" s="5">
        <v>1258093</v>
      </c>
      <c r="L10" s="5">
        <v>62509</v>
      </c>
      <c r="M10" s="5">
        <v>6151</v>
      </c>
      <c r="N10" s="5">
        <v>863678</v>
      </c>
      <c r="O10" s="5">
        <v>497442</v>
      </c>
      <c r="P10" s="5" t="s">
        <v>19</v>
      </c>
      <c r="Q10" s="5">
        <v>0</v>
      </c>
      <c r="R10" s="5" t="s">
        <v>19</v>
      </c>
      <c r="S10" s="5">
        <v>3449</v>
      </c>
      <c r="T10" s="6"/>
      <c r="U10" s="6"/>
      <c r="V10" s="6"/>
      <c r="W10" s="6"/>
      <c r="X10" s="6"/>
      <c r="Y10" s="6"/>
      <c r="Z10" s="6"/>
    </row>
    <row r="11" spans="1:26" ht="12.75" x14ac:dyDescent="0.2">
      <c r="A11" s="5">
        <v>177881826</v>
      </c>
      <c r="B11" s="5">
        <v>240730794</v>
      </c>
      <c r="C11" s="5">
        <v>23046197</v>
      </c>
      <c r="D11" s="5">
        <v>5194</v>
      </c>
      <c r="E11" s="5">
        <v>10268</v>
      </c>
      <c r="F11" s="5">
        <v>54923</v>
      </c>
      <c r="G11" s="5">
        <v>5610714</v>
      </c>
      <c r="H11" s="5" t="s">
        <v>19</v>
      </c>
      <c r="I11" s="5">
        <v>1922035</v>
      </c>
      <c r="J11" s="5" t="s">
        <v>19</v>
      </c>
      <c r="K11" s="5">
        <v>1257849</v>
      </c>
      <c r="L11" s="5">
        <v>66185</v>
      </c>
      <c r="M11" s="5">
        <v>5008</v>
      </c>
      <c r="N11" s="5">
        <v>841971</v>
      </c>
      <c r="O11" s="5">
        <v>529988</v>
      </c>
      <c r="P11" s="5" t="s">
        <v>19</v>
      </c>
      <c r="Q11" s="5">
        <v>0</v>
      </c>
      <c r="R11" s="5" t="s">
        <v>19</v>
      </c>
      <c r="S11" s="5">
        <v>3701</v>
      </c>
      <c r="T11" s="6"/>
      <c r="U11" s="6"/>
      <c r="V11" s="6"/>
      <c r="W11" s="6"/>
      <c r="X11" s="6"/>
      <c r="Y11" s="6"/>
      <c r="Z11" s="6"/>
    </row>
    <row r="12" spans="1:26" ht="12.75" x14ac:dyDescent="0.2">
      <c r="A12" s="5">
        <v>180472922</v>
      </c>
      <c r="B12" s="5">
        <v>241910736</v>
      </c>
      <c r="C12" s="5">
        <v>23383097</v>
      </c>
      <c r="D12" s="5">
        <v>5228</v>
      </c>
      <c r="E12" s="5">
        <v>11528</v>
      </c>
      <c r="F12" s="5">
        <v>56321</v>
      </c>
      <c r="G12" s="5">
        <v>5763849</v>
      </c>
      <c r="H12" s="5" t="s">
        <v>19</v>
      </c>
      <c r="I12" s="5">
        <v>1926701</v>
      </c>
      <c r="J12" s="5" t="s">
        <v>19</v>
      </c>
      <c r="K12" s="5">
        <v>1260750</v>
      </c>
      <c r="L12" s="5">
        <v>68299</v>
      </c>
      <c r="M12" s="5">
        <v>5460</v>
      </c>
      <c r="N12" s="5">
        <v>800769</v>
      </c>
      <c r="O12" s="5">
        <v>503618</v>
      </c>
      <c r="P12" s="5" t="s">
        <v>19</v>
      </c>
      <c r="Q12" s="5">
        <v>0</v>
      </c>
      <c r="R12" s="5" t="s">
        <v>19</v>
      </c>
      <c r="S12" s="5">
        <v>3659</v>
      </c>
      <c r="T12" s="6"/>
      <c r="U12" s="6"/>
      <c r="V12" s="6"/>
      <c r="W12" s="6"/>
      <c r="X12" s="6"/>
      <c r="Y12" s="6"/>
      <c r="Z12" s="6"/>
    </row>
    <row r="13" spans="1:26" ht="12.75" x14ac:dyDescent="0.2">
      <c r="A13" s="5">
        <v>185697184</v>
      </c>
      <c r="B13" s="5">
        <v>244469214</v>
      </c>
      <c r="C13" s="5">
        <v>24113851</v>
      </c>
      <c r="D13" s="5">
        <v>5422</v>
      </c>
      <c r="E13" s="5">
        <v>11378</v>
      </c>
      <c r="F13" s="5">
        <v>56913</v>
      </c>
      <c r="G13" s="5">
        <v>5984503</v>
      </c>
      <c r="H13" s="5" t="s">
        <v>19</v>
      </c>
      <c r="I13" s="5">
        <v>1930061</v>
      </c>
      <c r="J13" s="5" t="s">
        <v>19</v>
      </c>
      <c r="K13" s="5">
        <v>1262405</v>
      </c>
      <c r="L13" s="5">
        <v>67251</v>
      </c>
      <c r="M13" s="5">
        <v>4612</v>
      </c>
      <c r="N13" s="5">
        <v>789364</v>
      </c>
      <c r="O13" s="5">
        <v>544695</v>
      </c>
      <c r="P13" s="5" t="s">
        <v>19</v>
      </c>
      <c r="Q13" s="5">
        <v>0</v>
      </c>
      <c r="R13" s="5" t="s">
        <v>19</v>
      </c>
      <c r="S13" s="5">
        <v>3900</v>
      </c>
      <c r="T13" s="6"/>
      <c r="U13" s="6"/>
      <c r="V13" s="6"/>
      <c r="W13" s="6"/>
      <c r="X13" s="6"/>
      <c r="Y13" s="6"/>
      <c r="Z13" s="6"/>
    </row>
    <row r="14" spans="1:26" ht="12.75" x14ac:dyDescent="0.2">
      <c r="A14" s="5">
        <v>197328306</v>
      </c>
      <c r="B14" s="5">
        <v>247619026</v>
      </c>
      <c r="C14" s="5">
        <v>25013498</v>
      </c>
      <c r="D14" s="5">
        <v>5468</v>
      </c>
      <c r="E14" s="5">
        <v>15516</v>
      </c>
      <c r="F14" s="5">
        <v>64122</v>
      </c>
      <c r="G14" s="5">
        <v>6359588</v>
      </c>
      <c r="H14" s="5" t="s">
        <v>19</v>
      </c>
      <c r="I14" s="5">
        <v>1933750</v>
      </c>
      <c r="J14" s="5" t="s">
        <v>19</v>
      </c>
      <c r="K14" s="5">
        <v>1263753</v>
      </c>
      <c r="L14" s="5">
        <v>63655</v>
      </c>
      <c r="M14" s="5">
        <v>5147</v>
      </c>
      <c r="N14" s="5">
        <v>831194</v>
      </c>
      <c r="O14" s="5">
        <v>515299</v>
      </c>
      <c r="P14" s="5" t="s">
        <v>19</v>
      </c>
      <c r="Q14" s="5">
        <v>0</v>
      </c>
      <c r="R14" s="5" t="s">
        <v>19</v>
      </c>
      <c r="S14" s="5">
        <v>3676</v>
      </c>
      <c r="T14" s="6"/>
      <c r="U14" s="6"/>
      <c r="V14" s="6"/>
      <c r="W14" s="6"/>
      <c r="X14" s="6"/>
      <c r="Y14" s="6"/>
      <c r="Z14" s="6"/>
    </row>
    <row r="15" spans="1:26" ht="12.75" x14ac:dyDescent="0.2">
      <c r="A15" s="5">
        <v>198657747</v>
      </c>
      <c r="B15" s="5">
        <v>248888038</v>
      </c>
      <c r="C15" s="5">
        <v>25375887</v>
      </c>
      <c r="D15" s="5">
        <v>5593</v>
      </c>
      <c r="E15" s="5">
        <v>14947</v>
      </c>
      <c r="F15" s="5">
        <v>62250</v>
      </c>
      <c r="G15" s="5">
        <v>6402337</v>
      </c>
      <c r="H15" s="5" t="s">
        <v>19</v>
      </c>
      <c r="I15" s="5">
        <v>1942310</v>
      </c>
      <c r="J15" s="5" t="s">
        <v>19</v>
      </c>
      <c r="K15" s="5">
        <v>1270659</v>
      </c>
      <c r="L15" s="5">
        <v>63846</v>
      </c>
      <c r="M15" s="5">
        <v>4754</v>
      </c>
      <c r="N15" s="5">
        <v>803233</v>
      </c>
      <c r="O15" s="5">
        <v>526986</v>
      </c>
      <c r="P15" s="5" t="s">
        <v>19</v>
      </c>
      <c r="Q15" s="5">
        <v>0</v>
      </c>
      <c r="R15" s="5" t="s">
        <v>19</v>
      </c>
      <c r="S15" s="5">
        <v>3801</v>
      </c>
      <c r="T15" s="6"/>
      <c r="U15" s="6"/>
      <c r="V15" s="6"/>
      <c r="W15" s="6"/>
      <c r="X15" s="6"/>
      <c r="Y15" s="6"/>
      <c r="Z15" s="6"/>
    </row>
    <row r="16" spans="1:26" ht="12.75" x14ac:dyDescent="0.2">
      <c r="A16" s="5">
        <v>203801528</v>
      </c>
      <c r="B16" s="5">
        <v>249808103</v>
      </c>
      <c r="C16" s="5">
        <v>25638583</v>
      </c>
      <c r="D16" s="5">
        <v>5617</v>
      </c>
      <c r="E16" s="5">
        <v>17858</v>
      </c>
      <c r="F16" s="5">
        <v>67324</v>
      </c>
      <c r="G16" s="5">
        <v>6568893</v>
      </c>
      <c r="H16" s="5" t="s">
        <v>19</v>
      </c>
      <c r="I16" s="5">
        <v>1967238</v>
      </c>
      <c r="J16" s="5" t="s">
        <v>19</v>
      </c>
      <c r="K16" s="5">
        <v>1293650</v>
      </c>
      <c r="L16" s="5">
        <v>59315</v>
      </c>
      <c r="M16" s="5">
        <v>5377</v>
      </c>
      <c r="N16" s="5">
        <v>791186</v>
      </c>
      <c r="O16" s="5">
        <v>561099</v>
      </c>
      <c r="P16" s="5" t="s">
        <v>19</v>
      </c>
      <c r="Q16" s="5">
        <v>0</v>
      </c>
      <c r="R16" s="5" t="s">
        <v>19</v>
      </c>
      <c r="S16" s="5">
        <v>3853</v>
      </c>
      <c r="T16" s="6"/>
      <c r="U16" s="6"/>
      <c r="V16" s="6"/>
      <c r="W16" s="6"/>
      <c r="X16" s="6"/>
      <c r="Y16" s="6"/>
      <c r="Z16" s="6"/>
    </row>
    <row r="17" spans="1:26" ht="12.75" x14ac:dyDescent="0.2">
      <c r="A17" s="5">
        <v>209449261</v>
      </c>
      <c r="B17" s="5">
        <v>251183501</v>
      </c>
      <c r="C17" s="5">
        <v>26031097</v>
      </c>
      <c r="D17" s="5">
        <v>5744</v>
      </c>
      <c r="E17" s="5">
        <v>19898</v>
      </c>
      <c r="F17" s="5">
        <v>71101</v>
      </c>
      <c r="G17" s="5">
        <v>6750937</v>
      </c>
      <c r="H17" s="5" t="s">
        <v>19</v>
      </c>
      <c r="I17" s="5">
        <v>1989170</v>
      </c>
      <c r="J17" s="5" t="s">
        <v>19</v>
      </c>
      <c r="K17" s="5">
        <v>1313255</v>
      </c>
      <c r="L17" s="5">
        <v>66401</v>
      </c>
      <c r="M17" s="5">
        <v>5331</v>
      </c>
      <c r="N17" s="5">
        <v>809584</v>
      </c>
      <c r="O17" s="5">
        <v>564690</v>
      </c>
      <c r="P17" s="5" t="s">
        <v>19</v>
      </c>
      <c r="Q17" s="5">
        <v>0</v>
      </c>
      <c r="R17" s="5" t="s">
        <v>19</v>
      </c>
      <c r="S17" s="5">
        <v>4074</v>
      </c>
      <c r="T17" s="6"/>
      <c r="U17" s="6"/>
      <c r="V17" s="6"/>
      <c r="W17" s="6"/>
      <c r="X17" s="6"/>
      <c r="Y17" s="6"/>
      <c r="Z17" s="6"/>
    </row>
    <row r="18" spans="1:26" ht="12.75" x14ac:dyDescent="0.2">
      <c r="A18" s="5">
        <v>213543626</v>
      </c>
      <c r="B18" s="5">
        <v>250776704</v>
      </c>
      <c r="C18" s="5">
        <v>25914848</v>
      </c>
      <c r="D18" s="5">
        <v>5796</v>
      </c>
      <c r="E18" s="5">
        <v>23583</v>
      </c>
      <c r="F18" s="5">
        <v>77367</v>
      </c>
      <c r="G18" s="5">
        <v>6883202</v>
      </c>
      <c r="H18" s="5" t="s">
        <v>19</v>
      </c>
      <c r="I18" s="5">
        <v>2000248</v>
      </c>
      <c r="J18" s="5" t="s">
        <v>19</v>
      </c>
      <c r="K18" s="5">
        <v>1322351</v>
      </c>
      <c r="L18" s="5">
        <v>62279</v>
      </c>
      <c r="M18" s="5">
        <v>5982</v>
      </c>
      <c r="N18" s="5">
        <v>817017</v>
      </c>
      <c r="O18" s="5">
        <v>567603</v>
      </c>
      <c r="P18" s="5" t="s">
        <v>19</v>
      </c>
      <c r="Q18" s="5">
        <v>0</v>
      </c>
      <c r="R18" s="5" t="s">
        <v>19</v>
      </c>
      <c r="S18" s="5">
        <v>3969</v>
      </c>
      <c r="T18" s="6"/>
      <c r="U18" s="6"/>
      <c r="V18" s="6"/>
      <c r="W18" s="6"/>
      <c r="X18" s="6"/>
      <c r="Y18" s="6"/>
      <c r="Z18" s="6"/>
    </row>
    <row r="19" spans="1:26" ht="12.75" x14ac:dyDescent="0.2">
      <c r="A19" s="5">
        <v>225505663</v>
      </c>
      <c r="B19" s="5">
        <v>253885929</v>
      </c>
      <c r="C19" s="5">
        <v>26802814</v>
      </c>
      <c r="D19" s="5">
        <v>5949</v>
      </c>
      <c r="E19" s="5">
        <v>27357</v>
      </c>
      <c r="F19" s="5">
        <v>83538</v>
      </c>
      <c r="G19" s="5">
        <v>7269071</v>
      </c>
      <c r="H19" s="5" t="s">
        <v>19</v>
      </c>
      <c r="I19" s="5">
        <v>2031531</v>
      </c>
      <c r="J19" s="5" t="s">
        <v>19</v>
      </c>
      <c r="K19" s="5">
        <v>1350821</v>
      </c>
      <c r="L19" s="5">
        <v>64608</v>
      </c>
      <c r="M19" s="5">
        <v>6123</v>
      </c>
      <c r="N19" s="5">
        <v>774375</v>
      </c>
      <c r="O19" s="5">
        <v>570947</v>
      </c>
      <c r="P19" s="5" t="s">
        <v>19</v>
      </c>
      <c r="Q19" s="5">
        <v>0</v>
      </c>
      <c r="R19" s="5" t="s">
        <v>19</v>
      </c>
      <c r="S19" s="5">
        <v>4095</v>
      </c>
      <c r="T19" s="6"/>
      <c r="U19" s="6"/>
      <c r="V19" s="6"/>
      <c r="W19" s="6"/>
      <c r="X19" s="6"/>
      <c r="Y19" s="6"/>
      <c r="Z19" s="6"/>
    </row>
    <row r="20" spans="1:26" ht="12.75" x14ac:dyDescent="0.2">
      <c r="A20" s="5">
        <v>245664626</v>
      </c>
      <c r="B20" s="5">
        <v>250958510</v>
      </c>
      <c r="C20" s="5">
        <v>25966297</v>
      </c>
      <c r="D20" s="5">
        <v>5998</v>
      </c>
      <c r="E20" s="5">
        <v>39346</v>
      </c>
      <c r="F20" s="5">
        <v>105177</v>
      </c>
      <c r="G20" s="5">
        <v>7919616</v>
      </c>
      <c r="H20" s="5" t="s">
        <v>19</v>
      </c>
      <c r="I20" s="5">
        <v>2033275</v>
      </c>
      <c r="J20" s="5" t="s">
        <v>19</v>
      </c>
      <c r="K20" s="5">
        <v>1349610</v>
      </c>
      <c r="L20" s="5">
        <v>76593</v>
      </c>
      <c r="M20" s="5">
        <v>5932</v>
      </c>
      <c r="N20" s="5">
        <v>803022</v>
      </c>
      <c r="O20" s="5">
        <v>587628</v>
      </c>
      <c r="P20" s="5" t="s">
        <v>19</v>
      </c>
      <c r="Q20" s="5">
        <v>0</v>
      </c>
      <c r="R20" s="5" t="s">
        <v>19</v>
      </c>
      <c r="S20" s="5">
        <v>4054</v>
      </c>
      <c r="T20" s="6"/>
      <c r="U20" s="6"/>
      <c r="V20" s="6"/>
      <c r="W20" s="6"/>
      <c r="X20" s="6"/>
      <c r="Y20" s="6"/>
      <c r="Z20" s="6"/>
    </row>
    <row r="21" spans="1:26" ht="12.75" x14ac:dyDescent="0.2">
      <c r="A21" s="5">
        <v>375111971</v>
      </c>
      <c r="B21" s="5">
        <v>317189522</v>
      </c>
      <c r="C21" s="5">
        <v>44889337</v>
      </c>
      <c r="D21" s="5">
        <v>6265</v>
      </c>
      <c r="E21" s="5">
        <v>31542</v>
      </c>
      <c r="F21" s="5">
        <v>91430</v>
      </c>
      <c r="G21" s="5">
        <v>12097111</v>
      </c>
      <c r="H21" s="5" t="s">
        <v>19</v>
      </c>
      <c r="I21" s="5">
        <v>2086597</v>
      </c>
      <c r="J21" s="5" t="s">
        <v>19</v>
      </c>
      <c r="K21" s="5">
        <v>1394704</v>
      </c>
      <c r="L21" s="5">
        <v>101334</v>
      </c>
      <c r="M21" s="5">
        <v>7074</v>
      </c>
      <c r="N21" s="5">
        <v>454906</v>
      </c>
      <c r="O21" s="5">
        <v>421918</v>
      </c>
      <c r="P21" s="5" t="s">
        <v>19</v>
      </c>
      <c r="Q21" s="5">
        <v>0</v>
      </c>
      <c r="R21" s="5" t="s">
        <v>19</v>
      </c>
      <c r="S21" s="5">
        <v>4276</v>
      </c>
      <c r="T21" s="6"/>
      <c r="U21" s="6"/>
      <c r="V21" s="6"/>
      <c r="W21" s="6"/>
      <c r="X21" s="6"/>
      <c r="Y21" s="6"/>
      <c r="Z21" s="6"/>
    </row>
    <row r="23" spans="1:26" ht="15.75" customHeight="1" x14ac:dyDescent="0.2">
      <c r="A23" s="13" t="s">
        <v>28</v>
      </c>
    </row>
    <row r="24" spans="1:26" s="8" customFormat="1" ht="15.75" customHeight="1" x14ac:dyDescent="0.2">
      <c r="A24" s="8">
        <f>AVERAGE(A1:A21)</f>
        <v>193781181.75</v>
      </c>
      <c r="B24" s="8">
        <f>AVERAGE(B1:B21)</f>
        <v>245531917.25</v>
      </c>
      <c r="C24" s="8">
        <f>AVERAGE(C1:C21)</f>
        <v>24417895.25</v>
      </c>
      <c r="D24" s="8">
        <f>AVERAGE(D1:D21)</f>
        <v>5269.5</v>
      </c>
      <c r="E24" s="8">
        <f>AVERAGE(E1:E21)</f>
        <v>15380.55</v>
      </c>
      <c r="F24" s="8">
        <f>AVERAGE(F2:F21)</f>
        <v>61616.4</v>
      </c>
      <c r="G24" s="8">
        <f>AVERAGE(G2:G21)</f>
        <v>6028331.8499999996</v>
      </c>
      <c r="I24" s="8">
        <f>AVERAGE(I2:I21)</f>
        <v>1947777.25</v>
      </c>
      <c r="K24" s="8">
        <f>AVERAGE(K2:K21)</f>
        <v>1281380.6000000001</v>
      </c>
      <c r="L24" s="8">
        <f>AVERAGE(L2:L21)</f>
        <v>62931.35</v>
      </c>
      <c r="M24" s="8">
        <f>AVERAGE(M2:M21)</f>
        <v>6338.3</v>
      </c>
      <c r="N24" s="8">
        <f>AVERAGE(N2:N21)</f>
        <v>761309.65</v>
      </c>
      <c r="O24" s="8">
        <f>AVERAGE(O2:O21)</f>
        <v>438486.15</v>
      </c>
      <c r="Q24" s="8">
        <f t="shared" ref="Q24:S24" si="0">AVERAGE(Q2:Q21)</f>
        <v>0</v>
      </c>
      <c r="S24" s="8">
        <f t="shared" si="0"/>
        <v>3685.95</v>
      </c>
    </row>
    <row r="26" spans="1:26" ht="15.75" customHeight="1" x14ac:dyDescent="0.2">
      <c r="A26" s="13" t="s">
        <v>29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</row>
    <row r="27" spans="1:26" ht="15.75" customHeight="1" x14ac:dyDescent="0.2">
      <c r="A27" s="8">
        <f>STDEVA(A2:A21)</f>
        <v>49803348.796683162</v>
      </c>
      <c r="B27" s="8">
        <f t="shared" ref="B27:S27" si="1">STDEVA(B2:B21)</f>
        <v>18456599.101068608</v>
      </c>
      <c r="C27" s="8">
        <f t="shared" si="1"/>
        <v>5272285.1570574613</v>
      </c>
      <c r="D27" s="8">
        <f t="shared" si="1"/>
        <v>525.51663802595749</v>
      </c>
      <c r="E27" s="8">
        <f t="shared" si="1"/>
        <v>9374.0684504199071</v>
      </c>
      <c r="F27" s="8">
        <f t="shared" si="1"/>
        <v>16563.036787408666</v>
      </c>
      <c r="G27" s="8">
        <f t="shared" si="1"/>
        <v>1769913.1312315366</v>
      </c>
      <c r="H27" s="19"/>
      <c r="I27" s="8">
        <f t="shared" si="1"/>
        <v>52853.790008878561</v>
      </c>
      <c r="J27" s="8"/>
      <c r="K27" s="8">
        <f t="shared" si="1"/>
        <v>42061.995569697632</v>
      </c>
      <c r="L27" s="8">
        <f t="shared" si="1"/>
        <v>12316.095999160061</v>
      </c>
      <c r="M27" s="8">
        <f t="shared" si="1"/>
        <v>4287.0953005256924</v>
      </c>
      <c r="N27" s="8">
        <f t="shared" si="1"/>
        <v>92418.822093130031</v>
      </c>
      <c r="O27" s="8">
        <f t="shared" si="1"/>
        <v>144784.61348764162</v>
      </c>
      <c r="P27" s="8"/>
      <c r="Q27" s="8">
        <f t="shared" si="1"/>
        <v>0</v>
      </c>
      <c r="R27" s="8"/>
      <c r="S27" s="8">
        <f t="shared" si="1"/>
        <v>323.78330554148158</v>
      </c>
    </row>
    <row r="29" spans="1:26" ht="15.75" customHeight="1" x14ac:dyDescent="0.2">
      <c r="A29" s="14" t="s">
        <v>24</v>
      </c>
      <c r="B29" s="14" t="s">
        <v>27</v>
      </c>
      <c r="C29" s="14" t="s">
        <v>23</v>
      </c>
      <c r="D29" s="14" t="s">
        <v>25</v>
      </c>
      <c r="E29" s="14" t="s">
        <v>22</v>
      </c>
      <c r="F29" s="14" t="s">
        <v>26</v>
      </c>
      <c r="G29" s="14" t="s">
        <v>21</v>
      </c>
    </row>
    <row r="30" spans="1:26" ht="15.75" customHeight="1" x14ac:dyDescent="0.2">
      <c r="A30" s="8">
        <f t="shared" ref="A30:A49" si="2">B2/A2</f>
        <v>1.5245224738881347</v>
      </c>
      <c r="B30" s="8">
        <f t="shared" ref="B30:B49" si="3">D2/C2</f>
        <v>2.1846914516030503E-4</v>
      </c>
      <c r="C30" s="13">
        <f>B30/1000</f>
        <v>2.1846914516030503E-7</v>
      </c>
      <c r="D30" s="8">
        <f t="shared" ref="D30:D49" si="4">F2/E2</f>
        <v>2.1665969413842792</v>
      </c>
      <c r="E30" s="8">
        <f t="shared" ref="E30:E49" si="5">I2/B2/1000</f>
        <v>8.2560932121611785E-6</v>
      </c>
      <c r="F30" s="8">
        <f>M2/L2</f>
        <v>0.44899280301587907</v>
      </c>
      <c r="G30" s="8">
        <f t="shared" ref="G30:G49" si="6">M2/B2/1000</f>
        <v>1.0242134358300748E-7</v>
      </c>
      <c r="L30" s="9"/>
    </row>
    <row r="31" spans="1:26" ht="15.75" customHeight="1" x14ac:dyDescent="0.2">
      <c r="A31" s="8">
        <f t="shared" si="2"/>
        <v>1.5053120097323722</v>
      </c>
      <c r="B31" s="8">
        <f t="shared" si="3"/>
        <v>2.2811870294775862E-4</v>
      </c>
      <c r="C31" s="13">
        <f t="shared" ref="C31:C49" si="7">B31/1000</f>
        <v>2.2811870294775862E-7</v>
      </c>
      <c r="D31" s="8">
        <f t="shared" si="4"/>
        <v>17.884281200631911</v>
      </c>
      <c r="E31" s="8">
        <f t="shared" si="5"/>
        <v>8.2224332058204729E-6</v>
      </c>
      <c r="F31" s="8">
        <f t="shared" ref="F31:F49" si="8">M3/L3</f>
        <v>3.9846368073939188E-2</v>
      </c>
      <c r="G31" s="8">
        <f t="shared" si="6"/>
        <v>1.1252176900848522E-8</v>
      </c>
    </row>
    <row r="32" spans="1:26" ht="15.75" customHeight="1" x14ac:dyDescent="0.2">
      <c r="A32" s="8">
        <f t="shared" si="2"/>
        <v>1.4738854554813663</v>
      </c>
      <c r="B32" s="8">
        <f t="shared" si="3"/>
        <v>2.1992177369111615E-4</v>
      </c>
      <c r="C32" s="13">
        <f t="shared" si="7"/>
        <v>2.1992177369111615E-7</v>
      </c>
      <c r="D32" s="8">
        <f t="shared" si="4"/>
        <v>4.5326202177893418</v>
      </c>
      <c r="E32" s="8">
        <f t="shared" si="5"/>
        <v>8.1799070299007173E-6</v>
      </c>
      <c r="F32" s="8">
        <f t="shared" si="8"/>
        <v>0.19924227492718394</v>
      </c>
      <c r="G32" s="8">
        <f t="shared" si="6"/>
        <v>3.9012583367688747E-8</v>
      </c>
    </row>
    <row r="33" spans="1:15" ht="15.75" customHeight="1" x14ac:dyDescent="0.2">
      <c r="A33" s="8">
        <f t="shared" si="2"/>
        <v>1.4619430887777682</v>
      </c>
      <c r="B33" s="8">
        <f t="shared" si="3"/>
        <v>2.2930699999701152E-4</v>
      </c>
      <c r="C33" s="13">
        <f t="shared" si="7"/>
        <v>2.2930699999701151E-7</v>
      </c>
      <c r="D33" s="8">
        <f t="shared" si="4"/>
        <v>8.3360182104710212</v>
      </c>
      <c r="E33" s="8">
        <f t="shared" si="5"/>
        <v>8.1581150475327464E-6</v>
      </c>
      <c r="F33" s="8">
        <f t="shared" si="8"/>
        <v>9.9079351161771148E-2</v>
      </c>
      <c r="G33" s="8">
        <f t="shared" si="6"/>
        <v>1.9328894951509875E-8</v>
      </c>
    </row>
    <row r="34" spans="1:15" ht="15.75" customHeight="1" x14ac:dyDescent="0.2">
      <c r="A34" s="8">
        <f t="shared" si="2"/>
        <v>1.4519335187562195</v>
      </c>
      <c r="B34" s="8">
        <f t="shared" si="3"/>
        <v>2.2436097958658736E-4</v>
      </c>
      <c r="C34" s="13">
        <f t="shared" si="7"/>
        <v>2.2436097958658735E-7</v>
      </c>
      <c r="D34" s="8">
        <f t="shared" si="4"/>
        <v>5.6217341040462427</v>
      </c>
      <c r="E34" s="8">
        <f t="shared" si="5"/>
        <v>8.1407746121037097E-6</v>
      </c>
      <c r="F34" s="8">
        <f t="shared" si="8"/>
        <v>0.10650441365645931</v>
      </c>
      <c r="G34" s="8">
        <f t="shared" si="6"/>
        <v>3.0727727810843542E-8</v>
      </c>
    </row>
    <row r="35" spans="1:15" ht="15.75" customHeight="1" x14ac:dyDescent="0.2">
      <c r="A35" s="8">
        <f t="shared" si="2"/>
        <v>1.4222108806073508</v>
      </c>
      <c r="B35" s="8">
        <f t="shared" si="3"/>
        <v>2.2292619484328338E-4</v>
      </c>
      <c r="C35" s="13">
        <f t="shared" si="7"/>
        <v>2.2292619484328338E-7</v>
      </c>
      <c r="D35" s="8">
        <f t="shared" si="4"/>
        <v>6.9467744182806186</v>
      </c>
      <c r="E35" s="8">
        <f t="shared" si="5"/>
        <v>8.0945444080440452E-6</v>
      </c>
      <c r="F35" s="8">
        <f t="shared" si="8"/>
        <v>5.8136286704898371E-2</v>
      </c>
      <c r="G35" s="8">
        <f t="shared" si="6"/>
        <v>1.4976077346114476E-8</v>
      </c>
    </row>
    <row r="36" spans="1:15" ht="15.75" customHeight="1" x14ac:dyDescent="0.2">
      <c r="A36" s="8">
        <f t="shared" si="2"/>
        <v>1.4185677500538119</v>
      </c>
      <c r="B36" s="8">
        <f t="shared" si="3"/>
        <v>2.2402544804401992E-4</v>
      </c>
      <c r="C36" s="13">
        <f t="shared" si="7"/>
        <v>2.2402544804401991E-7</v>
      </c>
      <c r="D36" s="8">
        <f t="shared" si="4"/>
        <v>5.5073154871572561</v>
      </c>
      <c r="E36" s="8">
        <f t="shared" si="5"/>
        <v>8.1015483483468074E-6</v>
      </c>
      <c r="F36" s="8">
        <f t="shared" si="8"/>
        <v>0.10965008081778865</v>
      </c>
      <c r="G36" s="8">
        <f t="shared" si="6"/>
        <v>2.1233642751075253E-8</v>
      </c>
    </row>
    <row r="37" spans="1:15" ht="15.75" customHeight="1" x14ac:dyDescent="0.2">
      <c r="A37" s="8">
        <f t="shared" si="2"/>
        <v>1.3886172125536578</v>
      </c>
      <c r="B37" s="8">
        <f t="shared" si="3"/>
        <v>2.2634428213584354E-4</v>
      </c>
      <c r="C37" s="13">
        <f t="shared" si="7"/>
        <v>2.2634428213584354E-7</v>
      </c>
      <c r="D37" s="8">
        <f t="shared" si="4"/>
        <v>5.9197516930022571</v>
      </c>
      <c r="E37" s="8">
        <f t="shared" si="5"/>
        <v>8.0435365233732525E-6</v>
      </c>
      <c r="F37" s="8">
        <f t="shared" si="8"/>
        <v>8.0300797339681818E-2</v>
      </c>
      <c r="G37" s="8">
        <f t="shared" si="6"/>
        <v>1.783499486593445E-8</v>
      </c>
    </row>
    <row r="38" spans="1:15" ht="15.75" customHeight="1" x14ac:dyDescent="0.2">
      <c r="A38" s="8">
        <f t="shared" si="2"/>
        <v>1.3763727892205506</v>
      </c>
      <c r="B38" s="8">
        <f t="shared" si="3"/>
        <v>2.2533620028271061E-4</v>
      </c>
      <c r="C38" s="13">
        <f t="shared" si="7"/>
        <v>2.253362002827106E-7</v>
      </c>
      <c r="D38" s="8">
        <f t="shared" si="4"/>
        <v>5.18002513777434</v>
      </c>
      <c r="E38" s="8">
        <f t="shared" si="5"/>
        <v>8.0325984278594126E-6</v>
      </c>
      <c r="F38" s="8">
        <f t="shared" si="8"/>
        <v>9.8401830136460353E-2</v>
      </c>
      <c r="G38" s="8">
        <f t="shared" si="6"/>
        <v>2.5722641567167348E-8</v>
      </c>
    </row>
    <row r="39" spans="1:15" ht="15.75" customHeight="1" x14ac:dyDescent="0.2">
      <c r="A39" s="8">
        <f t="shared" si="2"/>
        <v>1.3533186577475318</v>
      </c>
      <c r="B39" s="8">
        <f t="shared" si="3"/>
        <v>2.2537340976474339E-4</v>
      </c>
      <c r="C39" s="13">
        <f t="shared" si="7"/>
        <v>2.253734097647434E-7</v>
      </c>
      <c r="D39" s="8">
        <f t="shared" si="4"/>
        <v>5.3489481885469417</v>
      </c>
      <c r="E39" s="8">
        <f t="shared" si="5"/>
        <v>7.9841675760019302E-6</v>
      </c>
      <c r="F39" s="8">
        <f t="shared" si="8"/>
        <v>7.566669184860618E-2</v>
      </c>
      <c r="G39" s="8">
        <f t="shared" si="6"/>
        <v>2.080332107407912E-8</v>
      </c>
    </row>
    <row r="40" spans="1:15" ht="15.75" customHeight="1" x14ac:dyDescent="0.2">
      <c r="A40" s="8">
        <f t="shared" si="2"/>
        <v>1.3404267705046633</v>
      </c>
      <c r="B40" s="8">
        <f t="shared" si="3"/>
        <v>2.2358030674893064E-4</v>
      </c>
      <c r="C40" s="13">
        <f t="shared" si="7"/>
        <v>2.2358030674893064E-7</v>
      </c>
      <c r="D40" s="8">
        <f t="shared" si="4"/>
        <v>4.8855829285218597</v>
      </c>
      <c r="E40" s="8">
        <f t="shared" si="5"/>
        <v>7.9645121661735588E-6</v>
      </c>
      <c r="F40" s="8">
        <f t="shared" si="8"/>
        <v>7.9942605309008916E-2</v>
      </c>
      <c r="G40" s="8">
        <f t="shared" si="6"/>
        <v>2.2570308743965791E-8</v>
      </c>
    </row>
    <row r="41" spans="1:15" ht="15.75" customHeight="1" x14ac:dyDescent="0.2">
      <c r="A41" s="8">
        <f t="shared" si="2"/>
        <v>1.3164939216310356</v>
      </c>
      <c r="B41" s="8">
        <f t="shared" si="3"/>
        <v>2.2485002499186049E-4</v>
      </c>
      <c r="C41" s="13">
        <f t="shared" si="7"/>
        <v>2.2485002499186048E-7</v>
      </c>
      <c r="D41" s="8">
        <f t="shared" si="4"/>
        <v>5.0020214448936544</v>
      </c>
      <c r="E41" s="8">
        <f t="shared" si="5"/>
        <v>7.8949041002766092E-6</v>
      </c>
      <c r="F41" s="8">
        <f t="shared" si="8"/>
        <v>6.8578905889875238E-2</v>
      </c>
      <c r="G41" s="8">
        <f t="shared" si="6"/>
        <v>1.8865361100232443E-8</v>
      </c>
    </row>
    <row r="42" spans="1:15" ht="15.75" customHeight="1" x14ac:dyDescent="0.2">
      <c r="A42" s="8">
        <f t="shared" si="2"/>
        <v>1.2548581144764908</v>
      </c>
      <c r="B42" s="8">
        <f t="shared" si="3"/>
        <v>2.1860197242304935E-4</v>
      </c>
      <c r="C42" s="13">
        <f t="shared" si="7"/>
        <v>2.1860197242304935E-7</v>
      </c>
      <c r="D42" s="8">
        <f t="shared" si="4"/>
        <v>4.1326372776488789</v>
      </c>
      <c r="E42" s="8">
        <f t="shared" si="5"/>
        <v>7.8093756818185696E-6</v>
      </c>
      <c r="F42" s="8">
        <f t="shared" si="8"/>
        <v>8.0857748802136517E-2</v>
      </c>
      <c r="G42" s="8">
        <f t="shared" si="6"/>
        <v>2.0785963353236032E-8</v>
      </c>
    </row>
    <row r="43" spans="1:15" ht="15.75" customHeight="1" x14ac:dyDescent="0.2">
      <c r="A43" s="8">
        <f t="shared" si="2"/>
        <v>1.2528483875335603</v>
      </c>
      <c r="B43" s="8">
        <f t="shared" si="3"/>
        <v>2.2040608866204361E-4</v>
      </c>
      <c r="C43" s="13">
        <f t="shared" si="7"/>
        <v>2.2040608866204362E-7</v>
      </c>
      <c r="D43" s="8">
        <f t="shared" si="4"/>
        <v>4.164715327490466</v>
      </c>
      <c r="E43" s="8">
        <f t="shared" si="5"/>
        <v>7.8039507868996101E-6</v>
      </c>
      <c r="F43" s="8">
        <f t="shared" si="8"/>
        <v>7.4460420386555148E-2</v>
      </c>
      <c r="G43" s="8">
        <f t="shared" si="6"/>
        <v>1.9100958158543561E-8</v>
      </c>
      <c r="O43" s="9"/>
    </row>
    <row r="44" spans="1:15" ht="15.75" customHeight="1" x14ac:dyDescent="0.2">
      <c r="A44" s="8">
        <f t="shared" si="2"/>
        <v>1.225742051354983</v>
      </c>
      <c r="B44" s="8">
        <f t="shared" si="3"/>
        <v>2.1908387058676372E-4</v>
      </c>
      <c r="C44" s="13">
        <f t="shared" si="7"/>
        <v>2.1908387058676371E-7</v>
      </c>
      <c r="D44" s="8">
        <f t="shared" si="4"/>
        <v>3.7699630417739947</v>
      </c>
      <c r="E44" s="8">
        <f t="shared" si="5"/>
        <v>7.8749967530076474E-6</v>
      </c>
      <c r="F44" s="8">
        <f t="shared" si="8"/>
        <v>9.0651605833263094E-2</v>
      </c>
      <c r="G44" s="8">
        <f t="shared" si="6"/>
        <v>2.152452196476589E-8</v>
      </c>
    </row>
    <row r="45" spans="1:15" ht="15.75" customHeight="1" x14ac:dyDescent="0.2">
      <c r="A45" s="8">
        <f t="shared" si="2"/>
        <v>1.1992570410644705</v>
      </c>
      <c r="B45" s="8">
        <f t="shared" si="3"/>
        <v>2.206591600807296E-4</v>
      </c>
      <c r="C45" s="13">
        <f t="shared" si="7"/>
        <v>2.2065916008072959E-7</v>
      </c>
      <c r="D45" s="8">
        <f t="shared" si="4"/>
        <v>3.5732736958488291</v>
      </c>
      <c r="E45" s="8">
        <f t="shared" si="5"/>
        <v>7.9191905203996664E-6</v>
      </c>
      <c r="F45" s="8">
        <f t="shared" si="8"/>
        <v>8.0284935467839338E-2</v>
      </c>
      <c r="G45" s="8">
        <f t="shared" si="6"/>
        <v>2.1223527734809304E-8</v>
      </c>
    </row>
    <row r="46" spans="1:15" ht="15.75" customHeight="1" x14ac:dyDescent="0.2">
      <c r="A46" s="8">
        <f t="shared" si="2"/>
        <v>1.1743581800938419</v>
      </c>
      <c r="B46" s="8">
        <f t="shared" si="3"/>
        <v>2.2365556610634953E-4</v>
      </c>
      <c r="C46" s="13">
        <f t="shared" si="7"/>
        <v>2.2365556610634953E-7</v>
      </c>
      <c r="D46" s="8">
        <f t="shared" si="4"/>
        <v>3.2806258745706653</v>
      </c>
      <c r="E46" s="8">
        <f t="shared" si="5"/>
        <v>7.9762113788687487E-6</v>
      </c>
      <c r="F46" s="8">
        <f t="shared" si="8"/>
        <v>9.6051638594068622E-2</v>
      </c>
      <c r="G46" s="8">
        <f t="shared" si="6"/>
        <v>2.3853890351792805E-8</v>
      </c>
    </row>
    <row r="47" spans="1:15" ht="15.75" customHeight="1" x14ac:dyDescent="0.2">
      <c r="A47" s="8">
        <f t="shared" si="2"/>
        <v>1.1258516776139675</v>
      </c>
      <c r="B47" s="8">
        <f t="shared" si="3"/>
        <v>2.2195430673809102E-4</v>
      </c>
      <c r="C47" s="13">
        <f t="shared" si="7"/>
        <v>2.2195430673809101E-7</v>
      </c>
      <c r="D47" s="8">
        <f t="shared" si="4"/>
        <v>3.0536243009101876</v>
      </c>
      <c r="E47" s="8">
        <f t="shared" si="5"/>
        <v>8.001747115335408E-6</v>
      </c>
      <c r="F47" s="8">
        <f t="shared" si="8"/>
        <v>9.4771545319465078E-2</v>
      </c>
      <c r="G47" s="8">
        <f t="shared" si="6"/>
        <v>2.4117130177781534E-8</v>
      </c>
      <c r="H47" s="9"/>
    </row>
    <row r="48" spans="1:15" ht="15.75" customHeight="1" x14ac:dyDescent="0.2">
      <c r="A48" s="8">
        <f t="shared" si="2"/>
        <v>1.0215492319191286</v>
      </c>
      <c r="B48" s="8">
        <f t="shared" si="3"/>
        <v>2.3099173517117207E-4</v>
      </c>
      <c r="C48" s="13">
        <f t="shared" si="7"/>
        <v>2.3099173517117207E-7</v>
      </c>
      <c r="D48" s="8">
        <f t="shared" si="4"/>
        <v>2.6731306867280029</v>
      </c>
      <c r="E48" s="8">
        <f t="shared" si="5"/>
        <v>8.1020364680998476E-6</v>
      </c>
      <c r="F48" s="8">
        <f t="shared" si="8"/>
        <v>7.7448330787408773E-2</v>
      </c>
      <c r="G48" s="8">
        <f t="shared" si="6"/>
        <v>2.3637373365023563E-8</v>
      </c>
      <c r="J48" s="12"/>
    </row>
    <row r="49" spans="1:9" ht="15.75" customHeight="1" x14ac:dyDescent="0.2">
      <c r="A49" s="8">
        <f t="shared" si="2"/>
        <v>0.84558624230096879</v>
      </c>
      <c r="B49" s="8">
        <f t="shared" si="3"/>
        <v>1.3956543844699689E-4</v>
      </c>
      <c r="C49" s="13">
        <f t="shared" si="7"/>
        <v>1.3956543844699688E-7</v>
      </c>
      <c r="D49" s="8">
        <f t="shared" si="4"/>
        <v>2.8986747828292434</v>
      </c>
      <c r="E49" s="8">
        <f t="shared" si="5"/>
        <v>6.5783919558351611E-6</v>
      </c>
      <c r="F49" s="8">
        <f t="shared" si="8"/>
        <v>6.980875125821541E-2</v>
      </c>
      <c r="G49" s="8">
        <f t="shared" si="6"/>
        <v>2.2302123838756565E-8</v>
      </c>
    </row>
    <row r="50" spans="1:9" ht="15.75" customHeight="1" x14ac:dyDescent="0.2">
      <c r="I50" s="9"/>
    </row>
    <row r="51" spans="1:9" ht="15.75" customHeight="1" x14ac:dyDescent="0.2">
      <c r="A51" s="13" t="s">
        <v>28</v>
      </c>
    </row>
    <row r="52" spans="1:9" ht="15.75" customHeight="1" x14ac:dyDescent="0.2">
      <c r="A52" s="8">
        <f>AVERAGE(A30:A49)</f>
        <v>1.3066827727655936</v>
      </c>
      <c r="B52" s="8">
        <f t="shared" ref="B52:F52" si="9">AVERAGE(B30:B49)</f>
        <v>2.1937658032046835E-4</v>
      </c>
      <c r="C52" s="8">
        <f t="shared" si="9"/>
        <v>2.1937658032046833E-7</v>
      </c>
      <c r="D52" s="8">
        <f t="shared" si="9"/>
        <v>5.2439157480149996</v>
      </c>
      <c r="E52" s="8">
        <f t="shared" si="9"/>
        <v>7.9569517658929553E-6</v>
      </c>
      <c r="F52" s="8">
        <f t="shared" si="9"/>
        <v>0.10643386926652521</v>
      </c>
      <c r="G52" s="8">
        <f>AVERAGE(G30:G49)</f>
        <v>2.6064728150358812E-8</v>
      </c>
    </row>
    <row r="54" spans="1:9" ht="15.75" customHeight="1" x14ac:dyDescent="0.2">
      <c r="A54" s="13" t="s">
        <v>29</v>
      </c>
      <c r="B54" s="8"/>
      <c r="C54" s="8"/>
      <c r="D54" s="8"/>
      <c r="E54" s="8"/>
      <c r="F54" s="8"/>
      <c r="G54" s="8"/>
    </row>
    <row r="55" spans="1:9" ht="15.75" customHeight="1" x14ac:dyDescent="0.2">
      <c r="A55" s="8">
        <f>STDEVA(A30:A49)</f>
        <v>0.17300885426686888</v>
      </c>
      <c r="B55" s="8">
        <f t="shared" ref="B55:G55" si="10">STDEVA(B30:B49)</f>
        <v>1.9106278355205049E-5</v>
      </c>
      <c r="C55" s="8">
        <f t="shared" si="10"/>
        <v>1.9106278355205048E-8</v>
      </c>
      <c r="D55" s="8">
        <f t="shared" si="10"/>
        <v>3.334118485864082</v>
      </c>
      <c r="E55" s="8">
        <f t="shared" si="10"/>
        <v>3.4934708907457232E-7</v>
      </c>
      <c r="F55" s="8">
        <f t="shared" si="10"/>
        <v>8.6345242083055482E-2</v>
      </c>
      <c r="G55" s="8">
        <f t="shared" si="10"/>
        <v>1.88337799063151E-8</v>
      </c>
    </row>
    <row r="56" spans="1:9" ht="15.75" customHeight="1" x14ac:dyDescent="0.2">
      <c r="F56" s="9"/>
    </row>
  </sheetData>
  <pageMargins left="0.7" right="0.7" top="0.75" bottom="0.75" header="0.3" footer="0.3"/>
  <pageSetup paperSize="9" orientation="portrait" r:id="rId1"/>
  <ignoredErrors>
    <ignoredError sqref="C30:C49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83A90-0910-4399-8F7A-4242599F485A}">
  <dimension ref="A1:M24"/>
  <sheetViews>
    <sheetView tabSelected="1" zoomScale="92" workbookViewId="0">
      <selection activeCell="M2" sqref="M2"/>
    </sheetView>
  </sheetViews>
  <sheetFormatPr defaultRowHeight="12.75" x14ac:dyDescent="0.2"/>
  <cols>
    <col min="1" max="2" width="17.85546875" customWidth="1"/>
    <col min="3" max="3" width="13.5703125" customWidth="1"/>
    <col min="4" max="4" width="20.28515625" customWidth="1"/>
    <col min="6" max="6" width="18.5703125" customWidth="1"/>
    <col min="7" max="7" width="18.5703125" style="37" customWidth="1"/>
    <col min="8" max="8" width="17.85546875" customWidth="1"/>
    <col min="9" max="9" width="17.85546875" style="37" customWidth="1"/>
    <col min="10" max="10" width="12.5703125" customWidth="1"/>
    <col min="11" max="11" width="20.7109375" customWidth="1"/>
  </cols>
  <sheetData>
    <row r="1" spans="1:13" s="43" customFormat="1" x14ac:dyDescent="0.2">
      <c r="A1" s="47" t="s">
        <v>45</v>
      </c>
      <c r="B1" s="47"/>
      <c r="C1" s="47"/>
      <c r="D1" s="47"/>
      <c r="F1" s="47" t="s">
        <v>46</v>
      </c>
      <c r="G1" s="47"/>
      <c r="H1" s="47"/>
      <c r="I1" s="47"/>
      <c r="J1" s="47"/>
      <c r="K1" s="47"/>
    </row>
    <row r="2" spans="1:13" s="43" customFormat="1" x14ac:dyDescent="0.2">
      <c r="A2" s="10" t="s">
        <v>0</v>
      </c>
      <c r="B2" s="10" t="s">
        <v>1</v>
      </c>
      <c r="C2" s="44" t="s">
        <v>47</v>
      </c>
      <c r="D2" s="45" t="s">
        <v>48</v>
      </c>
      <c r="F2" s="10" t="s">
        <v>49</v>
      </c>
      <c r="G2" s="10" t="s">
        <v>0</v>
      </c>
      <c r="H2" s="10" t="s">
        <v>50</v>
      </c>
      <c r="I2" s="10" t="s">
        <v>1</v>
      </c>
      <c r="J2" s="44" t="s">
        <v>47</v>
      </c>
      <c r="K2" s="45" t="s">
        <v>48</v>
      </c>
      <c r="M2" s="49"/>
    </row>
    <row r="3" spans="1:13" x14ac:dyDescent="0.2">
      <c r="A3" s="46">
        <v>7299272462300</v>
      </c>
      <c r="B3" s="46">
        <v>11001387074000</v>
      </c>
      <c r="C3" s="8">
        <f>B3/A3</f>
        <v>1.5071895357819627</v>
      </c>
      <c r="D3" s="46">
        <v>5266</v>
      </c>
      <c r="F3" s="46">
        <v>14990466266900</v>
      </c>
      <c r="G3" s="46">
        <f>F3-A3</f>
        <v>7691193804600</v>
      </c>
      <c r="H3" s="46">
        <v>23001389936100</v>
      </c>
      <c r="I3" s="46">
        <f>H3-B3</f>
        <v>12000002862100</v>
      </c>
      <c r="J3" s="8">
        <f>I3/G3</f>
        <v>1.5602263012697664</v>
      </c>
      <c r="K3" s="46">
        <v>6951</v>
      </c>
      <c r="M3" s="8"/>
    </row>
    <row r="4" spans="1:13" x14ac:dyDescent="0.2">
      <c r="A4" s="46">
        <v>7408075526800</v>
      </c>
      <c r="B4" s="46">
        <v>11043380059000</v>
      </c>
      <c r="C4" s="8">
        <f t="shared" ref="C4:C22" si="0">B4/A4</f>
        <v>1.4907218506410544</v>
      </c>
      <c r="D4" s="46">
        <v>5416</v>
      </c>
      <c r="F4" s="46">
        <v>15126209187400</v>
      </c>
      <c r="G4" s="46">
        <f t="shared" ref="G4:G22" si="1">F4-A4</f>
        <v>7718133660600</v>
      </c>
      <c r="H4" s="46">
        <v>23057794512400</v>
      </c>
      <c r="I4" s="46">
        <f t="shared" ref="I4:I22" si="2">H4-B4</f>
        <v>12014414453400</v>
      </c>
      <c r="J4" s="8">
        <f t="shared" ref="J4:J22" si="3">I4/G4</f>
        <v>1.5566476277460595</v>
      </c>
      <c r="K4" s="46">
        <v>6862</v>
      </c>
      <c r="M4" s="8"/>
    </row>
    <row r="5" spans="1:13" x14ac:dyDescent="0.2">
      <c r="A5" s="46">
        <v>7448437115700</v>
      </c>
      <c r="B5" s="46">
        <v>11061064252500</v>
      </c>
      <c r="C5" s="8">
        <f t="shared" si="0"/>
        <v>1.4850181428242464</v>
      </c>
      <c r="D5" s="46">
        <v>5309</v>
      </c>
      <c r="F5" s="46">
        <v>15248336471700</v>
      </c>
      <c r="G5" s="46">
        <f t="shared" si="1"/>
        <v>7799899356000</v>
      </c>
      <c r="H5" s="46">
        <v>23100093788600</v>
      </c>
      <c r="I5" s="46">
        <f t="shared" si="2"/>
        <v>12039029536100</v>
      </c>
      <c r="J5" s="8">
        <f t="shared" si="3"/>
        <v>1.5434852408498179</v>
      </c>
      <c r="K5" s="46">
        <v>6674</v>
      </c>
      <c r="M5" s="8"/>
    </row>
    <row r="6" spans="1:13" x14ac:dyDescent="0.2">
      <c r="A6" s="46">
        <v>7489131186400</v>
      </c>
      <c r="B6" s="46">
        <v>11077678368900</v>
      </c>
      <c r="C6" s="8">
        <f t="shared" si="0"/>
        <v>1.4791673550887552</v>
      </c>
      <c r="D6" s="46">
        <v>5248</v>
      </c>
      <c r="F6" s="46">
        <v>15254216692100</v>
      </c>
      <c r="G6" s="46">
        <f t="shared" si="1"/>
        <v>7765085505700</v>
      </c>
      <c r="H6" s="46">
        <v>23108376074900</v>
      </c>
      <c r="I6" s="46">
        <f t="shared" si="2"/>
        <v>12030697706000</v>
      </c>
      <c r="J6" s="8">
        <f t="shared" si="3"/>
        <v>1.5493322896661996</v>
      </c>
      <c r="K6" s="46">
        <v>6639</v>
      </c>
      <c r="M6" s="8"/>
    </row>
    <row r="7" spans="1:13" x14ac:dyDescent="0.2">
      <c r="A7" s="46">
        <v>7537213886900</v>
      </c>
      <c r="B7" s="46">
        <v>11098407059700</v>
      </c>
      <c r="C7" s="8">
        <f t="shared" si="0"/>
        <v>1.4724813739184854</v>
      </c>
      <c r="D7" s="46">
        <v>5147</v>
      </c>
      <c r="F7" s="46">
        <v>15428583443900</v>
      </c>
      <c r="G7" s="46">
        <f t="shared" si="1"/>
        <v>7891369557000</v>
      </c>
      <c r="H7" s="46">
        <v>23185483197400</v>
      </c>
      <c r="I7" s="46">
        <f t="shared" si="2"/>
        <v>12087076137700</v>
      </c>
      <c r="J7" s="8">
        <f t="shared" si="3"/>
        <v>1.5316829417750712</v>
      </c>
      <c r="K7" s="46">
        <v>6428</v>
      </c>
      <c r="M7" s="8"/>
    </row>
    <row r="8" spans="1:13" x14ac:dyDescent="0.2">
      <c r="A8" s="46">
        <v>7544213206600</v>
      </c>
      <c r="B8" s="46">
        <v>11102863243900</v>
      </c>
      <c r="C8" s="8">
        <f t="shared" si="0"/>
        <v>1.4717059207959209</v>
      </c>
      <c r="D8" s="46">
        <v>5111</v>
      </c>
      <c r="F8" s="46">
        <v>15262852617700</v>
      </c>
      <c r="G8" s="46">
        <f t="shared" si="1"/>
        <v>7718639411100</v>
      </c>
      <c r="H8" s="46">
        <v>23114391890300</v>
      </c>
      <c r="I8" s="46">
        <f t="shared" si="2"/>
        <v>12011528646400</v>
      </c>
      <c r="J8" s="8">
        <f t="shared" si="3"/>
        <v>1.5561717560126587</v>
      </c>
      <c r="K8" s="46">
        <v>6446</v>
      </c>
      <c r="M8" s="8"/>
    </row>
    <row r="9" spans="1:13" x14ac:dyDescent="0.2">
      <c r="A9" s="46">
        <v>7689525054200</v>
      </c>
      <c r="B9" s="46">
        <v>11164643603100</v>
      </c>
      <c r="C9" s="8">
        <f t="shared" si="0"/>
        <v>1.4519288934499146</v>
      </c>
      <c r="D9" s="46">
        <v>4887</v>
      </c>
      <c r="F9" s="46">
        <v>15527618878700</v>
      </c>
      <c r="G9" s="46">
        <f t="shared" si="1"/>
        <v>7838093824500</v>
      </c>
      <c r="H9" s="46">
        <v>23224017149600</v>
      </c>
      <c r="I9" s="46">
        <f t="shared" si="2"/>
        <v>12059373546500</v>
      </c>
      <c r="J9" s="8">
        <f t="shared" si="3"/>
        <v>1.5385594784289636</v>
      </c>
      <c r="K9" s="46">
        <v>6302</v>
      </c>
      <c r="M9" s="8"/>
    </row>
    <row r="10" spans="1:13" x14ac:dyDescent="0.2">
      <c r="A10" s="46">
        <v>7612439502200</v>
      </c>
      <c r="B10" s="46">
        <v>11130136397500</v>
      </c>
      <c r="C10" s="8">
        <f t="shared" si="0"/>
        <v>1.4620985026263109</v>
      </c>
      <c r="D10" s="46">
        <v>4949</v>
      </c>
      <c r="F10" s="46">
        <v>15378027726900</v>
      </c>
      <c r="G10" s="46">
        <f t="shared" si="1"/>
        <v>7765588224700</v>
      </c>
      <c r="H10" s="46">
        <v>23159239891200</v>
      </c>
      <c r="I10" s="46">
        <f t="shared" si="2"/>
        <v>12029103493700</v>
      </c>
      <c r="J10" s="8">
        <f t="shared" si="3"/>
        <v>1.5490266990257147</v>
      </c>
      <c r="K10" s="46">
        <v>6253</v>
      </c>
      <c r="M10" s="8"/>
    </row>
    <row r="11" spans="1:13" x14ac:dyDescent="0.2">
      <c r="A11" s="46">
        <v>7748603409400</v>
      </c>
      <c r="B11" s="46">
        <v>11188471210900</v>
      </c>
      <c r="C11" s="8">
        <f t="shared" si="0"/>
        <v>1.443933909087026</v>
      </c>
      <c r="D11" s="46">
        <v>4795</v>
      </c>
      <c r="F11" s="46">
        <v>15598369577900</v>
      </c>
      <c r="G11" s="46">
        <f t="shared" si="1"/>
        <v>7849766168500</v>
      </c>
      <c r="H11" s="46">
        <v>23249363443800</v>
      </c>
      <c r="I11" s="46">
        <f t="shared" si="2"/>
        <v>12060892232900</v>
      </c>
      <c r="J11" s="8">
        <f t="shared" si="3"/>
        <v>1.5364651601086734</v>
      </c>
      <c r="K11" s="46">
        <v>6095</v>
      </c>
      <c r="M11" s="8"/>
    </row>
    <row r="12" spans="1:13" x14ac:dyDescent="0.2">
      <c r="A12" s="46">
        <v>7737000289300</v>
      </c>
      <c r="B12" s="46">
        <v>11181323766500</v>
      </c>
      <c r="C12" s="8">
        <f t="shared" si="0"/>
        <v>1.445175565259236</v>
      </c>
      <c r="D12" s="46">
        <v>4692</v>
      </c>
      <c r="F12" s="46">
        <v>15503173591100</v>
      </c>
      <c r="G12" s="46">
        <f t="shared" si="1"/>
        <v>7766173301800</v>
      </c>
      <c r="H12" s="46">
        <v>23208755645000</v>
      </c>
      <c r="I12" s="46">
        <f t="shared" si="2"/>
        <v>12027431878500</v>
      </c>
      <c r="J12" s="8">
        <f t="shared" si="3"/>
        <v>1.5486947575213585</v>
      </c>
      <c r="K12" s="46">
        <v>6065</v>
      </c>
      <c r="M12" s="8"/>
    </row>
    <row r="13" spans="1:13" x14ac:dyDescent="0.2">
      <c r="A13" s="46">
        <v>7757343382900</v>
      </c>
      <c r="B13" s="46">
        <v>11189679723300</v>
      </c>
      <c r="C13" s="8">
        <f t="shared" si="0"/>
        <v>1.4424628601546909</v>
      </c>
      <c r="D13" s="46">
        <v>4698</v>
      </c>
      <c r="F13" s="46">
        <v>15703377863300</v>
      </c>
      <c r="G13" s="46">
        <f t="shared" si="1"/>
        <v>7946034480400</v>
      </c>
      <c r="H13" s="46">
        <v>23271978026900</v>
      </c>
      <c r="I13" s="46">
        <f t="shared" si="2"/>
        <v>12082298303600</v>
      </c>
      <c r="J13" s="8">
        <f t="shared" si="3"/>
        <v>1.5205444090889197</v>
      </c>
      <c r="K13" s="46">
        <v>5920</v>
      </c>
      <c r="M13" s="8"/>
    </row>
    <row r="14" spans="1:13" x14ac:dyDescent="0.2">
      <c r="A14" s="46">
        <v>7746431463400</v>
      </c>
      <c r="B14" s="46">
        <v>11186475277000</v>
      </c>
      <c r="C14" s="8">
        <f t="shared" si="0"/>
        <v>1.4440811010661321</v>
      </c>
      <c r="D14" s="46">
        <v>4613</v>
      </c>
      <c r="F14" s="46">
        <v>15435351402300</v>
      </c>
      <c r="G14" s="46">
        <f t="shared" si="1"/>
        <v>7688919938900</v>
      </c>
      <c r="H14" s="46">
        <v>23178841172400</v>
      </c>
      <c r="I14" s="46">
        <f t="shared" si="2"/>
        <v>11992365895400</v>
      </c>
      <c r="J14" s="8">
        <f t="shared" si="3"/>
        <v>1.5596944682344636</v>
      </c>
      <c r="K14" s="46">
        <v>5955</v>
      </c>
      <c r="M14" s="8"/>
    </row>
    <row r="15" spans="1:13" x14ac:dyDescent="0.2">
      <c r="A15" s="46">
        <v>7820089439800</v>
      </c>
      <c r="B15" s="46">
        <v>11214115935300</v>
      </c>
      <c r="C15" s="8">
        <f t="shared" si="0"/>
        <v>1.4340137694878849</v>
      </c>
      <c r="D15" s="46">
        <v>4612</v>
      </c>
      <c r="F15" s="46">
        <v>15690973663600</v>
      </c>
      <c r="G15" s="46">
        <f t="shared" si="1"/>
        <v>7870884223800</v>
      </c>
      <c r="H15" s="46">
        <v>23280363053500</v>
      </c>
      <c r="I15" s="46">
        <f t="shared" si="2"/>
        <v>12066247118200</v>
      </c>
      <c r="J15" s="8">
        <f t="shared" si="3"/>
        <v>1.533023072771678</v>
      </c>
      <c r="K15" s="46">
        <v>5941</v>
      </c>
      <c r="M15" s="8"/>
    </row>
    <row r="16" spans="1:13" x14ac:dyDescent="0.2">
      <c r="A16" s="46">
        <v>7975507663800</v>
      </c>
      <c r="B16" s="46">
        <v>11277896245100</v>
      </c>
      <c r="C16" s="8">
        <f t="shared" si="0"/>
        <v>1.4140662538999491</v>
      </c>
      <c r="D16" s="46">
        <v>4386</v>
      </c>
      <c r="F16" s="46">
        <v>15640699511200</v>
      </c>
      <c r="G16" s="46">
        <f t="shared" si="1"/>
        <v>7665191847400</v>
      </c>
      <c r="H16" s="46">
        <v>23245499527200</v>
      </c>
      <c r="I16" s="46">
        <f t="shared" si="2"/>
        <v>11967603282100</v>
      </c>
      <c r="J16" s="8">
        <f t="shared" si="3"/>
        <v>1.5612920746607744</v>
      </c>
      <c r="K16" s="46">
        <v>5932</v>
      </c>
      <c r="M16" s="8"/>
    </row>
    <row r="17" spans="1:13" x14ac:dyDescent="0.2">
      <c r="A17" s="46">
        <v>8287179825200</v>
      </c>
      <c r="B17" s="46">
        <v>11404171532400</v>
      </c>
      <c r="C17" s="8">
        <f t="shared" si="0"/>
        <v>1.3761221275447315</v>
      </c>
      <c r="D17" s="46">
        <v>4144</v>
      </c>
      <c r="F17" s="46">
        <v>15740150141700</v>
      </c>
      <c r="G17" s="46">
        <f t="shared" si="1"/>
        <v>7452970316500</v>
      </c>
      <c r="H17" s="46">
        <v>23278046534700</v>
      </c>
      <c r="I17" s="46">
        <f t="shared" si="2"/>
        <v>11873875002300</v>
      </c>
      <c r="J17" s="8">
        <f t="shared" si="3"/>
        <v>1.5931735265351368</v>
      </c>
      <c r="K17" s="46">
        <v>5925</v>
      </c>
      <c r="M17" s="8"/>
    </row>
    <row r="18" spans="1:13" x14ac:dyDescent="0.2">
      <c r="A18" s="46">
        <v>8015340487100</v>
      </c>
      <c r="B18" s="46">
        <v>11279150587300</v>
      </c>
      <c r="C18" s="8">
        <f t="shared" si="0"/>
        <v>1.4071954404747773</v>
      </c>
      <c r="D18" s="46">
        <v>4319</v>
      </c>
      <c r="F18" s="46">
        <v>15889645209600</v>
      </c>
      <c r="G18" s="46">
        <f t="shared" si="1"/>
        <v>7874304722500</v>
      </c>
      <c r="H18" s="46">
        <v>23332728016500</v>
      </c>
      <c r="I18" s="46">
        <f t="shared" si="2"/>
        <v>12053577429200</v>
      </c>
      <c r="J18" s="8">
        <f t="shared" si="3"/>
        <v>1.5307481554223024</v>
      </c>
      <c r="K18" s="46">
        <v>5914</v>
      </c>
      <c r="M18" s="8"/>
    </row>
    <row r="19" spans="1:13" x14ac:dyDescent="0.2">
      <c r="A19" s="46">
        <v>8447263732500</v>
      </c>
      <c r="B19" s="46">
        <v>11430572353600</v>
      </c>
      <c r="C19" s="8">
        <f t="shared" si="0"/>
        <v>1.3531686372738689</v>
      </c>
      <c r="D19" s="46">
        <v>3962</v>
      </c>
      <c r="F19" s="46">
        <v>16263442661000</v>
      </c>
      <c r="G19" s="46">
        <f t="shared" si="1"/>
        <v>7816178928500</v>
      </c>
      <c r="H19" s="46">
        <v>23447121809800</v>
      </c>
      <c r="I19" s="46">
        <f t="shared" si="2"/>
        <v>12016549456200</v>
      </c>
      <c r="J19" s="8">
        <f t="shared" si="3"/>
        <v>1.5373943670076768</v>
      </c>
      <c r="K19" s="46">
        <v>5881</v>
      </c>
      <c r="M19" s="8"/>
    </row>
    <row r="20" spans="1:13" x14ac:dyDescent="0.2">
      <c r="A20" s="46">
        <v>8319480621600</v>
      </c>
      <c r="B20" s="46">
        <v>11340222251400</v>
      </c>
      <c r="C20" s="8">
        <f t="shared" si="0"/>
        <v>1.3630925735865289</v>
      </c>
      <c r="D20" s="46">
        <v>3876</v>
      </c>
      <c r="F20" s="46">
        <v>16050356368700</v>
      </c>
      <c r="G20" s="46">
        <f t="shared" si="1"/>
        <v>7730875747100</v>
      </c>
      <c r="H20" s="46">
        <v>23317995057100</v>
      </c>
      <c r="I20" s="46">
        <f t="shared" si="2"/>
        <v>11977772805700</v>
      </c>
      <c r="J20" s="8">
        <f t="shared" si="3"/>
        <v>1.549342299311057</v>
      </c>
      <c r="K20" s="46">
        <v>5880</v>
      </c>
      <c r="M20" s="8"/>
    </row>
    <row r="21" spans="1:13" x14ac:dyDescent="0.2">
      <c r="A21" s="46">
        <v>9410320370700</v>
      </c>
      <c r="B21" s="46">
        <v>11715946571800</v>
      </c>
      <c r="C21" s="8">
        <f t="shared" si="0"/>
        <v>1.2450103833105197</v>
      </c>
      <c r="D21" s="46">
        <v>3345</v>
      </c>
      <c r="F21" s="46">
        <v>17546903677600</v>
      </c>
      <c r="G21" s="46">
        <f t="shared" si="1"/>
        <v>8136583306900</v>
      </c>
      <c r="H21" s="46">
        <v>23861964992300</v>
      </c>
      <c r="I21" s="46">
        <f t="shared" si="2"/>
        <v>12146018420500</v>
      </c>
      <c r="J21" s="8">
        <f t="shared" si="3"/>
        <v>1.4927664306220416</v>
      </c>
      <c r="K21" s="46">
        <v>5812</v>
      </c>
      <c r="M21" s="8"/>
    </row>
    <row r="22" spans="1:13" x14ac:dyDescent="0.2">
      <c r="A22" s="46">
        <v>14901709599100</v>
      </c>
      <c r="B22" s="46">
        <v>14105131433200</v>
      </c>
      <c r="C22" s="8">
        <f t="shared" si="0"/>
        <v>0.94654451151375885</v>
      </c>
      <c r="D22" s="46">
        <v>2491</v>
      </c>
      <c r="F22" s="46">
        <v>23060170331900</v>
      </c>
      <c r="G22" s="46">
        <f t="shared" si="1"/>
        <v>8158460732800</v>
      </c>
      <c r="H22" s="46">
        <v>26168388460800</v>
      </c>
      <c r="I22" s="46">
        <f t="shared" si="2"/>
        <v>12063257027600</v>
      </c>
      <c r="J22" s="8">
        <f t="shared" si="3"/>
        <v>1.4786192423653262</v>
      </c>
      <c r="K22" s="46">
        <v>5572</v>
      </c>
      <c r="M22" s="8"/>
    </row>
    <row r="24" spans="1:13" s="8" customFormat="1" x14ac:dyDescent="0.2">
      <c r="A24" s="8" t="s">
        <v>28</v>
      </c>
      <c r="C24" s="8">
        <f>AVERAGE(C3:C22)</f>
        <v>1.4067589353892875</v>
      </c>
      <c r="D24" s="46">
        <f>AVERAGE(D3:D22)</f>
        <v>4563.3</v>
      </c>
      <c r="J24" s="8">
        <f>AVERAGE(J3:J22)</f>
        <v>1.5413445149211829</v>
      </c>
      <c r="K24" s="46">
        <f>AVERAGE(K3:K22)</f>
        <v>6172.35</v>
      </c>
    </row>
  </sheetData>
  <mergeCells count="2">
    <mergeCell ref="A1:D1"/>
    <mergeCell ref="F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244C7-00E0-41A7-B7E6-793D7F2A0500}">
  <dimension ref="A1:V21"/>
  <sheetViews>
    <sheetView zoomScale="88" workbookViewId="0">
      <selection activeCell="L28" sqref="L28"/>
    </sheetView>
  </sheetViews>
  <sheetFormatPr defaultRowHeight="12.75" x14ac:dyDescent="0.2"/>
  <cols>
    <col min="1" max="1" width="9.140625" bestFit="1" customWidth="1"/>
    <col min="2" max="6" width="9.28515625" bestFit="1" customWidth="1"/>
    <col min="9" max="9" width="10.140625" bestFit="1" customWidth="1"/>
    <col min="10" max="14" width="9.28515625" bestFit="1" customWidth="1"/>
    <col min="17" max="17" width="11.140625" bestFit="1" customWidth="1"/>
    <col min="18" max="21" width="9.28515625" bestFit="1" customWidth="1"/>
  </cols>
  <sheetData>
    <row r="1" spans="1:22" s="30" customFormat="1" ht="14.25" x14ac:dyDescent="0.2">
      <c r="A1" s="20" t="s">
        <v>30</v>
      </c>
      <c r="B1" s="20" t="s">
        <v>31</v>
      </c>
      <c r="C1" s="20" t="s">
        <v>32</v>
      </c>
      <c r="D1" s="20" t="s">
        <v>33</v>
      </c>
      <c r="E1" s="21" t="s">
        <v>34</v>
      </c>
      <c r="F1" s="22" t="s">
        <v>35</v>
      </c>
      <c r="I1" s="20" t="s">
        <v>36</v>
      </c>
      <c r="J1" s="20" t="s">
        <v>31</v>
      </c>
      <c r="K1" s="20" t="s">
        <v>32</v>
      </c>
      <c r="L1" s="20" t="s">
        <v>33</v>
      </c>
      <c r="M1" s="21" t="s">
        <v>34</v>
      </c>
      <c r="N1" s="22" t="s">
        <v>35</v>
      </c>
      <c r="Q1" s="20" t="s">
        <v>37</v>
      </c>
      <c r="R1" s="20" t="s">
        <v>31</v>
      </c>
      <c r="S1" s="20" t="s">
        <v>32</v>
      </c>
      <c r="T1" s="20" t="s">
        <v>33</v>
      </c>
      <c r="U1" s="21" t="s">
        <v>34</v>
      </c>
      <c r="V1" s="22" t="s">
        <v>35</v>
      </c>
    </row>
    <row r="2" spans="1:22" x14ac:dyDescent="0.2">
      <c r="A2" s="23">
        <v>10000000</v>
      </c>
      <c r="B2" s="23">
        <v>1</v>
      </c>
      <c r="C2" s="32">
        <v>5.0039201999999998E-2</v>
      </c>
      <c r="D2" s="32">
        <v>0.14000000000000001</v>
      </c>
      <c r="E2" s="35">
        <v>5.2259696000000001E-2</v>
      </c>
      <c r="F2">
        <f>E2/C2</f>
        <v>1.0443750881558824</v>
      </c>
      <c r="I2" s="23">
        <v>100000000</v>
      </c>
      <c r="J2" s="23">
        <v>1</v>
      </c>
      <c r="K2" s="33">
        <v>0.50015037799999995</v>
      </c>
      <c r="L2" s="33">
        <v>0.04</v>
      </c>
      <c r="M2" s="34">
        <v>0.52595234099999999</v>
      </c>
      <c r="N2">
        <f>M2/K2</f>
        <v>1.0515884104760189</v>
      </c>
      <c r="Q2" s="23">
        <v>1000000000</v>
      </c>
      <c r="R2" s="23">
        <v>1</v>
      </c>
      <c r="S2" s="36">
        <v>4.9698562209999997</v>
      </c>
      <c r="T2" s="36">
        <v>0.04</v>
      </c>
      <c r="U2" s="38">
        <v>5.2604080199999999</v>
      </c>
      <c r="V2">
        <f>U2/S2</f>
        <v>1.0584628178522109</v>
      </c>
    </row>
    <row r="3" spans="1:22" x14ac:dyDescent="0.2">
      <c r="A3" s="23">
        <v>10000000</v>
      </c>
      <c r="B3" s="23">
        <v>2</v>
      </c>
      <c r="C3" s="32">
        <v>2.5563249E-2</v>
      </c>
      <c r="D3" s="32">
        <v>0.12</v>
      </c>
      <c r="E3" s="35">
        <v>5.2259696000000001E-2</v>
      </c>
      <c r="F3" s="37">
        <f t="shared" ref="F3:F21" si="0">E3/C3</f>
        <v>2.044329185229937</v>
      </c>
      <c r="I3" s="23">
        <v>100000000</v>
      </c>
      <c r="J3" s="23">
        <v>2</v>
      </c>
      <c r="K3" s="33">
        <v>0.24928818799999999</v>
      </c>
      <c r="L3" s="33">
        <v>0.06</v>
      </c>
      <c r="M3" s="34">
        <v>0.52595234099999999</v>
      </c>
      <c r="N3" s="37">
        <f t="shared" ref="N3:N21" si="1">M3/K3</f>
        <v>2.1098165349093878</v>
      </c>
      <c r="Q3" s="23">
        <v>1000000000</v>
      </c>
      <c r="R3" s="23">
        <v>2</v>
      </c>
      <c r="S3" s="36">
        <v>2.461968121</v>
      </c>
      <c r="T3" s="36">
        <v>0.04</v>
      </c>
      <c r="U3" s="38">
        <v>5.2604080199999999</v>
      </c>
      <c r="V3" s="37">
        <f t="shared" ref="V3:V21" si="2">U3/S3</f>
        <v>2.1366678045625269</v>
      </c>
    </row>
    <row r="4" spans="1:22" x14ac:dyDescent="0.2">
      <c r="A4" s="23">
        <v>10000000</v>
      </c>
      <c r="B4" s="23">
        <v>3</v>
      </c>
      <c r="C4" s="32">
        <v>1.9556818E-2</v>
      </c>
      <c r="D4" s="32">
        <v>0.28999999999999998</v>
      </c>
      <c r="E4" s="35">
        <v>5.2259696000000001E-2</v>
      </c>
      <c r="F4" s="37">
        <f t="shared" si="0"/>
        <v>2.6721983095614021</v>
      </c>
      <c r="I4" s="23">
        <v>100000000</v>
      </c>
      <c r="J4" s="23">
        <v>3</v>
      </c>
      <c r="K4" s="33">
        <v>0.172291154</v>
      </c>
      <c r="L4" s="33">
        <v>7.0000000000000007E-2</v>
      </c>
      <c r="M4" s="34">
        <v>0.52595234099999999</v>
      </c>
      <c r="N4" s="37">
        <f t="shared" si="1"/>
        <v>3.0526949804979542</v>
      </c>
      <c r="Q4" s="23">
        <v>1000000000</v>
      </c>
      <c r="R4" s="23">
        <v>3</v>
      </c>
      <c r="S4" s="36">
        <v>1.691270737</v>
      </c>
      <c r="T4" s="36">
        <v>0.05</v>
      </c>
      <c r="U4" s="38">
        <v>5.2604080199999999</v>
      </c>
      <c r="V4" s="37">
        <f t="shared" si="2"/>
        <v>3.1103287634072037</v>
      </c>
    </row>
    <row r="5" spans="1:22" x14ac:dyDescent="0.2">
      <c r="A5" s="23">
        <v>10000000</v>
      </c>
      <c r="B5" s="23">
        <v>4</v>
      </c>
      <c r="C5" s="32">
        <v>1.5224025E-2</v>
      </c>
      <c r="D5" s="32">
        <v>0.19</v>
      </c>
      <c r="E5" s="35">
        <v>5.2259696000000001E-2</v>
      </c>
      <c r="F5" s="37">
        <f t="shared" si="0"/>
        <v>3.432712176970282</v>
      </c>
      <c r="I5" s="23">
        <v>100000000</v>
      </c>
      <c r="J5" s="23">
        <v>4</v>
      </c>
      <c r="K5" s="33">
        <v>0.130138643</v>
      </c>
      <c r="L5" s="33">
        <v>7.0000000000000007E-2</v>
      </c>
      <c r="M5" s="34">
        <v>0.52595234099999999</v>
      </c>
      <c r="N5" s="37">
        <f t="shared" si="1"/>
        <v>4.0414770653479151</v>
      </c>
      <c r="Q5" s="23">
        <v>1000000000</v>
      </c>
      <c r="R5" s="23">
        <v>4</v>
      </c>
      <c r="S5" s="36">
        <v>1.277130235</v>
      </c>
      <c r="T5" s="36">
        <v>0.08</v>
      </c>
      <c r="U5" s="38">
        <v>5.2604080199999999</v>
      </c>
      <c r="V5" s="37">
        <f t="shared" si="2"/>
        <v>4.1189284192304791</v>
      </c>
    </row>
    <row r="6" spans="1:22" x14ac:dyDescent="0.2">
      <c r="A6" s="23">
        <v>10000000</v>
      </c>
      <c r="B6" s="23">
        <v>5</v>
      </c>
      <c r="C6" s="32">
        <v>1.3311912E-2</v>
      </c>
      <c r="D6" s="32">
        <v>0.25</v>
      </c>
      <c r="E6" s="35">
        <v>5.2259696000000001E-2</v>
      </c>
      <c r="F6" s="37">
        <f t="shared" si="0"/>
        <v>3.9257843651610678</v>
      </c>
      <c r="I6" s="23">
        <v>100000000</v>
      </c>
      <c r="J6" s="23">
        <v>5</v>
      </c>
      <c r="K6" s="33">
        <v>0.107867434</v>
      </c>
      <c r="L6" s="33">
        <v>0.26</v>
      </c>
      <c r="M6" s="34">
        <v>0.52595234099999999</v>
      </c>
      <c r="N6" s="37">
        <f t="shared" si="1"/>
        <v>4.8759140872860662</v>
      </c>
      <c r="Q6" s="23">
        <v>1000000000</v>
      </c>
      <c r="R6" s="23">
        <v>5</v>
      </c>
      <c r="S6" s="36">
        <v>1.054742254</v>
      </c>
      <c r="T6" s="36">
        <v>0.06</v>
      </c>
      <c r="U6" s="38">
        <v>5.2604080199999999</v>
      </c>
      <c r="V6" s="37">
        <f t="shared" si="2"/>
        <v>4.987387202940293</v>
      </c>
    </row>
    <row r="7" spans="1:22" x14ac:dyDescent="0.2">
      <c r="A7" s="23">
        <v>10000000</v>
      </c>
      <c r="B7" s="23">
        <v>6</v>
      </c>
      <c r="C7" s="32">
        <v>1.1723219E-2</v>
      </c>
      <c r="D7" s="32">
        <v>0.24</v>
      </c>
      <c r="E7" s="35">
        <v>5.2259696000000001E-2</v>
      </c>
      <c r="F7" s="37">
        <f t="shared" si="0"/>
        <v>4.4577940580995712</v>
      </c>
      <c r="I7" s="23">
        <v>100000000</v>
      </c>
      <c r="J7" s="23">
        <v>6</v>
      </c>
      <c r="K7" s="33">
        <v>9.0643428999999998E-2</v>
      </c>
      <c r="L7" s="33">
        <v>7.0000000000000007E-2</v>
      </c>
      <c r="M7" s="34">
        <v>0.52595234099999999</v>
      </c>
      <c r="N7" s="37">
        <f t="shared" si="1"/>
        <v>5.8024320880446831</v>
      </c>
      <c r="Q7" s="23">
        <v>1000000000</v>
      </c>
      <c r="R7" s="23">
        <v>6</v>
      </c>
      <c r="S7" s="36">
        <v>0.88462985299999997</v>
      </c>
      <c r="T7" s="36">
        <v>7.0000000000000007E-2</v>
      </c>
      <c r="U7" s="38">
        <v>5.2604080199999999</v>
      </c>
      <c r="V7" s="37">
        <f t="shared" si="2"/>
        <v>5.9464509389555955</v>
      </c>
    </row>
    <row r="8" spans="1:22" x14ac:dyDescent="0.2">
      <c r="A8" s="23">
        <v>10000000</v>
      </c>
      <c r="B8" s="23">
        <v>7</v>
      </c>
      <c r="C8" s="32">
        <v>1.0814626000000001E-2</v>
      </c>
      <c r="D8" s="32">
        <v>0.25</v>
      </c>
      <c r="E8" s="35">
        <v>5.2259696000000001E-2</v>
      </c>
      <c r="F8" s="37">
        <f t="shared" si="0"/>
        <v>4.8323165313345093</v>
      </c>
      <c r="I8" s="23">
        <v>100000000</v>
      </c>
      <c r="J8" s="23">
        <v>7</v>
      </c>
      <c r="K8" s="33">
        <v>8.0371506999999995E-2</v>
      </c>
      <c r="L8" s="33">
        <v>0.08</v>
      </c>
      <c r="M8" s="34">
        <v>0.52595234099999999</v>
      </c>
      <c r="N8" s="37">
        <f t="shared" si="1"/>
        <v>6.5440149206111071</v>
      </c>
      <c r="Q8" s="23">
        <v>1000000000</v>
      </c>
      <c r="R8" s="23">
        <v>7</v>
      </c>
      <c r="S8" s="36">
        <v>0.77889579099999995</v>
      </c>
      <c r="T8" s="36">
        <v>0.06</v>
      </c>
      <c r="U8" s="38">
        <v>5.2604080199999999</v>
      </c>
      <c r="V8" s="37">
        <f t="shared" si="2"/>
        <v>6.7536737016466946</v>
      </c>
    </row>
    <row r="9" spans="1:22" x14ac:dyDescent="0.2">
      <c r="A9" s="23">
        <v>10000000</v>
      </c>
      <c r="B9" s="23">
        <v>8</v>
      </c>
      <c r="C9" s="32">
        <v>1.0010989E-2</v>
      </c>
      <c r="D9" s="32">
        <v>0.24</v>
      </c>
      <c r="E9" s="35">
        <v>5.2259696000000001E-2</v>
      </c>
      <c r="F9" s="37">
        <f t="shared" si="0"/>
        <v>5.2202330858619463</v>
      </c>
      <c r="I9" s="23">
        <v>100000000</v>
      </c>
      <c r="J9" s="23">
        <v>8</v>
      </c>
      <c r="K9" s="33">
        <v>7.1138066999999999E-2</v>
      </c>
      <c r="L9" s="33">
        <v>0.08</v>
      </c>
      <c r="M9" s="34">
        <v>0.52595234099999999</v>
      </c>
      <c r="N9" s="37">
        <f t="shared" si="1"/>
        <v>7.393402199134818</v>
      </c>
      <c r="Q9" s="23">
        <v>1000000000</v>
      </c>
      <c r="R9" s="23">
        <v>8</v>
      </c>
      <c r="S9" s="36">
        <v>0.68209532900000003</v>
      </c>
      <c r="T9" s="36">
        <v>0.06</v>
      </c>
      <c r="U9" s="38">
        <v>5.2604080199999999</v>
      </c>
      <c r="V9" s="37">
        <f t="shared" si="2"/>
        <v>7.7121302497586806</v>
      </c>
    </row>
    <row r="10" spans="1:22" x14ac:dyDescent="0.2">
      <c r="A10" s="23">
        <v>10000000</v>
      </c>
      <c r="B10" s="23">
        <v>9</v>
      </c>
      <c r="C10" s="32">
        <v>9.1496119999999997E-3</v>
      </c>
      <c r="D10" s="32">
        <v>0.37</v>
      </c>
      <c r="E10" s="35">
        <v>5.2259696000000001E-2</v>
      </c>
      <c r="F10" s="37">
        <f t="shared" si="0"/>
        <v>5.711684386179436</v>
      </c>
      <c r="I10" s="23">
        <v>100000000</v>
      </c>
      <c r="J10" s="23">
        <v>9</v>
      </c>
      <c r="K10" s="33">
        <v>6.5075936000000001E-2</v>
      </c>
      <c r="L10" s="33">
        <v>7.0000000000000007E-2</v>
      </c>
      <c r="M10" s="34">
        <v>0.52595234099999999</v>
      </c>
      <c r="N10" s="37">
        <f t="shared" si="1"/>
        <v>8.0821325566488973</v>
      </c>
      <c r="Q10" s="23">
        <v>1000000000</v>
      </c>
      <c r="R10" s="23">
        <v>9</v>
      </c>
      <c r="S10" s="36">
        <v>0.62633598499999998</v>
      </c>
      <c r="T10" s="36">
        <v>0.08</v>
      </c>
      <c r="U10" s="38">
        <v>5.2604080199999999</v>
      </c>
      <c r="V10" s="37">
        <f t="shared" si="2"/>
        <v>8.3986999725075666</v>
      </c>
    </row>
    <row r="11" spans="1:22" x14ac:dyDescent="0.2">
      <c r="A11" s="23">
        <v>10000000</v>
      </c>
      <c r="B11" s="23">
        <v>10</v>
      </c>
      <c r="C11" s="32">
        <v>8.4095809999999993E-3</v>
      </c>
      <c r="D11" s="32">
        <v>0.31</v>
      </c>
      <c r="E11" s="35">
        <v>5.2259696000000001E-2</v>
      </c>
      <c r="F11" s="37">
        <f t="shared" si="0"/>
        <v>6.214304374974212</v>
      </c>
      <c r="I11" s="23">
        <v>100000000</v>
      </c>
      <c r="J11" s="23">
        <v>10</v>
      </c>
      <c r="K11" s="33">
        <v>5.9301532999999997E-2</v>
      </c>
      <c r="L11" s="33">
        <v>7.0000000000000007E-2</v>
      </c>
      <c r="M11" s="34">
        <v>0.52595234099999999</v>
      </c>
      <c r="N11" s="37">
        <f t="shared" si="1"/>
        <v>8.8691187966422387</v>
      </c>
      <c r="Q11" s="23">
        <v>1000000000</v>
      </c>
      <c r="R11" s="23">
        <v>10</v>
      </c>
      <c r="S11" s="36">
        <v>0.56590881999999998</v>
      </c>
      <c r="T11" s="36">
        <v>0.06</v>
      </c>
      <c r="U11" s="38">
        <v>5.2604080199999999</v>
      </c>
      <c r="V11" s="37">
        <f t="shared" si="2"/>
        <v>9.2955045655588115</v>
      </c>
    </row>
    <row r="12" spans="1:22" x14ac:dyDescent="0.2">
      <c r="A12" s="23">
        <v>10000000</v>
      </c>
      <c r="B12" s="23">
        <v>11</v>
      </c>
      <c r="C12" s="32">
        <v>7.9960889999999996E-3</v>
      </c>
      <c r="D12" s="32">
        <v>0.95</v>
      </c>
      <c r="E12" s="35">
        <v>5.2259696000000001E-2</v>
      </c>
      <c r="F12" s="37">
        <f t="shared" si="0"/>
        <v>6.5356571193742345</v>
      </c>
      <c r="I12" s="23">
        <v>100000000</v>
      </c>
      <c r="J12" s="23">
        <v>11</v>
      </c>
      <c r="K12" s="33">
        <v>5.5329941000000001E-2</v>
      </c>
      <c r="L12" s="33">
        <v>0.36</v>
      </c>
      <c r="M12" s="34">
        <v>0.52595234099999999</v>
      </c>
      <c r="N12" s="37">
        <f t="shared" si="1"/>
        <v>9.5057455600756917</v>
      </c>
      <c r="Q12" s="23">
        <v>1000000000</v>
      </c>
      <c r="R12" s="23">
        <v>11</v>
      </c>
      <c r="S12" s="36">
        <v>0.52569399000000006</v>
      </c>
      <c r="T12" s="36">
        <v>0.05</v>
      </c>
      <c r="U12" s="38">
        <v>5.2604080199999999</v>
      </c>
      <c r="V12" s="37">
        <f t="shared" si="2"/>
        <v>10.006597222083515</v>
      </c>
    </row>
    <row r="13" spans="1:22" x14ac:dyDescent="0.2">
      <c r="A13" s="23">
        <v>10000000</v>
      </c>
      <c r="B13" s="23">
        <v>12</v>
      </c>
      <c r="C13" s="32">
        <v>7.5467889999999999E-3</v>
      </c>
      <c r="D13" s="32">
        <v>0.26</v>
      </c>
      <c r="E13" s="35">
        <v>5.2259696000000001E-2</v>
      </c>
      <c r="F13" s="37">
        <f t="shared" si="0"/>
        <v>6.9247591260336021</v>
      </c>
      <c r="I13" s="23">
        <v>100000000</v>
      </c>
      <c r="J13" s="23">
        <v>12</v>
      </c>
      <c r="K13" s="33">
        <v>5.1375529000000003E-2</v>
      </c>
      <c r="L13" s="33">
        <v>0.09</v>
      </c>
      <c r="M13" s="34">
        <v>0.52595234099999999</v>
      </c>
      <c r="N13" s="37">
        <f t="shared" si="1"/>
        <v>10.237409740345447</v>
      </c>
      <c r="Q13" s="23">
        <v>1000000000</v>
      </c>
      <c r="R13" s="23">
        <v>12</v>
      </c>
      <c r="S13" s="36">
        <v>0.48429504000000001</v>
      </c>
      <c r="T13" s="36">
        <v>0.05</v>
      </c>
      <c r="U13" s="38">
        <v>5.2604080199999999</v>
      </c>
      <c r="V13" s="37">
        <f t="shared" si="2"/>
        <v>10.861990285921573</v>
      </c>
    </row>
    <row r="14" spans="1:22" x14ac:dyDescent="0.2">
      <c r="A14" s="23">
        <v>10000000</v>
      </c>
      <c r="B14" s="23">
        <v>13</v>
      </c>
      <c r="C14" s="32">
        <v>7.2838E-3</v>
      </c>
      <c r="D14" s="32">
        <v>0.35</v>
      </c>
      <c r="E14" s="35">
        <v>5.2259696000000001E-2</v>
      </c>
      <c r="F14" s="37">
        <f t="shared" si="0"/>
        <v>7.174784590461023</v>
      </c>
      <c r="I14" s="23">
        <v>100000000</v>
      </c>
      <c r="J14" s="23">
        <v>13</v>
      </c>
      <c r="K14" s="33">
        <v>4.7717599999999999E-2</v>
      </c>
      <c r="L14" s="33">
        <v>0.11</v>
      </c>
      <c r="M14" s="34">
        <v>0.52595234099999999</v>
      </c>
      <c r="N14" s="37">
        <f t="shared" si="1"/>
        <v>11.02218764145724</v>
      </c>
      <c r="Q14" s="23">
        <v>1000000000</v>
      </c>
      <c r="R14" s="23">
        <v>13</v>
      </c>
      <c r="S14" s="36">
        <v>0.44791862999999998</v>
      </c>
      <c r="T14" s="36">
        <v>0.08</v>
      </c>
      <c r="U14" s="38">
        <v>5.2604080199999999</v>
      </c>
      <c r="V14" s="37">
        <f t="shared" si="2"/>
        <v>11.744115264864067</v>
      </c>
    </row>
    <row r="15" spans="1:22" x14ac:dyDescent="0.2">
      <c r="A15" s="23">
        <v>10000000</v>
      </c>
      <c r="B15" s="23">
        <v>14</v>
      </c>
      <c r="C15" s="32">
        <v>7.1616969999999999E-3</v>
      </c>
      <c r="D15" s="32">
        <v>0.34</v>
      </c>
      <c r="E15" s="35">
        <v>5.2259696000000001E-2</v>
      </c>
      <c r="F15" s="37">
        <f t="shared" si="0"/>
        <v>7.2971107266894988</v>
      </c>
      <c r="I15" s="23">
        <v>100000000</v>
      </c>
      <c r="J15" s="23">
        <v>14</v>
      </c>
      <c r="K15" s="33">
        <v>4.5232722000000003E-2</v>
      </c>
      <c r="L15" s="33">
        <v>0.2</v>
      </c>
      <c r="M15" s="34">
        <v>0.52595234099999999</v>
      </c>
      <c r="N15" s="37">
        <f t="shared" si="1"/>
        <v>11.627696007328499</v>
      </c>
      <c r="Q15" s="23">
        <v>1000000000</v>
      </c>
      <c r="R15" s="23">
        <v>14</v>
      </c>
      <c r="S15" s="36">
        <v>0.42144719200000003</v>
      </c>
      <c r="T15" s="36">
        <v>0.13</v>
      </c>
      <c r="U15" s="38">
        <v>5.2604080199999999</v>
      </c>
      <c r="V15" s="37">
        <f t="shared" si="2"/>
        <v>12.481772615535661</v>
      </c>
    </row>
    <row r="16" spans="1:22" x14ac:dyDescent="0.2">
      <c r="A16" s="23">
        <v>10000000</v>
      </c>
      <c r="B16" s="23">
        <v>15</v>
      </c>
      <c r="C16" s="32">
        <v>6.870882E-3</v>
      </c>
      <c r="D16" s="32">
        <v>0.28000000000000003</v>
      </c>
      <c r="E16" s="35">
        <v>5.2259696000000001E-2</v>
      </c>
      <c r="F16" s="37">
        <f t="shared" si="0"/>
        <v>7.6059661627138988</v>
      </c>
      <c r="I16" s="23">
        <v>100000000</v>
      </c>
      <c r="J16" s="23">
        <v>15</v>
      </c>
      <c r="K16" s="33">
        <v>4.2562397000000002E-2</v>
      </c>
      <c r="L16" s="33">
        <v>0.49</v>
      </c>
      <c r="M16" s="34">
        <v>0.52595234099999999</v>
      </c>
      <c r="N16" s="37">
        <f t="shared" si="1"/>
        <v>12.357206785134775</v>
      </c>
      <c r="Q16" s="23">
        <v>1000000000</v>
      </c>
      <c r="R16" s="23">
        <v>15</v>
      </c>
      <c r="S16" s="36">
        <v>0.39825286700000001</v>
      </c>
      <c r="T16" s="36">
        <v>0.17</v>
      </c>
      <c r="U16" s="38">
        <v>5.2604080199999999</v>
      </c>
      <c r="V16" s="37">
        <f t="shared" si="2"/>
        <v>13.20871349810019</v>
      </c>
    </row>
    <row r="17" spans="1:22" x14ac:dyDescent="0.2">
      <c r="A17" s="23">
        <v>10000000</v>
      </c>
      <c r="B17" s="23">
        <v>16</v>
      </c>
      <c r="C17" s="32">
        <v>7.026226E-3</v>
      </c>
      <c r="D17" s="32">
        <v>0.46</v>
      </c>
      <c r="E17" s="35">
        <v>5.2259696000000001E-2</v>
      </c>
      <c r="F17" s="37">
        <f t="shared" si="0"/>
        <v>7.4378045909710275</v>
      </c>
      <c r="I17" s="23">
        <v>100000000</v>
      </c>
      <c r="J17" s="23">
        <v>16</v>
      </c>
      <c r="K17" s="33">
        <v>4.0897408000000003E-2</v>
      </c>
      <c r="L17" s="33">
        <v>0.2</v>
      </c>
      <c r="M17" s="34">
        <v>0.52595234099999999</v>
      </c>
      <c r="N17" s="37">
        <f t="shared" si="1"/>
        <v>12.860285448896907</v>
      </c>
      <c r="Q17" s="23">
        <v>1000000000</v>
      </c>
      <c r="R17" s="23">
        <v>16</v>
      </c>
      <c r="S17" s="36">
        <v>0.37462340500000002</v>
      </c>
      <c r="T17" s="36">
        <v>0.17</v>
      </c>
      <c r="U17" s="38">
        <v>5.2604080199999999</v>
      </c>
      <c r="V17" s="37">
        <f t="shared" si="2"/>
        <v>14.041856300996463</v>
      </c>
    </row>
    <row r="18" spans="1:22" x14ac:dyDescent="0.2">
      <c r="A18" s="23">
        <v>10000000</v>
      </c>
      <c r="B18" s="23">
        <v>17</v>
      </c>
      <c r="C18" s="32">
        <v>7.1066319999999999E-3</v>
      </c>
      <c r="D18" s="32">
        <v>5.68</v>
      </c>
      <c r="E18" s="35">
        <v>5.2259696000000001E-2</v>
      </c>
      <c r="F18" s="37">
        <f t="shared" si="0"/>
        <v>7.353651631321279</v>
      </c>
      <c r="I18" s="23">
        <v>100000000</v>
      </c>
      <c r="J18" s="23">
        <v>17</v>
      </c>
      <c r="K18" s="33">
        <v>3.9128336999999999E-2</v>
      </c>
      <c r="L18" s="33">
        <v>0.46</v>
      </c>
      <c r="M18" s="34">
        <v>0.52595234099999999</v>
      </c>
      <c r="N18" s="37">
        <f t="shared" si="1"/>
        <v>13.441724880870863</v>
      </c>
      <c r="Q18" s="23">
        <v>1000000000</v>
      </c>
      <c r="R18" s="23">
        <v>17</v>
      </c>
      <c r="S18" s="36">
        <v>0.36392285099999999</v>
      </c>
      <c r="T18" s="36">
        <v>0.24</v>
      </c>
      <c r="U18" s="38">
        <v>5.2604080199999999</v>
      </c>
      <c r="V18" s="37">
        <f t="shared" si="2"/>
        <v>14.454734033725186</v>
      </c>
    </row>
    <row r="19" spans="1:22" x14ac:dyDescent="0.2">
      <c r="A19" s="23">
        <v>10000000</v>
      </c>
      <c r="B19" s="23">
        <v>18</v>
      </c>
      <c r="C19" s="32">
        <v>6.794853E-3</v>
      </c>
      <c r="D19" s="32">
        <v>0.49</v>
      </c>
      <c r="E19" s="35">
        <v>5.2259696000000001E-2</v>
      </c>
      <c r="F19" s="37">
        <f t="shared" si="0"/>
        <v>7.6910708737922659</v>
      </c>
      <c r="I19" s="23">
        <v>100000000</v>
      </c>
      <c r="J19" s="23">
        <v>18</v>
      </c>
      <c r="K19" s="33">
        <v>3.9125355000000001E-2</v>
      </c>
      <c r="L19" s="33">
        <v>0.22</v>
      </c>
      <c r="M19" s="34">
        <v>0.52595234099999999</v>
      </c>
      <c r="N19" s="37">
        <f t="shared" si="1"/>
        <v>13.442749362913128</v>
      </c>
      <c r="Q19" s="23">
        <v>1000000000</v>
      </c>
      <c r="R19" s="23">
        <v>18</v>
      </c>
      <c r="S19" s="36">
        <v>0.34815928299999999</v>
      </c>
      <c r="T19" s="36">
        <v>0.3</v>
      </c>
      <c r="U19" s="38">
        <v>5.2604080199999999</v>
      </c>
      <c r="V19" s="37">
        <f t="shared" si="2"/>
        <v>15.1091993718289</v>
      </c>
    </row>
    <row r="20" spans="1:22" x14ac:dyDescent="0.2">
      <c r="A20" s="23">
        <v>10000000</v>
      </c>
      <c r="B20" s="23">
        <v>19</v>
      </c>
      <c r="C20" s="32">
        <v>6.8288790000000004E-3</v>
      </c>
      <c r="D20" s="32">
        <v>1.55</v>
      </c>
      <c r="E20" s="35">
        <v>5.2259696000000001E-2</v>
      </c>
      <c r="F20" s="37">
        <f t="shared" si="0"/>
        <v>7.6527488625878419</v>
      </c>
      <c r="I20" s="23">
        <v>100000000</v>
      </c>
      <c r="J20" s="23">
        <v>19</v>
      </c>
      <c r="K20" s="33">
        <v>3.8025897000000003E-2</v>
      </c>
      <c r="L20" s="33">
        <v>0.41</v>
      </c>
      <c r="M20" s="34">
        <v>0.52595234099999999</v>
      </c>
      <c r="N20" s="37">
        <f t="shared" si="1"/>
        <v>13.831424962835195</v>
      </c>
      <c r="Q20" s="23">
        <v>1000000000</v>
      </c>
      <c r="R20" s="23">
        <v>19</v>
      </c>
      <c r="S20" s="36">
        <v>0.34997569000000001</v>
      </c>
      <c r="T20" s="36">
        <v>0.3</v>
      </c>
      <c r="U20" s="38">
        <v>5.2604080199999999</v>
      </c>
      <c r="V20" s="37">
        <f t="shared" si="2"/>
        <v>15.030781195116724</v>
      </c>
    </row>
    <row r="21" spans="1:22" x14ac:dyDescent="0.2">
      <c r="A21" s="23">
        <v>10000000</v>
      </c>
      <c r="B21" s="23">
        <v>20</v>
      </c>
      <c r="C21" s="32">
        <v>1.0282731999999999E-2</v>
      </c>
      <c r="D21" s="32">
        <v>2.69</v>
      </c>
      <c r="E21" s="35">
        <v>5.2259696000000001E-2</v>
      </c>
      <c r="F21" s="37">
        <f t="shared" si="0"/>
        <v>5.0822773558622361</v>
      </c>
      <c r="I21" s="23">
        <v>100000000</v>
      </c>
      <c r="J21" s="23">
        <v>20</v>
      </c>
      <c r="K21" s="33">
        <v>4.7249100000000002E-2</v>
      </c>
      <c r="L21" s="33">
        <v>1.56</v>
      </c>
      <c r="M21" s="34">
        <v>0.52595234099999999</v>
      </c>
      <c r="N21" s="37">
        <f t="shared" si="1"/>
        <v>11.131478504352463</v>
      </c>
      <c r="Q21" s="23">
        <v>1000000000</v>
      </c>
      <c r="R21" s="23">
        <v>20</v>
      </c>
      <c r="S21" s="36">
        <v>0.375884475</v>
      </c>
      <c r="T21" s="36">
        <v>0.79</v>
      </c>
      <c r="U21" s="38">
        <v>5.2604080199999999</v>
      </c>
      <c r="V21" s="37">
        <f t="shared" si="2"/>
        <v>13.99474671040883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7C1E7-AF73-4AF6-9980-00ED1FD1FE8B}">
  <dimension ref="A1:M22"/>
  <sheetViews>
    <sheetView zoomScale="108" workbookViewId="0">
      <selection activeCell="E3" sqref="E3"/>
    </sheetView>
  </sheetViews>
  <sheetFormatPr defaultRowHeight="12.75" x14ac:dyDescent="0.2"/>
  <cols>
    <col min="1" max="1" width="12.28515625" customWidth="1"/>
    <col min="2" max="2" width="12.5703125" bestFit="1" customWidth="1"/>
    <col min="3" max="3" width="10.5703125" bestFit="1" customWidth="1"/>
    <col min="4" max="4" width="14.7109375" style="37" customWidth="1"/>
    <col min="5" max="5" width="10.140625" bestFit="1" customWidth="1"/>
    <col min="7" max="7" width="11.28515625" bestFit="1" customWidth="1"/>
    <col min="8" max="8" width="10.42578125" bestFit="1" customWidth="1"/>
    <col min="9" max="9" width="11.140625" bestFit="1" customWidth="1"/>
    <col min="10" max="10" width="12.5703125" bestFit="1" customWidth="1"/>
    <col min="11" max="11" width="13.140625" bestFit="1" customWidth="1"/>
    <col min="12" max="12" width="9.28515625" bestFit="1" customWidth="1"/>
    <col min="13" max="13" width="12.42578125" bestFit="1" customWidth="1"/>
    <col min="14" max="14" width="9.28515625" bestFit="1" customWidth="1"/>
    <col min="15" max="15" width="11" bestFit="1" customWidth="1"/>
    <col min="16" max="16" width="12.42578125" bestFit="1" customWidth="1"/>
    <col min="17" max="17" width="12.85546875" bestFit="1" customWidth="1"/>
  </cols>
  <sheetData>
    <row r="1" spans="1:12" x14ac:dyDescent="0.2">
      <c r="A1" s="48" t="s">
        <v>41</v>
      </c>
      <c r="B1" s="48"/>
      <c r="C1" s="48"/>
      <c r="D1" s="48"/>
      <c r="E1" s="48"/>
      <c r="H1" s="48" t="s">
        <v>43</v>
      </c>
      <c r="I1" s="48"/>
      <c r="J1" s="48"/>
      <c r="K1" s="48"/>
      <c r="L1" s="48"/>
    </row>
    <row r="2" spans="1:12" x14ac:dyDescent="0.2">
      <c r="A2" s="14" t="s">
        <v>38</v>
      </c>
      <c r="B2" s="14" t="s">
        <v>39</v>
      </c>
      <c r="C2" s="14" t="s">
        <v>40</v>
      </c>
      <c r="D2" s="14" t="s">
        <v>44</v>
      </c>
      <c r="E2" s="40" t="s">
        <v>42</v>
      </c>
      <c r="H2" s="14" t="s">
        <v>38</v>
      </c>
      <c r="I2" s="14" t="s">
        <v>39</v>
      </c>
      <c r="J2" s="14" t="s">
        <v>40</v>
      </c>
      <c r="K2" s="15" t="s">
        <v>44</v>
      </c>
      <c r="L2" s="40" t="s">
        <v>42</v>
      </c>
    </row>
    <row r="3" spans="1:12" x14ac:dyDescent="0.2">
      <c r="A3" s="38">
        <v>5.2001690000000003E-2</v>
      </c>
      <c r="B3" s="8">
        <v>2.2300799999999999E-2</v>
      </c>
      <c r="C3" s="42">
        <v>4.2705E-2</v>
      </c>
      <c r="D3" s="39">
        <v>2.2011399999999999E-4</v>
      </c>
      <c r="E3" s="13">
        <f>A3-B3-C3-D3</f>
        <v>-1.3224223999999996E-2</v>
      </c>
      <c r="H3" s="38">
        <v>5.0039201999999998E-2</v>
      </c>
      <c r="I3" s="39">
        <v>2.1294E-2</v>
      </c>
      <c r="J3" s="42">
        <v>4.2705E-2</v>
      </c>
      <c r="K3" s="39">
        <v>2.2011399999999999E-4</v>
      </c>
      <c r="L3" s="8">
        <f>H3-I3-J3-K3</f>
        <v>-1.4179912000000003E-2</v>
      </c>
    </row>
    <row r="4" spans="1:12" x14ac:dyDescent="0.2">
      <c r="A4" s="38">
        <v>4.4870212E-2</v>
      </c>
      <c r="B4" s="8">
        <v>2.2300799999999999E-2</v>
      </c>
      <c r="C4" s="42">
        <v>2.1126599999999999E-2</v>
      </c>
      <c r="D4" s="39">
        <v>2.2011399999999999E-4</v>
      </c>
      <c r="E4" s="13">
        <f t="shared" ref="E4:E21" si="0">A4-B4-C4-D4</f>
        <v>1.2226980000000017E-3</v>
      </c>
      <c r="H4" s="38">
        <v>2.5563249E-2</v>
      </c>
      <c r="I4" s="39">
        <v>1.0380500000000001E-2</v>
      </c>
      <c r="J4" s="42">
        <v>2.1126599999999999E-2</v>
      </c>
      <c r="K4" s="39">
        <v>2.2011399999999999E-4</v>
      </c>
      <c r="L4" s="8">
        <f t="shared" ref="L4:L21" si="1">H4-I4-J4-K4</f>
        <v>-6.1639650000000004E-3</v>
      </c>
    </row>
    <row r="5" spans="1:12" x14ac:dyDescent="0.2">
      <c r="A5" s="38">
        <v>4.0288800999999999E-2</v>
      </c>
      <c r="B5" s="8">
        <v>2.2300799999999999E-2</v>
      </c>
      <c r="C5" s="42">
        <v>1.4710300000000001E-2</v>
      </c>
      <c r="D5" s="39">
        <v>2.2011399999999999E-4</v>
      </c>
      <c r="E5" s="13">
        <f t="shared" si="0"/>
        <v>3.0575869999999992E-3</v>
      </c>
      <c r="H5" s="38">
        <v>1.9556818E-2</v>
      </c>
      <c r="I5" s="39">
        <v>7.2851900000000004E-3</v>
      </c>
      <c r="J5" s="42">
        <v>1.4710300000000001E-2</v>
      </c>
      <c r="K5" s="39">
        <v>2.2011399999999999E-4</v>
      </c>
      <c r="L5" s="8">
        <f t="shared" si="1"/>
        <v>-2.6587860000000011E-3</v>
      </c>
    </row>
    <row r="6" spans="1:12" x14ac:dyDescent="0.2">
      <c r="A6" s="38">
        <v>3.9548110999999997E-2</v>
      </c>
      <c r="B6" s="8">
        <v>2.2300799999999999E-2</v>
      </c>
      <c r="C6" s="42">
        <v>1.09365E-2</v>
      </c>
      <c r="D6" s="39">
        <v>2.2011399999999999E-4</v>
      </c>
      <c r="E6" s="13">
        <f t="shared" si="0"/>
        <v>6.0906969999999973E-3</v>
      </c>
      <c r="H6" s="38">
        <v>1.5224025E-2</v>
      </c>
      <c r="I6" s="39">
        <v>5.3516099999999997E-3</v>
      </c>
      <c r="J6" s="42">
        <v>1.09365E-2</v>
      </c>
      <c r="K6" s="39">
        <v>2.2011399999999999E-4</v>
      </c>
      <c r="L6" s="8">
        <f t="shared" si="1"/>
        <v>-1.2841989999999993E-3</v>
      </c>
    </row>
    <row r="7" spans="1:12" x14ac:dyDescent="0.2">
      <c r="A7" s="38">
        <v>3.8169296999999998E-2</v>
      </c>
      <c r="B7" s="8">
        <v>2.2300799999999999E-2</v>
      </c>
      <c r="C7" s="42">
        <v>8.9874199999999994E-3</v>
      </c>
      <c r="D7" s="39">
        <v>2.2011399999999999E-4</v>
      </c>
      <c r="E7" s="13">
        <f t="shared" si="0"/>
        <v>6.6609629999999989E-3</v>
      </c>
      <c r="H7" s="38">
        <v>1.3311912E-2</v>
      </c>
      <c r="I7" s="39">
        <v>4.4264200000000004E-3</v>
      </c>
      <c r="J7" s="42">
        <v>8.9874199999999994E-3</v>
      </c>
      <c r="K7" s="39">
        <v>2.2011399999999999E-4</v>
      </c>
      <c r="L7" s="8">
        <f t="shared" si="1"/>
        <v>-3.2204199999999938E-4</v>
      </c>
    </row>
    <row r="8" spans="1:12" x14ac:dyDescent="0.2">
      <c r="A8" s="38">
        <v>3.8056988999999999E-2</v>
      </c>
      <c r="B8" s="8">
        <v>2.2300799999999999E-2</v>
      </c>
      <c r="C8" s="42">
        <v>7.5494799999999999E-3</v>
      </c>
      <c r="D8" s="39">
        <v>2.2011399999999999E-4</v>
      </c>
      <c r="E8" s="13">
        <f t="shared" si="0"/>
        <v>7.9865949999999991E-3</v>
      </c>
      <c r="H8" s="38">
        <v>1.1723219E-2</v>
      </c>
      <c r="I8" s="39">
        <v>3.7404999999999999E-3</v>
      </c>
      <c r="J8" s="42">
        <v>7.5494799999999999E-3</v>
      </c>
      <c r="K8" s="39">
        <v>2.2011399999999999E-4</v>
      </c>
      <c r="L8" s="8">
        <f t="shared" si="1"/>
        <v>2.1312499999999934E-4</v>
      </c>
    </row>
    <row r="9" spans="1:12" x14ac:dyDescent="0.2">
      <c r="A9" s="38">
        <v>3.7204682000000003E-2</v>
      </c>
      <c r="B9" s="8">
        <v>2.2300799999999999E-2</v>
      </c>
      <c r="C9" s="42">
        <v>6.5610099999999999E-3</v>
      </c>
      <c r="D9" s="39">
        <v>2.2011399999999999E-4</v>
      </c>
      <c r="E9" s="13">
        <f t="shared" si="0"/>
        <v>8.1227580000000042E-3</v>
      </c>
      <c r="H9" s="38">
        <v>1.0814626000000001E-2</v>
      </c>
      <c r="I9" s="39">
        <v>3.2176100000000001E-3</v>
      </c>
      <c r="J9" s="42">
        <v>6.5610099999999999E-3</v>
      </c>
      <c r="K9" s="39">
        <v>2.2011399999999999E-4</v>
      </c>
      <c r="L9" s="8">
        <f t="shared" si="1"/>
        <v>8.1589200000000079E-4</v>
      </c>
    </row>
    <row r="10" spans="1:12" x14ac:dyDescent="0.2">
      <c r="A10" s="38">
        <v>3.7143096E-2</v>
      </c>
      <c r="B10" s="8">
        <v>2.2300799999999999E-2</v>
      </c>
      <c r="C10" s="42">
        <v>5.7564199999999999E-3</v>
      </c>
      <c r="D10" s="39">
        <v>2.2011399999999999E-4</v>
      </c>
      <c r="E10" s="13">
        <f t="shared" si="0"/>
        <v>8.865762000000001E-3</v>
      </c>
      <c r="H10" s="38">
        <v>1.0010989E-2</v>
      </c>
      <c r="I10" s="39">
        <v>2.8112800000000002E-3</v>
      </c>
      <c r="J10" s="42">
        <v>5.7564199999999999E-3</v>
      </c>
      <c r="K10" s="39">
        <v>2.2011399999999999E-4</v>
      </c>
      <c r="L10" s="8">
        <f t="shared" si="1"/>
        <v>1.2231749999999995E-3</v>
      </c>
    </row>
    <row r="11" spans="1:12" x14ac:dyDescent="0.2">
      <c r="A11" s="38">
        <v>3.6846406999999998E-2</v>
      </c>
      <c r="B11" s="8">
        <v>2.2300799999999999E-2</v>
      </c>
      <c r="C11" s="42">
        <v>5.2812700000000002E-3</v>
      </c>
      <c r="D11" s="39">
        <v>2.2011399999999999E-4</v>
      </c>
      <c r="E11" s="13">
        <f t="shared" si="0"/>
        <v>9.0442229999999971E-3</v>
      </c>
      <c r="H11" s="38">
        <v>9.1496119999999997E-3</v>
      </c>
      <c r="I11" s="39">
        <v>2.6002199999999999E-3</v>
      </c>
      <c r="J11" s="42">
        <v>5.2812700000000002E-3</v>
      </c>
      <c r="K11" s="39">
        <v>2.2011399999999999E-4</v>
      </c>
      <c r="L11" s="8">
        <f t="shared" si="1"/>
        <v>1.0480079999999991E-3</v>
      </c>
    </row>
    <row r="12" spans="1:12" x14ac:dyDescent="0.2">
      <c r="A12" s="38">
        <v>3.6926351000000003E-2</v>
      </c>
      <c r="B12" s="8">
        <v>2.2300799999999999E-2</v>
      </c>
      <c r="C12" s="42">
        <v>4.77159E-3</v>
      </c>
      <c r="D12" s="39">
        <v>2.2011399999999999E-4</v>
      </c>
      <c r="E12" s="13">
        <f t="shared" si="0"/>
        <v>9.6338470000000044E-3</v>
      </c>
      <c r="H12" s="38">
        <v>8.4095809999999993E-3</v>
      </c>
      <c r="I12" s="39">
        <v>2.3299100000000001E-3</v>
      </c>
      <c r="J12" s="42">
        <v>4.77159E-3</v>
      </c>
      <c r="K12" s="39">
        <v>2.2011399999999999E-4</v>
      </c>
      <c r="L12" s="8">
        <f t="shared" si="1"/>
        <v>1.0879669999999991E-3</v>
      </c>
    </row>
    <row r="13" spans="1:12" x14ac:dyDescent="0.2">
      <c r="A13" s="38">
        <v>3.6609257999999999E-2</v>
      </c>
      <c r="B13" s="8">
        <v>2.2300799999999999E-2</v>
      </c>
      <c r="C13" s="42">
        <v>4.4674600000000004E-3</v>
      </c>
      <c r="D13" s="39">
        <v>2.2011399999999999E-4</v>
      </c>
      <c r="E13" s="13">
        <f t="shared" si="0"/>
        <v>9.6208839999999997E-3</v>
      </c>
      <c r="H13" s="38">
        <v>7.9960889999999996E-3</v>
      </c>
      <c r="I13" s="39">
        <v>2.1961699999999999E-3</v>
      </c>
      <c r="J13" s="42">
        <v>4.4674600000000004E-3</v>
      </c>
      <c r="K13" s="39">
        <v>2.2011399999999999E-4</v>
      </c>
      <c r="L13" s="8">
        <f t="shared" si="1"/>
        <v>1.1123449999999994E-3</v>
      </c>
    </row>
    <row r="14" spans="1:12" x14ac:dyDescent="0.2">
      <c r="A14" s="38">
        <v>3.6678370000000002E-2</v>
      </c>
      <c r="B14" s="8">
        <v>2.2300799999999999E-2</v>
      </c>
      <c r="C14" s="42">
        <v>4.0538199999999996E-3</v>
      </c>
      <c r="D14" s="39">
        <v>2.2011399999999999E-4</v>
      </c>
      <c r="E14" s="13">
        <f t="shared" si="0"/>
        <v>1.0103636000000003E-2</v>
      </c>
      <c r="H14" s="38">
        <v>7.5467889999999999E-3</v>
      </c>
      <c r="I14" s="39">
        <v>1.98219E-3</v>
      </c>
      <c r="J14" s="42">
        <v>4.0538199999999996E-3</v>
      </c>
      <c r="K14" s="39">
        <v>2.2011399999999999E-4</v>
      </c>
      <c r="L14" s="8">
        <f t="shared" si="1"/>
        <v>1.2906650000000003E-3</v>
      </c>
    </row>
    <row r="15" spans="1:12" x14ac:dyDescent="0.2">
      <c r="A15" s="38">
        <v>3.6323146000000001E-2</v>
      </c>
      <c r="B15" s="8">
        <v>2.2300799999999999E-2</v>
      </c>
      <c r="C15" s="42">
        <v>3.7537199999999999E-3</v>
      </c>
      <c r="D15" s="39">
        <v>2.2011399999999999E-4</v>
      </c>
      <c r="E15" s="13">
        <f t="shared" si="0"/>
        <v>1.0048512000000001E-2</v>
      </c>
      <c r="H15" s="38">
        <v>7.2838E-3</v>
      </c>
      <c r="I15" s="39">
        <v>1.83807E-3</v>
      </c>
      <c r="J15" s="42">
        <v>3.7537199999999999E-3</v>
      </c>
      <c r="K15" s="39">
        <v>2.2011399999999999E-4</v>
      </c>
      <c r="L15" s="8">
        <f t="shared" si="1"/>
        <v>1.4718960000000003E-3</v>
      </c>
    </row>
    <row r="16" spans="1:12" x14ac:dyDescent="0.2">
      <c r="A16" s="38">
        <v>3.6670432000000003E-2</v>
      </c>
      <c r="B16" s="8">
        <v>2.2300799999999999E-2</v>
      </c>
      <c r="C16" s="42">
        <v>3.4904699999999999E-3</v>
      </c>
      <c r="D16" s="39">
        <v>2.2011399999999999E-4</v>
      </c>
      <c r="E16" s="13">
        <f t="shared" si="0"/>
        <v>1.0659048000000004E-2</v>
      </c>
      <c r="H16" s="38">
        <v>7.1616969999999999E-3</v>
      </c>
      <c r="I16" s="39">
        <v>1.7059E-3</v>
      </c>
      <c r="J16" s="42">
        <v>3.4904699999999999E-3</v>
      </c>
      <c r="K16" s="39">
        <v>2.2011399999999999E-4</v>
      </c>
      <c r="L16" s="8">
        <f t="shared" si="1"/>
        <v>1.7452130000000002E-3</v>
      </c>
    </row>
    <row r="17" spans="1:13" x14ac:dyDescent="0.2">
      <c r="A17" s="38">
        <v>3.6469223000000002E-2</v>
      </c>
      <c r="B17" s="8">
        <v>2.2300799999999999E-2</v>
      </c>
      <c r="C17" s="42">
        <v>3.2807600000000002E-3</v>
      </c>
      <c r="D17" s="39">
        <v>2.2011399999999999E-4</v>
      </c>
      <c r="E17" s="13">
        <f t="shared" si="0"/>
        <v>1.0667549000000002E-2</v>
      </c>
      <c r="H17" s="38">
        <v>6.870882E-3</v>
      </c>
      <c r="I17" s="39">
        <v>1.6146800000000001E-3</v>
      </c>
      <c r="J17" s="42">
        <v>3.2807600000000002E-3</v>
      </c>
      <c r="K17" s="39">
        <v>2.2011399999999999E-4</v>
      </c>
      <c r="L17" s="8">
        <f t="shared" si="1"/>
        <v>1.7553279999999996E-3</v>
      </c>
    </row>
    <row r="18" spans="1:13" x14ac:dyDescent="0.2">
      <c r="A18" s="38">
        <v>3.6234097E-2</v>
      </c>
      <c r="B18" s="8">
        <v>2.2300799999999999E-2</v>
      </c>
      <c r="C18" s="42">
        <v>3.0684599999999999E-3</v>
      </c>
      <c r="D18" s="39">
        <v>2.2011399999999999E-4</v>
      </c>
      <c r="E18" s="13">
        <f t="shared" si="0"/>
        <v>1.0644723E-2</v>
      </c>
      <c r="H18" s="38">
        <v>7.026226E-3</v>
      </c>
      <c r="I18" s="39">
        <v>1.50694E-3</v>
      </c>
      <c r="J18" s="42">
        <v>3.0684599999999999E-3</v>
      </c>
      <c r="K18" s="39">
        <v>2.2011399999999999E-4</v>
      </c>
      <c r="L18" s="8">
        <f t="shared" si="1"/>
        <v>2.2307120000000001E-3</v>
      </c>
    </row>
    <row r="19" spans="1:13" x14ac:dyDescent="0.2">
      <c r="A19" s="38">
        <v>3.6052964E-2</v>
      </c>
      <c r="B19" s="8">
        <v>2.2300799999999999E-2</v>
      </c>
      <c r="C19" s="42">
        <v>2.8819000000000002E-3</v>
      </c>
      <c r="D19" s="39">
        <v>2.2011399999999999E-4</v>
      </c>
      <c r="E19" s="13">
        <f t="shared" si="0"/>
        <v>1.0650150000000001E-2</v>
      </c>
      <c r="H19" s="38">
        <v>7.1066319999999999E-3</v>
      </c>
      <c r="I19" s="39">
        <v>1.41249E-3</v>
      </c>
      <c r="J19" s="42">
        <v>2.8819000000000002E-3</v>
      </c>
      <c r="K19" s="39">
        <v>2.2011399999999999E-4</v>
      </c>
      <c r="L19" s="8">
        <f t="shared" si="1"/>
        <v>2.592128E-3</v>
      </c>
    </row>
    <row r="20" spans="1:13" x14ac:dyDescent="0.2">
      <c r="A20" s="38">
        <v>3.5960667000000002E-2</v>
      </c>
      <c r="B20" s="8">
        <v>2.2300799999999999E-2</v>
      </c>
      <c r="C20" s="42">
        <v>2.7194799999999998E-3</v>
      </c>
      <c r="D20" s="39">
        <v>2.2011399999999999E-4</v>
      </c>
      <c r="E20" s="13">
        <f t="shared" si="0"/>
        <v>1.0720273000000002E-2</v>
      </c>
      <c r="H20" s="38">
        <v>6.794853E-3</v>
      </c>
      <c r="I20" s="39">
        <v>1.33142E-3</v>
      </c>
      <c r="J20" s="42">
        <v>2.7194799999999998E-3</v>
      </c>
      <c r="K20" s="39">
        <v>2.2011399999999999E-4</v>
      </c>
      <c r="L20" s="8">
        <f t="shared" si="1"/>
        <v>2.5238390000000004E-3</v>
      </c>
    </row>
    <row r="21" spans="1:13" x14ac:dyDescent="0.2">
      <c r="A21" s="38">
        <v>3.6150311999999997E-2</v>
      </c>
      <c r="B21" s="8">
        <v>2.2300799999999999E-2</v>
      </c>
      <c r="C21" s="42">
        <v>2.5950600000000002E-3</v>
      </c>
      <c r="D21" s="39">
        <v>2.2011399999999999E-4</v>
      </c>
      <c r="E21" s="13">
        <f t="shared" si="0"/>
        <v>1.1034337999999998E-2</v>
      </c>
      <c r="H21" s="38">
        <v>6.8288790000000004E-3</v>
      </c>
      <c r="I21" s="39">
        <v>1.2763399999999999E-3</v>
      </c>
      <c r="J21" s="42">
        <v>2.5950600000000002E-3</v>
      </c>
      <c r="K21" s="39">
        <v>2.2011399999999999E-4</v>
      </c>
      <c r="L21" s="8">
        <f t="shared" si="1"/>
        <v>2.7373650000000003E-3</v>
      </c>
    </row>
    <row r="22" spans="1:13" x14ac:dyDescent="0.2">
      <c r="I22" s="41"/>
      <c r="M22" s="38"/>
    </row>
  </sheetData>
  <mergeCells count="2">
    <mergeCell ref="A1:E1"/>
    <mergeCell ref="H1:L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events 10^7 - TbO</vt:lpstr>
      <vt:lpstr>strong test TbO</vt:lpstr>
      <vt:lpstr>TbO IPC vs GB_s - 10^9</vt:lpstr>
      <vt:lpstr>events 10^7 - TbA</vt:lpstr>
      <vt:lpstr>TbA IPC vs GB_s - 10^9</vt:lpstr>
      <vt:lpstr>strong test TbA</vt:lpstr>
      <vt:lpstr>parallel overhead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Pietro</cp:lastModifiedBy>
  <dcterms:modified xsi:type="dcterms:W3CDTF">2019-12-18T14:22:18Z</dcterms:modified>
</cp:coreProperties>
</file>