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S:\Biogeochemistry\People\Wilson (Steph)\Compass N Cycle Experiment\Full Incub. Experiment\Data\Porewater Data\"/>
    </mc:Choice>
  </mc:AlternateContent>
  <xr:revisionPtr revIDLastSave="0" documentId="13_ncr:1_{6A2C609D-4028-42D4-9DBD-29D7C0AC0EE3}" xr6:coauthVersionLast="47" xr6:coauthVersionMax="47" xr10:uidLastSave="{00000000-0000-0000-0000-000000000000}"/>
  <bookViews>
    <workbookView xWindow="-120" yWindow="-120" windowWidth="29040" windowHeight="15720" activeTab="2" xr2:uid="{CBA86A74-ADF9-4AEE-82EF-CD94E484D3BC}"/>
  </bookViews>
  <sheets>
    <sheet name="Manuscript Table" sheetId="5" r:id="rId1"/>
    <sheet name="Table" sheetId="4" r:id="rId2"/>
    <sheet name="NUTS" sheetId="1" r:id="rId3"/>
    <sheet name="Dionex" sheetId="2" r:id="rId4"/>
    <sheet name="Sulfide" sheetId="3" r:id="rId5"/>
    <sheet name="DO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10" i="1" l="1"/>
  <c r="U9" i="1"/>
  <c r="U8" i="1"/>
  <c r="U7" i="1"/>
  <c r="U6" i="1"/>
  <c r="U5" i="1"/>
  <c r="U4" i="1"/>
  <c r="U3" i="1"/>
  <c r="R3" i="2"/>
  <c r="P3" i="2"/>
  <c r="S10" i="3"/>
  <c r="S9" i="3"/>
  <c r="S8" i="3"/>
  <c r="S7" i="3"/>
  <c r="S6" i="3"/>
  <c r="S5" i="3"/>
  <c r="S4" i="3"/>
  <c r="U4" i="3"/>
  <c r="U10" i="3"/>
  <c r="U9" i="3"/>
  <c r="U8" i="3"/>
  <c r="U7" i="3"/>
  <c r="U6" i="3"/>
  <c r="U5" i="3"/>
  <c r="U3" i="3"/>
  <c r="U3" i="2"/>
  <c r="U10" i="2"/>
  <c r="U9" i="2"/>
  <c r="U8" i="2"/>
  <c r="U7" i="2"/>
  <c r="U6" i="2"/>
  <c r="U5" i="2"/>
  <c r="U4" i="2"/>
  <c r="R4" i="2"/>
  <c r="R5" i="2"/>
  <c r="R6" i="2"/>
  <c r="R7" i="2"/>
  <c r="R8" i="2"/>
  <c r="R9" i="2"/>
  <c r="R10" i="2"/>
  <c r="K4" i="6"/>
  <c r="K10" i="6"/>
  <c r="J10" i="6"/>
  <c r="K9" i="6"/>
  <c r="J9" i="6"/>
  <c r="K8" i="6"/>
  <c r="J8" i="6"/>
  <c r="K7" i="6"/>
  <c r="J7" i="6"/>
  <c r="K6" i="6"/>
  <c r="J6" i="6"/>
  <c r="K5" i="6"/>
  <c r="J5" i="6"/>
  <c r="J4" i="6"/>
  <c r="J3" i="6"/>
  <c r="J2" i="6"/>
  <c r="T10" i="3"/>
  <c r="T9" i="3"/>
  <c r="T8" i="3"/>
  <c r="T7" i="3"/>
  <c r="T6" i="3"/>
  <c r="T5" i="3"/>
  <c r="T4" i="3"/>
  <c r="S2" i="3"/>
  <c r="T3" i="3"/>
  <c r="S3" i="3"/>
  <c r="S10" i="2"/>
  <c r="S9" i="2"/>
  <c r="S8" i="2"/>
  <c r="S7" i="2"/>
  <c r="S6" i="2"/>
  <c r="S5" i="2"/>
  <c r="S4" i="2"/>
  <c r="T10" i="2"/>
  <c r="T9" i="2"/>
  <c r="T8" i="2"/>
  <c r="T7" i="2"/>
  <c r="T6" i="2"/>
  <c r="T5" i="2"/>
  <c r="T4" i="2"/>
  <c r="T3" i="2"/>
  <c r="S2" i="2"/>
  <c r="S3" i="2"/>
  <c r="Q10" i="2"/>
  <c r="P10" i="2"/>
  <c r="Q9" i="2"/>
  <c r="P9" i="2"/>
  <c r="Q8" i="2"/>
  <c r="P8" i="2"/>
  <c r="Q7" i="2"/>
  <c r="P7" i="2"/>
  <c r="Q6" i="2"/>
  <c r="P6" i="2"/>
  <c r="Q5" i="2"/>
  <c r="P5" i="2"/>
  <c r="Q4" i="2"/>
  <c r="P4" i="2"/>
  <c r="Q3" i="2"/>
  <c r="P2" i="2"/>
  <c r="T8" i="1"/>
  <c r="S8" i="1"/>
  <c r="T7" i="1"/>
  <c r="S7" i="1"/>
  <c r="T6" i="1"/>
  <c r="S6" i="1"/>
  <c r="T5" i="1"/>
  <c r="S5" i="1"/>
  <c r="T10" i="1"/>
  <c r="S10" i="1"/>
  <c r="T9" i="1"/>
  <c r="S9" i="1"/>
  <c r="S2" i="1"/>
  <c r="T4" i="1"/>
  <c r="S4" i="1"/>
  <c r="T3" i="1"/>
  <c r="S3" i="1"/>
  <c r="O25" i="1"/>
  <c r="O24" i="1"/>
  <c r="O23" i="1"/>
  <c r="O16" i="1"/>
  <c r="O15" i="1"/>
  <c r="O14" i="1"/>
  <c r="O2" i="1"/>
  <c r="O5" i="1"/>
  <c r="O6" i="1"/>
  <c r="O7" i="1"/>
  <c r="O4" i="1"/>
  <c r="O8" i="1"/>
  <c r="O9" i="1"/>
  <c r="O10" i="1"/>
  <c r="O11" i="1"/>
  <c r="O12" i="1"/>
  <c r="O13" i="1"/>
  <c r="O17" i="1"/>
  <c r="O18" i="1"/>
  <c r="O19" i="1"/>
  <c r="O20" i="1"/>
  <c r="O21" i="1"/>
  <c r="O22" i="1"/>
  <c r="O3" i="1"/>
</calcChain>
</file>

<file path=xl/sharedStrings.xml><?xml version="1.0" encoding="utf-8"?>
<sst xmlns="http://schemas.openxmlformats.org/spreadsheetml/2006/main" count="981" uniqueCount="171">
  <si>
    <t>Site</t>
  </si>
  <si>
    <t>Date</t>
  </si>
  <si>
    <t>Zone</t>
  </si>
  <si>
    <t>Replicate</t>
  </si>
  <si>
    <t>Depth</t>
  </si>
  <si>
    <t>Tree</t>
  </si>
  <si>
    <t>Month</t>
  </si>
  <si>
    <t>Sample_Name</t>
  </si>
  <si>
    <t>NH3_uM</t>
  </si>
  <si>
    <t>PO4_uM</t>
  </si>
  <si>
    <t>NOx_uM</t>
  </si>
  <si>
    <t>NH3_range</t>
  </si>
  <si>
    <t>PO4_range</t>
  </si>
  <si>
    <t>NOx_range</t>
  </si>
  <si>
    <t>GCrew</t>
  </si>
  <si>
    <t>TR</t>
  </si>
  <si>
    <t>LysB</t>
  </si>
  <si>
    <t>10cm</t>
  </si>
  <si>
    <t>September</t>
  </si>
  <si>
    <t>GCrew_202209_TR_LysB_10cm</t>
  </si>
  <si>
    <t>Within_Range</t>
  </si>
  <si>
    <t>bdl</t>
  </si>
  <si>
    <t>LysC</t>
  </si>
  <si>
    <t>GCrew_202209_TR_LysC_10cm</t>
  </si>
  <si>
    <t>NA</t>
  </si>
  <si>
    <t>UP</t>
  </si>
  <si>
    <t>LysA</t>
  </si>
  <si>
    <t>GCrew_202209_UP_LysA_10cm</t>
  </si>
  <si>
    <t>WC</t>
  </si>
  <si>
    <t>GCrew_202209_WC_LysA_10cm</t>
  </si>
  <si>
    <t>GCrew_202209_WC_LysB_10cm</t>
  </si>
  <si>
    <t>GCrew_202209_WC_LysC_10cm</t>
  </si>
  <si>
    <t>GWI</t>
  </si>
  <si>
    <t>GWI_202209_TR_LysA_10cm</t>
  </si>
  <si>
    <t>GWI_202209_TR_LysB_10cm</t>
  </si>
  <si>
    <t>GWI_202209_TR_LysC_10cm</t>
  </si>
  <si>
    <t>GWI_202209_UP_LysB_10cm</t>
  </si>
  <si>
    <t>GWI_202209_UP_LysC_10cm</t>
  </si>
  <si>
    <t>GWI_202209_WC_LysA_10cm</t>
  </si>
  <si>
    <t>GWI_202209_WC_LysB_10cm</t>
  </si>
  <si>
    <t>GWI_202209_WC_LysC_10cm</t>
  </si>
  <si>
    <t>MSM</t>
  </si>
  <si>
    <t>MSM_202209_TR_LysA_10cm</t>
  </si>
  <si>
    <t>MSM_202209_TR_LysB_10cm</t>
  </si>
  <si>
    <t>MSM_202209_TR_LysC_10cm</t>
  </si>
  <si>
    <t>MSM_202209_UP_LysB_10cm</t>
  </si>
  <si>
    <t>MSM_202209_UP_LysC_10cm</t>
  </si>
  <si>
    <t>MSM_202209_WC_LysA_10cm</t>
  </si>
  <si>
    <t>MSM_202209_WC_LysB_10cm</t>
  </si>
  <si>
    <t>MSM_202209_WC_LysC_10cm</t>
  </si>
  <si>
    <t>DIN (uM)</t>
  </si>
  <si>
    <t>Avg. DIN</t>
  </si>
  <si>
    <t xml:space="preserve">Std. Dev. </t>
  </si>
  <si>
    <t>GCReW</t>
  </si>
  <si>
    <t>SWH</t>
  </si>
  <si>
    <t>Sample_ID</t>
  </si>
  <si>
    <t>SO4_ppm</t>
  </si>
  <si>
    <t>Cl_ppm</t>
  </si>
  <si>
    <t>SO4_mM</t>
  </si>
  <si>
    <t>Cl_mM</t>
  </si>
  <si>
    <t>salinity</t>
  </si>
  <si>
    <t>3_202209_MSM_UP_LysB_10cm</t>
  </si>
  <si>
    <t>6_202209_MSM_TR_LysC_10cm</t>
  </si>
  <si>
    <t>9_202209_MSM_TR_LysA_10cm</t>
  </si>
  <si>
    <t>12_202209_MSM_TR_LysB_10cm</t>
  </si>
  <si>
    <t>14_202209_MSM_TR_LysC_10cm</t>
  </si>
  <si>
    <t>SipA</t>
  </si>
  <si>
    <t>17_202209_MSM_WC_SipA_10cm</t>
  </si>
  <si>
    <t>SipB</t>
  </si>
  <si>
    <t>20_202209_MSM_WC_SipB_10cm</t>
  </si>
  <si>
    <t>SipC</t>
  </si>
  <si>
    <t>23_202209_MSM_WC_SipC_10cm</t>
  </si>
  <si>
    <t>32_202209_GWI_UP_LysB_10cm</t>
  </si>
  <si>
    <t>35_202209_GWI_UP_LysC_10cm</t>
  </si>
  <si>
    <t>37_202209_GWI_TR_LysA_10cm</t>
  </si>
  <si>
    <t>40_202209_GWI_TR_LysB_10cm</t>
  </si>
  <si>
    <t>43_202209_GWI_TR_LysC_10cm</t>
  </si>
  <si>
    <t>46_202209_GWI_WC_SipA_10cm</t>
  </si>
  <si>
    <t>49_202209_GWI_WC_SipB_10cm</t>
  </si>
  <si>
    <t>52_202209_GWI_WC_SipC_10cm</t>
  </si>
  <si>
    <t>61_202209_GCrew_TR_LysB_10cm</t>
  </si>
  <si>
    <t>64_202209_GCrew_TR_LysC_10cm</t>
  </si>
  <si>
    <t>67_202209_GCrew_WC_SipA_10cm</t>
  </si>
  <si>
    <t>70_202209_GCrew_WC_SipB_10cm</t>
  </si>
  <si>
    <t>73_202209_GCrew_WC_SipC_10cm</t>
  </si>
  <si>
    <t>20cm</t>
  </si>
  <si>
    <t>58_202209_GCrew_UP_LysA_20cm</t>
  </si>
  <si>
    <t>Avg. Sal</t>
  </si>
  <si>
    <t>Std. Dev</t>
  </si>
  <si>
    <t>Avg. SO4 (mM)</t>
  </si>
  <si>
    <t>Year</t>
  </si>
  <si>
    <t>Campaign</t>
  </si>
  <si>
    <t>Rep</t>
  </si>
  <si>
    <t>Sample.Name</t>
  </si>
  <si>
    <t>H2S_mean_uM</t>
  </si>
  <si>
    <t>H2S_sd</t>
  </si>
  <si>
    <t>H2S_cv</t>
  </si>
  <si>
    <t>H2S_flag</t>
  </si>
  <si>
    <t>Dilution</t>
  </si>
  <si>
    <t>H2S_cv_flag</t>
  </si>
  <si>
    <t>MonMon</t>
  </si>
  <si>
    <t>B</t>
  </si>
  <si>
    <t>MSM_UP_LysB_10cm</t>
  </si>
  <si>
    <t>within range</t>
  </si>
  <si>
    <t>High CV rerun</t>
  </si>
  <si>
    <t>C</t>
  </si>
  <si>
    <t>MSM_UP_LysC_10cm</t>
  </si>
  <si>
    <t>A</t>
  </si>
  <si>
    <t>MSM_TR_LysA_10cm</t>
  </si>
  <si>
    <t>MSM_TR_LysB_10cm</t>
  </si>
  <si>
    <t>MSM_WC_SipA_10cm</t>
  </si>
  <si>
    <t>MSM_WC_SipB_10cm</t>
  </si>
  <si>
    <t>MSM_WC_SipC_10cm</t>
  </si>
  <si>
    <t>GWI_UP_LysB_10cm</t>
  </si>
  <si>
    <t>GWI_UP_LysC_10cm</t>
  </si>
  <si>
    <t>GWI_TR_LysA_10cm</t>
  </si>
  <si>
    <t>GWI_TR_LysB_10cm</t>
  </si>
  <si>
    <t>GWI_TR_LysC_10cm</t>
  </si>
  <si>
    <t>GWI_WC_SipA_10cm</t>
  </si>
  <si>
    <t>GWI_WC_SipB_10cm</t>
  </si>
  <si>
    <t>GWI_WC_SipC_10cm</t>
  </si>
  <si>
    <t>Gcrew</t>
  </si>
  <si>
    <t>GCrew_TR_LysB_10cm</t>
  </si>
  <si>
    <t>GCrew_TR_LysC_10cm</t>
  </si>
  <si>
    <t>GCrew_WC_SipA_10cm</t>
  </si>
  <si>
    <t>GCrew_WC_SipB_10cm</t>
  </si>
  <si>
    <t>GCrew_WC_SipC_10cm</t>
  </si>
  <si>
    <t>GCrew_UP_LysA_20cm</t>
  </si>
  <si>
    <t>Avg. H2S (uM)</t>
  </si>
  <si>
    <t>Moneystump Swamp</t>
  </si>
  <si>
    <t>Goodwin Islands</t>
  </si>
  <si>
    <t>Upland</t>
  </si>
  <si>
    <t>Transition</t>
  </si>
  <si>
    <t>Wetland</t>
  </si>
  <si>
    <t>DIN (µM)</t>
  </si>
  <si>
    <t>33 ± 13</t>
  </si>
  <si>
    <t>19 ± 14</t>
  </si>
  <si>
    <t>37 ± 3.3</t>
  </si>
  <si>
    <t>36 ± 25</t>
  </si>
  <si>
    <t>24 ± 12</t>
  </si>
  <si>
    <t>35 ± 12</t>
  </si>
  <si>
    <t>30 ± 14</t>
  </si>
  <si>
    <t>Salinity</t>
  </si>
  <si>
    <t>0.81 ± 1.0</t>
  </si>
  <si>
    <t>12 ± 1.4</t>
  </si>
  <si>
    <t>1.7 ± 0.37</t>
  </si>
  <si>
    <t>9.8 ± 0.48</t>
  </si>
  <si>
    <t>16 ± 1.4</t>
  </si>
  <si>
    <t>12 ± 4.3</t>
  </si>
  <si>
    <t>21 ± 3.5</t>
  </si>
  <si>
    <t>25 ± 0.26</t>
  </si>
  <si>
    <t>1.8 ± 1.3</t>
  </si>
  <si>
    <t>21 ± 5.4</t>
  </si>
  <si>
    <t>3.4 ± 0.17</t>
  </si>
  <si>
    <t>16 ± 1.2</t>
  </si>
  <si>
    <t>27 ± 1.5</t>
  </si>
  <si>
    <t>25 ± 7.8</t>
  </si>
  <si>
    <t>47 ± 9.9</t>
  </si>
  <si>
    <t>67 ± 6.4</t>
  </si>
  <si>
    <r>
      <t>SO</t>
    </r>
    <r>
      <rPr>
        <vertAlign val="subscript"/>
        <sz val="12"/>
        <color theme="1"/>
        <rFont val="Times New Roman"/>
        <family val="1"/>
      </rPr>
      <t>4</t>
    </r>
    <r>
      <rPr>
        <vertAlign val="superscript"/>
        <sz val="12"/>
        <color theme="1"/>
        <rFont val="Times New Roman"/>
        <family val="1"/>
      </rPr>
      <t>2-</t>
    </r>
    <r>
      <rPr>
        <sz val="12"/>
        <color theme="1"/>
        <rFont val="Times New Roman"/>
        <family val="1"/>
      </rPr>
      <t xml:space="preserve"> (mM)</t>
    </r>
  </si>
  <si>
    <t>19 ± 20</t>
  </si>
  <si>
    <t>0 ± 0</t>
  </si>
  <si>
    <t>920 ± 380</t>
  </si>
  <si>
    <t>0.47 ± 0.44</t>
  </si>
  <si>
    <t>5.0 ± 0.88</t>
  </si>
  <si>
    <t>171 ± 9.6</t>
  </si>
  <si>
    <t>0.41 ± 0.57</t>
  </si>
  <si>
    <t>1.5 ± 2.6</t>
  </si>
  <si>
    <t>0.27 ± 0.39</t>
  </si>
  <si>
    <r>
      <t>H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S (µM)</t>
    </r>
  </si>
  <si>
    <t>Std Err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</si>
</sst>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vertAlign val="subscript"/>
      <sz val="12"/>
      <color theme="1"/>
      <name val="Times New Roman"/>
      <family val="1"/>
    </font>
    <font>
      <vertAlign val="superscript"/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/>
    <xf numFmtId="0" fontId="1" fillId="2" borderId="0" xfId="0" applyFont="1" applyFill="1" applyAlignment="1">
      <alignment horizontal="center"/>
    </xf>
    <xf numFmtId="2" fontId="1" fillId="2" borderId="0" xfId="0" applyNumberFormat="1" applyFont="1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1" fillId="2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4046F-D466-47A8-B3B5-C9847227C78B}">
  <dimension ref="A1:J22"/>
  <sheetViews>
    <sheetView workbookViewId="0">
      <selection activeCell="E2" sqref="E2"/>
    </sheetView>
  </sheetViews>
  <sheetFormatPr defaultRowHeight="15" x14ac:dyDescent="0.25"/>
  <cols>
    <col min="2" max="2" width="19.85546875" bestFit="1" customWidth="1"/>
    <col min="3" max="3" width="12" bestFit="1" customWidth="1"/>
    <col min="4" max="4" width="17.42578125" customWidth="1"/>
    <col min="5" max="5" width="15.28515625" customWidth="1"/>
    <col min="6" max="6" width="12.85546875" customWidth="1"/>
    <col min="7" max="7" width="14.140625" bestFit="1" customWidth="1"/>
  </cols>
  <sheetData>
    <row r="1" spans="1:10" x14ac:dyDescent="0.25">
      <c r="A1" t="s">
        <v>0</v>
      </c>
      <c r="B1" t="s">
        <v>2</v>
      </c>
      <c r="C1" t="s">
        <v>51</v>
      </c>
      <c r="D1" t="s">
        <v>52</v>
      </c>
      <c r="E1" t="s">
        <v>87</v>
      </c>
      <c r="F1" t="s">
        <v>52</v>
      </c>
      <c r="G1" t="s">
        <v>89</v>
      </c>
      <c r="H1" t="s">
        <v>88</v>
      </c>
      <c r="I1" t="s">
        <v>128</v>
      </c>
      <c r="J1" t="s">
        <v>52</v>
      </c>
    </row>
    <row r="2" spans="1:10" x14ac:dyDescent="0.25">
      <c r="A2" t="s">
        <v>53</v>
      </c>
      <c r="B2" t="s">
        <v>25</v>
      </c>
      <c r="C2">
        <v>1.447378754</v>
      </c>
      <c r="D2" t="s">
        <v>24</v>
      </c>
      <c r="E2">
        <v>4.9224280000000004E-3</v>
      </c>
      <c r="F2" t="s">
        <v>24</v>
      </c>
      <c r="G2">
        <v>0.19886462899999999</v>
      </c>
      <c r="H2" t="s">
        <v>24</v>
      </c>
      <c r="I2">
        <v>0</v>
      </c>
      <c r="J2" t="s">
        <v>24</v>
      </c>
    </row>
    <row r="3" spans="1:10" x14ac:dyDescent="0.25">
      <c r="A3" t="s">
        <v>53</v>
      </c>
      <c r="B3" t="s">
        <v>15</v>
      </c>
      <c r="C3">
        <v>18.643791898499998</v>
      </c>
      <c r="D3">
        <v>20.154110774593605</v>
      </c>
      <c r="E3">
        <v>0.81143685300000001</v>
      </c>
      <c r="F3">
        <v>1.0407452262939785</v>
      </c>
      <c r="G3">
        <v>1.7918434190000001</v>
      </c>
      <c r="H3">
        <v>1.3331719792279861</v>
      </c>
      <c r="I3">
        <v>0</v>
      </c>
      <c r="J3">
        <v>0</v>
      </c>
    </row>
    <row r="4" spans="1:10" x14ac:dyDescent="0.25">
      <c r="A4" t="s">
        <v>53</v>
      </c>
      <c r="B4" t="s">
        <v>28</v>
      </c>
      <c r="C4">
        <v>33.160344693333336</v>
      </c>
      <c r="D4">
        <v>12.937785449889926</v>
      </c>
      <c r="E4">
        <v>12.345519753333335</v>
      </c>
      <c r="F4">
        <v>1.4178977402228812</v>
      </c>
      <c r="G4">
        <v>21.229178626666666</v>
      </c>
      <c r="H4">
        <v>5.403836796657413</v>
      </c>
      <c r="I4">
        <v>920.40051023333342</v>
      </c>
      <c r="J4">
        <v>384.28375088547557</v>
      </c>
    </row>
    <row r="5" spans="1:10" x14ac:dyDescent="0.25">
      <c r="A5" t="s">
        <v>41</v>
      </c>
      <c r="B5" t="s">
        <v>25</v>
      </c>
      <c r="C5">
        <v>18.58267829</v>
      </c>
      <c r="D5">
        <v>14.245115329285069</v>
      </c>
      <c r="E5">
        <v>1.6853442465000001</v>
      </c>
      <c r="F5">
        <v>0.3719867147344002</v>
      </c>
      <c r="G5">
        <v>3.3551060509999999</v>
      </c>
      <c r="H5">
        <v>0.17461523391532285</v>
      </c>
      <c r="I5">
        <v>0.47439928549999999</v>
      </c>
      <c r="J5">
        <v>0.44052711809281997</v>
      </c>
    </row>
    <row r="6" spans="1:10" x14ac:dyDescent="0.25">
      <c r="A6" t="s">
        <v>41</v>
      </c>
      <c r="B6" t="s">
        <v>15</v>
      </c>
      <c r="C6">
        <v>37.211286980000004</v>
      </c>
      <c r="D6">
        <v>3.2599641457152226</v>
      </c>
      <c r="E6">
        <v>9.7797435250000007</v>
      </c>
      <c r="F6">
        <v>0.48261771435296574</v>
      </c>
      <c r="G6">
        <v>16.220514656666669</v>
      </c>
      <c r="H6">
        <v>1.2149406913703098</v>
      </c>
      <c r="I6">
        <v>4.9758755170000004</v>
      </c>
      <c r="J6">
        <v>0.88105423477141942</v>
      </c>
    </row>
    <row r="7" spans="1:10" x14ac:dyDescent="0.25">
      <c r="A7" t="s">
        <v>41</v>
      </c>
      <c r="B7" t="s">
        <v>28</v>
      </c>
      <c r="C7">
        <v>35.532399973333334</v>
      </c>
      <c r="D7">
        <v>25.490980366428488</v>
      </c>
      <c r="E7">
        <v>15.88071901</v>
      </c>
      <c r="F7">
        <v>1.4032967943012051</v>
      </c>
      <c r="G7">
        <v>26.757808276666669</v>
      </c>
      <c r="H7">
        <v>1.4592100830994723</v>
      </c>
      <c r="I7">
        <v>171.24342773333333</v>
      </c>
      <c r="J7">
        <v>9.5977276379884984</v>
      </c>
    </row>
    <row r="8" spans="1:10" x14ac:dyDescent="0.25">
      <c r="A8" t="s">
        <v>32</v>
      </c>
      <c r="B8" t="s">
        <v>25</v>
      </c>
      <c r="C8">
        <v>24.246967525000002</v>
      </c>
      <c r="D8">
        <v>12.432260590470552</v>
      </c>
      <c r="E8">
        <v>12.252156306500002</v>
      </c>
      <c r="F8">
        <v>4.2710547456951096</v>
      </c>
      <c r="G8">
        <v>24.801030879999999</v>
      </c>
      <c r="H8">
        <v>7.8434882362368805</v>
      </c>
      <c r="I8">
        <v>0.40516517400000002</v>
      </c>
      <c r="J8">
        <v>0.57299008407205498</v>
      </c>
    </row>
    <row r="9" spans="1:10" x14ac:dyDescent="0.25">
      <c r="A9" t="s">
        <v>32</v>
      </c>
      <c r="B9" t="s">
        <v>15</v>
      </c>
      <c r="C9">
        <v>34.658591958999999</v>
      </c>
      <c r="D9">
        <v>11.543095280890352</v>
      </c>
      <c r="E9">
        <v>20.934822836666669</v>
      </c>
      <c r="F9">
        <v>3.482908553370184</v>
      </c>
      <c r="G9">
        <v>47.484989603333332</v>
      </c>
      <c r="H9">
        <v>9.8646612590123617</v>
      </c>
      <c r="I9">
        <v>1.4998213976666666</v>
      </c>
      <c r="J9">
        <v>2.597766863037632</v>
      </c>
    </row>
    <row r="10" spans="1:10" x14ac:dyDescent="0.25">
      <c r="A10" t="s">
        <v>32</v>
      </c>
      <c r="B10" t="s">
        <v>28</v>
      </c>
      <c r="C10">
        <v>30.189052384000004</v>
      </c>
      <c r="D10">
        <v>13.535348872834961</v>
      </c>
      <c r="E10">
        <v>24.960555679999999</v>
      </c>
      <c r="F10">
        <v>0.26361201148250535</v>
      </c>
      <c r="G10">
        <v>67.417072156666663</v>
      </c>
      <c r="H10">
        <v>6.369696828375301</v>
      </c>
      <c r="I10">
        <v>0.26740349066666663</v>
      </c>
      <c r="J10">
        <v>0.38815015224990124</v>
      </c>
    </row>
    <row r="12" spans="1:10" ht="15.75" thickBot="1" x14ac:dyDescent="0.3">
      <c r="B12" s="5"/>
      <c r="C12" s="5"/>
      <c r="D12" s="5"/>
      <c r="E12" s="5"/>
      <c r="F12" s="5"/>
      <c r="G12" s="5"/>
    </row>
    <row r="13" spans="1:10" ht="21" thickBot="1" x14ac:dyDescent="0.4">
      <c r="B13" s="4" t="s">
        <v>0</v>
      </c>
      <c r="C13" s="4" t="s">
        <v>2</v>
      </c>
      <c r="D13" s="4" t="s">
        <v>142</v>
      </c>
      <c r="E13" s="4" t="s">
        <v>159</v>
      </c>
      <c r="F13" s="4" t="s">
        <v>169</v>
      </c>
      <c r="G13" s="4" t="s">
        <v>134</v>
      </c>
    </row>
    <row r="14" spans="1:10" ht="15.75" x14ac:dyDescent="0.25">
      <c r="B14" s="2" t="s">
        <v>53</v>
      </c>
      <c r="C14" s="2" t="s">
        <v>131</v>
      </c>
      <c r="D14" s="2">
        <v>5.0000000000000001E-3</v>
      </c>
      <c r="E14" s="3">
        <v>0.2</v>
      </c>
      <c r="F14" s="2">
        <v>0</v>
      </c>
      <c r="G14" s="2">
        <v>1.4</v>
      </c>
    </row>
    <row r="15" spans="1:10" ht="15.75" x14ac:dyDescent="0.25">
      <c r="B15" s="2"/>
      <c r="C15" s="2" t="s">
        <v>132</v>
      </c>
      <c r="D15" s="2" t="s">
        <v>143</v>
      </c>
      <c r="E15" s="2" t="s">
        <v>151</v>
      </c>
      <c r="F15" s="2" t="s">
        <v>161</v>
      </c>
      <c r="G15" s="2" t="s">
        <v>160</v>
      </c>
    </row>
    <row r="16" spans="1:10" ht="15.75" x14ac:dyDescent="0.25">
      <c r="B16" s="6"/>
      <c r="C16" s="6" t="s">
        <v>133</v>
      </c>
      <c r="D16" s="6" t="s">
        <v>144</v>
      </c>
      <c r="E16" s="6" t="s">
        <v>152</v>
      </c>
      <c r="F16" s="6" t="s">
        <v>162</v>
      </c>
      <c r="G16" s="6" t="s">
        <v>135</v>
      </c>
    </row>
    <row r="17" spans="2:7" ht="15.75" x14ac:dyDescent="0.25">
      <c r="B17" s="2" t="s">
        <v>129</v>
      </c>
      <c r="C17" s="2" t="s">
        <v>131</v>
      </c>
      <c r="D17" s="2" t="s">
        <v>145</v>
      </c>
      <c r="E17" s="2" t="s">
        <v>153</v>
      </c>
      <c r="F17" s="2" t="s">
        <v>163</v>
      </c>
      <c r="G17" s="2" t="s">
        <v>136</v>
      </c>
    </row>
    <row r="18" spans="2:7" ht="15.75" x14ac:dyDescent="0.25">
      <c r="B18" s="2"/>
      <c r="C18" s="2" t="s">
        <v>132</v>
      </c>
      <c r="D18" s="2" t="s">
        <v>146</v>
      </c>
      <c r="E18" s="2" t="s">
        <v>154</v>
      </c>
      <c r="F18" s="2" t="s">
        <v>164</v>
      </c>
      <c r="G18" s="2" t="s">
        <v>137</v>
      </c>
    </row>
    <row r="19" spans="2:7" ht="15.75" x14ac:dyDescent="0.25">
      <c r="B19" s="6"/>
      <c r="C19" s="6" t="s">
        <v>133</v>
      </c>
      <c r="D19" s="6" t="s">
        <v>147</v>
      </c>
      <c r="E19" s="6" t="s">
        <v>155</v>
      </c>
      <c r="F19" s="6" t="s">
        <v>165</v>
      </c>
      <c r="G19" s="6" t="s">
        <v>138</v>
      </c>
    </row>
    <row r="20" spans="2:7" ht="15.75" x14ac:dyDescent="0.25">
      <c r="B20" s="2" t="s">
        <v>130</v>
      </c>
      <c r="C20" s="2" t="s">
        <v>131</v>
      </c>
      <c r="D20" s="2" t="s">
        <v>148</v>
      </c>
      <c r="E20" s="2" t="s">
        <v>156</v>
      </c>
      <c r="F20" s="2" t="s">
        <v>166</v>
      </c>
      <c r="G20" s="2" t="s">
        <v>139</v>
      </c>
    </row>
    <row r="21" spans="2:7" ht="15.75" x14ac:dyDescent="0.25">
      <c r="B21" s="2"/>
      <c r="C21" s="2" t="s">
        <v>132</v>
      </c>
      <c r="D21" s="2" t="s">
        <v>149</v>
      </c>
      <c r="E21" s="2" t="s">
        <v>157</v>
      </c>
      <c r="F21" s="2" t="s">
        <v>167</v>
      </c>
      <c r="G21" s="2" t="s">
        <v>140</v>
      </c>
    </row>
    <row r="22" spans="2:7" ht="16.5" thickBot="1" x14ac:dyDescent="0.3">
      <c r="B22" s="4"/>
      <c r="C22" s="4" t="s">
        <v>133</v>
      </c>
      <c r="D22" s="4" t="s">
        <v>150</v>
      </c>
      <c r="E22" s="4" t="s">
        <v>158</v>
      </c>
      <c r="F22" s="4" t="s">
        <v>168</v>
      </c>
      <c r="G22" s="4" t="s">
        <v>141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3D234-93C4-45A4-9E8E-3E0D4E10D5CA}">
  <dimension ref="A1:J13"/>
  <sheetViews>
    <sheetView workbookViewId="0">
      <selection activeCell="I6" sqref="I6"/>
    </sheetView>
  </sheetViews>
  <sheetFormatPr defaultRowHeight="15" x14ac:dyDescent="0.25"/>
  <sheetData>
    <row r="1" spans="1:10" x14ac:dyDescent="0.25">
      <c r="A1" t="s">
        <v>0</v>
      </c>
      <c r="B1" t="s">
        <v>2</v>
      </c>
      <c r="C1" t="s">
        <v>51</v>
      </c>
      <c r="D1" t="s">
        <v>52</v>
      </c>
      <c r="E1" t="s">
        <v>87</v>
      </c>
      <c r="F1" t="s">
        <v>52</v>
      </c>
      <c r="G1" t="s">
        <v>89</v>
      </c>
      <c r="H1" t="s">
        <v>88</v>
      </c>
      <c r="I1" t="s">
        <v>128</v>
      </c>
      <c r="J1" t="s">
        <v>52</v>
      </c>
    </row>
    <row r="2" spans="1:10" x14ac:dyDescent="0.25">
      <c r="A2" t="s">
        <v>53</v>
      </c>
      <c r="B2" t="s">
        <v>25</v>
      </c>
      <c r="C2">
        <v>1.447378754</v>
      </c>
      <c r="D2" t="s">
        <v>24</v>
      </c>
      <c r="E2">
        <v>4.9224280000000004E-3</v>
      </c>
      <c r="F2" t="s">
        <v>24</v>
      </c>
      <c r="G2">
        <v>0.19886462899999999</v>
      </c>
      <c r="H2" t="s">
        <v>24</v>
      </c>
      <c r="I2">
        <v>0</v>
      </c>
      <c r="J2" t="s">
        <v>24</v>
      </c>
    </row>
    <row r="3" spans="1:10" x14ac:dyDescent="0.25">
      <c r="A3" t="s">
        <v>53</v>
      </c>
      <c r="B3" t="s">
        <v>15</v>
      </c>
      <c r="C3">
        <v>18.643791898499998</v>
      </c>
      <c r="D3">
        <v>20.154110774593605</v>
      </c>
      <c r="E3">
        <v>0.81143685300000001</v>
      </c>
      <c r="F3">
        <v>1.0407452262939785</v>
      </c>
      <c r="G3">
        <v>1.7918434190000001</v>
      </c>
      <c r="H3">
        <v>1.3331719792279861</v>
      </c>
      <c r="I3">
        <v>0</v>
      </c>
      <c r="J3">
        <v>0</v>
      </c>
    </row>
    <row r="4" spans="1:10" x14ac:dyDescent="0.25">
      <c r="A4" t="s">
        <v>53</v>
      </c>
      <c r="B4" t="s">
        <v>28</v>
      </c>
      <c r="C4">
        <v>33.160344693333336</v>
      </c>
      <c r="D4">
        <v>12.937785449889926</v>
      </c>
      <c r="E4">
        <v>12.345519753333335</v>
      </c>
      <c r="F4">
        <v>1.4178977402228812</v>
      </c>
      <c r="G4">
        <v>21.229178626666666</v>
      </c>
      <c r="H4">
        <v>5.403836796657413</v>
      </c>
      <c r="I4">
        <v>920.40051023333342</v>
      </c>
      <c r="J4">
        <v>384.28375088547557</v>
      </c>
    </row>
    <row r="5" spans="1:10" x14ac:dyDescent="0.25">
      <c r="A5" t="s">
        <v>41</v>
      </c>
      <c r="B5" t="s">
        <v>25</v>
      </c>
      <c r="C5">
        <v>18.58267829</v>
      </c>
      <c r="D5">
        <v>14.245115329285069</v>
      </c>
      <c r="E5">
        <v>1.6853442465000001</v>
      </c>
      <c r="F5">
        <v>0.3719867147344002</v>
      </c>
      <c r="G5">
        <v>3.3551060509999999</v>
      </c>
      <c r="H5">
        <v>0.17461523391532285</v>
      </c>
      <c r="I5">
        <v>0.47439928549999999</v>
      </c>
      <c r="J5">
        <v>0.44052711809281997</v>
      </c>
    </row>
    <row r="6" spans="1:10" x14ac:dyDescent="0.25">
      <c r="A6" t="s">
        <v>41</v>
      </c>
      <c r="B6" t="s">
        <v>15</v>
      </c>
      <c r="C6">
        <v>37.211286980000004</v>
      </c>
      <c r="D6">
        <v>3.2599641457152226</v>
      </c>
      <c r="E6">
        <v>9.7797435250000007</v>
      </c>
      <c r="F6">
        <v>0.48261771435296574</v>
      </c>
      <c r="G6">
        <v>16.220514656666669</v>
      </c>
      <c r="H6">
        <v>1.2149406913703098</v>
      </c>
      <c r="I6">
        <v>4.9758755170000004</v>
      </c>
      <c r="J6">
        <v>0.88105423477141942</v>
      </c>
    </row>
    <row r="7" spans="1:10" x14ac:dyDescent="0.25">
      <c r="A7" t="s">
        <v>41</v>
      </c>
      <c r="B7" t="s">
        <v>28</v>
      </c>
      <c r="C7">
        <v>35.532399973333334</v>
      </c>
      <c r="D7">
        <v>25.490980366428488</v>
      </c>
      <c r="E7">
        <v>15.88071901</v>
      </c>
      <c r="F7">
        <v>1.4032967943012051</v>
      </c>
      <c r="G7">
        <v>26.757808276666669</v>
      </c>
      <c r="H7">
        <v>1.4592100830994723</v>
      </c>
      <c r="I7">
        <v>171.24342773333333</v>
      </c>
      <c r="J7">
        <v>9.5977276379884984</v>
      </c>
    </row>
    <row r="8" spans="1:10" x14ac:dyDescent="0.25">
      <c r="A8" t="s">
        <v>32</v>
      </c>
      <c r="B8" t="s">
        <v>25</v>
      </c>
      <c r="C8">
        <v>24.246967525000002</v>
      </c>
      <c r="D8">
        <v>12.432260590470552</v>
      </c>
      <c r="E8">
        <v>12.252156306500002</v>
      </c>
      <c r="F8">
        <v>4.2710547456951096</v>
      </c>
      <c r="G8">
        <v>24.801030879999999</v>
      </c>
      <c r="H8">
        <v>7.8434882362368805</v>
      </c>
      <c r="I8">
        <v>0.40516517400000002</v>
      </c>
      <c r="J8">
        <v>0.57299008407205498</v>
      </c>
    </row>
    <row r="9" spans="1:10" x14ac:dyDescent="0.25">
      <c r="A9" t="s">
        <v>32</v>
      </c>
      <c r="B9" t="s">
        <v>15</v>
      </c>
      <c r="C9">
        <v>34.658591958999999</v>
      </c>
      <c r="D9">
        <v>11.543095280890352</v>
      </c>
      <c r="E9">
        <v>20.934822836666669</v>
      </c>
      <c r="F9">
        <v>3.482908553370184</v>
      </c>
      <c r="G9">
        <v>47.484989603333332</v>
      </c>
      <c r="H9">
        <v>9.8646612590123617</v>
      </c>
      <c r="I9">
        <v>1.4998213976666666</v>
      </c>
      <c r="J9">
        <v>2.597766863037632</v>
      </c>
    </row>
    <row r="10" spans="1:10" x14ac:dyDescent="0.25">
      <c r="A10" t="s">
        <v>32</v>
      </c>
      <c r="B10" t="s">
        <v>28</v>
      </c>
      <c r="C10">
        <v>30.189052384000004</v>
      </c>
      <c r="D10">
        <v>13.535348872834961</v>
      </c>
      <c r="E10">
        <v>24.960555679999999</v>
      </c>
      <c r="F10">
        <v>0.26361201148250535</v>
      </c>
      <c r="G10">
        <v>67.417072156666663</v>
      </c>
      <c r="H10">
        <v>6.369696828375301</v>
      </c>
      <c r="I10">
        <v>0.26740349066666663</v>
      </c>
      <c r="J10">
        <v>0.38815015224990124</v>
      </c>
    </row>
    <row r="11" spans="1:10" x14ac:dyDescent="0.25">
      <c r="A11" t="s">
        <v>54</v>
      </c>
      <c r="B11" t="s">
        <v>25</v>
      </c>
      <c r="C11" t="s">
        <v>24</v>
      </c>
      <c r="D11" t="s">
        <v>24</v>
      </c>
      <c r="E11" t="s">
        <v>24</v>
      </c>
      <c r="F11" t="s">
        <v>24</v>
      </c>
      <c r="G11" t="s">
        <v>24</v>
      </c>
      <c r="H11" t="s">
        <v>24</v>
      </c>
      <c r="I11" t="s">
        <v>24</v>
      </c>
      <c r="J11" t="s">
        <v>24</v>
      </c>
    </row>
    <row r="12" spans="1:10" x14ac:dyDescent="0.25">
      <c r="A12" t="s">
        <v>54</v>
      </c>
      <c r="B12" t="s">
        <v>15</v>
      </c>
      <c r="C12" t="s">
        <v>24</v>
      </c>
      <c r="D12" t="s">
        <v>24</v>
      </c>
      <c r="E12" t="s">
        <v>24</v>
      </c>
      <c r="F12" t="s">
        <v>24</v>
      </c>
      <c r="G12" t="s">
        <v>24</v>
      </c>
      <c r="H12" t="s">
        <v>24</v>
      </c>
      <c r="I12" t="s">
        <v>24</v>
      </c>
      <c r="J12" t="s">
        <v>24</v>
      </c>
    </row>
    <row r="13" spans="1:10" x14ac:dyDescent="0.25">
      <c r="A13" t="s">
        <v>54</v>
      </c>
      <c r="B13" t="s">
        <v>28</v>
      </c>
      <c r="C13" t="s">
        <v>24</v>
      </c>
      <c r="D13" t="s">
        <v>24</v>
      </c>
      <c r="E13" t="s">
        <v>24</v>
      </c>
      <c r="F13" t="s">
        <v>24</v>
      </c>
      <c r="G13" t="s">
        <v>24</v>
      </c>
      <c r="H13" t="s">
        <v>24</v>
      </c>
      <c r="I13" t="s">
        <v>24</v>
      </c>
      <c r="J13" t="s">
        <v>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E7121-EABB-497F-892A-A37CD20C61F5}">
  <dimension ref="A1:U25"/>
  <sheetViews>
    <sheetView tabSelected="1" workbookViewId="0">
      <selection activeCell="X19" sqref="X19"/>
    </sheetView>
  </sheetViews>
  <sheetFormatPr defaultRowHeight="15" x14ac:dyDescent="0.25"/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50</v>
      </c>
      <c r="Q1" t="s">
        <v>0</v>
      </c>
      <c r="R1" t="s">
        <v>2</v>
      </c>
      <c r="S1" t="s">
        <v>51</v>
      </c>
      <c r="T1" t="s">
        <v>52</v>
      </c>
      <c r="U1" t="s">
        <v>170</v>
      </c>
    </row>
    <row r="2" spans="1:21" x14ac:dyDescent="0.25">
      <c r="A2" t="s">
        <v>14</v>
      </c>
      <c r="B2">
        <v>202209</v>
      </c>
      <c r="C2" t="s">
        <v>25</v>
      </c>
      <c r="D2" t="s">
        <v>26</v>
      </c>
      <c r="E2" t="s">
        <v>17</v>
      </c>
      <c r="F2" t="s">
        <v>14</v>
      </c>
      <c r="G2" t="s">
        <v>18</v>
      </c>
      <c r="H2" t="s">
        <v>27</v>
      </c>
      <c r="I2">
        <v>1.447378754</v>
      </c>
      <c r="J2">
        <v>2.1492571410000001</v>
      </c>
      <c r="K2" t="s">
        <v>24</v>
      </c>
      <c r="L2" t="s">
        <v>20</v>
      </c>
      <c r="M2" t="s">
        <v>20</v>
      </c>
      <c r="N2" t="s">
        <v>24</v>
      </c>
      <c r="O2" s="1">
        <f>I2</f>
        <v>1.447378754</v>
      </c>
      <c r="Q2" t="s">
        <v>53</v>
      </c>
      <c r="R2" t="s">
        <v>25</v>
      </c>
      <c r="S2" s="1">
        <f>O2</f>
        <v>1.447378754</v>
      </c>
      <c r="T2" s="1" t="s">
        <v>24</v>
      </c>
      <c r="U2" s="1" t="s">
        <v>24</v>
      </c>
    </row>
    <row r="3" spans="1:21" x14ac:dyDescent="0.25">
      <c r="A3" t="s">
        <v>14</v>
      </c>
      <c r="B3">
        <v>202209</v>
      </c>
      <c r="C3" t="s">
        <v>15</v>
      </c>
      <c r="D3" t="s">
        <v>16</v>
      </c>
      <c r="E3" t="s">
        <v>17</v>
      </c>
      <c r="F3" t="s">
        <v>14</v>
      </c>
      <c r="G3" t="s">
        <v>18</v>
      </c>
      <c r="H3" t="s">
        <v>19</v>
      </c>
      <c r="I3">
        <v>32.456467259999997</v>
      </c>
      <c r="J3">
        <v>0.54973691199999997</v>
      </c>
      <c r="K3">
        <v>0.438433036</v>
      </c>
      <c r="L3" t="s">
        <v>20</v>
      </c>
      <c r="M3" t="s">
        <v>20</v>
      </c>
      <c r="N3" t="s">
        <v>21</v>
      </c>
      <c r="O3" s="1">
        <f>I3+K3</f>
        <v>32.894900295999996</v>
      </c>
      <c r="Q3" t="s">
        <v>53</v>
      </c>
      <c r="R3" t="s">
        <v>15</v>
      </c>
      <c r="S3" s="1">
        <f>AVERAGE(O3:O4)</f>
        <v>18.643791898499998</v>
      </c>
      <c r="T3" s="1">
        <f>STDEVA(O3:O4)</f>
        <v>20.154110774593605</v>
      </c>
      <c r="U3" s="1">
        <f>T3/(SQRT(3))</f>
        <v>11.635981280989155</v>
      </c>
    </row>
    <row r="4" spans="1:21" x14ac:dyDescent="0.25">
      <c r="A4" t="s">
        <v>14</v>
      </c>
      <c r="B4">
        <v>202209</v>
      </c>
      <c r="C4" t="s">
        <v>15</v>
      </c>
      <c r="D4" t="s">
        <v>22</v>
      </c>
      <c r="E4" t="s">
        <v>17</v>
      </c>
      <c r="F4" t="s">
        <v>14</v>
      </c>
      <c r="G4" t="s">
        <v>18</v>
      </c>
      <c r="H4" t="s">
        <v>23</v>
      </c>
      <c r="I4">
        <v>4.3926835009999996</v>
      </c>
      <c r="J4">
        <v>1.375770167</v>
      </c>
      <c r="K4" t="s">
        <v>24</v>
      </c>
      <c r="L4" t="s">
        <v>20</v>
      </c>
      <c r="M4" t="s">
        <v>20</v>
      </c>
      <c r="N4" t="s">
        <v>24</v>
      </c>
      <c r="O4" s="1">
        <f>I4</f>
        <v>4.3926835009999996</v>
      </c>
      <c r="Q4" t="s">
        <v>53</v>
      </c>
      <c r="R4" t="s">
        <v>28</v>
      </c>
      <c r="S4" s="1">
        <f>AVERAGE(O5:O7)</f>
        <v>33.160344693333336</v>
      </c>
      <c r="T4" s="1">
        <f>STDEVA(O5:O7)</f>
        <v>12.937785449889926</v>
      </c>
      <c r="U4" s="1">
        <f t="shared" ref="U4:U10" si="0">T4/(SQRT(3))</f>
        <v>7.4696339122115729</v>
      </c>
    </row>
    <row r="5" spans="1:21" x14ac:dyDescent="0.25">
      <c r="A5" t="s">
        <v>14</v>
      </c>
      <c r="B5">
        <v>202209</v>
      </c>
      <c r="C5" t="s">
        <v>28</v>
      </c>
      <c r="D5" t="s">
        <v>26</v>
      </c>
      <c r="E5" t="s">
        <v>17</v>
      </c>
      <c r="F5" t="s">
        <v>14</v>
      </c>
      <c r="G5" t="s">
        <v>18</v>
      </c>
      <c r="H5" t="s">
        <v>29</v>
      </c>
      <c r="I5">
        <v>33.522242929999997</v>
      </c>
      <c r="J5">
        <v>10.48798075</v>
      </c>
      <c r="K5" t="s">
        <v>24</v>
      </c>
      <c r="L5" t="s">
        <v>20</v>
      </c>
      <c r="M5" t="s">
        <v>20</v>
      </c>
      <c r="N5" t="s">
        <v>24</v>
      </c>
      <c r="O5" s="1">
        <f t="shared" ref="O5:O7" si="1">I5</f>
        <v>33.522242929999997</v>
      </c>
      <c r="Q5" t="s">
        <v>41</v>
      </c>
      <c r="R5" t="s">
        <v>25</v>
      </c>
      <c r="S5" s="1">
        <f>AVERAGE(O20:O22)</f>
        <v>18.58267829</v>
      </c>
      <c r="T5" s="1">
        <f>STDEVA(O20:O22)</f>
        <v>14.245115329285069</v>
      </c>
      <c r="U5" s="1">
        <f t="shared" si="0"/>
        <v>8.2244211699999994</v>
      </c>
    </row>
    <row r="6" spans="1:21" x14ac:dyDescent="0.25">
      <c r="A6" t="s">
        <v>14</v>
      </c>
      <c r="B6">
        <v>202209</v>
      </c>
      <c r="C6" t="s">
        <v>28</v>
      </c>
      <c r="D6" t="s">
        <v>16</v>
      </c>
      <c r="E6" t="s">
        <v>17</v>
      </c>
      <c r="F6" t="s">
        <v>14</v>
      </c>
      <c r="G6" t="s">
        <v>18</v>
      </c>
      <c r="H6" t="s">
        <v>30</v>
      </c>
      <c r="I6">
        <v>45.913384309999998</v>
      </c>
      <c r="J6">
        <v>15.211363130000001</v>
      </c>
      <c r="K6" t="s">
        <v>24</v>
      </c>
      <c r="L6" t="s">
        <v>20</v>
      </c>
      <c r="M6" t="s">
        <v>20</v>
      </c>
      <c r="N6" t="s">
        <v>24</v>
      </c>
      <c r="O6" s="1">
        <f t="shared" si="1"/>
        <v>45.913384309999998</v>
      </c>
      <c r="Q6" t="s">
        <v>41</v>
      </c>
      <c r="R6" t="s">
        <v>15</v>
      </c>
      <c r="S6" s="1">
        <f>AVERAGE(O17:O19)</f>
        <v>37.211286980000004</v>
      </c>
      <c r="T6" s="1">
        <f>STDEVA(O17:O19)</f>
        <v>3.2599641457152226</v>
      </c>
      <c r="U6" s="1">
        <f t="shared" si="0"/>
        <v>1.8821411770772123</v>
      </c>
    </row>
    <row r="7" spans="1:21" x14ac:dyDescent="0.25">
      <c r="A7" t="s">
        <v>14</v>
      </c>
      <c r="B7">
        <v>202209</v>
      </c>
      <c r="C7" t="s">
        <v>28</v>
      </c>
      <c r="D7" t="s">
        <v>22</v>
      </c>
      <c r="E7" t="s">
        <v>17</v>
      </c>
      <c r="F7" t="s">
        <v>14</v>
      </c>
      <c r="G7" t="s">
        <v>18</v>
      </c>
      <c r="H7" t="s">
        <v>31</v>
      </c>
      <c r="I7">
        <v>20.045406839999998</v>
      </c>
      <c r="J7">
        <v>6.2320889289999997</v>
      </c>
      <c r="K7" t="s">
        <v>24</v>
      </c>
      <c r="L7" t="s">
        <v>20</v>
      </c>
      <c r="M7" t="s">
        <v>20</v>
      </c>
      <c r="N7" t="s">
        <v>24</v>
      </c>
      <c r="O7" s="1">
        <f t="shared" si="1"/>
        <v>20.045406839999998</v>
      </c>
      <c r="Q7" t="s">
        <v>41</v>
      </c>
      <c r="R7" t="s">
        <v>28</v>
      </c>
      <c r="S7" s="1">
        <f>AVERAGE(O23:O25)</f>
        <v>35.532399973333334</v>
      </c>
      <c r="T7" s="1">
        <f>STDEVA(O23:O25)</f>
        <v>25.490980366428488</v>
      </c>
      <c r="U7" s="1">
        <f t="shared" si="0"/>
        <v>14.717224376464953</v>
      </c>
    </row>
    <row r="8" spans="1:21" x14ac:dyDescent="0.25">
      <c r="A8" t="s">
        <v>32</v>
      </c>
      <c r="B8">
        <v>202209</v>
      </c>
      <c r="C8" t="s">
        <v>15</v>
      </c>
      <c r="D8" t="s">
        <v>26</v>
      </c>
      <c r="E8" t="s">
        <v>17</v>
      </c>
      <c r="F8" t="s">
        <v>32</v>
      </c>
      <c r="G8" t="s">
        <v>18</v>
      </c>
      <c r="H8" t="s">
        <v>33</v>
      </c>
      <c r="I8">
        <v>20.735433759999999</v>
      </c>
      <c r="J8">
        <v>1.2788165659999999</v>
      </c>
      <c r="K8">
        <v>0.13729143899999999</v>
      </c>
      <c r="L8" t="s">
        <v>20</v>
      </c>
      <c r="M8" t="s">
        <v>20</v>
      </c>
      <c r="N8" t="s">
        <v>21</v>
      </c>
      <c r="O8" s="1">
        <f t="shared" ref="O8:O22" si="2">I8+K8</f>
        <v>20.872725198999998</v>
      </c>
      <c r="Q8" t="s">
        <v>32</v>
      </c>
      <c r="R8" t="s">
        <v>25</v>
      </c>
      <c r="S8" s="1">
        <f>AVERAGE(O12:O13)</f>
        <v>24.246967525000002</v>
      </c>
      <c r="T8" s="1">
        <f>STDEVA(O12:O13)</f>
        <v>12.432260590470552</v>
      </c>
      <c r="U8" s="1">
        <f t="shared" si="0"/>
        <v>7.1777689985437494</v>
      </c>
    </row>
    <row r="9" spans="1:21" x14ac:dyDescent="0.25">
      <c r="A9" t="s">
        <v>32</v>
      </c>
      <c r="B9">
        <v>202209</v>
      </c>
      <c r="C9" t="s">
        <v>15</v>
      </c>
      <c r="D9" t="s">
        <v>16</v>
      </c>
      <c r="E9" t="s">
        <v>17</v>
      </c>
      <c r="F9" t="s">
        <v>32</v>
      </c>
      <c r="G9" t="s">
        <v>18</v>
      </c>
      <c r="H9" t="s">
        <v>34</v>
      </c>
      <c r="I9">
        <v>26.49639101</v>
      </c>
      <c r="J9">
        <v>0.92819864799999996</v>
      </c>
      <c r="K9">
        <v>0</v>
      </c>
      <c r="L9" t="s">
        <v>20</v>
      </c>
      <c r="M9" t="s">
        <v>20</v>
      </c>
      <c r="N9" t="s">
        <v>21</v>
      </c>
      <c r="O9" s="1">
        <f t="shared" si="2"/>
        <v>26.49639101</v>
      </c>
      <c r="Q9" t="s">
        <v>32</v>
      </c>
      <c r="R9" t="s">
        <v>15</v>
      </c>
      <c r="S9" s="1">
        <f>AVERAGE(O9:O10)</f>
        <v>34.658591958999999</v>
      </c>
      <c r="T9" s="1">
        <f>STDEVA(O9:O10)</f>
        <v>11.543095280890352</v>
      </c>
      <c r="U9" s="1">
        <f t="shared" si="0"/>
        <v>6.6644091677035435</v>
      </c>
    </row>
    <row r="10" spans="1:21" x14ac:dyDescent="0.25">
      <c r="A10" t="s">
        <v>32</v>
      </c>
      <c r="B10">
        <v>202209</v>
      </c>
      <c r="C10" t="s">
        <v>15</v>
      </c>
      <c r="D10" t="s">
        <v>22</v>
      </c>
      <c r="E10" t="s">
        <v>17</v>
      </c>
      <c r="F10" t="s">
        <v>32</v>
      </c>
      <c r="G10" t="s">
        <v>18</v>
      </c>
      <c r="H10" t="s">
        <v>35</v>
      </c>
      <c r="I10">
        <v>41.872818010000003</v>
      </c>
      <c r="J10">
        <v>2.089856997</v>
      </c>
      <c r="K10">
        <v>0.94797489800000001</v>
      </c>
      <c r="L10" t="s">
        <v>20</v>
      </c>
      <c r="M10" t="s">
        <v>20</v>
      </c>
      <c r="N10" t="s">
        <v>21</v>
      </c>
      <c r="O10" s="1">
        <f t="shared" si="2"/>
        <v>42.820792908000001</v>
      </c>
      <c r="Q10" t="s">
        <v>32</v>
      </c>
      <c r="R10" t="s">
        <v>28</v>
      </c>
      <c r="S10" s="1">
        <f>AVERAGE(O11:O13)</f>
        <v>30.189052384000004</v>
      </c>
      <c r="T10" s="1">
        <f>STDEVA(O11:O13)</f>
        <v>13.535348872834961</v>
      </c>
      <c r="U10" s="1">
        <f t="shared" si="0"/>
        <v>7.8146373153067623</v>
      </c>
    </row>
    <row r="11" spans="1:21" x14ac:dyDescent="0.25">
      <c r="A11" t="s">
        <v>32</v>
      </c>
      <c r="B11">
        <v>202209</v>
      </c>
      <c r="C11" t="s">
        <v>15</v>
      </c>
      <c r="D11" t="s">
        <v>22</v>
      </c>
      <c r="E11" t="s">
        <v>17</v>
      </c>
      <c r="F11" t="s">
        <v>32</v>
      </c>
      <c r="G11" t="s">
        <v>18</v>
      </c>
      <c r="H11" t="s">
        <v>35</v>
      </c>
      <c r="I11">
        <v>41.872818010000003</v>
      </c>
      <c r="J11">
        <v>2.089856997</v>
      </c>
      <c r="K11">
        <v>0.20040409200000001</v>
      </c>
      <c r="L11" t="s">
        <v>20</v>
      </c>
      <c r="M11" t="s">
        <v>20</v>
      </c>
      <c r="N11" t="s">
        <v>21</v>
      </c>
      <c r="O11" s="1">
        <f t="shared" si="2"/>
        <v>42.073222102000003</v>
      </c>
      <c r="Q11" t="s">
        <v>54</v>
      </c>
      <c r="R11" t="s">
        <v>25</v>
      </c>
      <c r="S11" s="1" t="s">
        <v>24</v>
      </c>
      <c r="T11" s="1" t="s">
        <v>24</v>
      </c>
      <c r="U11" s="1" t="s">
        <v>24</v>
      </c>
    </row>
    <row r="12" spans="1:21" x14ac:dyDescent="0.25">
      <c r="A12" t="s">
        <v>32</v>
      </c>
      <c r="B12">
        <v>202209</v>
      </c>
      <c r="C12" t="s">
        <v>25</v>
      </c>
      <c r="D12" t="s">
        <v>16</v>
      </c>
      <c r="E12" t="s">
        <v>17</v>
      </c>
      <c r="F12" t="s">
        <v>32</v>
      </c>
      <c r="G12" t="s">
        <v>18</v>
      </c>
      <c r="H12" t="s">
        <v>36</v>
      </c>
      <c r="I12">
        <v>15.411196070000001</v>
      </c>
      <c r="J12">
        <v>6.6288276320000001</v>
      </c>
      <c r="K12">
        <v>4.4835686E-2</v>
      </c>
      <c r="L12" t="s">
        <v>20</v>
      </c>
      <c r="M12" t="s">
        <v>20</v>
      </c>
      <c r="N12" t="s">
        <v>21</v>
      </c>
      <c r="O12" s="1">
        <f t="shared" si="2"/>
        <v>15.456031756000002</v>
      </c>
      <c r="Q12" t="s">
        <v>54</v>
      </c>
      <c r="R12" t="s">
        <v>15</v>
      </c>
      <c r="S12" s="1" t="s">
        <v>24</v>
      </c>
      <c r="T12" s="1" t="s">
        <v>24</v>
      </c>
      <c r="U12" s="1" t="s">
        <v>24</v>
      </c>
    </row>
    <row r="13" spans="1:21" x14ac:dyDescent="0.25">
      <c r="A13" t="s">
        <v>32</v>
      </c>
      <c r="B13">
        <v>202209</v>
      </c>
      <c r="C13" t="s">
        <v>25</v>
      </c>
      <c r="D13" t="s">
        <v>22</v>
      </c>
      <c r="E13" t="s">
        <v>17</v>
      </c>
      <c r="F13" t="s">
        <v>32</v>
      </c>
      <c r="G13" t="s">
        <v>18</v>
      </c>
      <c r="H13" t="s">
        <v>37</v>
      </c>
      <c r="I13">
        <v>31.758158600000002</v>
      </c>
      <c r="J13">
        <v>3.6366881559999999</v>
      </c>
      <c r="K13">
        <v>1.2797446939999999</v>
      </c>
      <c r="L13" t="s">
        <v>20</v>
      </c>
      <c r="M13" t="s">
        <v>20</v>
      </c>
      <c r="N13" t="s">
        <v>21</v>
      </c>
      <c r="O13" s="1">
        <f t="shared" si="2"/>
        <v>33.037903294000003</v>
      </c>
      <c r="Q13" t="s">
        <v>54</v>
      </c>
      <c r="R13" t="s">
        <v>28</v>
      </c>
      <c r="S13" s="1" t="s">
        <v>24</v>
      </c>
      <c r="T13" s="1" t="s">
        <v>24</v>
      </c>
      <c r="U13" s="1" t="s">
        <v>24</v>
      </c>
    </row>
    <row r="14" spans="1:21" x14ac:dyDescent="0.25">
      <c r="A14" t="s">
        <v>32</v>
      </c>
      <c r="B14">
        <v>202209</v>
      </c>
      <c r="C14" t="s">
        <v>28</v>
      </c>
      <c r="D14" t="s">
        <v>26</v>
      </c>
      <c r="E14" t="s">
        <v>17</v>
      </c>
      <c r="F14" t="s">
        <v>32</v>
      </c>
      <c r="G14" t="s">
        <v>18</v>
      </c>
      <c r="H14" t="s">
        <v>38</v>
      </c>
      <c r="I14">
        <v>39.080511469999998</v>
      </c>
      <c r="J14">
        <v>1.719462829</v>
      </c>
      <c r="K14" t="s">
        <v>24</v>
      </c>
      <c r="L14" t="s">
        <v>20</v>
      </c>
      <c r="M14" t="s">
        <v>20</v>
      </c>
      <c r="N14" t="s">
        <v>24</v>
      </c>
      <c r="O14" s="1">
        <f t="shared" ref="O14:O16" si="3">I14</f>
        <v>39.080511469999998</v>
      </c>
    </row>
    <row r="15" spans="1:21" x14ac:dyDescent="0.25">
      <c r="A15" t="s">
        <v>32</v>
      </c>
      <c r="B15">
        <v>202209</v>
      </c>
      <c r="C15" t="s">
        <v>28</v>
      </c>
      <c r="D15" t="s">
        <v>16</v>
      </c>
      <c r="E15" t="s">
        <v>17</v>
      </c>
      <c r="F15" t="s">
        <v>32</v>
      </c>
      <c r="G15" t="s">
        <v>18</v>
      </c>
      <c r="H15" t="s">
        <v>39</v>
      </c>
      <c r="I15">
        <v>41.751447519999999</v>
      </c>
      <c r="J15">
        <v>2.8122255780000001</v>
      </c>
      <c r="K15" t="s">
        <v>24</v>
      </c>
      <c r="L15" t="s">
        <v>20</v>
      </c>
      <c r="M15" t="s">
        <v>20</v>
      </c>
      <c r="N15" t="s">
        <v>24</v>
      </c>
      <c r="O15" s="1">
        <f t="shared" si="3"/>
        <v>41.751447519999999</v>
      </c>
    </row>
    <row r="16" spans="1:21" x14ac:dyDescent="0.25">
      <c r="A16" t="s">
        <v>32</v>
      </c>
      <c r="B16">
        <v>202209</v>
      </c>
      <c r="C16" t="s">
        <v>28</v>
      </c>
      <c r="D16" t="s">
        <v>22</v>
      </c>
      <c r="E16" t="s">
        <v>17</v>
      </c>
      <c r="F16" t="s">
        <v>32</v>
      </c>
      <c r="G16" t="s">
        <v>18</v>
      </c>
      <c r="H16" t="s">
        <v>40</v>
      </c>
      <c r="I16">
        <v>59.729557999999997</v>
      </c>
      <c r="J16">
        <v>2.6341679340000002</v>
      </c>
      <c r="K16" t="s">
        <v>24</v>
      </c>
      <c r="L16" t="s">
        <v>20</v>
      </c>
      <c r="M16" t="s">
        <v>20</v>
      </c>
      <c r="N16" t="s">
        <v>24</v>
      </c>
      <c r="O16" s="1">
        <f t="shared" si="3"/>
        <v>59.729557999999997</v>
      </c>
    </row>
    <row r="17" spans="1:15" x14ac:dyDescent="0.25">
      <c r="A17" t="s">
        <v>41</v>
      </c>
      <c r="B17">
        <v>202209</v>
      </c>
      <c r="C17" t="s">
        <v>15</v>
      </c>
      <c r="D17" t="s">
        <v>26</v>
      </c>
      <c r="E17" t="s">
        <v>17</v>
      </c>
      <c r="F17" t="s">
        <v>41</v>
      </c>
      <c r="G17" t="s">
        <v>18</v>
      </c>
      <c r="H17" t="s">
        <v>42</v>
      </c>
      <c r="I17">
        <v>33.692804160000001</v>
      </c>
      <c r="J17">
        <v>2.5907601360000001</v>
      </c>
      <c r="K17">
        <v>0</v>
      </c>
      <c r="L17" t="s">
        <v>20</v>
      </c>
      <c r="M17" t="s">
        <v>20</v>
      </c>
      <c r="N17" t="s">
        <v>21</v>
      </c>
      <c r="O17" s="1">
        <f t="shared" si="2"/>
        <v>33.692804160000001</v>
      </c>
    </row>
    <row r="18" spans="1:15" x14ac:dyDescent="0.25">
      <c r="A18" t="s">
        <v>41</v>
      </c>
      <c r="B18">
        <v>202209</v>
      </c>
      <c r="C18" t="s">
        <v>15</v>
      </c>
      <c r="D18" t="s">
        <v>16</v>
      </c>
      <c r="E18" t="s">
        <v>17</v>
      </c>
      <c r="F18" t="s">
        <v>41</v>
      </c>
      <c r="G18" t="s">
        <v>18</v>
      </c>
      <c r="H18" t="s">
        <v>43</v>
      </c>
      <c r="I18">
        <v>40.129223869999997</v>
      </c>
      <c r="J18">
        <v>0.94383402199999999</v>
      </c>
      <c r="K18">
        <v>0</v>
      </c>
      <c r="L18" t="s">
        <v>20</v>
      </c>
      <c r="M18" t="s">
        <v>20</v>
      </c>
      <c r="N18" t="s">
        <v>21</v>
      </c>
      <c r="O18" s="1">
        <f t="shared" si="2"/>
        <v>40.129223869999997</v>
      </c>
    </row>
    <row r="19" spans="1:15" x14ac:dyDescent="0.25">
      <c r="A19" t="s">
        <v>41</v>
      </c>
      <c r="B19">
        <v>202209</v>
      </c>
      <c r="C19" t="s">
        <v>15</v>
      </c>
      <c r="D19" t="s">
        <v>22</v>
      </c>
      <c r="E19" t="s">
        <v>17</v>
      </c>
      <c r="F19" t="s">
        <v>41</v>
      </c>
      <c r="G19" t="s">
        <v>18</v>
      </c>
      <c r="H19" t="s">
        <v>44</v>
      </c>
      <c r="I19">
        <v>37.81183291</v>
      </c>
      <c r="J19">
        <v>1.3400015709999999</v>
      </c>
      <c r="K19">
        <v>0</v>
      </c>
      <c r="L19" t="s">
        <v>20</v>
      </c>
      <c r="M19" t="s">
        <v>20</v>
      </c>
      <c r="N19" t="s">
        <v>21</v>
      </c>
      <c r="O19" s="1">
        <f t="shared" si="2"/>
        <v>37.81183291</v>
      </c>
    </row>
    <row r="20" spans="1:15" x14ac:dyDescent="0.25">
      <c r="A20" t="s">
        <v>41</v>
      </c>
      <c r="B20">
        <v>202209</v>
      </c>
      <c r="C20" t="s">
        <v>25</v>
      </c>
      <c r="D20" t="s">
        <v>16</v>
      </c>
      <c r="E20" t="s">
        <v>17</v>
      </c>
      <c r="F20" t="s">
        <v>41</v>
      </c>
      <c r="G20" t="s">
        <v>18</v>
      </c>
      <c r="H20" t="s">
        <v>45</v>
      </c>
      <c r="I20">
        <v>2.1338359499999999</v>
      </c>
      <c r="J20">
        <v>0.82624743899999997</v>
      </c>
      <c r="K20">
        <v>0</v>
      </c>
      <c r="L20" t="s">
        <v>20</v>
      </c>
      <c r="M20" t="s">
        <v>20</v>
      </c>
      <c r="N20" t="s">
        <v>21</v>
      </c>
      <c r="O20" s="1">
        <f t="shared" si="2"/>
        <v>2.1338359499999999</v>
      </c>
    </row>
    <row r="21" spans="1:15" x14ac:dyDescent="0.25">
      <c r="A21" t="s">
        <v>41</v>
      </c>
      <c r="B21">
        <v>202209</v>
      </c>
      <c r="C21" t="s">
        <v>25</v>
      </c>
      <c r="D21" t="s">
        <v>22</v>
      </c>
      <c r="E21" t="s">
        <v>17</v>
      </c>
      <c r="F21" t="s">
        <v>41</v>
      </c>
      <c r="G21" t="s">
        <v>18</v>
      </c>
      <c r="H21" t="s">
        <v>46</v>
      </c>
      <c r="I21">
        <v>26.80709946</v>
      </c>
      <c r="J21">
        <v>0.93462414400000005</v>
      </c>
      <c r="K21">
        <v>0</v>
      </c>
      <c r="L21" t="s">
        <v>20</v>
      </c>
      <c r="M21" t="s">
        <v>20</v>
      </c>
      <c r="N21" t="s">
        <v>21</v>
      </c>
      <c r="O21" s="1">
        <f t="shared" si="2"/>
        <v>26.80709946</v>
      </c>
    </row>
    <row r="22" spans="1:15" x14ac:dyDescent="0.25">
      <c r="A22" t="s">
        <v>41</v>
      </c>
      <c r="B22">
        <v>202209</v>
      </c>
      <c r="C22" t="s">
        <v>25</v>
      </c>
      <c r="D22" t="s">
        <v>22</v>
      </c>
      <c r="E22" t="s">
        <v>17</v>
      </c>
      <c r="F22" t="s">
        <v>41</v>
      </c>
      <c r="G22" t="s">
        <v>18</v>
      </c>
      <c r="H22" t="s">
        <v>46</v>
      </c>
      <c r="I22">
        <v>26.80709946</v>
      </c>
      <c r="J22">
        <v>0.298999764</v>
      </c>
      <c r="K22">
        <v>0</v>
      </c>
      <c r="L22" t="s">
        <v>20</v>
      </c>
      <c r="M22" t="s">
        <v>20</v>
      </c>
      <c r="N22" t="s">
        <v>21</v>
      </c>
      <c r="O22" s="1">
        <f t="shared" si="2"/>
        <v>26.80709946</v>
      </c>
    </row>
    <row r="23" spans="1:15" x14ac:dyDescent="0.25">
      <c r="A23" t="s">
        <v>41</v>
      </c>
      <c r="B23">
        <v>202209</v>
      </c>
      <c r="C23" t="s">
        <v>28</v>
      </c>
      <c r="D23" t="s">
        <v>26</v>
      </c>
      <c r="E23" t="s">
        <v>17</v>
      </c>
      <c r="F23" t="s">
        <v>41</v>
      </c>
      <c r="G23" t="s">
        <v>18</v>
      </c>
      <c r="H23" t="s">
        <v>47</v>
      </c>
      <c r="I23">
        <v>17.155575549999998</v>
      </c>
      <c r="J23">
        <v>2.68321589</v>
      </c>
      <c r="K23" t="s">
        <v>24</v>
      </c>
      <c r="L23" t="s">
        <v>20</v>
      </c>
      <c r="M23" t="s">
        <v>20</v>
      </c>
      <c r="N23" t="s">
        <v>24</v>
      </c>
      <c r="O23" s="1">
        <f t="shared" ref="O23:O25" si="4">I23</f>
        <v>17.155575549999998</v>
      </c>
    </row>
    <row r="24" spans="1:15" x14ac:dyDescent="0.25">
      <c r="A24" t="s">
        <v>41</v>
      </c>
      <c r="B24">
        <v>202209</v>
      </c>
      <c r="C24" t="s">
        <v>28</v>
      </c>
      <c r="D24" t="s">
        <v>16</v>
      </c>
      <c r="E24" t="s">
        <v>17</v>
      </c>
      <c r="F24" t="s">
        <v>41</v>
      </c>
      <c r="G24" t="s">
        <v>18</v>
      </c>
      <c r="H24" t="s">
        <v>48</v>
      </c>
      <c r="I24">
        <v>24.808270329999999</v>
      </c>
      <c r="J24">
        <v>5.2624101320000003</v>
      </c>
      <c r="K24" t="s">
        <v>24</v>
      </c>
      <c r="L24" t="s">
        <v>20</v>
      </c>
      <c r="M24" t="s">
        <v>20</v>
      </c>
      <c r="N24" t="s">
        <v>24</v>
      </c>
      <c r="O24" s="1">
        <f t="shared" si="4"/>
        <v>24.808270329999999</v>
      </c>
    </row>
    <row r="25" spans="1:15" x14ac:dyDescent="0.25">
      <c r="A25" t="s">
        <v>41</v>
      </c>
      <c r="B25">
        <v>202209</v>
      </c>
      <c r="C25" t="s">
        <v>28</v>
      </c>
      <c r="D25" t="s">
        <v>22</v>
      </c>
      <c r="E25" t="s">
        <v>17</v>
      </c>
      <c r="F25" t="s">
        <v>41</v>
      </c>
      <c r="G25" t="s">
        <v>18</v>
      </c>
      <c r="H25" t="s">
        <v>49</v>
      </c>
      <c r="I25">
        <v>64.63335404</v>
      </c>
      <c r="J25">
        <v>3.5881399620000001</v>
      </c>
      <c r="K25" t="s">
        <v>24</v>
      </c>
      <c r="L25" t="s">
        <v>20</v>
      </c>
      <c r="M25" t="s">
        <v>20</v>
      </c>
      <c r="N25" t="s">
        <v>24</v>
      </c>
      <c r="O25" s="1">
        <f t="shared" si="4"/>
        <v>64.63335404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6081F8-B6B9-4C57-B8BF-87B66E177F2B}">
  <dimension ref="A1:U23"/>
  <sheetViews>
    <sheetView workbookViewId="0">
      <selection activeCell="U1" sqref="U1:U1048576"/>
    </sheetView>
  </sheetViews>
  <sheetFormatPr defaultRowHeight="15" x14ac:dyDescent="0.25"/>
  <sheetData>
    <row r="1" spans="1:21" x14ac:dyDescent="0.25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  <c r="G1" t="s">
        <v>55</v>
      </c>
      <c r="H1" t="s">
        <v>56</v>
      </c>
      <c r="I1" t="s">
        <v>57</v>
      </c>
      <c r="J1" t="s">
        <v>58</v>
      </c>
      <c r="K1" t="s">
        <v>59</v>
      </c>
      <c r="L1" t="s">
        <v>60</v>
      </c>
      <c r="N1" t="s">
        <v>0</v>
      </c>
      <c r="O1" t="s">
        <v>2</v>
      </c>
      <c r="P1" t="s">
        <v>87</v>
      </c>
      <c r="Q1" t="s">
        <v>52</v>
      </c>
      <c r="R1" t="s">
        <v>170</v>
      </c>
      <c r="S1" t="s">
        <v>89</v>
      </c>
      <c r="T1" t="s">
        <v>88</v>
      </c>
      <c r="U1" t="s">
        <v>170</v>
      </c>
    </row>
    <row r="2" spans="1:21" x14ac:dyDescent="0.25">
      <c r="A2">
        <v>202209</v>
      </c>
      <c r="B2" t="s">
        <v>41</v>
      </c>
      <c r="C2" t="s">
        <v>25</v>
      </c>
      <c r="D2" t="s">
        <v>16</v>
      </c>
      <c r="E2" t="s">
        <v>17</v>
      </c>
      <c r="F2">
        <v>3</v>
      </c>
      <c r="G2" t="s">
        <v>61</v>
      </c>
      <c r="H2">
        <v>111.5232</v>
      </c>
      <c r="I2">
        <v>787.09680000000003</v>
      </c>
      <c r="J2">
        <v>3.4785776670000002</v>
      </c>
      <c r="K2">
        <v>22.203012690000001</v>
      </c>
      <c r="L2">
        <v>1.4223099180000001</v>
      </c>
      <c r="N2" t="s">
        <v>53</v>
      </c>
      <c r="O2" t="s">
        <v>25</v>
      </c>
      <c r="P2" s="1">
        <f>L23</f>
        <v>4.9224280000000004E-3</v>
      </c>
      <c r="Q2" s="1" t="s">
        <v>24</v>
      </c>
      <c r="R2" s="1" t="s">
        <v>24</v>
      </c>
      <c r="S2" s="1">
        <f>J23</f>
        <v>0.19886462899999999</v>
      </c>
      <c r="T2" s="1" t="s">
        <v>24</v>
      </c>
      <c r="U2" s="1" t="s">
        <v>24</v>
      </c>
    </row>
    <row r="3" spans="1:21" x14ac:dyDescent="0.25">
      <c r="A3">
        <v>202209</v>
      </c>
      <c r="B3" t="s">
        <v>41</v>
      </c>
      <c r="C3" t="s">
        <v>25</v>
      </c>
      <c r="D3" t="s">
        <v>22</v>
      </c>
      <c r="E3" t="s">
        <v>17</v>
      </c>
      <c r="F3">
        <v>6</v>
      </c>
      <c r="G3" t="s">
        <v>62</v>
      </c>
      <c r="H3">
        <v>103.6062</v>
      </c>
      <c r="I3">
        <v>1078.2249999999999</v>
      </c>
      <c r="J3">
        <v>3.2316344350000001</v>
      </c>
      <c r="K3">
        <v>30.415373769999999</v>
      </c>
      <c r="L3">
        <v>1.948378575</v>
      </c>
      <c r="N3" t="s">
        <v>53</v>
      </c>
      <c r="O3" t="s">
        <v>15</v>
      </c>
      <c r="P3" s="1">
        <f>AVERAGE(L18:L19)</f>
        <v>0.81143685300000001</v>
      </c>
      <c r="Q3" s="1">
        <f>STDEVA(L18:L19)</f>
        <v>1.0407452262939785</v>
      </c>
      <c r="R3" s="1">
        <f>Q3/(SQRT(2))</f>
        <v>0.7359180070000001</v>
      </c>
      <c r="S3" s="1">
        <f>AVERAGE(J18:J19)</f>
        <v>1.7918434190000001</v>
      </c>
      <c r="T3" s="1">
        <f>STDEVA(J18:J19)</f>
        <v>1.3331719792279861</v>
      </c>
      <c r="U3" s="1">
        <f>T3/(SQRT(3))</f>
        <v>0.76970720108334401</v>
      </c>
    </row>
    <row r="4" spans="1:21" x14ac:dyDescent="0.25">
      <c r="A4">
        <v>202209</v>
      </c>
      <c r="B4" t="s">
        <v>41</v>
      </c>
      <c r="C4" t="s">
        <v>15</v>
      </c>
      <c r="D4" t="s">
        <v>26</v>
      </c>
      <c r="E4" t="s">
        <v>17</v>
      </c>
      <c r="F4">
        <v>9</v>
      </c>
      <c r="G4" t="s">
        <v>63</v>
      </c>
      <c r="H4">
        <v>477.63920000000002</v>
      </c>
      <c r="I4">
        <v>5716.5884999999998</v>
      </c>
      <c r="J4">
        <v>14.8982907</v>
      </c>
      <c r="K4">
        <v>161.25778560000001</v>
      </c>
      <c r="L4">
        <v>10.329901420000001</v>
      </c>
      <c r="N4" t="s">
        <v>53</v>
      </c>
      <c r="O4" t="s">
        <v>28</v>
      </c>
      <c r="P4" s="1">
        <f>AVERAGE(L20:L22)</f>
        <v>12.345519753333335</v>
      </c>
      <c r="Q4" s="1">
        <f>STDEVA(L20:L22)</f>
        <v>1.4178977402228812</v>
      </c>
      <c r="R4" s="1">
        <f t="shared" ref="R4:R10" si="0">Q4/(SQRT(3))</f>
        <v>0.81862364200104254</v>
      </c>
      <c r="S4" s="1">
        <f>AVERAGE(J20:J22)</f>
        <v>21.229178626666666</v>
      </c>
      <c r="T4" s="1">
        <f>STDEVA(J20:J22)</f>
        <v>5.403836796657413</v>
      </c>
      <c r="U4" s="1">
        <f t="shared" ref="U4:U10" si="1">T4/(SQRT(3))</f>
        <v>3.1199066292069624</v>
      </c>
    </row>
    <row r="5" spans="1:21" x14ac:dyDescent="0.25">
      <c r="A5">
        <v>202209</v>
      </c>
      <c r="B5" t="s">
        <v>41</v>
      </c>
      <c r="C5" t="s">
        <v>15</v>
      </c>
      <c r="D5" t="s">
        <v>16</v>
      </c>
      <c r="E5" t="s">
        <v>17</v>
      </c>
      <c r="F5">
        <v>12</v>
      </c>
      <c r="G5" t="s">
        <v>64</v>
      </c>
      <c r="H5">
        <v>554.24279999999999</v>
      </c>
      <c r="I5">
        <v>5302.4597999999996</v>
      </c>
      <c r="J5">
        <v>17.28767311</v>
      </c>
      <c r="K5">
        <v>149.57573479999999</v>
      </c>
      <c r="L5">
        <v>9.5815708589999993</v>
      </c>
      <c r="N5" t="s">
        <v>41</v>
      </c>
      <c r="O5" t="s">
        <v>25</v>
      </c>
      <c r="P5" s="1">
        <f>AVERAGE(L2:L3)</f>
        <v>1.6853442465000001</v>
      </c>
      <c r="Q5" s="1">
        <f>STDEVA(L2:L3)</f>
        <v>0.3719867147344002</v>
      </c>
      <c r="R5" s="1">
        <f t="shared" si="0"/>
        <v>0.21476662988687051</v>
      </c>
      <c r="S5" s="1">
        <f>AVERAGE(J2:J3)</f>
        <v>3.3551060509999999</v>
      </c>
      <c r="T5" s="1">
        <f>STDEVA(J2:J3)</f>
        <v>0.17461523391532285</v>
      </c>
      <c r="U5" s="1">
        <f t="shared" si="1"/>
        <v>0.10081415230562113</v>
      </c>
    </row>
    <row r="6" spans="1:21" x14ac:dyDescent="0.25">
      <c r="A6">
        <v>202209</v>
      </c>
      <c r="B6" t="s">
        <v>41</v>
      </c>
      <c r="C6" t="s">
        <v>15</v>
      </c>
      <c r="D6" t="s">
        <v>22</v>
      </c>
      <c r="E6" t="s">
        <v>17</v>
      </c>
      <c r="F6">
        <v>14</v>
      </c>
      <c r="G6" t="s">
        <v>65</v>
      </c>
      <c r="H6">
        <v>528.20709999999997</v>
      </c>
      <c r="I6">
        <v>5217.3393999999998</v>
      </c>
      <c r="J6">
        <v>16.47558016</v>
      </c>
      <c r="K6">
        <v>147.1745952</v>
      </c>
      <c r="L6">
        <v>9.4277582960000004</v>
      </c>
      <c r="N6" t="s">
        <v>41</v>
      </c>
      <c r="O6" t="s">
        <v>15</v>
      </c>
      <c r="P6" s="1">
        <f>AVERAGE(L4:L6)</f>
        <v>9.7797435250000007</v>
      </c>
      <c r="Q6" s="1">
        <f>STDEVA(L4:L6)</f>
        <v>0.48261771435296574</v>
      </c>
      <c r="R6" s="1">
        <f t="shared" si="0"/>
        <v>0.27863946729736672</v>
      </c>
      <c r="S6" s="1">
        <f>AVERAGE(J4:J6)</f>
        <v>16.220514656666669</v>
      </c>
      <c r="T6" s="1">
        <f>STDEVA(J4:J6)</f>
        <v>1.2149406913703098</v>
      </c>
      <c r="U6" s="1">
        <f t="shared" si="1"/>
        <v>0.70144633521207844</v>
      </c>
    </row>
    <row r="7" spans="1:21" x14ac:dyDescent="0.25">
      <c r="A7">
        <v>202209</v>
      </c>
      <c r="B7" t="s">
        <v>41</v>
      </c>
      <c r="C7" t="s">
        <v>28</v>
      </c>
      <c r="D7" t="s">
        <v>66</v>
      </c>
      <c r="E7" t="s">
        <v>17</v>
      </c>
      <c r="F7">
        <v>17</v>
      </c>
      <c r="G7" t="s">
        <v>67</v>
      </c>
      <c r="H7">
        <v>903.44370000000004</v>
      </c>
      <c r="I7">
        <v>8155.9468999999999</v>
      </c>
      <c r="J7">
        <v>28.179778540000001</v>
      </c>
      <c r="K7">
        <v>230.06902400000001</v>
      </c>
      <c r="L7">
        <v>14.73782205</v>
      </c>
      <c r="N7" t="s">
        <v>41</v>
      </c>
      <c r="O7" t="s">
        <v>28</v>
      </c>
      <c r="P7" s="1">
        <f>AVERAGE(L7:L9)</f>
        <v>15.88071901</v>
      </c>
      <c r="Q7" s="1">
        <f>STDEVA(L7:L9)</f>
        <v>1.4032967943012051</v>
      </c>
      <c r="R7" s="1">
        <f t="shared" si="0"/>
        <v>0.81019378194273972</v>
      </c>
      <c r="S7" s="1">
        <f>AVERAGE(J7:J9)</f>
        <v>26.757808276666669</v>
      </c>
      <c r="T7" s="1">
        <f>STDEVA(J7:J9)</f>
        <v>1.4592100830994723</v>
      </c>
      <c r="U7" s="1">
        <f t="shared" si="1"/>
        <v>0.84247533428169652</v>
      </c>
    </row>
    <row r="8" spans="1:21" x14ac:dyDescent="0.25">
      <c r="A8">
        <v>202209</v>
      </c>
      <c r="B8" t="s">
        <v>41</v>
      </c>
      <c r="C8" t="s">
        <v>28</v>
      </c>
      <c r="D8" t="s">
        <v>68</v>
      </c>
      <c r="E8" t="s">
        <v>17</v>
      </c>
      <c r="F8">
        <v>20</v>
      </c>
      <c r="G8" t="s">
        <v>69</v>
      </c>
      <c r="H8">
        <v>860.15809999999999</v>
      </c>
      <c r="I8">
        <v>9655.1846999999998</v>
      </c>
      <c r="J8">
        <v>26.829635060000001</v>
      </c>
      <c r="K8">
        <v>272.3606403</v>
      </c>
      <c r="L8">
        <v>17.44694475</v>
      </c>
      <c r="N8" t="s">
        <v>32</v>
      </c>
      <c r="O8" t="s">
        <v>25</v>
      </c>
      <c r="P8" s="1">
        <f>AVERAGE(L10:L11)</f>
        <v>12.252156306500002</v>
      </c>
      <c r="Q8" s="1">
        <f>STDEVA(L10:L11)</f>
        <v>4.2710547456951096</v>
      </c>
      <c r="R8" s="1">
        <f t="shared" si="0"/>
        <v>2.4658946071507004</v>
      </c>
      <c r="S8" s="1">
        <f>AVERAGE(J10:J11)</f>
        <v>24.801030879999999</v>
      </c>
      <c r="T8" s="1">
        <f>STDEVA(J10:J11)</f>
        <v>7.8434882362368805</v>
      </c>
      <c r="U8" s="1">
        <f t="shared" si="1"/>
        <v>4.5284400445770263</v>
      </c>
    </row>
    <row r="9" spans="1:21" x14ac:dyDescent="0.25">
      <c r="A9">
        <v>202209</v>
      </c>
      <c r="B9" t="s">
        <v>41</v>
      </c>
      <c r="C9" t="s">
        <v>28</v>
      </c>
      <c r="D9" t="s">
        <v>70</v>
      </c>
      <c r="E9" t="s">
        <v>17</v>
      </c>
      <c r="F9">
        <v>23</v>
      </c>
      <c r="G9" t="s">
        <v>71</v>
      </c>
      <c r="H9">
        <v>809.96420000000001</v>
      </c>
      <c r="I9">
        <v>8554.1584000000003</v>
      </c>
      <c r="J9">
        <v>25.264011230000001</v>
      </c>
      <c r="K9">
        <v>241.30207050000001</v>
      </c>
      <c r="L9">
        <v>15.45739023</v>
      </c>
      <c r="N9" t="s">
        <v>32</v>
      </c>
      <c r="O9" t="s">
        <v>15</v>
      </c>
      <c r="P9" s="1">
        <f>AVERAGE(L12:L14)</f>
        <v>20.934822836666669</v>
      </c>
      <c r="Q9" s="1">
        <f>STDEVA(L12:L14)</f>
        <v>3.482908553370184</v>
      </c>
      <c r="R9" s="1">
        <f t="shared" si="0"/>
        <v>2.0108581908511258</v>
      </c>
      <c r="S9" s="1">
        <f>AVERAGE(J12:J14)</f>
        <v>47.484989603333332</v>
      </c>
      <c r="T9" s="1">
        <f>STDEVA(J12:J14)</f>
        <v>9.8646612590123617</v>
      </c>
      <c r="U9" s="1">
        <f t="shared" si="1"/>
        <v>5.69536483335526</v>
      </c>
    </row>
    <row r="10" spans="1:21" x14ac:dyDescent="0.25">
      <c r="A10">
        <v>202209</v>
      </c>
      <c r="B10" t="s">
        <v>32</v>
      </c>
      <c r="C10" t="s">
        <v>25</v>
      </c>
      <c r="D10" t="s">
        <v>16</v>
      </c>
      <c r="E10" t="s">
        <v>17</v>
      </c>
      <c r="F10">
        <v>32</v>
      </c>
      <c r="G10" t="s">
        <v>72</v>
      </c>
      <c r="H10">
        <v>617.31039999999996</v>
      </c>
      <c r="I10">
        <v>5109.0418</v>
      </c>
      <c r="J10">
        <v>19.254847160000001</v>
      </c>
      <c r="K10">
        <v>144.1196559</v>
      </c>
      <c r="L10">
        <v>9.2320645330000008</v>
      </c>
      <c r="N10" t="s">
        <v>32</v>
      </c>
      <c r="O10" t="s">
        <v>28</v>
      </c>
      <c r="P10" s="1">
        <f>AVERAGE(L15:L17)</f>
        <v>24.960555679999999</v>
      </c>
      <c r="Q10" s="1">
        <f>STDEVA(L15:L17)</f>
        <v>0.26361201148250535</v>
      </c>
      <c r="R10" s="1">
        <f t="shared" si="0"/>
        <v>0.15219646579104318</v>
      </c>
      <c r="S10" s="1">
        <f>AVERAGE(J15:J17)</f>
        <v>67.417072156666663</v>
      </c>
      <c r="T10" s="1">
        <f>STDEVA(J15:J17)</f>
        <v>6.369696828375301</v>
      </c>
      <c r="U10" s="1">
        <f t="shared" si="1"/>
        <v>3.6775461785187855</v>
      </c>
    </row>
    <row r="11" spans="1:21" x14ac:dyDescent="0.25">
      <c r="A11">
        <v>202209</v>
      </c>
      <c r="B11" t="s">
        <v>32</v>
      </c>
      <c r="C11" t="s">
        <v>25</v>
      </c>
      <c r="D11" t="s">
        <v>22</v>
      </c>
      <c r="E11" t="s">
        <v>17</v>
      </c>
      <c r="F11">
        <v>35</v>
      </c>
      <c r="G11" t="s">
        <v>73</v>
      </c>
      <c r="H11">
        <v>972.93169999999998</v>
      </c>
      <c r="I11">
        <v>8451.7001</v>
      </c>
      <c r="J11">
        <v>30.347214600000001</v>
      </c>
      <c r="K11">
        <v>238.41185050000001</v>
      </c>
      <c r="L11">
        <v>15.272248080000001</v>
      </c>
      <c r="N11" t="s">
        <v>54</v>
      </c>
      <c r="O11" t="s">
        <v>25</v>
      </c>
      <c r="P11" s="1" t="s">
        <v>24</v>
      </c>
      <c r="Q11" s="1" t="s">
        <v>24</v>
      </c>
      <c r="R11" s="1" t="s">
        <v>24</v>
      </c>
      <c r="S11" s="1" t="s">
        <v>24</v>
      </c>
      <c r="T11" s="1" t="s">
        <v>24</v>
      </c>
      <c r="U11" s="1" t="s">
        <v>24</v>
      </c>
    </row>
    <row r="12" spans="1:21" x14ac:dyDescent="0.25">
      <c r="A12">
        <v>202209</v>
      </c>
      <c r="B12" t="s">
        <v>32</v>
      </c>
      <c r="C12" t="s">
        <v>15</v>
      </c>
      <c r="D12" t="s">
        <v>26</v>
      </c>
      <c r="E12" t="s">
        <v>17</v>
      </c>
      <c r="F12">
        <v>37</v>
      </c>
      <c r="G12" t="s">
        <v>74</v>
      </c>
      <c r="H12">
        <v>1157.2520999999999</v>
      </c>
      <c r="I12">
        <v>9359.8904999999995</v>
      </c>
      <c r="J12">
        <v>36.09644729</v>
      </c>
      <c r="K12">
        <v>264.03076160000001</v>
      </c>
      <c r="L12">
        <v>16.913348129999999</v>
      </c>
      <c r="N12" t="s">
        <v>54</v>
      </c>
      <c r="O12" t="s">
        <v>15</v>
      </c>
      <c r="P12" s="1" t="s">
        <v>24</v>
      </c>
      <c r="Q12" s="1" t="s">
        <v>24</v>
      </c>
      <c r="R12" s="1" t="s">
        <v>24</v>
      </c>
      <c r="S12" s="1" t="s">
        <v>24</v>
      </c>
      <c r="T12" s="1" t="s">
        <v>24</v>
      </c>
      <c r="U12" s="1" t="s">
        <v>24</v>
      </c>
    </row>
    <row r="13" spans="1:21" x14ac:dyDescent="0.25">
      <c r="A13">
        <v>202209</v>
      </c>
      <c r="B13" t="s">
        <v>32</v>
      </c>
      <c r="C13" t="s">
        <v>15</v>
      </c>
      <c r="D13" t="s">
        <v>16</v>
      </c>
      <c r="E13" t="s">
        <v>17</v>
      </c>
      <c r="F13">
        <v>40</v>
      </c>
      <c r="G13" t="s">
        <v>75</v>
      </c>
      <c r="H13">
        <v>1698.7294999999999</v>
      </c>
      <c r="I13">
        <v>12719.2675</v>
      </c>
      <c r="J13">
        <v>52.985948219999997</v>
      </c>
      <c r="K13">
        <v>358.79456979999998</v>
      </c>
      <c r="L13">
        <v>22.983742370000002</v>
      </c>
      <c r="N13" t="s">
        <v>54</v>
      </c>
      <c r="O13" t="s">
        <v>28</v>
      </c>
      <c r="P13" s="1" t="s">
        <v>24</v>
      </c>
      <c r="Q13" s="1" t="s">
        <v>24</v>
      </c>
      <c r="R13" s="1" t="s">
        <v>24</v>
      </c>
      <c r="S13" s="1" t="s">
        <v>24</v>
      </c>
      <c r="T13" s="1" t="s">
        <v>24</v>
      </c>
      <c r="U13" s="1" t="s">
        <v>24</v>
      </c>
    </row>
    <row r="14" spans="1:21" x14ac:dyDescent="0.25">
      <c r="A14">
        <v>202209</v>
      </c>
      <c r="B14" t="s">
        <v>32</v>
      </c>
      <c r="C14" t="s">
        <v>15</v>
      </c>
      <c r="D14" t="s">
        <v>22</v>
      </c>
      <c r="E14" t="s">
        <v>17</v>
      </c>
      <c r="F14">
        <v>43</v>
      </c>
      <c r="G14" t="s">
        <v>76</v>
      </c>
      <c r="H14">
        <v>1711.1247000000001</v>
      </c>
      <c r="I14">
        <v>12677.0072</v>
      </c>
      <c r="J14">
        <v>53.372573299999999</v>
      </c>
      <c r="K14">
        <v>357.60245980000002</v>
      </c>
      <c r="L14">
        <v>22.907378009999999</v>
      </c>
    </row>
    <row r="15" spans="1:21" x14ac:dyDescent="0.25">
      <c r="A15">
        <v>202209</v>
      </c>
      <c r="B15" t="s">
        <v>32</v>
      </c>
      <c r="C15" t="s">
        <v>28</v>
      </c>
      <c r="D15" t="s">
        <v>66</v>
      </c>
      <c r="E15" t="s">
        <v>17</v>
      </c>
      <c r="F15">
        <v>46</v>
      </c>
      <c r="G15" t="s">
        <v>77</v>
      </c>
      <c r="H15">
        <v>2289.9621999999999</v>
      </c>
      <c r="I15">
        <v>13888.7228</v>
      </c>
      <c r="J15">
        <v>71.427392389999994</v>
      </c>
      <c r="K15">
        <v>391.78343580000001</v>
      </c>
      <c r="L15">
        <v>25.096948099999999</v>
      </c>
    </row>
    <row r="16" spans="1:21" x14ac:dyDescent="0.25">
      <c r="A16">
        <v>202209</v>
      </c>
      <c r="B16" t="s">
        <v>32</v>
      </c>
      <c r="C16" t="s">
        <v>28</v>
      </c>
      <c r="D16" t="s">
        <v>68</v>
      </c>
      <c r="E16" t="s">
        <v>17</v>
      </c>
      <c r="F16">
        <v>49</v>
      </c>
      <c r="G16" t="s">
        <v>78</v>
      </c>
      <c r="H16">
        <v>1925.9192</v>
      </c>
      <c r="I16">
        <v>13905.921899999999</v>
      </c>
      <c r="J16">
        <v>60.072339360000001</v>
      </c>
      <c r="K16">
        <v>392.2686008</v>
      </c>
      <c r="L16">
        <v>25.128026869999999</v>
      </c>
    </row>
    <row r="17" spans="1:12" x14ac:dyDescent="0.25">
      <c r="A17">
        <v>202209</v>
      </c>
      <c r="B17" t="s">
        <v>32</v>
      </c>
      <c r="C17" t="s">
        <v>28</v>
      </c>
      <c r="D17" t="s">
        <v>70</v>
      </c>
      <c r="E17" t="s">
        <v>17</v>
      </c>
      <c r="F17">
        <v>52</v>
      </c>
      <c r="G17" t="s">
        <v>79</v>
      </c>
      <c r="H17">
        <v>2268.2926000000002</v>
      </c>
      <c r="I17">
        <v>13645.0836</v>
      </c>
      <c r="J17">
        <v>70.751484719999993</v>
      </c>
      <c r="K17">
        <v>384.91067980000003</v>
      </c>
      <c r="L17">
        <v>24.656692069999998</v>
      </c>
    </row>
    <row r="18" spans="1:12" x14ac:dyDescent="0.25">
      <c r="A18">
        <v>202209</v>
      </c>
      <c r="B18" t="s">
        <v>14</v>
      </c>
      <c r="C18" t="s">
        <v>15</v>
      </c>
      <c r="D18" t="s">
        <v>16</v>
      </c>
      <c r="E18" t="s">
        <v>17</v>
      </c>
      <c r="F18">
        <v>61</v>
      </c>
      <c r="G18" t="s">
        <v>80</v>
      </c>
      <c r="H18">
        <v>87.669300000000007</v>
      </c>
      <c r="I18">
        <v>856.2971</v>
      </c>
      <c r="J18">
        <v>2.7345383660000002</v>
      </c>
      <c r="K18">
        <v>24.155066290000001</v>
      </c>
      <c r="L18">
        <v>1.54735486</v>
      </c>
    </row>
    <row r="19" spans="1:12" x14ac:dyDescent="0.25">
      <c r="A19">
        <v>202209</v>
      </c>
      <c r="B19" t="s">
        <v>14</v>
      </c>
      <c r="C19" t="s">
        <v>15</v>
      </c>
      <c r="D19" t="s">
        <v>22</v>
      </c>
      <c r="E19" t="s">
        <v>17</v>
      </c>
      <c r="F19">
        <v>64</v>
      </c>
      <c r="G19" t="s">
        <v>81</v>
      </c>
      <c r="H19">
        <v>27.223700000000001</v>
      </c>
      <c r="I19">
        <v>41.777999999999999</v>
      </c>
      <c r="J19">
        <v>0.84914847199999999</v>
      </c>
      <c r="K19">
        <v>1.178504937</v>
      </c>
      <c r="L19">
        <v>7.5518846000000001E-2</v>
      </c>
    </row>
    <row r="20" spans="1:12" x14ac:dyDescent="0.25">
      <c r="A20">
        <v>202209</v>
      </c>
      <c r="B20" t="s">
        <v>14</v>
      </c>
      <c r="C20" t="s">
        <v>28</v>
      </c>
      <c r="D20" t="s">
        <v>66</v>
      </c>
      <c r="E20" t="s">
        <v>17</v>
      </c>
      <c r="F20">
        <v>67</v>
      </c>
      <c r="G20" t="s">
        <v>82</v>
      </c>
      <c r="H20">
        <v>859.17319999999995</v>
      </c>
      <c r="I20">
        <v>7084.9498999999996</v>
      </c>
      <c r="J20">
        <v>26.798914539999998</v>
      </c>
      <c r="K20">
        <v>199.85754299999999</v>
      </c>
      <c r="L20">
        <v>12.802530470000001</v>
      </c>
    </row>
    <row r="21" spans="1:12" x14ac:dyDescent="0.25">
      <c r="A21">
        <v>202209</v>
      </c>
      <c r="B21" t="s">
        <v>14</v>
      </c>
      <c r="C21" t="s">
        <v>28</v>
      </c>
      <c r="D21" t="s">
        <v>68</v>
      </c>
      <c r="E21" t="s">
        <v>17</v>
      </c>
      <c r="F21">
        <v>70</v>
      </c>
      <c r="G21" t="s">
        <v>83</v>
      </c>
      <c r="H21">
        <v>513.22059999999999</v>
      </c>
      <c r="I21">
        <v>5952.1022999999996</v>
      </c>
      <c r="J21">
        <v>16.008128509999999</v>
      </c>
      <c r="K21">
        <v>167.9013343</v>
      </c>
      <c r="L21">
        <v>10.75547486</v>
      </c>
    </row>
    <row r="22" spans="1:12" x14ac:dyDescent="0.25">
      <c r="A22">
        <v>202209</v>
      </c>
      <c r="B22" t="s">
        <v>14</v>
      </c>
      <c r="C22" t="s">
        <v>28</v>
      </c>
      <c r="D22" t="s">
        <v>70</v>
      </c>
      <c r="E22" t="s">
        <v>17</v>
      </c>
      <c r="F22">
        <v>73</v>
      </c>
      <c r="G22" t="s">
        <v>84</v>
      </c>
      <c r="H22">
        <v>669.42859999999996</v>
      </c>
      <c r="I22">
        <v>7459.0636000000004</v>
      </c>
      <c r="J22">
        <v>20.880492830000001</v>
      </c>
      <c r="K22">
        <v>210.4108209</v>
      </c>
      <c r="L22">
        <v>13.47855393</v>
      </c>
    </row>
    <row r="23" spans="1:12" x14ac:dyDescent="0.25">
      <c r="A23">
        <v>202209</v>
      </c>
      <c r="B23" t="s">
        <v>14</v>
      </c>
      <c r="C23" t="s">
        <v>25</v>
      </c>
      <c r="D23" t="s">
        <v>26</v>
      </c>
      <c r="E23" t="s">
        <v>85</v>
      </c>
      <c r="F23">
        <v>58</v>
      </c>
      <c r="G23" t="s">
        <v>86</v>
      </c>
      <c r="H23">
        <v>6.3756000000000004</v>
      </c>
      <c r="I23">
        <v>2.7097000000000002</v>
      </c>
      <c r="J23">
        <v>0.19886462899999999</v>
      </c>
      <c r="K23">
        <v>7.6437236000000006E-2</v>
      </c>
      <c r="L23">
        <v>4.9224280000000004E-3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BBE87-2B1C-444F-A3C9-D1C59C056BCA}">
  <dimension ref="A1:U22"/>
  <sheetViews>
    <sheetView workbookViewId="0">
      <selection activeCell="S11" sqref="S11"/>
    </sheetView>
  </sheetViews>
  <sheetFormatPr defaultRowHeight="15" x14ac:dyDescent="0.25"/>
  <sheetData>
    <row r="1" spans="1:21" x14ac:dyDescent="0.25">
      <c r="A1" t="s">
        <v>1</v>
      </c>
      <c r="B1" t="s">
        <v>6</v>
      </c>
      <c r="C1" t="s">
        <v>90</v>
      </c>
      <c r="D1" t="s">
        <v>91</v>
      </c>
      <c r="E1" t="s">
        <v>0</v>
      </c>
      <c r="F1" t="s">
        <v>2</v>
      </c>
      <c r="G1" t="s">
        <v>4</v>
      </c>
      <c r="H1" t="s">
        <v>92</v>
      </c>
      <c r="I1" t="s">
        <v>93</v>
      </c>
      <c r="J1" t="s">
        <v>94</v>
      </c>
      <c r="K1" t="s">
        <v>95</v>
      </c>
      <c r="L1" t="s">
        <v>96</v>
      </c>
      <c r="M1" t="s">
        <v>97</v>
      </c>
      <c r="N1" t="s">
        <v>98</v>
      </c>
      <c r="O1" t="s">
        <v>99</v>
      </c>
      <c r="Q1" t="s">
        <v>0</v>
      </c>
      <c r="R1" t="s">
        <v>2</v>
      </c>
      <c r="S1" t="s">
        <v>128</v>
      </c>
      <c r="T1" t="s">
        <v>52</v>
      </c>
      <c r="U1" t="s">
        <v>170</v>
      </c>
    </row>
    <row r="2" spans="1:21" x14ac:dyDescent="0.25">
      <c r="A2">
        <v>202209</v>
      </c>
      <c r="B2" t="s">
        <v>18</v>
      </c>
      <c r="C2">
        <v>2022</v>
      </c>
      <c r="D2" t="s">
        <v>100</v>
      </c>
      <c r="E2" t="s">
        <v>41</v>
      </c>
      <c r="F2" t="s">
        <v>25</v>
      </c>
      <c r="G2">
        <v>10</v>
      </c>
      <c r="H2" t="s">
        <v>101</v>
      </c>
      <c r="I2" t="s">
        <v>102</v>
      </c>
      <c r="J2">
        <v>0.16289957299999999</v>
      </c>
      <c r="K2">
        <v>5.182672E-2</v>
      </c>
      <c r="L2">
        <v>31.815135309999999</v>
      </c>
      <c r="M2" t="s">
        <v>103</v>
      </c>
      <c r="N2">
        <v>1</v>
      </c>
      <c r="O2" t="s">
        <v>104</v>
      </c>
      <c r="Q2" t="s">
        <v>53</v>
      </c>
      <c r="R2" t="s">
        <v>25</v>
      </c>
      <c r="S2" s="1">
        <f>J22</f>
        <v>0</v>
      </c>
      <c r="T2" s="1" t="s">
        <v>24</v>
      </c>
      <c r="U2" s="1" t="s">
        <v>24</v>
      </c>
    </row>
    <row r="3" spans="1:21" x14ac:dyDescent="0.25">
      <c r="A3">
        <v>202209</v>
      </c>
      <c r="B3" t="s">
        <v>18</v>
      </c>
      <c r="C3">
        <v>2022</v>
      </c>
      <c r="D3" t="s">
        <v>100</v>
      </c>
      <c r="E3" t="s">
        <v>41</v>
      </c>
      <c r="F3" t="s">
        <v>25</v>
      </c>
      <c r="G3">
        <v>10</v>
      </c>
      <c r="H3" t="s">
        <v>105</v>
      </c>
      <c r="I3" t="s">
        <v>106</v>
      </c>
      <c r="J3">
        <v>0.78589899799999996</v>
      </c>
      <c r="K3">
        <v>0</v>
      </c>
      <c r="L3">
        <v>0</v>
      </c>
      <c r="M3" t="s">
        <v>103</v>
      </c>
      <c r="N3">
        <v>1</v>
      </c>
      <c r="O3" t="s">
        <v>103</v>
      </c>
      <c r="Q3" t="s">
        <v>53</v>
      </c>
      <c r="R3" t="s">
        <v>15</v>
      </c>
      <c r="S3" s="1">
        <f>AVERAGE(J17:J18)</f>
        <v>0</v>
      </c>
      <c r="T3" s="1">
        <f>STDEVA(J17:J18)</f>
        <v>0</v>
      </c>
      <c r="U3" s="1">
        <f>T3/(SQRT(3))</f>
        <v>0</v>
      </c>
    </row>
    <row r="4" spans="1:21" x14ac:dyDescent="0.25">
      <c r="A4">
        <v>202209</v>
      </c>
      <c r="B4" t="s">
        <v>18</v>
      </c>
      <c r="C4">
        <v>2022</v>
      </c>
      <c r="D4" t="s">
        <v>100</v>
      </c>
      <c r="E4" t="s">
        <v>41</v>
      </c>
      <c r="F4" t="s">
        <v>15</v>
      </c>
      <c r="G4">
        <v>10</v>
      </c>
      <c r="H4" t="s">
        <v>107</v>
      </c>
      <c r="I4" t="s">
        <v>108</v>
      </c>
      <c r="J4">
        <v>4.3528760929999999</v>
      </c>
      <c r="K4">
        <v>8.4632679000000002E-2</v>
      </c>
      <c r="L4">
        <v>1.9442933149999999</v>
      </c>
      <c r="M4" t="s">
        <v>103</v>
      </c>
      <c r="N4">
        <v>1</v>
      </c>
      <c r="O4" t="s">
        <v>103</v>
      </c>
      <c r="Q4" t="s">
        <v>53</v>
      </c>
      <c r="R4" t="s">
        <v>28</v>
      </c>
      <c r="S4" s="1">
        <f>AVERAGE(J19:J21)</f>
        <v>920.40051023333342</v>
      </c>
      <c r="T4" s="1">
        <f>STDEVA(J19:J21)</f>
        <v>384.28375088547557</v>
      </c>
      <c r="U4" s="1">
        <f>T4/(SQRT(3))</f>
        <v>221.86632701892842</v>
      </c>
    </row>
    <row r="5" spans="1:21" x14ac:dyDescent="0.25">
      <c r="A5">
        <v>202209</v>
      </c>
      <c r="B5" t="s">
        <v>18</v>
      </c>
      <c r="C5">
        <v>2022</v>
      </c>
      <c r="D5" t="s">
        <v>100</v>
      </c>
      <c r="E5" t="s">
        <v>41</v>
      </c>
      <c r="F5" t="s">
        <v>15</v>
      </c>
      <c r="G5">
        <v>10</v>
      </c>
      <c r="H5" t="s">
        <v>101</v>
      </c>
      <c r="I5" t="s">
        <v>109</v>
      </c>
      <c r="J5">
        <v>5.598874941</v>
      </c>
      <c r="K5">
        <v>0.169265358</v>
      </c>
      <c r="L5">
        <v>3.0232030459999999</v>
      </c>
      <c r="M5" t="s">
        <v>103</v>
      </c>
      <c r="N5">
        <v>1</v>
      </c>
      <c r="O5" t="s">
        <v>103</v>
      </c>
      <c r="Q5" t="s">
        <v>41</v>
      </c>
      <c r="R5" t="s">
        <v>25</v>
      </c>
      <c r="S5" s="1">
        <f>AVERAGE(J2:J3)</f>
        <v>0.47439928549999999</v>
      </c>
      <c r="T5" s="1">
        <f>STDEVA(J2:J3)</f>
        <v>0.44052711809281997</v>
      </c>
      <c r="U5" s="1">
        <f t="shared" ref="U4:U10" si="0">T5/(SQRT(3))</f>
        <v>0.2543384502162197</v>
      </c>
    </row>
    <row r="6" spans="1:21" x14ac:dyDescent="0.25">
      <c r="A6">
        <v>202209</v>
      </c>
      <c r="B6" t="s">
        <v>18</v>
      </c>
      <c r="C6">
        <v>2022</v>
      </c>
      <c r="D6" t="s">
        <v>100</v>
      </c>
      <c r="E6" t="s">
        <v>41</v>
      </c>
      <c r="F6" t="s">
        <v>28</v>
      </c>
      <c r="G6">
        <v>10</v>
      </c>
      <c r="H6" t="s">
        <v>107</v>
      </c>
      <c r="I6" t="s">
        <v>110</v>
      </c>
      <c r="J6">
        <v>160.4203397</v>
      </c>
      <c r="K6">
        <v>7.5667010770000003</v>
      </c>
      <c r="L6">
        <v>4.7167965680000004</v>
      </c>
      <c r="M6" t="s">
        <v>103</v>
      </c>
      <c r="N6">
        <v>1</v>
      </c>
      <c r="O6" t="s">
        <v>103</v>
      </c>
      <c r="Q6" t="s">
        <v>41</v>
      </c>
      <c r="R6" t="s">
        <v>15</v>
      </c>
      <c r="S6" s="1">
        <f>AVERAGE(J4:J5)</f>
        <v>4.9758755170000004</v>
      </c>
      <c r="T6" s="1">
        <f>STDEVA(J4:J5)</f>
        <v>0.88105423477141942</v>
      </c>
      <c r="U6" s="1">
        <f t="shared" si="0"/>
        <v>0.50867689961593876</v>
      </c>
    </row>
    <row r="7" spans="1:21" x14ac:dyDescent="0.25">
      <c r="A7">
        <v>202209</v>
      </c>
      <c r="B7" t="s">
        <v>18</v>
      </c>
      <c r="C7">
        <v>2022</v>
      </c>
      <c r="D7" t="s">
        <v>100</v>
      </c>
      <c r="E7" t="s">
        <v>41</v>
      </c>
      <c r="F7" t="s">
        <v>28</v>
      </c>
      <c r="G7">
        <v>10</v>
      </c>
      <c r="H7" t="s">
        <v>101</v>
      </c>
      <c r="I7" t="s">
        <v>111</v>
      </c>
      <c r="J7">
        <v>178.71942079999999</v>
      </c>
      <c r="K7">
        <v>3.2368542269999998</v>
      </c>
      <c r="L7">
        <v>1.8111373749999999</v>
      </c>
      <c r="M7" t="s">
        <v>103</v>
      </c>
      <c r="N7">
        <v>1</v>
      </c>
      <c r="O7" t="s">
        <v>103</v>
      </c>
      <c r="Q7" t="s">
        <v>41</v>
      </c>
      <c r="R7" t="s">
        <v>28</v>
      </c>
      <c r="S7" s="1">
        <f>AVERAGE(J6:J8)</f>
        <v>171.24342773333333</v>
      </c>
      <c r="T7" s="1">
        <f>STDEVA(J6:J8)</f>
        <v>9.5977276379884984</v>
      </c>
      <c r="U7" s="1">
        <f t="shared" si="0"/>
        <v>5.5412506354013713</v>
      </c>
    </row>
    <row r="8" spans="1:21" x14ac:dyDescent="0.25">
      <c r="A8">
        <v>202209</v>
      </c>
      <c r="B8" t="s">
        <v>18</v>
      </c>
      <c r="C8">
        <v>2022</v>
      </c>
      <c r="D8" t="s">
        <v>100</v>
      </c>
      <c r="E8" t="s">
        <v>41</v>
      </c>
      <c r="F8" t="s">
        <v>28</v>
      </c>
      <c r="G8">
        <v>10</v>
      </c>
      <c r="H8" t="s">
        <v>105</v>
      </c>
      <c r="I8" t="s">
        <v>112</v>
      </c>
      <c r="J8">
        <v>174.59052270000001</v>
      </c>
      <c r="K8">
        <v>6.7360116239999996</v>
      </c>
      <c r="L8">
        <v>3.858177134</v>
      </c>
      <c r="M8" t="s">
        <v>103</v>
      </c>
      <c r="N8">
        <v>1</v>
      </c>
      <c r="O8" t="s">
        <v>103</v>
      </c>
      <c r="Q8" t="s">
        <v>32</v>
      </c>
      <c r="R8" t="s">
        <v>25</v>
      </c>
      <c r="S8" s="1">
        <f>AVERAGE(J9:J10)</f>
        <v>0.40516517400000002</v>
      </c>
      <c r="T8" s="1">
        <f>STDEVA(J9:J10)</f>
        <v>0.57299008407205498</v>
      </c>
      <c r="U8" s="1">
        <f t="shared" si="0"/>
        <v>0.33081597928198725</v>
      </c>
    </row>
    <row r="9" spans="1:21" x14ac:dyDescent="0.25">
      <c r="A9">
        <v>202209</v>
      </c>
      <c r="B9" t="s">
        <v>18</v>
      </c>
      <c r="C9">
        <v>2022</v>
      </c>
      <c r="D9" t="s">
        <v>100</v>
      </c>
      <c r="E9" t="s">
        <v>32</v>
      </c>
      <c r="F9" t="s">
        <v>25</v>
      </c>
      <c r="G9">
        <v>10</v>
      </c>
      <c r="H9" t="s">
        <v>101</v>
      </c>
      <c r="I9" t="s">
        <v>113</v>
      </c>
      <c r="J9">
        <v>0</v>
      </c>
      <c r="K9">
        <v>0</v>
      </c>
      <c r="L9">
        <v>0</v>
      </c>
      <c r="M9" t="s">
        <v>21</v>
      </c>
      <c r="N9">
        <v>1</v>
      </c>
      <c r="O9" t="s">
        <v>103</v>
      </c>
      <c r="Q9" t="s">
        <v>32</v>
      </c>
      <c r="R9" t="s">
        <v>15</v>
      </c>
      <c r="S9" s="1">
        <f>AVERAGE(J11:J13)</f>
        <v>1.4998213976666666</v>
      </c>
      <c r="T9" s="1">
        <f>STDEVA(J11:J13)</f>
        <v>2.597766863037632</v>
      </c>
      <c r="U9" s="1">
        <f t="shared" si="0"/>
        <v>1.4998213976666666</v>
      </c>
    </row>
    <row r="10" spans="1:21" x14ac:dyDescent="0.25">
      <c r="A10">
        <v>202209</v>
      </c>
      <c r="B10" t="s">
        <v>18</v>
      </c>
      <c r="C10">
        <v>2022</v>
      </c>
      <c r="D10" t="s">
        <v>100</v>
      </c>
      <c r="E10" t="s">
        <v>32</v>
      </c>
      <c r="F10" t="s">
        <v>25</v>
      </c>
      <c r="G10">
        <v>10</v>
      </c>
      <c r="H10" t="s">
        <v>105</v>
      </c>
      <c r="I10" t="s">
        <v>114</v>
      </c>
      <c r="J10">
        <v>0.81033034800000003</v>
      </c>
      <c r="K10">
        <v>4.2316339000000001E-2</v>
      </c>
      <c r="L10">
        <v>5.22210967</v>
      </c>
      <c r="M10" t="s">
        <v>103</v>
      </c>
      <c r="N10">
        <v>1</v>
      </c>
      <c r="O10" t="s">
        <v>103</v>
      </c>
      <c r="Q10" t="s">
        <v>32</v>
      </c>
      <c r="R10" t="s">
        <v>28</v>
      </c>
      <c r="S10" s="1">
        <f>AVERAGE(J14:J16)</f>
        <v>0.26740349066666663</v>
      </c>
      <c r="T10" s="1">
        <f>STDEVA(J14:J16)</f>
        <v>0.38815015224990124</v>
      </c>
      <c r="U10" s="1">
        <f t="shared" si="0"/>
        <v>0.22409859488747472</v>
      </c>
    </row>
    <row r="11" spans="1:21" x14ac:dyDescent="0.25">
      <c r="A11">
        <v>202209</v>
      </c>
      <c r="B11" t="s">
        <v>18</v>
      </c>
      <c r="C11">
        <v>2022</v>
      </c>
      <c r="D11" t="s">
        <v>100</v>
      </c>
      <c r="E11" t="s">
        <v>32</v>
      </c>
      <c r="F11" t="s">
        <v>15</v>
      </c>
      <c r="G11">
        <v>10</v>
      </c>
      <c r="H11" t="s">
        <v>107</v>
      </c>
      <c r="I11" t="s">
        <v>115</v>
      </c>
      <c r="J11">
        <v>4.4994641929999997</v>
      </c>
      <c r="K11">
        <v>8.4632679000000002E-2</v>
      </c>
      <c r="L11">
        <v>1.880950159</v>
      </c>
      <c r="M11" t="s">
        <v>103</v>
      </c>
      <c r="N11">
        <v>1</v>
      </c>
      <c r="O11" t="s">
        <v>103</v>
      </c>
      <c r="Q11" t="s">
        <v>54</v>
      </c>
      <c r="R11" t="s">
        <v>25</v>
      </c>
      <c r="S11" s="1" t="s">
        <v>24</v>
      </c>
      <c r="T11" s="1" t="s">
        <v>24</v>
      </c>
      <c r="U11" s="1" t="s">
        <v>24</v>
      </c>
    </row>
    <row r="12" spans="1:21" x14ac:dyDescent="0.25">
      <c r="A12">
        <v>202209</v>
      </c>
      <c r="B12" t="s">
        <v>18</v>
      </c>
      <c r="C12">
        <v>2022</v>
      </c>
      <c r="D12" t="s">
        <v>100</v>
      </c>
      <c r="E12" t="s">
        <v>32</v>
      </c>
      <c r="F12" t="s">
        <v>15</v>
      </c>
      <c r="G12">
        <v>10</v>
      </c>
      <c r="H12" t="s">
        <v>101</v>
      </c>
      <c r="I12" t="s">
        <v>116</v>
      </c>
      <c r="J12">
        <v>0</v>
      </c>
      <c r="K12">
        <v>0</v>
      </c>
      <c r="L12">
        <v>0</v>
      </c>
      <c r="M12" t="s">
        <v>21</v>
      </c>
      <c r="N12">
        <v>1</v>
      </c>
      <c r="O12" t="s">
        <v>103</v>
      </c>
      <c r="Q12" t="s">
        <v>54</v>
      </c>
      <c r="R12" t="s">
        <v>15</v>
      </c>
      <c r="S12" s="1" t="s">
        <v>24</v>
      </c>
      <c r="T12" s="1" t="s">
        <v>24</v>
      </c>
      <c r="U12" s="1" t="s">
        <v>24</v>
      </c>
    </row>
    <row r="13" spans="1:21" x14ac:dyDescent="0.25">
      <c r="A13">
        <v>202209</v>
      </c>
      <c r="B13" t="s">
        <v>18</v>
      </c>
      <c r="C13">
        <v>2022</v>
      </c>
      <c r="D13" t="s">
        <v>100</v>
      </c>
      <c r="E13" t="s">
        <v>32</v>
      </c>
      <c r="F13" t="s">
        <v>15</v>
      </c>
      <c r="G13">
        <v>10</v>
      </c>
      <c r="H13" t="s">
        <v>105</v>
      </c>
      <c r="I13" t="s">
        <v>117</v>
      </c>
      <c r="J13">
        <v>0</v>
      </c>
      <c r="K13">
        <v>0</v>
      </c>
      <c r="L13">
        <v>0</v>
      </c>
      <c r="M13" t="s">
        <v>21</v>
      </c>
      <c r="N13">
        <v>1</v>
      </c>
      <c r="O13" t="s">
        <v>103</v>
      </c>
      <c r="Q13" t="s">
        <v>54</v>
      </c>
      <c r="R13" t="s">
        <v>28</v>
      </c>
      <c r="S13" s="1" t="s">
        <v>24</v>
      </c>
      <c r="T13" s="1" t="s">
        <v>24</v>
      </c>
      <c r="U13" s="1" t="s">
        <v>24</v>
      </c>
    </row>
    <row r="14" spans="1:21" x14ac:dyDescent="0.25">
      <c r="A14">
        <v>202209</v>
      </c>
      <c r="B14" t="s">
        <v>18</v>
      </c>
      <c r="C14">
        <v>2022</v>
      </c>
      <c r="D14" t="s">
        <v>100</v>
      </c>
      <c r="E14" t="s">
        <v>32</v>
      </c>
      <c r="F14" t="s">
        <v>28</v>
      </c>
      <c r="G14">
        <v>10</v>
      </c>
      <c r="H14" t="s">
        <v>107</v>
      </c>
      <c r="I14" t="s">
        <v>118</v>
      </c>
      <c r="J14">
        <v>0</v>
      </c>
      <c r="K14">
        <v>0</v>
      </c>
      <c r="L14">
        <v>0</v>
      </c>
      <c r="M14" t="s">
        <v>21</v>
      </c>
      <c r="N14">
        <v>1</v>
      </c>
      <c r="O14" t="s">
        <v>103</v>
      </c>
    </row>
    <row r="15" spans="1:21" x14ac:dyDescent="0.25">
      <c r="A15">
        <v>202209</v>
      </c>
      <c r="B15" t="s">
        <v>18</v>
      </c>
      <c r="C15">
        <v>2022</v>
      </c>
      <c r="D15" t="s">
        <v>100</v>
      </c>
      <c r="E15" t="s">
        <v>32</v>
      </c>
      <c r="F15" t="s">
        <v>28</v>
      </c>
      <c r="G15">
        <v>10</v>
      </c>
      <c r="H15" t="s">
        <v>101</v>
      </c>
      <c r="I15" t="s">
        <v>119</v>
      </c>
      <c r="J15">
        <v>8.9605524000000006E-2</v>
      </c>
      <c r="K15">
        <v>5.182672E-2</v>
      </c>
      <c r="L15">
        <v>57.83875553</v>
      </c>
      <c r="M15" t="s">
        <v>103</v>
      </c>
      <c r="N15">
        <v>1</v>
      </c>
      <c r="O15" t="s">
        <v>104</v>
      </c>
    </row>
    <row r="16" spans="1:21" x14ac:dyDescent="0.25">
      <c r="A16">
        <v>202209</v>
      </c>
      <c r="B16" t="s">
        <v>18</v>
      </c>
      <c r="C16">
        <v>2022</v>
      </c>
      <c r="D16" t="s">
        <v>100</v>
      </c>
      <c r="E16" t="s">
        <v>32</v>
      </c>
      <c r="F16" t="s">
        <v>28</v>
      </c>
      <c r="G16">
        <v>10</v>
      </c>
      <c r="H16" t="s">
        <v>105</v>
      </c>
      <c r="I16" t="s">
        <v>120</v>
      </c>
      <c r="J16">
        <v>0.71260494799999996</v>
      </c>
      <c r="K16">
        <v>0</v>
      </c>
      <c r="L16">
        <v>0</v>
      </c>
      <c r="M16" t="s">
        <v>103</v>
      </c>
      <c r="N16">
        <v>1</v>
      </c>
      <c r="O16" t="s">
        <v>103</v>
      </c>
    </row>
    <row r="17" spans="1:15" x14ac:dyDescent="0.25">
      <c r="A17">
        <v>202209</v>
      </c>
      <c r="B17" t="s">
        <v>18</v>
      </c>
      <c r="C17">
        <v>2022</v>
      </c>
      <c r="D17" t="s">
        <v>100</v>
      </c>
      <c r="E17" t="s">
        <v>121</v>
      </c>
      <c r="F17" t="s">
        <v>15</v>
      </c>
      <c r="G17">
        <v>10</v>
      </c>
      <c r="H17" t="s">
        <v>101</v>
      </c>
      <c r="I17" t="s">
        <v>122</v>
      </c>
      <c r="J17">
        <v>0</v>
      </c>
      <c r="K17">
        <v>0</v>
      </c>
      <c r="L17">
        <v>0</v>
      </c>
      <c r="M17" t="s">
        <v>21</v>
      </c>
      <c r="N17">
        <v>1</v>
      </c>
      <c r="O17" t="s">
        <v>103</v>
      </c>
    </row>
    <row r="18" spans="1:15" x14ac:dyDescent="0.25">
      <c r="A18">
        <v>202209</v>
      </c>
      <c r="B18" t="s">
        <v>18</v>
      </c>
      <c r="C18">
        <v>2022</v>
      </c>
      <c r="D18" t="s">
        <v>100</v>
      </c>
      <c r="E18" t="s">
        <v>121</v>
      </c>
      <c r="F18" t="s">
        <v>15</v>
      </c>
      <c r="G18">
        <v>10</v>
      </c>
      <c r="H18" t="s">
        <v>105</v>
      </c>
      <c r="I18" t="s">
        <v>123</v>
      </c>
      <c r="J18">
        <v>0</v>
      </c>
      <c r="K18">
        <v>0</v>
      </c>
      <c r="L18">
        <v>0</v>
      </c>
      <c r="M18" t="s">
        <v>21</v>
      </c>
      <c r="N18">
        <v>1</v>
      </c>
      <c r="O18" t="s">
        <v>103</v>
      </c>
    </row>
    <row r="19" spans="1:15" x14ac:dyDescent="0.25">
      <c r="A19">
        <v>202209</v>
      </c>
      <c r="B19" t="s">
        <v>18</v>
      </c>
      <c r="C19">
        <v>2022</v>
      </c>
      <c r="D19" t="s">
        <v>100</v>
      </c>
      <c r="E19" t="s">
        <v>121</v>
      </c>
      <c r="F19" t="s">
        <v>28</v>
      </c>
      <c r="G19">
        <v>10</v>
      </c>
      <c r="H19" t="s">
        <v>107</v>
      </c>
      <c r="I19" t="s">
        <v>124</v>
      </c>
      <c r="J19">
        <v>944.32287369999995</v>
      </c>
      <c r="K19">
        <v>37.226505400000001</v>
      </c>
      <c r="L19">
        <v>3.9421374230000001</v>
      </c>
      <c r="M19" t="s">
        <v>103</v>
      </c>
      <c r="N19">
        <v>12.5</v>
      </c>
      <c r="O19" t="s">
        <v>103</v>
      </c>
    </row>
    <row r="20" spans="1:15" x14ac:dyDescent="0.25">
      <c r="A20">
        <v>202209</v>
      </c>
      <c r="B20" t="s">
        <v>18</v>
      </c>
      <c r="C20">
        <v>2022</v>
      </c>
      <c r="D20" t="s">
        <v>100</v>
      </c>
      <c r="E20" t="s">
        <v>121</v>
      </c>
      <c r="F20" t="s">
        <v>28</v>
      </c>
      <c r="G20">
        <v>10</v>
      </c>
      <c r="H20" t="s">
        <v>101</v>
      </c>
      <c r="I20" t="s">
        <v>125</v>
      </c>
      <c r="J20">
        <v>1292.164219</v>
      </c>
      <c r="K20">
        <v>41.383697890000001</v>
      </c>
      <c r="L20">
        <v>3.202665519</v>
      </c>
      <c r="M20" t="s">
        <v>103</v>
      </c>
      <c r="N20">
        <v>12.5</v>
      </c>
      <c r="O20" t="s">
        <v>103</v>
      </c>
    </row>
    <row r="21" spans="1:15" x14ac:dyDescent="0.25">
      <c r="A21">
        <v>202209</v>
      </c>
      <c r="B21" t="s">
        <v>18</v>
      </c>
      <c r="C21">
        <v>2022</v>
      </c>
      <c r="D21" t="s">
        <v>100</v>
      </c>
      <c r="E21" t="s">
        <v>121</v>
      </c>
      <c r="F21" t="s">
        <v>28</v>
      </c>
      <c r="G21">
        <v>10</v>
      </c>
      <c r="H21" t="s">
        <v>105</v>
      </c>
      <c r="I21" t="s">
        <v>126</v>
      </c>
      <c r="J21">
        <v>524.71443799999997</v>
      </c>
      <c r="K21">
        <v>32.391699819999999</v>
      </c>
      <c r="L21">
        <v>6.1732053609999999</v>
      </c>
      <c r="M21" t="s">
        <v>103</v>
      </c>
      <c r="N21">
        <v>12.5</v>
      </c>
      <c r="O21" t="s">
        <v>103</v>
      </c>
    </row>
    <row r="22" spans="1:15" x14ac:dyDescent="0.25">
      <c r="A22">
        <v>202209</v>
      </c>
      <c r="B22" t="s">
        <v>18</v>
      </c>
      <c r="C22">
        <v>2022</v>
      </c>
      <c r="D22" t="s">
        <v>100</v>
      </c>
      <c r="E22" t="s">
        <v>121</v>
      </c>
      <c r="F22" t="s">
        <v>25</v>
      </c>
      <c r="G22">
        <v>20</v>
      </c>
      <c r="H22" t="s">
        <v>107</v>
      </c>
      <c r="I22" t="s">
        <v>127</v>
      </c>
      <c r="J22">
        <v>0</v>
      </c>
      <c r="K22">
        <v>0</v>
      </c>
      <c r="L22">
        <v>0</v>
      </c>
      <c r="M22" t="s">
        <v>21</v>
      </c>
      <c r="N22">
        <v>1</v>
      </c>
      <c r="O22" t="s">
        <v>103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3D0C6-FEAD-4E42-92FC-06A23D4E511A}">
  <dimension ref="A1:K23"/>
  <sheetViews>
    <sheetView workbookViewId="0">
      <selection activeCell="L4" sqref="L4"/>
    </sheetView>
  </sheetViews>
  <sheetFormatPr defaultRowHeight="15" x14ac:dyDescent="0.25"/>
  <sheetData>
    <row r="1" spans="1:11" x14ac:dyDescent="0.25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56</v>
      </c>
      <c r="H1" t="s">
        <v>0</v>
      </c>
      <c r="I1" t="s">
        <v>2</v>
      </c>
      <c r="J1" t="s">
        <v>128</v>
      </c>
      <c r="K1" t="s">
        <v>52</v>
      </c>
    </row>
    <row r="2" spans="1:11" x14ac:dyDescent="0.25">
      <c r="A2">
        <v>202209</v>
      </c>
      <c r="B2" t="s">
        <v>41</v>
      </c>
      <c r="C2" t="s">
        <v>25</v>
      </c>
      <c r="D2" t="s">
        <v>16</v>
      </c>
      <c r="E2" t="s">
        <v>17</v>
      </c>
      <c r="F2">
        <v>3.298</v>
      </c>
      <c r="H2" t="s">
        <v>53</v>
      </c>
      <c r="I2" t="s">
        <v>25</v>
      </c>
      <c r="J2" s="1" t="str">
        <f>F23</f>
        <v>NA</v>
      </c>
      <c r="K2" s="1" t="s">
        <v>24</v>
      </c>
    </row>
    <row r="3" spans="1:11" x14ac:dyDescent="0.25">
      <c r="A3">
        <v>202209</v>
      </c>
      <c r="B3" t="s">
        <v>41</v>
      </c>
      <c r="C3" t="s">
        <v>25</v>
      </c>
      <c r="D3" t="s">
        <v>22</v>
      </c>
      <c r="E3" t="s">
        <v>17</v>
      </c>
      <c r="F3">
        <v>1.7150000000000001</v>
      </c>
      <c r="H3" t="s">
        <v>53</v>
      </c>
      <c r="I3" t="s">
        <v>15</v>
      </c>
      <c r="J3" s="1">
        <f>F18</f>
        <v>1.139</v>
      </c>
      <c r="K3" s="1" t="s">
        <v>24</v>
      </c>
    </row>
    <row r="4" spans="1:11" x14ac:dyDescent="0.25">
      <c r="A4">
        <v>202209</v>
      </c>
      <c r="B4" t="s">
        <v>41</v>
      </c>
      <c r="C4" t="s">
        <v>15</v>
      </c>
      <c r="D4" t="s">
        <v>26</v>
      </c>
      <c r="E4" t="s">
        <v>17</v>
      </c>
      <c r="F4">
        <v>0.434</v>
      </c>
      <c r="H4" t="s">
        <v>53</v>
      </c>
      <c r="I4" t="s">
        <v>28</v>
      </c>
      <c r="J4" s="1">
        <f>AVERAGE(F20:F22)</f>
        <v>0</v>
      </c>
      <c r="K4" s="1">
        <f>STDEVA(A19:A21)</f>
        <v>0</v>
      </c>
    </row>
    <row r="5" spans="1:11" x14ac:dyDescent="0.25">
      <c r="A5">
        <v>202209</v>
      </c>
      <c r="B5" t="s">
        <v>41</v>
      </c>
      <c r="C5" t="s">
        <v>15</v>
      </c>
      <c r="D5" t="s">
        <v>16</v>
      </c>
      <c r="E5" t="s">
        <v>17</v>
      </c>
      <c r="F5">
        <v>1.5009999999999999</v>
      </c>
      <c r="H5" t="s">
        <v>41</v>
      </c>
      <c r="I5" t="s">
        <v>25</v>
      </c>
      <c r="J5" s="1">
        <f>AVERAGE(F2:F3)</f>
        <v>2.5065</v>
      </c>
      <c r="K5" s="1">
        <f>STDEVA(F2:F3)</f>
        <v>1.1193500346183047</v>
      </c>
    </row>
    <row r="6" spans="1:11" x14ac:dyDescent="0.25">
      <c r="A6">
        <v>202209</v>
      </c>
      <c r="B6" t="s">
        <v>41</v>
      </c>
      <c r="C6" t="s">
        <v>15</v>
      </c>
      <c r="D6" t="s">
        <v>22</v>
      </c>
      <c r="E6" t="s">
        <v>17</v>
      </c>
      <c r="F6">
        <v>1.9910000000000001</v>
      </c>
      <c r="H6" t="s">
        <v>41</v>
      </c>
      <c r="I6" t="s">
        <v>15</v>
      </c>
      <c r="J6" s="1">
        <f>AVERAGE(F4:F6)</f>
        <v>1.3086666666666666</v>
      </c>
      <c r="K6" s="1">
        <f>STDEVA(F4:F6)</f>
        <v>0.79611954713681865</v>
      </c>
    </row>
    <row r="7" spans="1:11" x14ac:dyDescent="0.25">
      <c r="A7">
        <v>202209</v>
      </c>
      <c r="B7" t="s">
        <v>41</v>
      </c>
      <c r="C7" t="s">
        <v>28</v>
      </c>
      <c r="D7" t="s">
        <v>66</v>
      </c>
      <c r="E7" t="s">
        <v>17</v>
      </c>
      <c r="F7">
        <v>0.36499999999999999</v>
      </c>
      <c r="H7" t="s">
        <v>41</v>
      </c>
      <c r="I7" t="s">
        <v>28</v>
      </c>
      <c r="J7" s="1">
        <f>AVERAGE(F7:F9)</f>
        <v>0.14133333333333334</v>
      </c>
      <c r="K7" s="1">
        <f>STDEVA(F7:F9)</f>
        <v>0.1959345128693088</v>
      </c>
    </row>
    <row r="8" spans="1:11" x14ac:dyDescent="0.25">
      <c r="A8">
        <v>202209</v>
      </c>
      <c r="B8" t="s">
        <v>41</v>
      </c>
      <c r="C8" t="s">
        <v>28</v>
      </c>
      <c r="D8" t="s">
        <v>68</v>
      </c>
      <c r="E8" t="s">
        <v>17</v>
      </c>
      <c r="F8">
        <v>5.8999999999999997E-2</v>
      </c>
      <c r="H8" t="s">
        <v>32</v>
      </c>
      <c r="I8" t="s">
        <v>25</v>
      </c>
      <c r="J8" s="1">
        <f>AVERAGE(F10:F11)</f>
        <v>0.90599999999999992</v>
      </c>
      <c r="K8" s="1">
        <f>STDEVA(F10:F11)</f>
        <v>0.77781745930520252</v>
      </c>
    </row>
    <row r="9" spans="1:11" x14ac:dyDescent="0.25">
      <c r="A9">
        <v>202209</v>
      </c>
      <c r="B9" t="s">
        <v>41</v>
      </c>
      <c r="C9" t="s">
        <v>28</v>
      </c>
      <c r="D9" t="s">
        <v>70</v>
      </c>
      <c r="E9" t="s">
        <v>17</v>
      </c>
      <c r="F9">
        <v>0</v>
      </c>
      <c r="H9" t="s">
        <v>32</v>
      </c>
      <c r="I9" t="s">
        <v>15</v>
      </c>
      <c r="J9" s="1">
        <f>AVERAGE(F12:F14)</f>
        <v>0.91966666666666674</v>
      </c>
      <c r="K9" s="1">
        <f>STDEVA(F12:F14)</f>
        <v>0.73418889485835537</v>
      </c>
    </row>
    <row r="10" spans="1:11" x14ac:dyDescent="0.25">
      <c r="A10">
        <v>202209</v>
      </c>
      <c r="B10" t="s">
        <v>32</v>
      </c>
      <c r="C10" t="s">
        <v>25</v>
      </c>
      <c r="D10" t="s">
        <v>16</v>
      </c>
      <c r="E10" t="s">
        <v>17</v>
      </c>
      <c r="F10">
        <v>1.456</v>
      </c>
      <c r="H10" t="s">
        <v>32</v>
      </c>
      <c r="I10" t="s">
        <v>28</v>
      </c>
      <c r="J10" s="1">
        <f>AVERAGE(F15:F17)</f>
        <v>0.71499999999999997</v>
      </c>
      <c r="K10" s="1">
        <f>STDEVA(F15:F17)</f>
        <v>0.31834101212379157</v>
      </c>
    </row>
    <row r="11" spans="1:11" x14ac:dyDescent="0.25">
      <c r="A11">
        <v>202209</v>
      </c>
      <c r="B11" t="s">
        <v>32</v>
      </c>
      <c r="C11" t="s">
        <v>25</v>
      </c>
      <c r="D11" t="s">
        <v>22</v>
      </c>
      <c r="E11" t="s">
        <v>17</v>
      </c>
      <c r="F11">
        <v>0.35599999999999998</v>
      </c>
      <c r="H11" t="s">
        <v>54</v>
      </c>
      <c r="I11" t="s">
        <v>25</v>
      </c>
      <c r="J11" s="1" t="s">
        <v>24</v>
      </c>
      <c r="K11" s="1" t="s">
        <v>24</v>
      </c>
    </row>
    <row r="12" spans="1:11" x14ac:dyDescent="0.25">
      <c r="A12">
        <v>202209</v>
      </c>
      <c r="B12" t="s">
        <v>32</v>
      </c>
      <c r="C12" t="s">
        <v>15</v>
      </c>
      <c r="D12" t="s">
        <v>26</v>
      </c>
      <c r="E12" t="s">
        <v>17</v>
      </c>
      <c r="F12">
        <v>0.33300000000000002</v>
      </c>
      <c r="H12" t="s">
        <v>54</v>
      </c>
      <c r="I12" t="s">
        <v>15</v>
      </c>
      <c r="J12" s="1" t="s">
        <v>24</v>
      </c>
      <c r="K12" s="1" t="s">
        <v>24</v>
      </c>
    </row>
    <row r="13" spans="1:11" x14ac:dyDescent="0.25">
      <c r="A13">
        <v>202209</v>
      </c>
      <c r="B13" t="s">
        <v>32</v>
      </c>
      <c r="C13" t="s">
        <v>15</v>
      </c>
      <c r="D13" t="s">
        <v>16</v>
      </c>
      <c r="E13" t="s">
        <v>17</v>
      </c>
      <c r="F13">
        <v>0.68300000000000005</v>
      </c>
      <c r="H13" t="s">
        <v>54</v>
      </c>
      <c r="I13" t="s">
        <v>28</v>
      </c>
      <c r="J13" s="1" t="s">
        <v>24</v>
      </c>
      <c r="K13" s="1" t="s">
        <v>24</v>
      </c>
    </row>
    <row r="14" spans="1:11" x14ac:dyDescent="0.25">
      <c r="A14">
        <v>202209</v>
      </c>
      <c r="B14" t="s">
        <v>32</v>
      </c>
      <c r="C14" t="s">
        <v>15</v>
      </c>
      <c r="D14" t="s">
        <v>22</v>
      </c>
      <c r="E14" t="s">
        <v>17</v>
      </c>
      <c r="F14">
        <v>1.7430000000000001</v>
      </c>
    </row>
    <row r="15" spans="1:11" x14ac:dyDescent="0.25">
      <c r="A15">
        <v>202209</v>
      </c>
      <c r="B15" t="s">
        <v>32</v>
      </c>
      <c r="C15" t="s">
        <v>28</v>
      </c>
      <c r="D15" t="s">
        <v>66</v>
      </c>
      <c r="E15" t="s">
        <v>17</v>
      </c>
      <c r="F15">
        <v>1.0549999999999999</v>
      </c>
    </row>
    <row r="16" spans="1:11" x14ac:dyDescent="0.25">
      <c r="A16">
        <v>202209</v>
      </c>
      <c r="B16" t="s">
        <v>32</v>
      </c>
      <c r="C16" t="s">
        <v>28</v>
      </c>
      <c r="D16" t="s">
        <v>68</v>
      </c>
      <c r="E16" t="s">
        <v>17</v>
      </c>
      <c r="F16">
        <v>0.42399999999999999</v>
      </c>
    </row>
    <row r="17" spans="1:6" x14ac:dyDescent="0.25">
      <c r="A17">
        <v>202209</v>
      </c>
      <c r="B17" t="s">
        <v>32</v>
      </c>
      <c r="C17" t="s">
        <v>28</v>
      </c>
      <c r="D17" t="s">
        <v>70</v>
      </c>
      <c r="E17" t="s">
        <v>17</v>
      </c>
      <c r="F17">
        <v>0.66600000000000004</v>
      </c>
    </row>
    <row r="18" spans="1:6" x14ac:dyDescent="0.25">
      <c r="A18">
        <v>202209</v>
      </c>
      <c r="B18" t="s">
        <v>14</v>
      </c>
      <c r="C18" t="s">
        <v>15</v>
      </c>
      <c r="D18" t="s">
        <v>16</v>
      </c>
      <c r="E18" t="s">
        <v>17</v>
      </c>
      <c r="F18">
        <v>1.139</v>
      </c>
    </row>
    <row r="19" spans="1:6" x14ac:dyDescent="0.25">
      <c r="A19">
        <v>202209</v>
      </c>
      <c r="B19" t="s">
        <v>14</v>
      </c>
      <c r="C19" t="s">
        <v>15</v>
      </c>
      <c r="D19" t="s">
        <v>22</v>
      </c>
      <c r="E19" t="s">
        <v>17</v>
      </c>
      <c r="F19" t="s">
        <v>24</v>
      </c>
    </row>
    <row r="20" spans="1:6" x14ac:dyDescent="0.25">
      <c r="A20">
        <v>202209</v>
      </c>
      <c r="B20" t="s">
        <v>14</v>
      </c>
      <c r="C20" t="s">
        <v>28</v>
      </c>
      <c r="D20" t="s">
        <v>66</v>
      </c>
      <c r="E20" t="s">
        <v>17</v>
      </c>
      <c r="F20">
        <v>0</v>
      </c>
    </row>
    <row r="21" spans="1:6" x14ac:dyDescent="0.25">
      <c r="A21">
        <v>202209</v>
      </c>
      <c r="B21" t="s">
        <v>14</v>
      </c>
      <c r="C21" t="s">
        <v>28</v>
      </c>
      <c r="D21" t="s">
        <v>68</v>
      </c>
      <c r="E21" t="s">
        <v>17</v>
      </c>
      <c r="F21">
        <v>0</v>
      </c>
    </row>
    <row r="22" spans="1:6" x14ac:dyDescent="0.25">
      <c r="A22">
        <v>202209</v>
      </c>
      <c r="B22" t="s">
        <v>14</v>
      </c>
      <c r="C22" t="s">
        <v>28</v>
      </c>
      <c r="D22" t="s">
        <v>70</v>
      </c>
      <c r="E22" t="s">
        <v>17</v>
      </c>
      <c r="F22">
        <v>0</v>
      </c>
    </row>
    <row r="23" spans="1:6" x14ac:dyDescent="0.25">
      <c r="A23">
        <v>202209</v>
      </c>
      <c r="B23" t="s">
        <v>14</v>
      </c>
      <c r="C23" t="s">
        <v>25</v>
      </c>
      <c r="D23" t="s">
        <v>26</v>
      </c>
      <c r="E23" t="s">
        <v>85</v>
      </c>
      <c r="F23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Manuscript Table</vt:lpstr>
      <vt:lpstr>Table</vt:lpstr>
      <vt:lpstr>NUTS</vt:lpstr>
      <vt:lpstr>Dionex</vt:lpstr>
      <vt:lpstr>Sulfide</vt:lpstr>
      <vt:lpstr>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Wilson, Stephanie</dc:creator>
  <cp:lastModifiedBy>Wilson, Stephanie</cp:lastModifiedBy>
  <dcterms:created xsi:type="dcterms:W3CDTF">2023-09-08T01:03:12Z</dcterms:created>
  <dcterms:modified xsi:type="dcterms:W3CDTF">2025-04-26T16:47:19Z</dcterms:modified>
</cp:coreProperties>
</file>