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Soil Characteristics Data\"/>
    </mc:Choice>
  </mc:AlternateContent>
  <xr:revisionPtr revIDLastSave="0" documentId="13_ncr:1_{16E71BF2-C439-470C-97B2-A12C120C4232}" xr6:coauthVersionLast="47" xr6:coauthVersionMax="47" xr10:uidLastSave="{00000000-0000-0000-0000-000000000000}"/>
  <bookViews>
    <workbookView xWindow="-120" yWindow="-120" windowWidth="29040" windowHeight="15720" xr2:uid="{DF49AF22-F546-476D-8A3E-E7E8C89FB6D0}"/>
  </bookViews>
  <sheets>
    <sheet name="For Paper" sheetId="5" r:id="rId1"/>
    <sheet name="Summary Table" sheetId="4" r:id="rId2"/>
    <sheet name="Avgs" sheetId="3" r:id="rId3"/>
    <sheet name="Sheet1" sheetId="6" r:id="rId4"/>
    <sheet name="Data" sheetId="1" r:id="rId5"/>
    <sheet name="Raw W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3" l="1"/>
  <c r="R7" i="3" l="1"/>
  <c r="V7" i="3" s="1"/>
  <c r="R6" i="3"/>
  <c r="V6" i="3" s="1"/>
  <c r="S2" i="3"/>
  <c r="U2" i="3" s="1"/>
  <c r="Q3" i="3"/>
  <c r="T3" i="3" s="1"/>
  <c r="Q4" i="3"/>
  <c r="T4" i="3" s="1"/>
  <c r="Q5" i="3"/>
  <c r="T5" i="3" s="1"/>
  <c r="Q6" i="3"/>
  <c r="T6" i="3" s="1"/>
  <c r="Q7" i="3"/>
  <c r="T7" i="3" s="1"/>
  <c r="Q8" i="3"/>
  <c r="T8" i="3" s="1"/>
  <c r="Q9" i="3"/>
  <c r="T9" i="3" s="1"/>
  <c r="Q10" i="3"/>
  <c r="T10" i="3" s="1"/>
  <c r="Q11" i="3"/>
  <c r="T11" i="3" s="1"/>
  <c r="Q12" i="3"/>
  <c r="T12" i="3" s="1"/>
  <c r="Q13" i="3"/>
  <c r="T13" i="3" s="1"/>
  <c r="Q14" i="3"/>
  <c r="T14" i="3" s="1"/>
  <c r="Q15" i="3"/>
  <c r="T15" i="3" s="1"/>
  <c r="Q16" i="3"/>
  <c r="T16" i="3" s="1"/>
  <c r="Q17" i="3"/>
  <c r="T17" i="3" s="1"/>
  <c r="Q18" i="3"/>
  <c r="T18" i="3" s="1"/>
  <c r="Q19" i="3"/>
  <c r="T19" i="3" s="1"/>
  <c r="Q20" i="3"/>
  <c r="T20" i="3" s="1"/>
  <c r="Q21" i="3"/>
  <c r="T21" i="3" s="1"/>
  <c r="Q22" i="3"/>
  <c r="T22" i="3" s="1"/>
  <c r="Q23" i="3"/>
  <c r="T23" i="3" s="1"/>
  <c r="Q24" i="3"/>
  <c r="T24" i="3" s="1"/>
  <c r="Q25" i="3"/>
  <c r="T25" i="3" s="1"/>
  <c r="Q26" i="3"/>
  <c r="T26" i="3" s="1"/>
  <c r="Q27" i="3"/>
  <c r="T27" i="3" s="1"/>
  <c r="Q28" i="3"/>
  <c r="T28" i="3" s="1"/>
  <c r="Q29" i="3"/>
  <c r="T29" i="3" s="1"/>
  <c r="Q30" i="3"/>
  <c r="T30" i="3" s="1"/>
  <c r="Q31" i="3"/>
  <c r="T31" i="3" s="1"/>
  <c r="Q32" i="3"/>
  <c r="T32" i="3" s="1"/>
  <c r="Q33" i="3"/>
  <c r="T33" i="3" s="1"/>
  <c r="Q34" i="3"/>
  <c r="T34" i="3" s="1"/>
  <c r="Q35" i="3"/>
  <c r="T35" i="3" s="1"/>
  <c r="Q36" i="3"/>
  <c r="T36" i="3" s="1"/>
  <c r="Q37" i="3"/>
  <c r="T37" i="3" s="1"/>
  <c r="Q2" i="3"/>
  <c r="T2" i="3" s="1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R5" i="3"/>
  <c r="V5" i="3" s="1"/>
  <c r="R8" i="3"/>
  <c r="V8" i="3" s="1"/>
  <c r="R9" i="3"/>
  <c r="V9" i="3" s="1"/>
  <c r="R10" i="3"/>
  <c r="V10" i="3" s="1"/>
  <c r="R11" i="3"/>
  <c r="V11" i="3" s="1"/>
  <c r="R12" i="3"/>
  <c r="V12" i="3" s="1"/>
  <c r="R13" i="3"/>
  <c r="V13" i="3" s="1"/>
  <c r="R14" i="3"/>
  <c r="V14" i="3" s="1"/>
  <c r="R15" i="3"/>
  <c r="V15" i="3" s="1"/>
  <c r="R16" i="3"/>
  <c r="V16" i="3" s="1"/>
  <c r="R17" i="3"/>
  <c r="V17" i="3" s="1"/>
  <c r="R18" i="3"/>
  <c r="V18" i="3" s="1"/>
  <c r="R19" i="3"/>
  <c r="V19" i="3" s="1"/>
  <c r="R20" i="3"/>
  <c r="V20" i="3" s="1"/>
  <c r="R21" i="3"/>
  <c r="V21" i="3" s="1"/>
  <c r="R22" i="3"/>
  <c r="V22" i="3" s="1"/>
  <c r="R23" i="3"/>
  <c r="V23" i="3" s="1"/>
  <c r="R24" i="3"/>
  <c r="V24" i="3" s="1"/>
  <c r="R25" i="3"/>
  <c r="V25" i="3" s="1"/>
  <c r="R26" i="3"/>
  <c r="V26" i="3" s="1"/>
  <c r="R27" i="3"/>
  <c r="V27" i="3" s="1"/>
  <c r="R28" i="3"/>
  <c r="V28" i="3" s="1"/>
  <c r="R29" i="3"/>
  <c r="V29" i="3" s="1"/>
  <c r="R30" i="3"/>
  <c r="V30" i="3" s="1"/>
  <c r="R31" i="3"/>
  <c r="V31" i="3" s="1"/>
  <c r="R32" i="3"/>
  <c r="V32" i="3" s="1"/>
  <c r="R33" i="3"/>
  <c r="V33" i="3" s="1"/>
  <c r="R34" i="3"/>
  <c r="V34" i="3" s="1"/>
  <c r="R35" i="3"/>
  <c r="V35" i="3" s="1"/>
  <c r="R36" i="3"/>
  <c r="V36" i="3" s="1"/>
  <c r="R37" i="3"/>
  <c r="V37" i="3" s="1"/>
  <c r="S4" i="3"/>
  <c r="U4" i="3" s="1"/>
  <c r="S3" i="3"/>
  <c r="U3" i="3" s="1"/>
  <c r="R4" i="3"/>
  <c r="V4" i="3" s="1"/>
  <c r="R3" i="3"/>
  <c r="V3" i="3" s="1"/>
  <c r="R2" i="3"/>
  <c r="V2" i="3" s="1"/>
  <c r="AC37" i="3"/>
  <c r="AB37" i="3"/>
  <c r="AA37" i="3"/>
  <c r="Z37" i="3"/>
  <c r="AC34" i="3"/>
  <c r="AB34" i="3"/>
  <c r="AA34" i="3"/>
  <c r="Z34" i="3"/>
  <c r="AC31" i="3"/>
  <c r="AB31" i="3"/>
  <c r="AA31" i="3"/>
  <c r="Z31" i="3"/>
  <c r="AC28" i="3"/>
  <c r="AB28" i="3"/>
  <c r="AA28" i="3"/>
  <c r="Z28" i="3"/>
  <c r="AC25" i="3"/>
  <c r="AB25" i="3"/>
  <c r="AA25" i="3"/>
  <c r="Z25" i="3"/>
  <c r="AC22" i="3"/>
  <c r="AB22" i="3"/>
  <c r="AA22" i="3"/>
  <c r="Z22" i="3"/>
  <c r="AC19" i="3"/>
  <c r="AB19" i="3"/>
  <c r="AA19" i="3"/>
  <c r="Z19" i="3"/>
  <c r="AC16" i="3"/>
  <c r="AB16" i="3"/>
  <c r="AA16" i="3"/>
  <c r="Z16" i="3"/>
  <c r="AC13" i="3"/>
  <c r="AB13" i="3"/>
  <c r="AA13" i="3"/>
  <c r="Z13" i="3"/>
  <c r="AC10" i="3"/>
  <c r="AB10" i="3"/>
  <c r="AA10" i="3"/>
  <c r="Z10" i="3"/>
  <c r="AC7" i="3"/>
  <c r="AB7" i="3"/>
  <c r="AA7" i="3"/>
  <c r="Z7" i="3"/>
  <c r="AE4" i="3"/>
  <c r="AD4" i="3"/>
  <c r="AC4" i="3"/>
  <c r="AB4" i="3"/>
  <c r="AA4" i="3"/>
  <c r="Z4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AO37" i="3"/>
  <c r="AN37" i="3"/>
  <c r="AO34" i="3"/>
  <c r="AN34" i="3"/>
  <c r="AO31" i="3"/>
  <c r="AN31" i="3"/>
  <c r="AO28" i="3"/>
  <c r="AN28" i="3"/>
  <c r="AO25" i="3"/>
  <c r="AN25" i="3"/>
  <c r="AO22" i="3"/>
  <c r="AN22" i="3"/>
  <c r="AO19" i="3"/>
  <c r="AN19" i="3"/>
  <c r="AO16" i="3"/>
  <c r="AN16" i="3"/>
  <c r="AO13" i="3"/>
  <c r="AN13" i="3"/>
  <c r="AO10" i="3"/>
  <c r="AN10" i="3"/>
  <c r="AO7" i="3"/>
  <c r="AN7" i="3"/>
  <c r="AO4" i="3"/>
  <c r="AN4" i="3"/>
  <c r="AM37" i="3"/>
  <c r="AL37" i="3"/>
  <c r="AM34" i="3"/>
  <c r="AL34" i="3"/>
  <c r="AM31" i="3"/>
  <c r="AL31" i="3"/>
  <c r="AM28" i="3"/>
  <c r="AL28" i="3"/>
  <c r="AM25" i="3"/>
  <c r="AL25" i="3"/>
  <c r="AM22" i="3"/>
  <c r="AL22" i="3"/>
  <c r="AM19" i="3"/>
  <c r="AL19" i="3"/>
  <c r="AM16" i="3"/>
  <c r="AL16" i="3"/>
  <c r="AM13" i="3"/>
  <c r="AL13" i="3"/>
  <c r="AM10" i="3"/>
  <c r="AL10" i="3"/>
  <c r="AM7" i="3"/>
  <c r="AL7" i="3"/>
  <c r="AM4" i="3"/>
  <c r="AL4" i="3"/>
  <c r="AJ4" i="3"/>
  <c r="AK37" i="3"/>
  <c r="AJ37" i="3"/>
  <c r="AK34" i="3"/>
  <c r="AJ34" i="3"/>
  <c r="AK31" i="3"/>
  <c r="AJ31" i="3"/>
  <c r="AK28" i="3"/>
  <c r="AJ28" i="3"/>
  <c r="AK25" i="3"/>
  <c r="AJ25" i="3"/>
  <c r="AK22" i="3"/>
  <c r="AJ22" i="3"/>
  <c r="AK19" i="3"/>
  <c r="AJ19" i="3"/>
  <c r="AK16" i="3"/>
  <c r="AJ16" i="3"/>
  <c r="AK13" i="3"/>
  <c r="AJ13" i="3"/>
  <c r="AK10" i="3"/>
  <c r="AJ10" i="3"/>
  <c r="AK7" i="3"/>
  <c r="AJ7" i="3"/>
  <c r="AK4" i="3"/>
  <c r="AI37" i="3"/>
  <c r="AH37" i="3"/>
  <c r="AI34" i="3"/>
  <c r="AH34" i="3"/>
  <c r="AI31" i="3"/>
  <c r="AH31" i="3"/>
  <c r="AI28" i="3"/>
  <c r="AH28" i="3"/>
  <c r="AI25" i="3"/>
  <c r="AH25" i="3"/>
  <c r="AI22" i="3"/>
  <c r="AH22" i="3"/>
  <c r="AI19" i="3"/>
  <c r="AH19" i="3"/>
  <c r="AI16" i="3"/>
  <c r="AH16" i="3"/>
  <c r="AI13" i="3"/>
  <c r="AH13" i="3"/>
  <c r="AI10" i="3"/>
  <c r="AH10" i="3"/>
  <c r="AI7" i="3"/>
  <c r="AH7" i="3"/>
  <c r="AI4" i="3"/>
  <c r="AH4" i="3"/>
  <c r="H8" i="2"/>
  <c r="I8" i="2"/>
  <c r="AG37" i="3"/>
  <c r="AF37" i="3"/>
  <c r="AE37" i="3"/>
  <c r="AD37" i="3"/>
  <c r="Y37" i="3"/>
  <c r="X37" i="3"/>
  <c r="AG34" i="3"/>
  <c r="AF34" i="3"/>
  <c r="AE34" i="3"/>
  <c r="AD34" i="3"/>
  <c r="Y34" i="3"/>
  <c r="X34" i="3"/>
  <c r="AG31" i="3"/>
  <c r="AF31" i="3"/>
  <c r="AE31" i="3"/>
  <c r="AD31" i="3"/>
  <c r="Y31" i="3"/>
  <c r="X31" i="3"/>
  <c r="AG28" i="3"/>
  <c r="AF28" i="3"/>
  <c r="AE28" i="3"/>
  <c r="AD28" i="3"/>
  <c r="Y28" i="3"/>
  <c r="X28" i="3"/>
  <c r="AG25" i="3"/>
  <c r="AF25" i="3"/>
  <c r="AE25" i="3"/>
  <c r="AD25" i="3"/>
  <c r="Y25" i="3"/>
  <c r="X25" i="3"/>
  <c r="AG22" i="3"/>
  <c r="AF22" i="3"/>
  <c r="AE22" i="3"/>
  <c r="AD22" i="3"/>
  <c r="Y22" i="3"/>
  <c r="X22" i="3"/>
  <c r="AG19" i="3"/>
  <c r="AF19" i="3"/>
  <c r="AE19" i="3"/>
  <c r="AD19" i="3"/>
  <c r="Y19" i="3"/>
  <c r="X19" i="3"/>
  <c r="AG16" i="3"/>
  <c r="AF16" i="3"/>
  <c r="AE16" i="3"/>
  <c r="AD16" i="3"/>
  <c r="Y16" i="3"/>
  <c r="X16" i="3"/>
  <c r="AG13" i="3"/>
  <c r="AF13" i="3"/>
  <c r="AE13" i="3"/>
  <c r="AD13" i="3"/>
  <c r="Y13" i="3"/>
  <c r="X13" i="3"/>
  <c r="AG10" i="3"/>
  <c r="AF10" i="3"/>
  <c r="AE10" i="3"/>
  <c r="AD10" i="3"/>
  <c r="Y10" i="3"/>
  <c r="X10" i="3"/>
  <c r="AG7" i="3"/>
  <c r="AF7" i="3"/>
  <c r="AE7" i="3"/>
  <c r="AD7" i="3"/>
  <c r="Y7" i="3"/>
  <c r="X7" i="3"/>
  <c r="AG4" i="3"/>
  <c r="AF4" i="3"/>
  <c r="Y4" i="3"/>
  <c r="I3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AS7" i="3" l="1"/>
  <c r="AT7" i="3"/>
  <c r="AV34" i="3"/>
  <c r="AU34" i="3"/>
  <c r="AV22" i="3"/>
  <c r="AU22" i="3"/>
  <c r="AU10" i="3"/>
  <c r="AV10" i="3"/>
  <c r="AV7" i="3"/>
  <c r="AU7" i="3"/>
  <c r="AS34" i="3"/>
  <c r="AT34" i="3"/>
  <c r="AT28" i="3"/>
  <c r="AS28" i="3"/>
  <c r="AT22" i="3"/>
  <c r="AS22" i="3"/>
  <c r="AS16" i="3"/>
  <c r="AT16" i="3"/>
  <c r="AT10" i="3"/>
  <c r="AS10" i="3"/>
  <c r="AU4" i="3"/>
  <c r="AV4" i="3"/>
  <c r="AT4" i="3"/>
  <c r="AS4" i="3"/>
  <c r="AU28" i="3"/>
  <c r="AV28" i="3"/>
  <c r="AV16" i="3"/>
  <c r="AU16" i="3"/>
  <c r="AV37" i="3"/>
  <c r="AU37" i="3"/>
  <c r="AV31" i="3"/>
  <c r="AU31" i="3"/>
  <c r="AV25" i="3"/>
  <c r="AU25" i="3"/>
  <c r="AU19" i="3"/>
  <c r="AV19" i="3"/>
  <c r="AV13" i="3"/>
  <c r="AU13" i="3"/>
  <c r="AT37" i="3"/>
  <c r="AS37" i="3"/>
  <c r="AT31" i="3"/>
  <c r="AS31" i="3"/>
  <c r="AS25" i="3"/>
  <c r="AT25" i="3"/>
  <c r="AT19" i="3"/>
  <c r="AS19" i="3"/>
  <c r="AT13" i="3"/>
  <c r="AS13" i="3"/>
  <c r="AP10" i="3"/>
  <c r="AQ28" i="3"/>
  <c r="AQ4" i="3"/>
  <c r="AQ10" i="3"/>
  <c r="AQ22" i="3"/>
  <c r="AQ19" i="3"/>
  <c r="AP7" i="3"/>
  <c r="AQ13" i="3"/>
  <c r="AP25" i="3"/>
  <c r="AP4" i="3"/>
  <c r="AQ16" i="3"/>
  <c r="AP22" i="3"/>
  <c r="AQ34" i="3"/>
  <c r="AP16" i="3"/>
  <c r="AP28" i="3"/>
  <c r="AQ7" i="3"/>
  <c r="AQ25" i="3"/>
  <c r="AQ31" i="3"/>
  <c r="AQ37" i="3"/>
  <c r="AP19" i="3"/>
  <c r="AP13" i="3"/>
  <c r="AP31" i="3"/>
  <c r="AP34" i="3"/>
  <c r="AP37" i="3"/>
</calcChain>
</file>

<file path=xl/sharedStrings.xml><?xml version="1.0" encoding="utf-8"?>
<sst xmlns="http://schemas.openxmlformats.org/spreadsheetml/2006/main" count="487" uniqueCount="201">
  <si>
    <t>Sample_No</t>
  </si>
  <si>
    <t>Sample_ID</t>
  </si>
  <si>
    <t>pH</t>
  </si>
  <si>
    <t>Sal_Refract</t>
  </si>
  <si>
    <t>DI_Extracted</t>
  </si>
  <si>
    <t>yes</t>
  </si>
  <si>
    <t>Weight boat Wt (g)</t>
  </si>
  <si>
    <t>Sample + Boat Wt (g)</t>
  </si>
  <si>
    <t>Dry Sample + Boat Wt (g)</t>
  </si>
  <si>
    <t>Combusted Sample + Boat Wt (g)</t>
  </si>
  <si>
    <t>Gcrew_UP_A</t>
  </si>
  <si>
    <t>Gcrew_UP_C</t>
  </si>
  <si>
    <t>Gcrew_UP_B</t>
  </si>
  <si>
    <t>Gcrew_TR_A</t>
  </si>
  <si>
    <t>Gcrew_TR_B</t>
  </si>
  <si>
    <t>Gcrew_TR_C</t>
  </si>
  <si>
    <t>Gcrew_WC_A</t>
  </si>
  <si>
    <t>Gcrew_WC_B</t>
  </si>
  <si>
    <t>Gcrew_WC_C</t>
  </si>
  <si>
    <t>MSM_UP_A</t>
  </si>
  <si>
    <t>MSM_UP_B</t>
  </si>
  <si>
    <t>MSM_UP_C</t>
  </si>
  <si>
    <t>MSM_TR_A</t>
  </si>
  <si>
    <t>MSM_TR_B</t>
  </si>
  <si>
    <t>MSM_TR_C</t>
  </si>
  <si>
    <t>MSM_WC_A</t>
  </si>
  <si>
    <t>MSM_WC_B</t>
  </si>
  <si>
    <t>MSM_WC_C</t>
  </si>
  <si>
    <t>GWI_UP_A</t>
  </si>
  <si>
    <t>GWI_UP_B</t>
  </si>
  <si>
    <t>GWI_UP_C</t>
  </si>
  <si>
    <t>GWI_TR_A</t>
  </si>
  <si>
    <t>GWI_TR_B</t>
  </si>
  <si>
    <t>GWI_TR_C</t>
  </si>
  <si>
    <t>GWI_WC_A</t>
  </si>
  <si>
    <t>GWI_WC_B</t>
  </si>
  <si>
    <t>GWI_WC_C</t>
  </si>
  <si>
    <t>SWH_UP_A</t>
  </si>
  <si>
    <t>SWH_UP_B</t>
  </si>
  <si>
    <t>SWH_UP_C</t>
  </si>
  <si>
    <t>SHW_TR_A</t>
  </si>
  <si>
    <t>SWH_TR_B</t>
  </si>
  <si>
    <t>SWH_TR_C</t>
  </si>
  <si>
    <t>SWH_WC_A</t>
  </si>
  <si>
    <t>SWH_WC_B</t>
  </si>
  <si>
    <t>SWH_WC_C</t>
  </si>
  <si>
    <t>Percent_Water_ofWetSoil</t>
  </si>
  <si>
    <t>Percent_OM_ofWetSoil</t>
  </si>
  <si>
    <t>Percent_Water_drySoil</t>
  </si>
  <si>
    <t>Percent_OM_drySoil</t>
  </si>
  <si>
    <t>Site</t>
  </si>
  <si>
    <t>Zone</t>
  </si>
  <si>
    <t>pH Avg</t>
  </si>
  <si>
    <t>Std Error</t>
  </si>
  <si>
    <t>%water avg</t>
  </si>
  <si>
    <t>%water std err</t>
  </si>
  <si>
    <t>%OM Avg</t>
  </si>
  <si>
    <t>%OM std err</t>
  </si>
  <si>
    <t>Error</t>
  </si>
  <si>
    <t xml:space="preserve">%OM </t>
  </si>
  <si>
    <t>% Water</t>
  </si>
  <si>
    <t>GCReW</t>
  </si>
  <si>
    <t>Transition</t>
  </si>
  <si>
    <t>Upland</t>
  </si>
  <si>
    <t>Wetland</t>
  </si>
  <si>
    <t>MoneyStump Marsh</t>
  </si>
  <si>
    <t>Goodwin Islands</t>
  </si>
  <si>
    <t>Sweethall Marsh</t>
  </si>
  <si>
    <t>4.6 ± 0.023</t>
  </si>
  <si>
    <t>5.27 ± 0.022</t>
  </si>
  <si>
    <t>4.7 ± 0.10</t>
  </si>
  <si>
    <t>5.9 ± 0.11</t>
  </si>
  <si>
    <t>5.9 ± 0.17</t>
  </si>
  <si>
    <t>4.7 ± 0.035</t>
  </si>
  <si>
    <t>6.1 ± 0.10</t>
  </si>
  <si>
    <t>6.3 ± 0.17</t>
  </si>
  <si>
    <t>4.9 ± 0.067</t>
  </si>
  <si>
    <t>6.2 ± 0.052</t>
  </si>
  <si>
    <t>5.9 ± 0.084</t>
  </si>
  <si>
    <t>110 ± 1.4</t>
  </si>
  <si>
    <t xml:space="preserve">160 ± 1.8 </t>
  </si>
  <si>
    <t>810 ± 39</t>
  </si>
  <si>
    <t>200 ± 48</t>
  </si>
  <si>
    <t>710 ± 24</t>
  </si>
  <si>
    <t>1000 ± 065</t>
  </si>
  <si>
    <t>140 ± 2.9</t>
  </si>
  <si>
    <t>330 ± 38</t>
  </si>
  <si>
    <t>290 ± 73</t>
  </si>
  <si>
    <t>260 ± 32</t>
  </si>
  <si>
    <t>850 ± 56</t>
  </si>
  <si>
    <t>440 ± 7.7</t>
  </si>
  <si>
    <t>Water Content (%)</t>
  </si>
  <si>
    <t>Organic Content (%)</t>
  </si>
  <si>
    <t>88 ± 0.29</t>
  </si>
  <si>
    <t>88 ± 0.48</t>
  </si>
  <si>
    <t>31 ± 5.1</t>
  </si>
  <si>
    <t>81 ± 8.9</t>
  </si>
  <si>
    <t>22 ± 0.48</t>
  </si>
  <si>
    <t>47 ± 20</t>
  </si>
  <si>
    <t>90 ± 0.80</t>
  </si>
  <si>
    <t>52 ± 9.0</t>
  </si>
  <si>
    <t>72 ± 11</t>
  </si>
  <si>
    <t>72 ± 2.9</t>
  </si>
  <si>
    <t>29 ± 0.27</t>
  </si>
  <si>
    <t>74 ± 0.89</t>
  </si>
  <si>
    <t>4.6 ± 0.042</t>
  </si>
  <si>
    <t xml:space="preserve">Notes: </t>
  </si>
  <si>
    <t xml:space="preserve">soil pH measured in soil slurry </t>
  </si>
  <si>
    <t xml:space="preserve">Water content will come from drying </t>
  </si>
  <si>
    <t xml:space="preserve">Organic content will be loss on ignition </t>
  </si>
  <si>
    <t xml:space="preserve">Table 1: </t>
  </si>
  <si>
    <t>Replicate</t>
  </si>
  <si>
    <t>A</t>
  </si>
  <si>
    <t>B</t>
  </si>
  <si>
    <t>C</t>
  </si>
  <si>
    <t>MoneyStump Swamp</t>
  </si>
  <si>
    <t>Sweet Hall Marsh</t>
  </si>
  <si>
    <t>Soil_EC</t>
  </si>
  <si>
    <t>Soil_Sal</t>
  </si>
  <si>
    <t>Soil EC</t>
  </si>
  <si>
    <t>Soil EC std err</t>
  </si>
  <si>
    <t>Soil EC avg</t>
  </si>
  <si>
    <t>Soil conductivity measured in soi slurry</t>
  </si>
  <si>
    <t>23 ± 7.4</t>
  </si>
  <si>
    <t>49 ± 9.5</t>
  </si>
  <si>
    <t>4300 ± 150</t>
  </si>
  <si>
    <t>370 ± 52</t>
  </si>
  <si>
    <t>3000 ± 160</t>
  </si>
  <si>
    <t>5200 ± 93</t>
  </si>
  <si>
    <t>2200 ± 550</t>
  </si>
  <si>
    <t>4700 ± 110</t>
  </si>
  <si>
    <t>5500 ± 920</t>
  </si>
  <si>
    <t>250 ± 83</t>
  </si>
  <si>
    <t>1900 ± 190</t>
  </si>
  <si>
    <t>2400 ± 180</t>
  </si>
  <si>
    <t>Soil KCl Nox (uM)</t>
  </si>
  <si>
    <t>Soil KCl NH4 (uM)</t>
  </si>
  <si>
    <t>Soil KCl NH4 avg</t>
  </si>
  <si>
    <t>Soil KCl NH4 std err</t>
  </si>
  <si>
    <t>Soil KCl DIN (uM)</t>
  </si>
  <si>
    <t>Soil KCl NOx avg</t>
  </si>
  <si>
    <t>Soil KCl NOx std err</t>
  </si>
  <si>
    <t>Soil KCl DIN avg</t>
  </si>
  <si>
    <t>Soil KCl DIN std err</t>
  </si>
  <si>
    <t>50 ± 4.9</t>
  </si>
  <si>
    <t>42 ± 4.9</t>
  </si>
  <si>
    <t>62 ± 17</t>
  </si>
  <si>
    <t>9.3 ± 3.8</t>
  </si>
  <si>
    <t>29 ± 7.8</t>
  </si>
  <si>
    <t>78 ± 12</t>
  </si>
  <si>
    <t>21 ± 5.9</t>
  </si>
  <si>
    <t>140 ± 32</t>
  </si>
  <si>
    <t>134 ± 24</t>
  </si>
  <si>
    <t>53 ± 4.4</t>
  </si>
  <si>
    <t>43 ± 2.6</t>
  </si>
  <si>
    <t>22 ± 4.7</t>
  </si>
  <si>
    <r>
      <t xml:space="preserve"> Conductivity   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</si>
  <si>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 xml:space="preserve"> pH</t>
  </si>
  <si>
    <r>
      <t>Extractable DIN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M)</t>
    </r>
  </si>
  <si>
    <t xml:space="preserve">Extractable nutrients are KCl extracted and run on a SEAL discrete autoanalyzer </t>
  </si>
  <si>
    <t xml:space="preserve"> Conductivity (uS cm-1)</t>
  </si>
  <si>
    <t>Extractable DIN (µM)</t>
  </si>
  <si>
    <r>
      <t>% Water    (g wet soil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</si>
  <si>
    <r>
      <t>%Organic    (g wet soil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</si>
  <si>
    <r>
      <t>%Water         (g dry soil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</si>
  <si>
    <r>
      <t>%Organic         (g dry soil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</si>
  <si>
    <t>of wet soil</t>
  </si>
  <si>
    <t>11 ± 1.1</t>
  </si>
  <si>
    <t>38 ± 0.71</t>
  </si>
  <si>
    <t>88 ± 0.58</t>
  </si>
  <si>
    <t>45 ± 11</t>
  </si>
  <si>
    <t>86 ± 0.51</t>
  </si>
  <si>
    <t>90 ± 0.58</t>
  </si>
  <si>
    <t>27 ± 1.5</t>
  </si>
  <si>
    <t>69 ± 4.1</t>
  </si>
  <si>
    <t>60 ± 9.7</t>
  </si>
  <si>
    <t>61 ± 5.1</t>
  </si>
  <si>
    <t>88 ± 0.81</t>
  </si>
  <si>
    <t>77 ± 0.40</t>
  </si>
  <si>
    <t>21 ± 0.75</t>
  </si>
  <si>
    <t>46 ± 0.61</t>
  </si>
  <si>
    <t>96 ± 0.44</t>
  </si>
  <si>
    <t>54 ± 13</t>
  </si>
  <si>
    <t>97 ± 0.15</t>
  </si>
  <si>
    <t>95 ± 2.2</t>
  </si>
  <si>
    <t>34 ± 2.0</t>
  </si>
  <si>
    <t>83 ± 5.2</t>
  </si>
  <si>
    <t>69 ± 11</t>
  </si>
  <si>
    <t>71 ± 4.8</t>
  </si>
  <si>
    <t>97 ± 0.22</t>
  </si>
  <si>
    <t>83 ± 0.49</t>
  </si>
  <si>
    <t>of dry soil</t>
  </si>
  <si>
    <t>Moneystump Swamp</t>
  </si>
  <si>
    <t>Soil KCl NH4 (mg/L)</t>
  </si>
  <si>
    <t>Soil KCl NH4 ug/g soil</t>
  </si>
  <si>
    <t>Soil KCl Nox ug/g soil</t>
  </si>
  <si>
    <t>Soil KCl DIN (mg/L)</t>
  </si>
  <si>
    <t>Soil KCl NOx (mg/L)</t>
  </si>
  <si>
    <t>Soil KCl DIN ug/g soil</t>
  </si>
  <si>
    <t>Soil KCl Nox nmoles/g soil</t>
  </si>
  <si>
    <t>Soil KCl NH4 nmoles/g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</si>
</sst>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2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165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77F-B8B5-46B5-AD0D-A13B2ABFCD1B}">
  <dimension ref="B1:M64"/>
  <sheetViews>
    <sheetView tabSelected="1" topLeftCell="B1" workbookViewId="0">
      <selection activeCell="M17" sqref="M17"/>
    </sheetView>
  </sheetViews>
  <sheetFormatPr defaultColWidth="20.7109375" defaultRowHeight="15.75" x14ac:dyDescent="0.25"/>
  <cols>
    <col min="1" max="1" width="20.7109375" style="10"/>
    <col min="2" max="2" width="19.42578125" style="10" customWidth="1"/>
    <col min="3" max="3" width="16" style="10" customWidth="1"/>
    <col min="4" max="4" width="17.140625" style="10" customWidth="1"/>
    <col min="5" max="6" width="12.85546875" style="10" customWidth="1"/>
    <col min="7" max="7" width="13.7109375" style="10" customWidth="1"/>
    <col min="8" max="8" width="15" style="10" customWidth="1"/>
    <col min="9" max="9" width="16.85546875" style="10" customWidth="1"/>
    <col min="10" max="10" width="14.28515625" style="10" customWidth="1"/>
    <col min="11" max="11" width="19.5703125" style="43" bestFit="1" customWidth="1"/>
    <col min="12" max="16384" width="20.7109375" style="10"/>
  </cols>
  <sheetData>
    <row r="1" spans="2:13" x14ac:dyDescent="0.25">
      <c r="B1" s="10" t="s">
        <v>110</v>
      </c>
    </row>
    <row r="2" spans="2:13" ht="16.5" thickBot="1" x14ac:dyDescent="0.3">
      <c r="B2" s="23"/>
      <c r="C2" s="23"/>
      <c r="D2" s="23"/>
      <c r="E2" s="23"/>
      <c r="F2" s="23"/>
      <c r="G2" s="23"/>
      <c r="J2" s="10" t="s">
        <v>191</v>
      </c>
      <c r="K2" s="43" t="s">
        <v>191</v>
      </c>
    </row>
    <row r="3" spans="2:13" s="47" customFormat="1" ht="46.5" customHeight="1" thickBot="1" x14ac:dyDescent="0.3">
      <c r="B3" s="46" t="s">
        <v>50</v>
      </c>
      <c r="C3" s="46" t="s">
        <v>51</v>
      </c>
      <c r="D3" s="46" t="s">
        <v>157</v>
      </c>
      <c r="E3" s="46" t="s">
        <v>156</v>
      </c>
      <c r="F3" s="46" t="s">
        <v>91</v>
      </c>
      <c r="G3" s="46" t="s">
        <v>92</v>
      </c>
      <c r="H3" s="46" t="s">
        <v>158</v>
      </c>
      <c r="J3" s="46" t="s">
        <v>91</v>
      </c>
      <c r="K3" s="46" t="s">
        <v>92</v>
      </c>
      <c r="L3" s="59"/>
      <c r="M3" s="59"/>
    </row>
    <row r="4" spans="2:13" ht="19.5" customHeight="1" x14ac:dyDescent="0.25">
      <c r="B4" s="67" t="s">
        <v>61</v>
      </c>
      <c r="C4" s="24" t="s">
        <v>63</v>
      </c>
      <c r="D4" s="25" t="s">
        <v>105</v>
      </c>
      <c r="E4" s="25" t="s">
        <v>123</v>
      </c>
      <c r="F4" s="26" t="s">
        <v>167</v>
      </c>
      <c r="G4" s="26" t="s">
        <v>179</v>
      </c>
      <c r="H4" s="26" t="s">
        <v>144</v>
      </c>
      <c r="J4" s="26" t="s">
        <v>79</v>
      </c>
      <c r="K4" s="26" t="s">
        <v>93</v>
      </c>
      <c r="L4" s="60"/>
      <c r="M4" s="61"/>
    </row>
    <row r="5" spans="2:13" ht="21" customHeight="1" x14ac:dyDescent="0.25">
      <c r="B5" s="64"/>
      <c r="C5" s="11" t="s">
        <v>62</v>
      </c>
      <c r="D5" s="12" t="s">
        <v>68</v>
      </c>
      <c r="E5" s="12" t="s">
        <v>124</v>
      </c>
      <c r="F5" s="13" t="s">
        <v>168</v>
      </c>
      <c r="G5" s="13" t="s">
        <v>180</v>
      </c>
      <c r="H5" s="13" t="s">
        <v>145</v>
      </c>
      <c r="J5" s="13" t="s">
        <v>80</v>
      </c>
      <c r="K5" s="13" t="s">
        <v>94</v>
      </c>
      <c r="L5" s="60"/>
      <c r="M5" s="61"/>
    </row>
    <row r="6" spans="2:13" ht="22.5" customHeight="1" x14ac:dyDescent="0.25">
      <c r="B6" s="65"/>
      <c r="C6" s="14" t="s">
        <v>64</v>
      </c>
      <c r="D6" s="15" t="s">
        <v>69</v>
      </c>
      <c r="E6" s="15" t="s">
        <v>125</v>
      </c>
      <c r="F6" s="16" t="s">
        <v>169</v>
      </c>
      <c r="G6" s="16" t="s">
        <v>181</v>
      </c>
      <c r="H6" s="16" t="s">
        <v>146</v>
      </c>
      <c r="J6" s="16" t="s">
        <v>81</v>
      </c>
      <c r="K6" s="16" t="s">
        <v>95</v>
      </c>
      <c r="L6" s="60"/>
      <c r="M6" s="61"/>
    </row>
    <row r="7" spans="2:13" ht="20.25" customHeight="1" x14ac:dyDescent="0.25">
      <c r="B7" s="68" t="s">
        <v>192</v>
      </c>
      <c r="C7" s="17" t="s">
        <v>63</v>
      </c>
      <c r="D7" s="18" t="s">
        <v>70</v>
      </c>
      <c r="E7" s="18" t="s">
        <v>126</v>
      </c>
      <c r="F7" s="19" t="s">
        <v>170</v>
      </c>
      <c r="G7" s="19" t="s">
        <v>182</v>
      </c>
      <c r="H7" s="19" t="s">
        <v>147</v>
      </c>
      <c r="J7" s="19" t="s">
        <v>82</v>
      </c>
      <c r="K7" s="19" t="s">
        <v>96</v>
      </c>
      <c r="L7" s="60"/>
      <c r="M7" s="62"/>
    </row>
    <row r="8" spans="2:13" ht="18.75" customHeight="1" x14ac:dyDescent="0.25">
      <c r="B8" s="64"/>
      <c r="C8" s="11" t="s">
        <v>62</v>
      </c>
      <c r="D8" s="12" t="s">
        <v>71</v>
      </c>
      <c r="E8" s="12" t="s">
        <v>127</v>
      </c>
      <c r="F8" s="13" t="s">
        <v>171</v>
      </c>
      <c r="G8" s="13" t="s">
        <v>183</v>
      </c>
      <c r="H8" s="13" t="s">
        <v>148</v>
      </c>
      <c r="J8" s="13" t="s">
        <v>83</v>
      </c>
      <c r="K8" s="13" t="s">
        <v>97</v>
      </c>
      <c r="L8" s="60"/>
      <c r="M8" s="61"/>
    </row>
    <row r="9" spans="2:13" ht="20.25" customHeight="1" x14ac:dyDescent="0.25">
      <c r="B9" s="65"/>
      <c r="C9" s="14" t="s">
        <v>64</v>
      </c>
      <c r="D9" s="15" t="s">
        <v>72</v>
      </c>
      <c r="E9" s="15" t="s">
        <v>128</v>
      </c>
      <c r="F9" s="16" t="s">
        <v>172</v>
      </c>
      <c r="G9" s="16" t="s">
        <v>184</v>
      </c>
      <c r="H9" s="16" t="s">
        <v>149</v>
      </c>
      <c r="J9" s="16" t="s">
        <v>84</v>
      </c>
      <c r="K9" s="16" t="s">
        <v>98</v>
      </c>
      <c r="L9" s="60"/>
      <c r="M9" s="63"/>
    </row>
    <row r="10" spans="2:13" ht="20.25" customHeight="1" x14ac:dyDescent="0.25">
      <c r="B10" s="68" t="s">
        <v>66</v>
      </c>
      <c r="C10" s="17" t="s">
        <v>63</v>
      </c>
      <c r="D10" s="18" t="s">
        <v>73</v>
      </c>
      <c r="E10" s="18" t="s">
        <v>129</v>
      </c>
      <c r="F10" s="19" t="s">
        <v>173</v>
      </c>
      <c r="G10" s="19" t="s">
        <v>185</v>
      </c>
      <c r="H10" s="19" t="s">
        <v>150</v>
      </c>
      <c r="J10" s="19" t="s">
        <v>85</v>
      </c>
      <c r="K10" s="19" t="s">
        <v>99</v>
      </c>
      <c r="L10" s="60"/>
      <c r="M10" s="63"/>
    </row>
    <row r="11" spans="2:13" ht="21.75" customHeight="1" x14ac:dyDescent="0.25">
      <c r="B11" s="64"/>
      <c r="C11" s="11" t="s">
        <v>62</v>
      </c>
      <c r="D11" s="12" t="s">
        <v>74</v>
      </c>
      <c r="E11" s="12" t="s">
        <v>130</v>
      </c>
      <c r="F11" s="13" t="s">
        <v>174</v>
      </c>
      <c r="G11" s="13" t="s">
        <v>186</v>
      </c>
      <c r="H11" s="13" t="s">
        <v>151</v>
      </c>
      <c r="J11" s="13" t="s">
        <v>86</v>
      </c>
      <c r="K11" s="13" t="s">
        <v>100</v>
      </c>
      <c r="L11" s="60"/>
      <c r="M11" s="63"/>
    </row>
    <row r="12" spans="2:13" ht="21" customHeight="1" x14ac:dyDescent="0.25">
      <c r="B12" s="65"/>
      <c r="C12" s="14" t="s">
        <v>64</v>
      </c>
      <c r="D12" s="15" t="s">
        <v>75</v>
      </c>
      <c r="E12" s="15" t="s">
        <v>131</v>
      </c>
      <c r="F12" s="16" t="s">
        <v>175</v>
      </c>
      <c r="G12" s="16" t="s">
        <v>187</v>
      </c>
      <c r="H12" s="16" t="s">
        <v>152</v>
      </c>
      <c r="J12" s="16" t="s">
        <v>87</v>
      </c>
      <c r="K12" s="16" t="s">
        <v>101</v>
      </c>
      <c r="L12" s="60"/>
      <c r="M12" s="62"/>
    </row>
    <row r="13" spans="2:13" ht="25.5" customHeight="1" x14ac:dyDescent="0.25">
      <c r="B13" s="64" t="s">
        <v>116</v>
      </c>
      <c r="C13" s="11" t="s">
        <v>63</v>
      </c>
      <c r="D13" s="12" t="s">
        <v>76</v>
      </c>
      <c r="E13" s="12" t="s">
        <v>132</v>
      </c>
      <c r="F13" s="13" t="s">
        <v>176</v>
      </c>
      <c r="G13" s="13" t="s">
        <v>188</v>
      </c>
      <c r="H13" s="13" t="s">
        <v>153</v>
      </c>
      <c r="J13" s="13" t="s">
        <v>88</v>
      </c>
      <c r="K13" s="13" t="s">
        <v>102</v>
      </c>
      <c r="L13" s="60"/>
      <c r="M13" s="63"/>
    </row>
    <row r="14" spans="2:13" ht="20.25" customHeight="1" x14ac:dyDescent="0.25">
      <c r="B14" s="64"/>
      <c r="C14" s="11" t="s">
        <v>62</v>
      </c>
      <c r="D14" s="12" t="s">
        <v>77</v>
      </c>
      <c r="E14" s="12" t="s">
        <v>133</v>
      </c>
      <c r="F14" s="13" t="s">
        <v>177</v>
      </c>
      <c r="G14" s="13" t="s">
        <v>189</v>
      </c>
      <c r="H14" s="13" t="s">
        <v>154</v>
      </c>
      <c r="J14" s="13" t="s">
        <v>89</v>
      </c>
      <c r="K14" s="13" t="s">
        <v>103</v>
      </c>
      <c r="L14" s="60"/>
      <c r="M14" s="61"/>
    </row>
    <row r="15" spans="2:13" ht="23.25" customHeight="1" thickBot="1" x14ac:dyDescent="0.3">
      <c r="B15" s="69"/>
      <c r="C15" s="20" t="s">
        <v>64</v>
      </c>
      <c r="D15" s="21" t="s">
        <v>78</v>
      </c>
      <c r="E15" s="21" t="s">
        <v>134</v>
      </c>
      <c r="F15" s="22" t="s">
        <v>178</v>
      </c>
      <c r="G15" s="22" t="s">
        <v>190</v>
      </c>
      <c r="H15" s="22" t="s">
        <v>155</v>
      </c>
      <c r="J15" s="22" t="s">
        <v>90</v>
      </c>
      <c r="K15" s="22" t="s">
        <v>104</v>
      </c>
      <c r="L15" s="60"/>
      <c r="M15" s="61"/>
    </row>
    <row r="20" spans="2:11" x14ac:dyDescent="0.25">
      <c r="B20" s="10" t="s">
        <v>106</v>
      </c>
    </row>
    <row r="21" spans="2:11" x14ac:dyDescent="0.25">
      <c r="B21" s="10" t="s">
        <v>107</v>
      </c>
    </row>
    <row r="22" spans="2:11" x14ac:dyDescent="0.25">
      <c r="B22" s="10" t="s">
        <v>122</v>
      </c>
    </row>
    <row r="23" spans="2:11" x14ac:dyDescent="0.25">
      <c r="B23" s="10" t="s">
        <v>108</v>
      </c>
    </row>
    <row r="24" spans="2:11" x14ac:dyDescent="0.25">
      <c r="B24" s="10" t="s">
        <v>109</v>
      </c>
    </row>
    <row r="25" spans="2:11" x14ac:dyDescent="0.25">
      <c r="B25" s="10" t="s">
        <v>159</v>
      </c>
    </row>
    <row r="27" spans="2:11" x14ac:dyDescent="0.25">
      <c r="C27" s="31"/>
      <c r="D27" s="31"/>
      <c r="E27" s="31"/>
      <c r="F27" s="31"/>
      <c r="G27" s="31"/>
      <c r="H27" s="31"/>
      <c r="I27" s="31"/>
    </row>
    <row r="28" spans="2:11" s="50" customFormat="1" ht="31.5" x14ac:dyDescent="0.25">
      <c r="B28" s="51" t="s">
        <v>1</v>
      </c>
      <c r="C28" s="48" t="s">
        <v>50</v>
      </c>
      <c r="D28" s="48" t="s">
        <v>51</v>
      </c>
      <c r="E28" s="48" t="s">
        <v>111</v>
      </c>
      <c r="F28" s="52" t="s">
        <v>162</v>
      </c>
      <c r="G28" s="52" t="s">
        <v>163</v>
      </c>
      <c r="H28" s="53" t="s">
        <v>164</v>
      </c>
      <c r="I28" s="52" t="s">
        <v>165</v>
      </c>
      <c r="J28" s="49" t="s">
        <v>160</v>
      </c>
      <c r="K28" s="54" t="s">
        <v>161</v>
      </c>
    </row>
    <row r="29" spans="2:11" x14ac:dyDescent="0.25">
      <c r="B29" s="1" t="s">
        <v>10</v>
      </c>
      <c r="C29" s="66" t="s">
        <v>61</v>
      </c>
      <c r="D29" s="66" t="s">
        <v>63</v>
      </c>
      <c r="E29" s="33" t="s">
        <v>112</v>
      </c>
      <c r="F29" s="34">
        <v>12.025993883792029</v>
      </c>
      <c r="G29" s="34">
        <v>21.842507645259936</v>
      </c>
      <c r="H29" s="35">
        <v>113.66994003649951</v>
      </c>
      <c r="I29" s="34">
        <v>88.841574693664711</v>
      </c>
      <c r="J29" s="33">
        <v>38</v>
      </c>
      <c r="K29" s="42">
        <v>41.414801842147</v>
      </c>
    </row>
    <row r="30" spans="2:11" x14ac:dyDescent="0.25">
      <c r="B30" s="1" t="s">
        <v>12</v>
      </c>
      <c r="C30" s="66"/>
      <c r="D30" s="66"/>
      <c r="E30" s="33" t="s">
        <v>113</v>
      </c>
      <c r="F30" s="34">
        <v>12.460148777895874</v>
      </c>
      <c r="G30" s="34">
        <v>22.431810131066243</v>
      </c>
      <c r="H30" s="35">
        <v>114.23368740515936</v>
      </c>
      <c r="I30" s="34">
        <v>88.609003540718277</v>
      </c>
      <c r="J30" s="33">
        <v>17</v>
      </c>
      <c r="K30" s="42">
        <v>58.162284164735404</v>
      </c>
    </row>
    <row r="31" spans="2:11" x14ac:dyDescent="0.25">
      <c r="B31" s="1" t="s">
        <v>11</v>
      </c>
      <c r="C31" s="66"/>
      <c r="D31" s="66"/>
      <c r="E31" s="33" t="s">
        <v>114</v>
      </c>
      <c r="F31" s="34">
        <v>8.9122002820874684</v>
      </c>
      <c r="G31" s="34">
        <v>19.940056417489416</v>
      </c>
      <c r="H31" s="35">
        <v>109.78418658666411</v>
      </c>
      <c r="I31" s="34">
        <v>87.893157843801433</v>
      </c>
      <c r="J31" s="33">
        <v>15</v>
      </c>
      <c r="K31" s="42">
        <v>51.6275496167477</v>
      </c>
    </row>
    <row r="32" spans="2:11" x14ac:dyDescent="0.25">
      <c r="B32" s="1" t="s">
        <v>13</v>
      </c>
      <c r="C32" s="66"/>
      <c r="D32" s="66" t="s">
        <v>62</v>
      </c>
      <c r="E32" s="33" t="s">
        <v>112</v>
      </c>
      <c r="F32" s="34">
        <v>39.183394444099186</v>
      </c>
      <c r="G32" s="34">
        <v>46.131377788826057</v>
      </c>
      <c r="H32" s="35">
        <v>164.42877580216634</v>
      </c>
      <c r="I32" s="34">
        <v>88.575516043327198</v>
      </c>
      <c r="J32" s="33">
        <v>63</v>
      </c>
      <c r="K32" s="42">
        <v>32.0297927860667</v>
      </c>
    </row>
    <row r="33" spans="2:11" x14ac:dyDescent="0.25">
      <c r="B33" s="1" t="s">
        <v>14</v>
      </c>
      <c r="C33" s="66"/>
      <c r="D33" s="66"/>
      <c r="E33" s="33" t="s">
        <v>113</v>
      </c>
      <c r="F33" s="34">
        <v>37.962342784847792</v>
      </c>
      <c r="G33" s="34">
        <v>46.051946118925343</v>
      </c>
      <c r="H33" s="35">
        <v>161.19241842610361</v>
      </c>
      <c r="I33" s="34">
        <v>86.960172744721689</v>
      </c>
      <c r="J33" s="33">
        <v>53</v>
      </c>
      <c r="K33" s="42">
        <v>46.108517487081201</v>
      </c>
    </row>
    <row r="34" spans="2:11" x14ac:dyDescent="0.25">
      <c r="B34" s="1" t="s">
        <v>15</v>
      </c>
      <c r="C34" s="66"/>
      <c r="D34" s="66"/>
      <c r="E34" s="33" t="s">
        <v>114</v>
      </c>
      <c r="F34" s="34">
        <v>36.730918165390236</v>
      </c>
      <c r="G34" s="34">
        <v>44.264693227777293</v>
      </c>
      <c r="H34" s="35">
        <v>158.05508330499828</v>
      </c>
      <c r="I34" s="34">
        <v>88.092485549132945</v>
      </c>
      <c r="J34" s="33">
        <v>31</v>
      </c>
      <c r="K34" s="42">
        <v>47.3202697386536</v>
      </c>
    </row>
    <row r="35" spans="2:11" x14ac:dyDescent="0.25">
      <c r="B35" s="1" t="s">
        <v>16</v>
      </c>
      <c r="C35" s="66"/>
      <c r="D35" s="66" t="s">
        <v>64</v>
      </c>
      <c r="E35" s="33" t="s">
        <v>112</v>
      </c>
      <c r="F35" s="34">
        <v>87.491933749193379</v>
      </c>
      <c r="G35" s="34">
        <v>96.332544633254457</v>
      </c>
      <c r="H35" s="35">
        <v>799.48409286328422</v>
      </c>
      <c r="I35" s="34">
        <v>29.3207222699914</v>
      </c>
      <c r="J35" s="33">
        <v>4090</v>
      </c>
      <c r="K35" s="42">
        <v>48.477777640450597</v>
      </c>
    </row>
    <row r="36" spans="2:11" x14ac:dyDescent="0.25">
      <c r="B36" s="1" t="s">
        <v>17</v>
      </c>
      <c r="C36" s="66"/>
      <c r="D36" s="66"/>
      <c r="E36" s="33" t="s">
        <v>113</v>
      </c>
      <c r="F36" s="34">
        <v>88.675448225393353</v>
      </c>
      <c r="G36" s="34">
        <v>95.362239297475298</v>
      </c>
      <c r="H36" s="35">
        <v>883.03715670436236</v>
      </c>
      <c r="I36" s="34">
        <v>40.953150242326338</v>
      </c>
      <c r="J36" s="33">
        <v>4620</v>
      </c>
      <c r="K36" s="42">
        <v>42.821513379211396</v>
      </c>
    </row>
    <row r="37" spans="2:11" x14ac:dyDescent="0.25">
      <c r="B37" s="1" t="s">
        <v>18</v>
      </c>
      <c r="C37" s="66"/>
      <c r="D37" s="66"/>
      <c r="E37" s="33" t="s">
        <v>114</v>
      </c>
      <c r="F37" s="34">
        <v>86.681158568826731</v>
      </c>
      <c r="G37" s="34">
        <v>96.87444920979965</v>
      </c>
      <c r="H37" s="35">
        <v>750.81605646228456</v>
      </c>
      <c r="I37" s="34">
        <v>23.467137185708033</v>
      </c>
      <c r="J37" s="33">
        <v>4290</v>
      </c>
      <c r="K37" s="42">
        <v>95.157133408832905</v>
      </c>
    </row>
    <row r="38" spans="2:11" x14ac:dyDescent="0.25">
      <c r="B38" s="1" t="s">
        <v>19</v>
      </c>
      <c r="C38" s="66" t="s">
        <v>115</v>
      </c>
      <c r="D38" s="66" t="s">
        <v>63</v>
      </c>
      <c r="E38" s="33" t="s">
        <v>112</v>
      </c>
      <c r="F38" s="34">
        <v>33.778531552540457</v>
      </c>
      <c r="G38" s="34">
        <v>40.68970390785104</v>
      </c>
      <c r="H38" s="35">
        <v>151.00843026357913</v>
      </c>
      <c r="I38" s="34">
        <v>89.56354711343505</v>
      </c>
      <c r="J38" s="33">
        <v>409</v>
      </c>
      <c r="K38" s="42">
        <v>4.1063352073364898</v>
      </c>
    </row>
    <row r="39" spans="2:11" x14ac:dyDescent="0.25">
      <c r="B39" s="1" t="s">
        <v>20</v>
      </c>
      <c r="C39" s="66"/>
      <c r="D39" s="66"/>
      <c r="E39" s="33" t="s">
        <v>113</v>
      </c>
      <c r="F39" s="34">
        <v>35.002777263469731</v>
      </c>
      <c r="G39" s="34">
        <v>41.439856816638901</v>
      </c>
      <c r="H39" s="35">
        <v>153.85272753169065</v>
      </c>
      <c r="I39" s="34">
        <v>90.096377534064459</v>
      </c>
      <c r="J39" s="33">
        <v>269</v>
      </c>
      <c r="K39" s="42">
        <v>16.626838956663601</v>
      </c>
    </row>
    <row r="40" spans="2:11" x14ac:dyDescent="0.25">
      <c r="B40" s="1" t="s">
        <v>21</v>
      </c>
      <c r="C40" s="66"/>
      <c r="D40" s="66"/>
      <c r="E40" s="33" t="s">
        <v>114</v>
      </c>
      <c r="F40" s="34">
        <v>66.177308106055818</v>
      </c>
      <c r="G40" s="34">
        <v>78.617983927102443</v>
      </c>
      <c r="H40" s="35">
        <v>295.65949485500471</v>
      </c>
      <c r="I40" s="34">
        <v>63.21796071094483</v>
      </c>
      <c r="J40" s="33">
        <v>437</v>
      </c>
      <c r="K40" s="42">
        <v>7.0726680563159103</v>
      </c>
    </row>
    <row r="41" spans="2:11" x14ac:dyDescent="0.25">
      <c r="B41" s="1" t="s">
        <v>22</v>
      </c>
      <c r="C41" s="66"/>
      <c r="D41" s="66" t="s">
        <v>62</v>
      </c>
      <c r="E41" s="33" t="s">
        <v>112</v>
      </c>
      <c r="F41" s="34">
        <v>84.797149122807014</v>
      </c>
      <c r="G41" s="34">
        <v>96.573464912280699</v>
      </c>
      <c r="H41" s="35">
        <v>657.77136675081124</v>
      </c>
      <c r="I41" s="34">
        <v>22.538766678687335</v>
      </c>
      <c r="J41" s="33">
        <v>3310</v>
      </c>
      <c r="K41" s="42">
        <v>14.0702581126318</v>
      </c>
    </row>
    <row r="42" spans="2:11" x14ac:dyDescent="0.25">
      <c r="B42" s="1" t="s">
        <v>23</v>
      </c>
      <c r="C42" s="66"/>
      <c r="D42" s="66"/>
      <c r="E42" s="33" t="s">
        <v>113</v>
      </c>
      <c r="F42" s="34">
        <v>86.209668774788298</v>
      </c>
      <c r="G42" s="34">
        <v>96.816379033122516</v>
      </c>
      <c r="H42" s="35">
        <v>725.14574426739205</v>
      </c>
      <c r="I42" s="34">
        <v>23.08589195491648</v>
      </c>
      <c r="J42" s="33">
        <v>3000</v>
      </c>
      <c r="K42" s="42">
        <v>33.534207376962506</v>
      </c>
    </row>
    <row r="43" spans="2:11" x14ac:dyDescent="0.25">
      <c r="B43" s="1" t="s">
        <v>24</v>
      </c>
      <c r="C43" s="66"/>
      <c r="D43" s="66"/>
      <c r="E43" s="33" t="s">
        <v>114</v>
      </c>
      <c r="F43" s="34">
        <v>86.409163853688227</v>
      </c>
      <c r="G43" s="34">
        <v>97.083725305738483</v>
      </c>
      <c r="H43" s="35">
        <v>735.78990228013015</v>
      </c>
      <c r="I43" s="34">
        <v>21.457654723127021</v>
      </c>
      <c r="J43" s="33">
        <v>2740</v>
      </c>
      <c r="K43" s="42">
        <v>40.226022367552702</v>
      </c>
    </row>
    <row r="44" spans="2:11" x14ac:dyDescent="0.25">
      <c r="B44" s="1" t="s">
        <v>25</v>
      </c>
      <c r="C44" s="66"/>
      <c r="D44" s="66" t="s">
        <v>64</v>
      </c>
      <c r="E44" s="33" t="s">
        <v>112</v>
      </c>
      <c r="F44" s="34">
        <v>91.360576668256741</v>
      </c>
      <c r="G44" s="34">
        <v>97.736789102666037</v>
      </c>
      <c r="H44" s="35">
        <v>1157.4846625766868</v>
      </c>
      <c r="I44" s="34">
        <v>26.196319018404878</v>
      </c>
      <c r="J44" s="33">
        <v>5310</v>
      </c>
      <c r="K44" s="42">
        <v>99.598318115044904</v>
      </c>
    </row>
    <row r="45" spans="2:11" x14ac:dyDescent="0.25">
      <c r="B45" s="1" t="s">
        <v>26</v>
      </c>
      <c r="C45" s="66"/>
      <c r="D45" s="66"/>
      <c r="E45" s="33" t="s">
        <v>113</v>
      </c>
      <c r="F45" s="34">
        <v>89.655394524959746</v>
      </c>
      <c r="G45" s="34">
        <v>97.120772946859887</v>
      </c>
      <c r="H45" s="35">
        <v>966.68742216687383</v>
      </c>
      <c r="I45" s="34">
        <v>27.833125778331357</v>
      </c>
      <c r="J45" s="33">
        <v>5000</v>
      </c>
      <c r="K45" s="42">
        <v>60.639882781425996</v>
      </c>
    </row>
    <row r="46" spans="2:11" x14ac:dyDescent="0.25">
      <c r="B46" s="1" t="s">
        <v>27</v>
      </c>
      <c r="C46" s="66"/>
      <c r="D46" s="66"/>
      <c r="E46" s="33" t="s">
        <v>114</v>
      </c>
      <c r="F46" s="34">
        <v>89.56394200936424</v>
      </c>
      <c r="G46" s="34">
        <v>90.923450104360583</v>
      </c>
      <c r="H46" s="35">
        <v>958.21621621621591</v>
      </c>
      <c r="I46" s="34">
        <v>86.972972972972968</v>
      </c>
      <c r="J46" s="33">
        <v>5230</v>
      </c>
      <c r="K46" s="42">
        <v>72.499410937108692</v>
      </c>
    </row>
    <row r="47" spans="2:11" x14ac:dyDescent="0.25">
      <c r="B47" s="1" t="s">
        <v>28</v>
      </c>
      <c r="C47" s="66" t="s">
        <v>66</v>
      </c>
      <c r="D47" s="66" t="s">
        <v>63</v>
      </c>
      <c r="E47" s="33" t="s">
        <v>112</v>
      </c>
      <c r="F47" s="34">
        <v>24.312175696874625</v>
      </c>
      <c r="G47" s="34">
        <v>30.617231808857248</v>
      </c>
      <c r="H47" s="35">
        <v>132.12164693690463</v>
      </c>
      <c r="I47" s="34">
        <v>91.669656024552609</v>
      </c>
      <c r="J47" s="33">
        <v>1252</v>
      </c>
      <c r="K47" s="42">
        <v>15.063491808056101</v>
      </c>
    </row>
    <row r="48" spans="2:11" x14ac:dyDescent="0.25">
      <c r="B48" s="1" t="s">
        <v>29</v>
      </c>
      <c r="C48" s="66"/>
      <c r="D48" s="66"/>
      <c r="E48" s="33" t="s">
        <v>113</v>
      </c>
      <c r="F48" s="34">
        <v>25.696465696465687</v>
      </c>
      <c r="G48" s="34">
        <v>32.83635283635283</v>
      </c>
      <c r="H48" s="35">
        <v>134.58310016787911</v>
      </c>
      <c r="I48" s="34">
        <v>90.390918538652159</v>
      </c>
      <c r="J48" s="33">
        <v>2210</v>
      </c>
      <c r="K48" s="42">
        <v>15.2881997865878</v>
      </c>
    </row>
    <row r="49" spans="2:11" x14ac:dyDescent="0.25">
      <c r="B49" s="1" t="s">
        <v>30</v>
      </c>
      <c r="C49" s="66"/>
      <c r="D49" s="66"/>
      <c r="E49" s="33" t="s">
        <v>114</v>
      </c>
      <c r="F49" s="34">
        <v>29.46511794651181</v>
      </c>
      <c r="G49" s="34">
        <v>37.294758729475873</v>
      </c>
      <c r="H49" s="35">
        <v>141.77382465057181</v>
      </c>
      <c r="I49" s="34">
        <v>88.899618805590848</v>
      </c>
      <c r="J49" s="33">
        <v>3170</v>
      </c>
      <c r="K49" s="42">
        <v>32.801351325130099</v>
      </c>
    </row>
    <row r="50" spans="2:11" x14ac:dyDescent="0.25">
      <c r="B50" s="1" t="s">
        <v>31</v>
      </c>
      <c r="C50" s="66"/>
      <c r="D50" s="66" t="s">
        <v>62</v>
      </c>
      <c r="E50" s="33" t="s">
        <v>112</v>
      </c>
      <c r="F50" s="34">
        <v>73.034479117165645</v>
      </c>
      <c r="G50" s="34">
        <v>89.941390780928245</v>
      </c>
      <c r="H50" s="35">
        <v>370.8439396906208</v>
      </c>
      <c r="I50" s="34">
        <v>37.301742706089662</v>
      </c>
      <c r="J50" s="33">
        <v>4640</v>
      </c>
      <c r="K50" s="44">
        <v>143.73567530704602</v>
      </c>
    </row>
    <row r="51" spans="2:11" x14ac:dyDescent="0.25">
      <c r="B51" s="1" t="s">
        <v>32</v>
      </c>
      <c r="C51" s="66"/>
      <c r="D51" s="66"/>
      <c r="E51" s="33" t="s">
        <v>113</v>
      </c>
      <c r="F51" s="34">
        <v>72.461920846345038</v>
      </c>
      <c r="G51" s="34">
        <v>86.520935568160098</v>
      </c>
      <c r="H51" s="35">
        <v>363.13353390418888</v>
      </c>
      <c r="I51" s="34">
        <v>48.947003008562845</v>
      </c>
      <c r="J51" s="33">
        <v>4920</v>
      </c>
      <c r="K51" s="44">
        <v>193.19762943229301</v>
      </c>
    </row>
    <row r="52" spans="2:11" x14ac:dyDescent="0.25">
      <c r="B52" s="1" t="s">
        <v>33</v>
      </c>
      <c r="C52" s="66"/>
      <c r="D52" s="66"/>
      <c r="E52" s="33" t="s">
        <v>114</v>
      </c>
      <c r="F52" s="34">
        <v>60.524291971779178</v>
      </c>
      <c r="G52" s="34">
        <v>73.039756578727392</v>
      </c>
      <c r="H52" s="35">
        <v>253.32034558698967</v>
      </c>
      <c r="I52" s="34">
        <v>68.295781805861424</v>
      </c>
      <c r="J52" s="33">
        <v>4540</v>
      </c>
      <c r="K52" s="42">
        <v>81.985310283499999</v>
      </c>
    </row>
    <row r="53" spans="2:11" x14ac:dyDescent="0.25">
      <c r="B53" s="1" t="s">
        <v>34</v>
      </c>
      <c r="C53" s="66"/>
      <c r="D53" s="66" t="s">
        <v>64</v>
      </c>
      <c r="E53" s="33" t="s">
        <v>112</v>
      </c>
      <c r="F53" s="34">
        <v>76.359470468431766</v>
      </c>
      <c r="G53" s="34">
        <v>87.68329938900203</v>
      </c>
      <c r="H53" s="35">
        <v>423.00236915787207</v>
      </c>
      <c r="I53" s="34">
        <v>52.099935386603505</v>
      </c>
      <c r="J53" s="33">
        <v>7130</v>
      </c>
      <c r="K53" s="44">
        <v>178.63529306771798</v>
      </c>
    </row>
    <row r="54" spans="2:11" x14ac:dyDescent="0.25">
      <c r="B54" s="1" t="s">
        <v>35</v>
      </c>
      <c r="C54" s="66"/>
      <c r="D54" s="66"/>
      <c r="E54" s="33" t="s">
        <v>113</v>
      </c>
      <c r="F54" s="34">
        <v>42.735318178437751</v>
      </c>
      <c r="G54" s="34">
        <v>48.672500557772878</v>
      </c>
      <c r="H54" s="35">
        <v>174.62770562770567</v>
      </c>
      <c r="I54" s="34">
        <v>89.632034632034646</v>
      </c>
      <c r="J54" s="33">
        <v>3930</v>
      </c>
      <c r="K54" s="42">
        <v>98.150845764134289</v>
      </c>
    </row>
    <row r="55" spans="2:11" x14ac:dyDescent="0.25">
      <c r="B55" s="1" t="s">
        <v>36</v>
      </c>
      <c r="C55" s="66"/>
      <c r="D55" s="66"/>
      <c r="E55" s="33" t="s">
        <v>114</v>
      </c>
      <c r="F55" s="34">
        <v>61.774214978519858</v>
      </c>
      <c r="G55" s="34">
        <v>71.389344080783033</v>
      </c>
      <c r="H55" s="35">
        <v>261.6035221874638</v>
      </c>
      <c r="I55" s="34">
        <v>74.846483605607688</v>
      </c>
      <c r="J55" s="33">
        <v>5420</v>
      </c>
      <c r="K55" s="44">
        <v>123.95991678006999</v>
      </c>
    </row>
    <row r="56" spans="2:11" x14ac:dyDescent="0.25">
      <c r="B56" s="1" t="s">
        <v>37</v>
      </c>
      <c r="C56" s="64" t="s">
        <v>116</v>
      </c>
      <c r="D56" s="64" t="s">
        <v>63</v>
      </c>
      <c r="E56" s="27" t="s">
        <v>112</v>
      </c>
      <c r="F56" s="36">
        <v>62.150480726823673</v>
      </c>
      <c r="G56" s="36">
        <v>72.979330216694606</v>
      </c>
      <c r="H56" s="37">
        <v>264.20414821719879</v>
      </c>
      <c r="I56" s="36">
        <v>71.389730443564034</v>
      </c>
      <c r="J56" s="33">
        <v>376</v>
      </c>
      <c r="K56" s="42">
        <v>53.578858689055956</v>
      </c>
    </row>
    <row r="57" spans="2:11" x14ac:dyDescent="0.25">
      <c r="B57" s="1" t="s">
        <v>38</v>
      </c>
      <c r="C57" s="64"/>
      <c r="D57" s="64"/>
      <c r="E57" s="27" t="s">
        <v>113</v>
      </c>
      <c r="F57" s="36">
        <v>68.375103277334077</v>
      </c>
      <c r="G57" s="36">
        <v>78.903883227760943</v>
      </c>
      <c r="H57" s="37">
        <v>316.20656622833752</v>
      </c>
      <c r="I57" s="36">
        <v>66.707306453017509</v>
      </c>
      <c r="J57" s="33">
        <v>270</v>
      </c>
      <c r="K57" s="42">
        <v>44.892944091042168</v>
      </c>
    </row>
    <row r="58" spans="2:11" x14ac:dyDescent="0.25">
      <c r="B58" s="1" t="s">
        <v>39</v>
      </c>
      <c r="C58" s="64"/>
      <c r="D58" s="64"/>
      <c r="E58" s="27" t="s">
        <v>114</v>
      </c>
      <c r="F58" s="36">
        <v>51.017448659774509</v>
      </c>
      <c r="G58" s="36">
        <v>62.356738550778857</v>
      </c>
      <c r="H58" s="37">
        <v>204.15433100945464</v>
      </c>
      <c r="I58" s="36">
        <v>76.850348581797363</v>
      </c>
      <c r="J58" s="33">
        <v>92</v>
      </c>
      <c r="K58" s="42">
        <v>60.017348840197876</v>
      </c>
    </row>
    <row r="59" spans="2:11" x14ac:dyDescent="0.25">
      <c r="B59" s="1" t="s">
        <v>40</v>
      </c>
      <c r="C59" s="64"/>
      <c r="D59" s="64" t="s">
        <v>62</v>
      </c>
      <c r="E59" s="27" t="s">
        <v>112</v>
      </c>
      <c r="F59" s="36">
        <v>89.363186796517084</v>
      </c>
      <c r="G59" s="36">
        <v>96.957009799459968</v>
      </c>
      <c r="H59" s="37">
        <v>940.13120365088389</v>
      </c>
      <c r="I59" s="36">
        <v>28.608100399315472</v>
      </c>
      <c r="J59" s="33">
        <v>1618</v>
      </c>
      <c r="K59" s="42">
        <v>47.494127810262206</v>
      </c>
    </row>
    <row r="60" spans="2:11" x14ac:dyDescent="0.25">
      <c r="B60" s="1" t="s">
        <v>41</v>
      </c>
      <c r="C60" s="64"/>
      <c r="D60" s="64"/>
      <c r="E60" s="27" t="s">
        <v>113</v>
      </c>
      <c r="F60" s="36">
        <v>86.6255277687561</v>
      </c>
      <c r="G60" s="36">
        <v>96.203312763884369</v>
      </c>
      <c r="H60" s="37">
        <v>747.69305488101043</v>
      </c>
      <c r="I60" s="36">
        <v>28.387566779990291</v>
      </c>
      <c r="J60" s="33">
        <v>2220</v>
      </c>
      <c r="K60" s="42">
        <v>41.08519494242038</v>
      </c>
    </row>
    <row r="61" spans="2:11" x14ac:dyDescent="0.25">
      <c r="B61" s="1" t="s">
        <v>42</v>
      </c>
      <c r="C61" s="64"/>
      <c r="D61" s="64"/>
      <c r="E61" s="27" t="s">
        <v>114</v>
      </c>
      <c r="F61" s="36">
        <v>88.546292417260162</v>
      </c>
      <c r="G61" s="36">
        <v>96.645719871526325</v>
      </c>
      <c r="H61" s="37">
        <v>873.07973664959775</v>
      </c>
      <c r="I61" s="36">
        <v>29.285540112167741</v>
      </c>
      <c r="J61" s="33">
        <v>1716</v>
      </c>
      <c r="K61" s="42">
        <v>39.004976189966236</v>
      </c>
    </row>
    <row r="62" spans="2:11" x14ac:dyDescent="0.25">
      <c r="B62" s="1" t="s">
        <v>43</v>
      </c>
      <c r="C62" s="64"/>
      <c r="D62" s="64" t="s">
        <v>64</v>
      </c>
      <c r="E62" s="27" t="s">
        <v>112</v>
      </c>
      <c r="F62" s="36">
        <v>77.841826147106303</v>
      </c>
      <c r="G62" s="36">
        <v>84.073091999077704</v>
      </c>
      <c r="H62" s="37">
        <v>451.30072840790848</v>
      </c>
      <c r="I62" s="36">
        <v>71.878251821019774</v>
      </c>
      <c r="J62" s="33">
        <v>2710</v>
      </c>
      <c r="K62" s="42">
        <v>17.758429894264868</v>
      </c>
    </row>
    <row r="63" spans="2:11" x14ac:dyDescent="0.25">
      <c r="B63" s="1" t="s">
        <v>44</v>
      </c>
      <c r="C63" s="64"/>
      <c r="D63" s="64"/>
      <c r="E63" s="27" t="s">
        <v>113</v>
      </c>
      <c r="F63" s="36">
        <v>77.001211775607672</v>
      </c>
      <c r="G63" s="36">
        <v>82.85693919737686</v>
      </c>
      <c r="H63" s="37">
        <v>434.80551681388499</v>
      </c>
      <c r="I63" s="36">
        <v>74.538974120564063</v>
      </c>
      <c r="J63" s="33">
        <v>2400</v>
      </c>
      <c r="K63" s="42">
        <v>16.488894600441228</v>
      </c>
    </row>
    <row r="64" spans="2:11" x14ac:dyDescent="0.25">
      <c r="B64" s="1" t="s">
        <v>45</v>
      </c>
      <c r="C64" s="65"/>
      <c r="D64" s="65"/>
      <c r="E64" s="28" t="s">
        <v>114</v>
      </c>
      <c r="F64" s="38">
        <v>76.473570794777544</v>
      </c>
      <c r="G64" s="38">
        <v>82.456585118519456</v>
      </c>
      <c r="H64" s="39">
        <v>425.05387931034483</v>
      </c>
      <c r="I64" s="38">
        <v>74.568965517241381</v>
      </c>
      <c r="J64" s="32">
        <v>2080</v>
      </c>
      <c r="K64" s="45">
        <v>31.120463778049039</v>
      </c>
    </row>
  </sheetData>
  <mergeCells count="20">
    <mergeCell ref="B4:B6"/>
    <mergeCell ref="B7:B9"/>
    <mergeCell ref="B10:B12"/>
    <mergeCell ref="B13:B15"/>
    <mergeCell ref="C29:C37"/>
    <mergeCell ref="D29:D31"/>
    <mergeCell ref="D32:D34"/>
    <mergeCell ref="D35:D37"/>
    <mergeCell ref="C38:C46"/>
    <mergeCell ref="C47:C55"/>
    <mergeCell ref="D50:D52"/>
    <mergeCell ref="D47:D49"/>
    <mergeCell ref="D44:D46"/>
    <mergeCell ref="D41:D43"/>
    <mergeCell ref="D38:D40"/>
    <mergeCell ref="C56:C64"/>
    <mergeCell ref="D62:D64"/>
    <mergeCell ref="D59:D61"/>
    <mergeCell ref="D56:D58"/>
    <mergeCell ref="D53:D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005C-2628-46B9-B981-1E0AA5A09286}">
  <dimension ref="A1:Q14"/>
  <sheetViews>
    <sheetView workbookViewId="0">
      <selection activeCell="D2" sqref="D2"/>
    </sheetView>
  </sheetViews>
  <sheetFormatPr defaultRowHeight="15" x14ac:dyDescent="0.25"/>
  <cols>
    <col min="1" max="1" width="21" customWidth="1"/>
    <col min="2" max="2" width="11.5703125" customWidth="1"/>
    <col min="5" max="5" width="11.28515625" style="1" customWidth="1"/>
    <col min="6" max="8" width="9.140625" style="1"/>
  </cols>
  <sheetData>
    <row r="1" spans="1:17" x14ac:dyDescent="0.25">
      <c r="A1" s="2" t="s">
        <v>50</v>
      </c>
      <c r="B1" s="2" t="s">
        <v>51</v>
      </c>
      <c r="C1" s="2" t="s">
        <v>2</v>
      </c>
      <c r="D1" s="2" t="s">
        <v>58</v>
      </c>
      <c r="E1" s="2" t="s">
        <v>60</v>
      </c>
      <c r="F1" s="2" t="s">
        <v>58</v>
      </c>
      <c r="G1" s="2" t="s">
        <v>59</v>
      </c>
      <c r="H1" s="2" t="s">
        <v>58</v>
      </c>
      <c r="I1" s="2" t="s">
        <v>119</v>
      </c>
      <c r="J1" s="2" t="s">
        <v>58</v>
      </c>
      <c r="K1" s="5" t="s">
        <v>142</v>
      </c>
      <c r="L1" s="5" t="s">
        <v>143</v>
      </c>
      <c r="M1" s="57" t="s">
        <v>54</v>
      </c>
      <c r="N1" s="57" t="s">
        <v>55</v>
      </c>
      <c r="O1" s="57" t="s">
        <v>56</v>
      </c>
      <c r="P1" s="57" t="s">
        <v>57</v>
      </c>
      <c r="Q1" s="57" t="s">
        <v>166</v>
      </c>
    </row>
    <row r="2" spans="1:17" x14ac:dyDescent="0.25">
      <c r="A2" s="1" t="s">
        <v>61</v>
      </c>
      <c r="B2" s="1" t="s">
        <v>63</v>
      </c>
      <c r="C2" s="7">
        <v>4.583333333333333</v>
      </c>
      <c r="D2" s="8">
        <v>4.1766546953805564E-2</v>
      </c>
      <c r="E2" s="9">
        <v>112.56260467610765</v>
      </c>
      <c r="F2" s="7">
        <v>1.3987087001621765</v>
      </c>
      <c r="G2" s="9">
        <v>88.447912026061474</v>
      </c>
      <c r="H2" s="6">
        <v>0.28538657253332916</v>
      </c>
      <c r="I2" s="40">
        <v>23.333333333333332</v>
      </c>
      <c r="J2" s="40">
        <v>7.3560254969046381</v>
      </c>
      <c r="K2" s="41">
        <v>50.401545207876701</v>
      </c>
      <c r="L2" s="40">
        <v>4.8732896536214314</v>
      </c>
      <c r="M2" s="7">
        <v>11.132780981258458</v>
      </c>
      <c r="N2" s="6">
        <v>1.1173415770131307</v>
      </c>
      <c r="O2" s="7">
        <v>21.404791397938528</v>
      </c>
      <c r="P2" s="58">
        <v>0.75186563009574758</v>
      </c>
    </row>
    <row r="3" spans="1:17" x14ac:dyDescent="0.25">
      <c r="A3" s="1" t="s">
        <v>61</v>
      </c>
      <c r="B3" s="1" t="s">
        <v>62</v>
      </c>
      <c r="C3" s="7">
        <v>4.626666666666666</v>
      </c>
      <c r="D3" s="8">
        <v>2.3333333333333345E-2</v>
      </c>
      <c r="E3" s="9">
        <v>161.22542584442274</v>
      </c>
      <c r="F3" s="7">
        <v>1.840000555195767</v>
      </c>
      <c r="G3" s="9">
        <v>87.876058112393949</v>
      </c>
      <c r="H3" s="6">
        <v>0.4787010617694139</v>
      </c>
      <c r="I3" s="40">
        <v>49</v>
      </c>
      <c r="J3" s="40">
        <v>9.4516312525052175</v>
      </c>
      <c r="K3" s="41">
        <v>41.819526670600503</v>
      </c>
      <c r="L3" s="40">
        <v>4.9073500325969945</v>
      </c>
      <c r="M3" s="7">
        <v>37.95888513144574</v>
      </c>
      <c r="N3" s="8">
        <v>0.70797103070036504</v>
      </c>
      <c r="O3" s="7">
        <v>45.482672378509562</v>
      </c>
      <c r="P3" s="58">
        <v>0.60942110680537986</v>
      </c>
    </row>
    <row r="4" spans="1:17" x14ac:dyDescent="0.25">
      <c r="A4" s="1" t="s">
        <v>61</v>
      </c>
      <c r="B4" s="1" t="s">
        <v>64</v>
      </c>
      <c r="C4" s="7">
        <v>5.2700000000000005</v>
      </c>
      <c r="D4" s="6">
        <v>0.22113344387495987</v>
      </c>
      <c r="E4" s="9">
        <v>811.11243534331027</v>
      </c>
      <c r="F4" s="9">
        <v>38.609232915331631</v>
      </c>
      <c r="G4" s="9">
        <v>31.247003232675258</v>
      </c>
      <c r="H4" s="7">
        <v>5.1388416955073621</v>
      </c>
      <c r="I4" s="40">
        <v>4333.333333333333</v>
      </c>
      <c r="J4" s="40">
        <v>154.52435981999014</v>
      </c>
      <c r="K4" s="41">
        <v>62.152141476164964</v>
      </c>
      <c r="L4" s="41">
        <v>16.583078229577378</v>
      </c>
      <c r="M4" s="7">
        <v>87.616180181137835</v>
      </c>
      <c r="N4" s="8">
        <v>0.57904395068087511</v>
      </c>
      <c r="O4" s="7">
        <v>96.189744380176464</v>
      </c>
      <c r="P4" s="58">
        <v>0.44233796993639718</v>
      </c>
    </row>
    <row r="5" spans="1:17" x14ac:dyDescent="0.25">
      <c r="A5" s="1" t="s">
        <v>65</v>
      </c>
      <c r="B5" s="1" t="s">
        <v>63</v>
      </c>
      <c r="C5" s="7">
        <v>4.6800000000000006</v>
      </c>
      <c r="D5" s="6">
        <v>9.9999999999999936E-2</v>
      </c>
      <c r="E5" s="9">
        <v>200.17355088342484</v>
      </c>
      <c r="F5" s="9">
        <v>47.750031863323052</v>
      </c>
      <c r="G5" s="9">
        <v>80.959295119481439</v>
      </c>
      <c r="H5" s="7">
        <v>8.8720006577045964</v>
      </c>
      <c r="I5" s="40">
        <v>371.66666666666669</v>
      </c>
      <c r="J5" s="40">
        <v>51.965800719746902</v>
      </c>
      <c r="K5" s="40">
        <v>9.2686140734386679</v>
      </c>
      <c r="L5" s="40">
        <v>3.7774500974783032</v>
      </c>
      <c r="M5" s="7">
        <v>44.986205640688667</v>
      </c>
      <c r="N5" s="7">
        <v>10.601443489189723</v>
      </c>
      <c r="O5" s="7">
        <v>53.582514883864128</v>
      </c>
      <c r="P5" s="40">
        <v>12.519607488626905</v>
      </c>
    </row>
    <row r="6" spans="1:17" x14ac:dyDescent="0.25">
      <c r="A6" s="1" t="s">
        <v>65</v>
      </c>
      <c r="B6" s="1" t="s">
        <v>62</v>
      </c>
      <c r="C6" s="7">
        <v>5.94</v>
      </c>
      <c r="D6" s="6">
        <v>0.10969655114602887</v>
      </c>
      <c r="E6" s="9">
        <v>706.23567109944452</v>
      </c>
      <c r="F6" s="9">
        <v>24.426188964222721</v>
      </c>
      <c r="G6" s="9">
        <v>22.360771118910279</v>
      </c>
      <c r="H6" s="6">
        <v>0.47838301782205545</v>
      </c>
      <c r="I6" s="40">
        <v>3016.6666666666665</v>
      </c>
      <c r="J6" s="40">
        <v>164.75571141676534</v>
      </c>
      <c r="K6" s="41">
        <v>29.276829285715667</v>
      </c>
      <c r="L6" s="40">
        <v>7.8448486728260303</v>
      </c>
      <c r="M6" s="7">
        <v>85.805327250427851</v>
      </c>
      <c r="N6" s="8">
        <v>0.50736802040402862</v>
      </c>
      <c r="O6" s="7">
        <v>96.824523083713913</v>
      </c>
      <c r="P6" s="58">
        <v>0.14735576162578948</v>
      </c>
    </row>
    <row r="7" spans="1:17" x14ac:dyDescent="0.25">
      <c r="A7" s="1" t="s">
        <v>65</v>
      </c>
      <c r="B7" s="1" t="s">
        <v>64</v>
      </c>
      <c r="C7" s="7">
        <v>5.88</v>
      </c>
      <c r="D7" s="6">
        <v>0.16999999999999993</v>
      </c>
      <c r="E7" s="9">
        <v>1027.4627669865922</v>
      </c>
      <c r="F7" s="9">
        <v>65.05692464346312</v>
      </c>
      <c r="G7" s="9">
        <v>47.000805923236406</v>
      </c>
      <c r="H7" s="9">
        <v>19.991668165191296</v>
      </c>
      <c r="I7" s="40">
        <v>5180</v>
      </c>
      <c r="J7" s="40">
        <v>92.915732431775709</v>
      </c>
      <c r="K7" s="41">
        <v>77.579203944526526</v>
      </c>
      <c r="L7" s="41">
        <v>11.529572753859252</v>
      </c>
      <c r="M7" s="7">
        <v>90.193304400860256</v>
      </c>
      <c r="N7" s="8">
        <v>0.58423291597527227</v>
      </c>
      <c r="O7" s="7">
        <v>95.260337384628841</v>
      </c>
      <c r="P7" s="4">
        <v>2.1757230550913387</v>
      </c>
    </row>
    <row r="8" spans="1:17" x14ac:dyDescent="0.25">
      <c r="A8" s="1" t="s">
        <v>66</v>
      </c>
      <c r="B8" s="1" t="s">
        <v>63</v>
      </c>
      <c r="C8" s="7">
        <v>4.746666666666667</v>
      </c>
      <c r="D8" s="8">
        <v>3.480102169636827E-2</v>
      </c>
      <c r="E8" s="9">
        <v>136.15952391845187</v>
      </c>
      <c r="F8" s="7">
        <v>2.895684578534107</v>
      </c>
      <c r="G8" s="9">
        <v>90.3200644562652</v>
      </c>
      <c r="H8" s="6">
        <v>0.80042525662956709</v>
      </c>
      <c r="I8" s="40">
        <v>2210.6666666666665</v>
      </c>
      <c r="J8" s="40">
        <v>553.67900849178341</v>
      </c>
      <c r="K8" s="41">
        <v>21.051014306591334</v>
      </c>
      <c r="L8" s="40">
        <v>5.8755265992600121</v>
      </c>
      <c r="M8" s="7">
        <v>26.491253113284042</v>
      </c>
      <c r="N8" s="6">
        <v>1.5396935556005484</v>
      </c>
      <c r="O8" s="7">
        <v>33.58278112489532</v>
      </c>
      <c r="P8" s="4">
        <v>1.9634330339441139</v>
      </c>
    </row>
    <row r="9" spans="1:17" x14ac:dyDescent="0.25">
      <c r="A9" s="1" t="s">
        <v>66</v>
      </c>
      <c r="B9" s="1" t="s">
        <v>62</v>
      </c>
      <c r="C9" s="7">
        <v>6.1333333333333329</v>
      </c>
      <c r="D9" s="6">
        <v>0.10170764201594902</v>
      </c>
      <c r="E9" s="9">
        <v>329.09927306059978</v>
      </c>
      <c r="F9" s="9">
        <v>37.954784398175079</v>
      </c>
      <c r="G9" s="9">
        <v>51.514842506837972</v>
      </c>
      <c r="H9" s="7">
        <v>9.0388598966946212</v>
      </c>
      <c r="I9" s="40">
        <v>4700</v>
      </c>
      <c r="J9" s="40">
        <v>113.72481406154654</v>
      </c>
      <c r="K9" s="41">
        <v>139.63953834094636</v>
      </c>
      <c r="L9" s="41">
        <v>32.169492463859996</v>
      </c>
      <c r="M9" s="7">
        <v>68.673563978429954</v>
      </c>
      <c r="N9" s="6">
        <v>4.0779868980563494</v>
      </c>
      <c r="O9" s="7">
        <v>83.167360975938593</v>
      </c>
      <c r="P9" s="4">
        <v>5.1591716578486615</v>
      </c>
    </row>
    <row r="10" spans="1:17" x14ac:dyDescent="0.25">
      <c r="A10" s="1" t="s">
        <v>66</v>
      </c>
      <c r="B10" s="1" t="s">
        <v>64</v>
      </c>
      <c r="C10" s="7">
        <v>6.2833333333333341</v>
      </c>
      <c r="D10" s="6">
        <v>0.17323715280248367</v>
      </c>
      <c r="E10" s="9">
        <v>286.41119899101386</v>
      </c>
      <c r="F10" s="9">
        <v>72.764595310775675</v>
      </c>
      <c r="G10" s="9">
        <v>72.192817874748613</v>
      </c>
      <c r="H10" s="9">
        <v>10.915525255350365</v>
      </c>
      <c r="I10" s="40">
        <v>5493.333333333333</v>
      </c>
      <c r="J10" s="40">
        <v>924.48784620338768</v>
      </c>
      <c r="K10" s="41">
        <v>133.58201853730742</v>
      </c>
      <c r="L10" s="41">
        <v>23.726744376412103</v>
      </c>
      <c r="M10" s="7">
        <v>60.289667875129794</v>
      </c>
      <c r="N10" s="6">
        <v>9.7347969398752703</v>
      </c>
      <c r="O10" s="7">
        <v>69.248381342519323</v>
      </c>
      <c r="P10" s="40">
        <v>11.312211653012159</v>
      </c>
    </row>
    <row r="11" spans="1:17" x14ac:dyDescent="0.25">
      <c r="A11" s="1" t="s">
        <v>67</v>
      </c>
      <c r="B11" s="1" t="s">
        <v>63</v>
      </c>
      <c r="C11" s="7">
        <v>4.873333333333334</v>
      </c>
      <c r="D11" s="8">
        <v>6.6916199666282539E-2</v>
      </c>
      <c r="E11" s="9">
        <v>261.52168181833031</v>
      </c>
      <c r="F11" s="9">
        <v>32.374488793249689</v>
      </c>
      <c r="G11" s="9">
        <v>71.649128492792968</v>
      </c>
      <c r="H11" s="7">
        <v>2.9309151822999229</v>
      </c>
      <c r="I11" s="40">
        <v>246</v>
      </c>
      <c r="J11" s="40">
        <v>82.857307060592632</v>
      </c>
      <c r="K11" s="41">
        <v>52.829717206765338</v>
      </c>
      <c r="L11" s="40">
        <v>4.3820776835665542</v>
      </c>
      <c r="M11" s="7">
        <v>60.514344221310751</v>
      </c>
      <c r="N11" s="6">
        <v>5.0770644554416169</v>
      </c>
      <c r="O11" s="7">
        <v>71.413317331744807</v>
      </c>
      <c r="P11" s="4">
        <v>4.8404991652760971</v>
      </c>
    </row>
    <row r="12" spans="1:17" x14ac:dyDescent="0.25">
      <c r="A12" s="1" t="s">
        <v>67</v>
      </c>
      <c r="B12" s="1" t="s">
        <v>62</v>
      </c>
      <c r="C12" s="7">
        <v>6.1766666666666667</v>
      </c>
      <c r="D12" s="8">
        <v>5.2068331172710945E-2</v>
      </c>
      <c r="E12" s="9">
        <v>853.63466506049735</v>
      </c>
      <c r="F12" s="9">
        <v>56.396493337567598</v>
      </c>
      <c r="G12" s="9">
        <v>28.760402430491169</v>
      </c>
      <c r="H12" s="6">
        <v>0.27017645952886077</v>
      </c>
      <c r="I12" s="40">
        <v>1851.3333333333333</v>
      </c>
      <c r="J12" s="40">
        <v>186.49158455842186</v>
      </c>
      <c r="K12" s="41">
        <v>42.528099647549602</v>
      </c>
      <c r="L12" s="40">
        <v>2.5545974437705103</v>
      </c>
      <c r="M12" s="7">
        <v>88.178335660844439</v>
      </c>
      <c r="N12" s="8">
        <v>0.81142639202297806</v>
      </c>
      <c r="O12" s="7">
        <v>96.602014144956868</v>
      </c>
      <c r="P12" s="58">
        <v>0.21866827864757687</v>
      </c>
    </row>
    <row r="13" spans="1:17" x14ac:dyDescent="0.25">
      <c r="A13" s="1" t="s">
        <v>67</v>
      </c>
      <c r="B13" s="1" t="s">
        <v>64</v>
      </c>
      <c r="C13" s="7">
        <v>5.9366666666666665</v>
      </c>
      <c r="D13" s="8">
        <v>8.4129529760826272E-2</v>
      </c>
      <c r="E13" s="9">
        <v>437.05337484404612</v>
      </c>
      <c r="F13" s="7">
        <v>7.6597197768671528</v>
      </c>
      <c r="G13" s="9">
        <v>73.662063819608406</v>
      </c>
      <c r="H13" s="6">
        <v>0.89194801898246701</v>
      </c>
      <c r="I13" s="40">
        <v>2396.6666666666665</v>
      </c>
      <c r="J13" s="40">
        <v>181.87297154271712</v>
      </c>
      <c r="K13" s="41">
        <v>21.789262757585046</v>
      </c>
      <c r="L13" s="40">
        <v>4.6799720201726718</v>
      </c>
      <c r="M13" s="7">
        <v>77.10553623916384</v>
      </c>
      <c r="N13" s="8">
        <v>0.39841074808388649</v>
      </c>
      <c r="O13" s="7">
        <v>83.128872104991345</v>
      </c>
      <c r="P13" s="58">
        <v>0.48605015290118242</v>
      </c>
    </row>
    <row r="14" spans="1:17" x14ac:dyDescent="0.25">
      <c r="C14" s="1"/>
      <c r="D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72FD-12CF-410E-AAE2-75F52A6A155B}">
  <dimension ref="A1:AV37"/>
  <sheetViews>
    <sheetView topLeftCell="N1" zoomScale="84" zoomScaleNormal="84" workbookViewId="0">
      <selection activeCell="AH1" sqref="AH1:AH1048576"/>
    </sheetView>
  </sheetViews>
  <sheetFormatPr defaultRowHeight="15" x14ac:dyDescent="0.25"/>
  <cols>
    <col min="1" max="1" width="11.42578125" style="1" customWidth="1"/>
    <col min="2" max="2" width="16.42578125" style="1" customWidth="1"/>
    <col min="3" max="3" width="9.140625" style="1"/>
    <col min="4" max="4" width="12.28515625" style="1" customWidth="1"/>
    <col min="5" max="5" width="13.7109375" style="1" customWidth="1"/>
    <col min="6" max="6" width="24.85546875" style="6" bestFit="1" customWidth="1"/>
    <col min="7" max="7" width="22.5703125" style="6" bestFit="1" customWidth="1"/>
    <col min="8" max="8" width="22" style="6" bestFit="1" customWidth="1"/>
    <col min="9" max="9" width="19.5703125" style="6" bestFit="1" customWidth="1"/>
    <col min="10" max="10" width="7.42578125" style="6" bestFit="1" customWidth="1"/>
    <col min="11" max="11" width="7.85546875" style="6" bestFit="1" customWidth="1"/>
    <col min="12" max="12" width="16.7109375" style="6" bestFit="1" customWidth="1"/>
    <col min="13" max="13" width="16.5703125" style="6" bestFit="1" customWidth="1"/>
    <col min="14" max="14" width="16.28515625" style="1" bestFit="1" customWidth="1"/>
    <col min="15" max="16" width="18.28515625" style="1" bestFit="1" customWidth="1"/>
    <col min="17" max="17" width="18.28515625" style="1" customWidth="1"/>
    <col min="18" max="18" width="20.5703125" style="1" bestFit="1" customWidth="1"/>
    <col min="19" max="19" width="20.42578125" style="1" bestFit="1" customWidth="1"/>
    <col min="20" max="20" width="20.42578125" style="1" customWidth="1"/>
    <col min="21" max="22" width="24.28515625" style="1" customWidth="1"/>
    <col min="25" max="25" width="0" hidden="1" customWidth="1"/>
    <col min="26" max="26" width="11.140625" hidden="1" customWidth="1"/>
    <col min="27" max="27" width="14" hidden="1" customWidth="1"/>
    <col min="28" max="28" width="9.5703125" hidden="1" customWidth="1"/>
    <col min="29" max="29" width="12" hidden="1" customWidth="1"/>
    <col min="30" max="30" width="11.140625" hidden="1" customWidth="1"/>
    <col min="31" max="31" width="14" hidden="1" customWidth="1"/>
    <col min="32" max="32" width="9.5703125" hidden="1" customWidth="1"/>
    <col min="33" max="33" width="12" hidden="1" customWidth="1"/>
    <col min="34" max="34" width="9.5703125" customWidth="1"/>
    <col min="35" max="35" width="12" customWidth="1"/>
    <col min="36" max="36" width="9.5703125" customWidth="1"/>
    <col min="37" max="37" width="12" customWidth="1"/>
    <col min="38" max="38" width="9.5703125" customWidth="1"/>
    <col min="39" max="39" width="12" customWidth="1"/>
    <col min="40" max="40" width="9.5703125" customWidth="1"/>
    <col min="41" max="41" width="12" customWidth="1"/>
    <col min="42" max="42" width="15" bestFit="1" customWidth="1"/>
    <col min="43" max="43" width="12" customWidth="1"/>
    <col min="45" max="45" width="9.5703125" bestFit="1" customWidth="1"/>
    <col min="46" max="46" width="12" bestFit="1" customWidth="1"/>
    <col min="47" max="47" width="9.5703125" bestFit="1" customWidth="1"/>
    <col min="48" max="48" width="12" bestFit="1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46</v>
      </c>
      <c r="G1" s="5" t="s">
        <v>47</v>
      </c>
      <c r="H1" s="5" t="s">
        <v>48</v>
      </c>
      <c r="I1" s="5" t="s">
        <v>49</v>
      </c>
      <c r="J1" s="3" t="s">
        <v>117</v>
      </c>
      <c r="K1" s="3" t="s">
        <v>118</v>
      </c>
      <c r="L1" s="5" t="s">
        <v>136</v>
      </c>
      <c r="M1" s="5" t="s">
        <v>135</v>
      </c>
      <c r="N1" s="2" t="s">
        <v>139</v>
      </c>
      <c r="O1" s="2" t="s">
        <v>193</v>
      </c>
      <c r="P1" s="2" t="s">
        <v>197</v>
      </c>
      <c r="Q1" s="2" t="s">
        <v>196</v>
      </c>
      <c r="R1" s="2" t="s">
        <v>194</v>
      </c>
      <c r="S1" s="2" t="s">
        <v>195</v>
      </c>
      <c r="T1" s="2" t="s">
        <v>198</v>
      </c>
      <c r="U1" s="2" t="s">
        <v>199</v>
      </c>
      <c r="V1" s="2" t="s">
        <v>200</v>
      </c>
      <c r="X1" s="5" t="s">
        <v>52</v>
      </c>
      <c r="Y1" s="5" t="s">
        <v>53</v>
      </c>
      <c r="Z1" s="55" t="s">
        <v>54</v>
      </c>
      <c r="AA1" s="55" t="s">
        <v>55</v>
      </c>
      <c r="AB1" s="55" t="s">
        <v>56</v>
      </c>
      <c r="AC1" s="55" t="s">
        <v>57</v>
      </c>
      <c r="AD1" s="56" t="s">
        <v>54</v>
      </c>
      <c r="AE1" s="5" t="s">
        <v>55</v>
      </c>
      <c r="AF1" s="5" t="s">
        <v>56</v>
      </c>
      <c r="AG1" s="5" t="s">
        <v>57</v>
      </c>
      <c r="AH1" s="5" t="s">
        <v>121</v>
      </c>
      <c r="AI1" s="5" t="s">
        <v>120</v>
      </c>
      <c r="AJ1" s="5" t="s">
        <v>121</v>
      </c>
      <c r="AK1" s="5" t="s">
        <v>120</v>
      </c>
      <c r="AL1" s="5" t="s">
        <v>137</v>
      </c>
      <c r="AM1" s="5" t="s">
        <v>138</v>
      </c>
      <c r="AN1" s="5" t="s">
        <v>140</v>
      </c>
      <c r="AO1" s="5" t="s">
        <v>141</v>
      </c>
      <c r="AP1" s="5" t="s">
        <v>142</v>
      </c>
      <c r="AQ1" s="5" t="s">
        <v>143</v>
      </c>
      <c r="AS1" s="5" t="s">
        <v>140</v>
      </c>
      <c r="AT1" s="5" t="s">
        <v>141</v>
      </c>
      <c r="AU1" s="5" t="s">
        <v>137</v>
      </c>
      <c r="AV1" s="5" t="s">
        <v>138</v>
      </c>
    </row>
    <row r="2" spans="1:48" x14ac:dyDescent="0.25">
      <c r="A2" s="1">
        <v>1</v>
      </c>
      <c r="B2" s="1" t="s">
        <v>10</v>
      </c>
      <c r="C2" s="1">
        <v>4.5</v>
      </c>
      <c r="D2" s="1">
        <v>0</v>
      </c>
      <c r="E2" s="1" t="s">
        <v>5</v>
      </c>
      <c r="F2" s="6">
        <v>12.025993883792029</v>
      </c>
      <c r="G2" s="6">
        <v>21.842507645259936</v>
      </c>
      <c r="H2" s="6">
        <v>113.66994003649951</v>
      </c>
      <c r="I2" s="6">
        <v>88.841574693664711</v>
      </c>
      <c r="J2">
        <v>38</v>
      </c>
      <c r="K2">
        <v>0</v>
      </c>
      <c r="L2" s="4">
        <v>41.400329842147002</v>
      </c>
      <c r="M2" s="4">
        <v>1.4472E-2</v>
      </c>
      <c r="N2" s="6">
        <f>L2+M2</f>
        <v>41.414801842147</v>
      </c>
      <c r="O2" s="6">
        <v>0.57988200000000001</v>
      </c>
      <c r="P2" s="6">
        <v>1.4472E-2</v>
      </c>
      <c r="Q2" s="6">
        <f>O2+P2</f>
        <v>0.59435400000000005</v>
      </c>
      <c r="R2" s="6">
        <f>((O2*0.2)/4)*1000</f>
        <v>28.994100000000003</v>
      </c>
      <c r="S2" s="6">
        <f t="shared" ref="S2:T37" si="0">((P2*0.2)/4)*1000</f>
        <v>0.72360000000000002</v>
      </c>
      <c r="T2" s="6">
        <f t="shared" si="0"/>
        <v>29.717700000000004</v>
      </c>
      <c r="U2" s="6">
        <f>(S2/14)*1000</f>
        <v>51.685714285714283</v>
      </c>
      <c r="V2" s="6">
        <f>(R2/14)*1000</f>
        <v>2071.0071428571432</v>
      </c>
    </row>
    <row r="3" spans="1:48" x14ac:dyDescent="0.25">
      <c r="A3" s="1">
        <v>2</v>
      </c>
      <c r="B3" s="1" t="s">
        <v>12</v>
      </c>
      <c r="C3" s="1">
        <v>4.63</v>
      </c>
      <c r="D3" s="1">
        <v>0</v>
      </c>
      <c r="E3" s="1" t="s">
        <v>5</v>
      </c>
      <c r="F3" s="6">
        <v>12.460148777895874</v>
      </c>
      <c r="G3" s="6">
        <v>22.431810131066243</v>
      </c>
      <c r="H3" s="6">
        <v>114.23368740515936</v>
      </c>
      <c r="I3" s="6">
        <v>88.609003540718277</v>
      </c>
      <c r="J3">
        <v>17</v>
      </c>
      <c r="K3">
        <v>0</v>
      </c>
      <c r="L3" s="4">
        <v>58.1351781647354</v>
      </c>
      <c r="M3" s="4">
        <v>2.7106000000000002E-2</v>
      </c>
      <c r="N3" s="6">
        <f t="shared" ref="N3:N37" si="1">L3+M3</f>
        <v>58.162284164735404</v>
      </c>
      <c r="O3" s="6">
        <v>0.81428199999999995</v>
      </c>
      <c r="P3" s="6">
        <v>2.7106000000000002E-2</v>
      </c>
      <c r="Q3" s="6">
        <f t="shared" ref="Q3:Q37" si="2">O3+P3</f>
        <v>0.84138799999999991</v>
      </c>
      <c r="R3" s="6">
        <f t="shared" ref="R3:R37" si="3">((O3*0.2)/4)*1000</f>
        <v>40.714100000000002</v>
      </c>
      <c r="S3" s="6">
        <f t="shared" si="0"/>
        <v>1.3553000000000002</v>
      </c>
      <c r="T3" s="6">
        <f t="shared" si="0"/>
        <v>42.069400000000002</v>
      </c>
      <c r="U3" s="6">
        <f t="shared" ref="U3:U37" si="4">(S3/14)*1000</f>
        <v>96.807142857142864</v>
      </c>
      <c r="V3" s="6">
        <f t="shared" ref="V3:V37" si="5">(R3/14)*1000</f>
        <v>2908.15</v>
      </c>
    </row>
    <row r="4" spans="1:48" x14ac:dyDescent="0.25">
      <c r="A4" s="1">
        <v>3</v>
      </c>
      <c r="B4" s="1" t="s">
        <v>11</v>
      </c>
      <c r="C4" s="1">
        <v>4.62</v>
      </c>
      <c r="D4" s="1">
        <v>0</v>
      </c>
      <c r="E4" s="1" t="s">
        <v>5</v>
      </c>
      <c r="F4" s="6">
        <v>8.9122002820874684</v>
      </c>
      <c r="G4" s="6">
        <v>19.940056417489416</v>
      </c>
      <c r="H4" s="6">
        <v>109.78418658666411</v>
      </c>
      <c r="I4" s="6">
        <v>87.893157843801433</v>
      </c>
      <c r="J4">
        <v>15</v>
      </c>
      <c r="K4">
        <v>0</v>
      </c>
      <c r="L4" s="4">
        <v>51.6124426167477</v>
      </c>
      <c r="M4" s="4">
        <v>1.5107000000000001E-2</v>
      </c>
      <c r="N4" s="6">
        <f t="shared" si="1"/>
        <v>51.6275496167477</v>
      </c>
      <c r="O4" s="6">
        <v>0.72292000000000001</v>
      </c>
      <c r="P4" s="6">
        <v>1.5107000000000001E-2</v>
      </c>
      <c r="Q4" s="6">
        <f t="shared" si="2"/>
        <v>0.73802699999999999</v>
      </c>
      <c r="R4" s="6">
        <f t="shared" si="3"/>
        <v>36.146000000000008</v>
      </c>
      <c r="S4" s="6">
        <f t="shared" si="0"/>
        <v>0.75535000000000008</v>
      </c>
      <c r="T4" s="6">
        <f t="shared" si="0"/>
        <v>36.901350000000001</v>
      </c>
      <c r="U4" s="6">
        <f t="shared" si="4"/>
        <v>53.953571428571436</v>
      </c>
      <c r="V4" s="6">
        <f t="shared" si="5"/>
        <v>2581.8571428571431</v>
      </c>
      <c r="X4" s="4">
        <f>AVERAGE(C2:C4)</f>
        <v>4.583333333333333</v>
      </c>
      <c r="Y4" s="4">
        <f>(STDEVA(C2:C4))/(SQRT(3))</f>
        <v>4.1766546953805564E-2</v>
      </c>
      <c r="Z4" s="4">
        <f>AVERAGE(F2:F4)</f>
        <v>11.132780981258458</v>
      </c>
      <c r="AA4" s="4">
        <f>(STDEVA(F2:F4))/(SQRT(3))</f>
        <v>1.1173415770131307</v>
      </c>
      <c r="AB4" s="4">
        <f>AVERAGE(G2:G4)</f>
        <v>21.404791397938528</v>
      </c>
      <c r="AC4" s="4">
        <f>(STDEVA(G2:G4))/(SQRT(3))</f>
        <v>0.75186563009574758</v>
      </c>
      <c r="AD4" s="4">
        <f>AVERAGE(H2:H4)</f>
        <v>112.56260467610765</v>
      </c>
      <c r="AE4" s="4">
        <f>(STDEVA(H2:H4))/(SQRT(3))</f>
        <v>1.3987087001621765</v>
      </c>
      <c r="AF4" s="4">
        <f>AVERAGE(I2:I4)</f>
        <v>88.447912026061474</v>
      </c>
      <c r="AG4" s="4">
        <f>(STDEVA(I2:I4))/(SQRT(3))</f>
        <v>0.28538657253332916</v>
      </c>
      <c r="AH4" s="4">
        <f>AVERAGE(J2:J4)</f>
        <v>23.333333333333332</v>
      </c>
      <c r="AI4" s="4">
        <f>(STDEVA(J2:J4))/(SQRT(3))</f>
        <v>7.3560254969046381</v>
      </c>
      <c r="AJ4" s="4">
        <f>AVERAGE(K2:K4)</f>
        <v>0</v>
      </c>
      <c r="AK4" s="4">
        <f>(STDEVA(K2:K4))/(SQRT(3))</f>
        <v>0</v>
      </c>
      <c r="AL4" s="4">
        <f>AVERAGE(L2:L4)</f>
        <v>50.382650207876701</v>
      </c>
      <c r="AM4" s="4">
        <f>(STDEVA(L2:L4))/(SQRT(3))</f>
        <v>4.8699103045024597</v>
      </c>
      <c r="AN4" s="4">
        <f>AVERAGE(M2:M4)</f>
        <v>1.8895000000000002E-2</v>
      </c>
      <c r="AO4" s="4">
        <f>(STDEVA(M2:M4))/(SQRT(3))</f>
        <v>4.1095902877699726E-3</v>
      </c>
      <c r="AP4" s="4">
        <f>AVERAGE(N2:N4)</f>
        <v>50.401545207876701</v>
      </c>
      <c r="AQ4" s="4">
        <f>(STDEVA(N2:N4))/(SQRT(3))</f>
        <v>4.8732896536214314</v>
      </c>
      <c r="AS4" s="4">
        <f>AVERAGE(U2:U4)</f>
        <v>67.482142857142847</v>
      </c>
      <c r="AT4" s="4">
        <f>(STDEVA(U2:U4))/(SQRT(3))</f>
        <v>14.677108170607092</v>
      </c>
      <c r="AU4" s="4">
        <f>AVERAGE(V2:V4)</f>
        <v>2520.3380952380953</v>
      </c>
      <c r="AV4" s="4">
        <f>(STDEVA(V2:V4))/(SQRT(3))</f>
        <v>243.612045221697</v>
      </c>
    </row>
    <row r="5" spans="1:48" x14ac:dyDescent="0.25">
      <c r="A5" s="1">
        <v>4</v>
      </c>
      <c r="B5" s="1" t="s">
        <v>13</v>
      </c>
      <c r="C5" s="1">
        <v>4.59</v>
      </c>
      <c r="D5" s="1">
        <v>0</v>
      </c>
      <c r="E5" s="1" t="s">
        <v>5</v>
      </c>
      <c r="F5" s="6">
        <v>39.183394444099186</v>
      </c>
      <c r="G5" s="6">
        <v>46.131377788826057</v>
      </c>
      <c r="H5" s="6">
        <v>164.42877580216634</v>
      </c>
      <c r="I5" s="6">
        <v>88.575516043327198</v>
      </c>
      <c r="J5">
        <v>63</v>
      </c>
      <c r="K5">
        <v>0</v>
      </c>
      <c r="L5" s="4">
        <v>32.0108947860667</v>
      </c>
      <c r="M5" s="4">
        <v>1.8898000000000002E-2</v>
      </c>
      <c r="N5" s="6">
        <f t="shared" si="1"/>
        <v>32.0297927860667</v>
      </c>
      <c r="O5" s="6">
        <v>0.44836700000000002</v>
      </c>
      <c r="P5" s="6">
        <v>1.8898000000000002E-2</v>
      </c>
      <c r="Q5" s="6">
        <f t="shared" si="2"/>
        <v>0.46726500000000004</v>
      </c>
      <c r="R5" s="6">
        <f t="shared" si="3"/>
        <v>22.418350000000004</v>
      </c>
      <c r="S5" s="6">
        <f t="shared" si="0"/>
        <v>0.94490000000000018</v>
      </c>
      <c r="T5" s="6">
        <f t="shared" si="0"/>
        <v>23.363250000000001</v>
      </c>
      <c r="U5" s="6">
        <f t="shared" si="4"/>
        <v>67.492857142857162</v>
      </c>
      <c r="V5" s="6">
        <f t="shared" si="5"/>
        <v>1601.3107142857145</v>
      </c>
    </row>
    <row r="6" spans="1:48" x14ac:dyDescent="0.25">
      <c r="A6" s="1">
        <v>5</v>
      </c>
      <c r="B6" s="1" t="s">
        <v>14</v>
      </c>
      <c r="C6" s="1">
        <v>4.67</v>
      </c>
      <c r="D6" s="1">
        <v>0</v>
      </c>
      <c r="E6" s="1" t="s">
        <v>5</v>
      </c>
      <c r="F6" s="6">
        <v>37.962342784847792</v>
      </c>
      <c r="G6" s="6">
        <v>46.051946118925343</v>
      </c>
      <c r="H6" s="6">
        <v>161.19241842610361</v>
      </c>
      <c r="I6" s="6">
        <v>86.960172744721689</v>
      </c>
      <c r="J6">
        <v>53</v>
      </c>
      <c r="K6">
        <v>0</v>
      </c>
      <c r="L6" s="4">
        <v>46.089728487081203</v>
      </c>
      <c r="M6" s="4">
        <v>1.8789E-2</v>
      </c>
      <c r="N6" s="6">
        <f t="shared" si="1"/>
        <v>46.108517487081201</v>
      </c>
      <c r="O6" s="6">
        <v>0.64556500000000006</v>
      </c>
      <c r="P6" s="6">
        <v>1.8789E-2</v>
      </c>
      <c r="Q6" s="6">
        <f t="shared" si="2"/>
        <v>0.66435400000000011</v>
      </c>
      <c r="R6" s="6">
        <f>((O6*0.2)/4)*1000</f>
        <v>32.27825</v>
      </c>
      <c r="S6" s="6">
        <f t="shared" si="0"/>
        <v>0.93945000000000012</v>
      </c>
      <c r="T6" s="6">
        <f t="shared" si="0"/>
        <v>33.217700000000008</v>
      </c>
      <c r="U6" s="6">
        <f t="shared" si="4"/>
        <v>67.103571428571442</v>
      </c>
      <c r="V6" s="6">
        <f t="shared" si="5"/>
        <v>2305.5892857142858</v>
      </c>
    </row>
    <row r="7" spans="1:48" x14ac:dyDescent="0.25">
      <c r="A7" s="1">
        <v>6</v>
      </c>
      <c r="B7" s="1" t="s">
        <v>15</v>
      </c>
      <c r="C7" s="1">
        <v>4.62</v>
      </c>
      <c r="D7" s="1">
        <v>0</v>
      </c>
      <c r="E7" s="1" t="s">
        <v>5</v>
      </c>
      <c r="F7" s="6">
        <v>36.730918165390236</v>
      </c>
      <c r="G7" s="6">
        <v>44.264693227777293</v>
      </c>
      <c r="H7" s="6">
        <v>158.05508330499828</v>
      </c>
      <c r="I7" s="6">
        <v>88.092485549132945</v>
      </c>
      <c r="J7">
        <v>31</v>
      </c>
      <c r="K7">
        <v>0</v>
      </c>
      <c r="L7" s="4">
        <v>47.306217738653601</v>
      </c>
      <c r="M7" s="4">
        <v>1.4052E-2</v>
      </c>
      <c r="N7" s="6">
        <f t="shared" si="1"/>
        <v>47.3202697386536</v>
      </c>
      <c r="O7" s="6">
        <v>0.66260399999999997</v>
      </c>
      <c r="P7" s="6">
        <v>1.4052E-2</v>
      </c>
      <c r="Q7" s="6">
        <f t="shared" si="2"/>
        <v>0.67665599999999992</v>
      </c>
      <c r="R7" s="6">
        <f>((O7*0.2)/4)*1000</f>
        <v>33.130200000000002</v>
      </c>
      <c r="S7" s="6">
        <f t="shared" si="0"/>
        <v>0.7026</v>
      </c>
      <c r="T7" s="6">
        <f t="shared" si="0"/>
        <v>33.832799999999999</v>
      </c>
      <c r="U7" s="6">
        <f t="shared" si="4"/>
        <v>50.185714285714283</v>
      </c>
      <c r="V7" s="6">
        <f t="shared" si="5"/>
        <v>2366.4428571428571</v>
      </c>
      <c r="X7" s="4">
        <f>AVERAGE(C5:C7)</f>
        <v>4.626666666666666</v>
      </c>
      <c r="Y7" s="4">
        <f>(STDEVA(C5:C7))/(SQRT(3))</f>
        <v>2.3333333333333345E-2</v>
      </c>
      <c r="Z7" s="4">
        <f>AVERAGE(F5:F7)</f>
        <v>37.95888513144574</v>
      </c>
      <c r="AA7" s="4">
        <f>(STDEVA(F5:F7))/(SQRT(3))</f>
        <v>0.70797103070036504</v>
      </c>
      <c r="AB7" s="4">
        <f>AVERAGE(G5:G7)</f>
        <v>45.482672378509562</v>
      </c>
      <c r="AC7" s="4">
        <f>(STDEVA(G5:G7))/(SQRT(3))</f>
        <v>0.60942110680537986</v>
      </c>
      <c r="AD7" s="4">
        <f>AVERAGE(H5:H7)</f>
        <v>161.22542584442274</v>
      </c>
      <c r="AE7" s="4">
        <f>(STDEVA(H5:H7))/(SQRT(3))</f>
        <v>1.840000555195767</v>
      </c>
      <c r="AF7" s="4">
        <f>AVERAGE(I5:I7)</f>
        <v>87.876058112393949</v>
      </c>
      <c r="AG7" s="4">
        <f>(STDEVA(I5:I7))/(SQRT(3))</f>
        <v>0.4787010617694139</v>
      </c>
      <c r="AH7" s="4">
        <f>AVERAGE(J5:J7)</f>
        <v>49</v>
      </c>
      <c r="AI7" s="4">
        <f>(STDEVA(J5:J7))/(SQRT(3))</f>
        <v>9.4516312525052175</v>
      </c>
      <c r="AJ7" s="4">
        <f>AVERAGE(K5:K7)</f>
        <v>0</v>
      </c>
      <c r="AK7" s="4">
        <f>(STDEVA(K5:K7))/(SQRT(3))</f>
        <v>0</v>
      </c>
      <c r="AL7" s="4">
        <f>AVERAGE(L5:L7)</f>
        <v>41.80228033726717</v>
      </c>
      <c r="AM7" s="4">
        <f>(STDEVA(L5:L7))/(SQRT(3))</f>
        <v>4.9082714127613496</v>
      </c>
      <c r="AN7" s="4">
        <f>AVERAGE(M5:M7)</f>
        <v>1.7246333333333332E-2</v>
      </c>
      <c r="AO7" s="4">
        <f>(STDEVA(M5:M7))/(SQRT(3))</f>
        <v>1.5974765865089996E-3</v>
      </c>
      <c r="AP7" s="4">
        <f>AVERAGE(N5:N7)</f>
        <v>41.819526670600503</v>
      </c>
      <c r="AQ7" s="4">
        <f>(STDEVA(N5:N7))/(SQRT(3))</f>
        <v>4.9073500325969945</v>
      </c>
      <c r="AS7" s="4">
        <f>AVERAGE(U5:U7)</f>
        <v>61.594047619047622</v>
      </c>
      <c r="AT7" s="4">
        <f>(STDEVA(U5:U7))/(SQRT(3))</f>
        <v>5.7052735232464533</v>
      </c>
      <c r="AU7" s="4">
        <f>AVERAGE(V5:V7)</f>
        <v>2091.1142857142859</v>
      </c>
      <c r="AV7" s="4">
        <f>(STDEVA(V5:V7))/(SQRT(3))</f>
        <v>245.53101856115833</v>
      </c>
    </row>
    <row r="8" spans="1:48" x14ac:dyDescent="0.25">
      <c r="A8" s="1">
        <v>7</v>
      </c>
      <c r="B8" s="1" t="s">
        <v>16</v>
      </c>
      <c r="C8" s="1">
        <v>5.36</v>
      </c>
      <c r="D8" s="1">
        <v>1</v>
      </c>
      <c r="E8" s="1" t="s">
        <v>5</v>
      </c>
      <c r="F8" s="6">
        <v>87.491933749193379</v>
      </c>
      <c r="G8" s="6">
        <v>96.332544633254457</v>
      </c>
      <c r="H8" s="6">
        <v>799.48409286328422</v>
      </c>
      <c r="I8" s="6">
        <v>29.3207222699914</v>
      </c>
      <c r="J8">
        <v>4090</v>
      </c>
      <c r="K8">
        <v>2.1</v>
      </c>
      <c r="L8" s="4">
        <v>48.394482640450597</v>
      </c>
      <c r="M8" s="4">
        <v>8.3294999999999994E-2</v>
      </c>
      <c r="N8" s="6">
        <f t="shared" si="1"/>
        <v>48.477777640450597</v>
      </c>
      <c r="O8" s="6">
        <v>0.67784699999999998</v>
      </c>
      <c r="P8" s="6">
        <v>8.3294999999999994E-2</v>
      </c>
      <c r="Q8" s="6">
        <f t="shared" si="2"/>
        <v>0.76114199999999999</v>
      </c>
      <c r="R8" s="6">
        <f t="shared" si="3"/>
        <v>33.89235</v>
      </c>
      <c r="S8" s="6">
        <f t="shared" si="0"/>
        <v>4.1647499999999997</v>
      </c>
      <c r="T8" s="6">
        <f t="shared" si="0"/>
        <v>38.057100000000005</v>
      </c>
      <c r="U8" s="6">
        <f t="shared" si="4"/>
        <v>297.48214285714289</v>
      </c>
      <c r="V8" s="6">
        <f t="shared" si="5"/>
        <v>2420.8821428571428</v>
      </c>
    </row>
    <row r="9" spans="1:48" x14ac:dyDescent="0.25">
      <c r="A9" s="1">
        <v>8</v>
      </c>
      <c r="B9" s="1" t="s">
        <v>17</v>
      </c>
      <c r="C9" s="1">
        <v>4.8499999999999996</v>
      </c>
      <c r="D9" s="1">
        <v>1</v>
      </c>
      <c r="E9" s="1" t="s">
        <v>5</v>
      </c>
      <c r="F9" s="6">
        <v>88.675448225393353</v>
      </c>
      <c r="G9" s="6">
        <v>95.362239297475298</v>
      </c>
      <c r="H9" s="6">
        <v>883.03715670436236</v>
      </c>
      <c r="I9" s="6">
        <v>40.953150242326338</v>
      </c>
      <c r="J9">
        <v>4620</v>
      </c>
      <c r="K9">
        <v>2.4</v>
      </c>
      <c r="L9" s="4">
        <v>42.809655379211399</v>
      </c>
      <c r="M9" s="4">
        <v>1.1858E-2</v>
      </c>
      <c r="N9" s="6">
        <f t="shared" si="1"/>
        <v>42.821513379211396</v>
      </c>
      <c r="O9" s="6">
        <v>0.59962199999999999</v>
      </c>
      <c r="P9" s="6">
        <v>1.1858E-2</v>
      </c>
      <c r="Q9" s="6">
        <f t="shared" si="2"/>
        <v>0.61148000000000002</v>
      </c>
      <c r="R9" s="6">
        <f t="shared" si="3"/>
        <v>29.981100000000001</v>
      </c>
      <c r="S9" s="6">
        <f t="shared" si="0"/>
        <v>0.59290000000000009</v>
      </c>
      <c r="T9" s="6">
        <f t="shared" si="0"/>
        <v>30.574000000000005</v>
      </c>
      <c r="U9" s="6">
        <f t="shared" si="4"/>
        <v>42.350000000000009</v>
      </c>
      <c r="V9" s="6">
        <f t="shared" si="5"/>
        <v>2141.5071428571428</v>
      </c>
    </row>
    <row r="10" spans="1:48" x14ac:dyDescent="0.25">
      <c r="A10" s="1">
        <v>9</v>
      </c>
      <c r="B10" s="1" t="s">
        <v>18</v>
      </c>
      <c r="C10" s="1">
        <v>5.6</v>
      </c>
      <c r="D10" s="1">
        <v>1</v>
      </c>
      <c r="E10" s="1" t="s">
        <v>5</v>
      </c>
      <c r="F10" s="6">
        <v>86.681158568826731</v>
      </c>
      <c r="G10" s="6">
        <v>96.87444920979965</v>
      </c>
      <c r="H10" s="6">
        <v>750.81605646228456</v>
      </c>
      <c r="I10" s="6">
        <v>23.467137185708033</v>
      </c>
      <c r="J10">
        <v>4290</v>
      </c>
      <c r="K10">
        <v>2.2000000000000002</v>
      </c>
      <c r="L10" s="4">
        <v>95.146608408832904</v>
      </c>
      <c r="M10" s="4">
        <v>1.0525E-2</v>
      </c>
      <c r="N10" s="6">
        <f t="shared" si="1"/>
        <v>95.157133408832905</v>
      </c>
      <c r="O10" s="6">
        <v>1.3326899999999999</v>
      </c>
      <c r="P10" s="6">
        <v>1.0525E-2</v>
      </c>
      <c r="Q10" s="6">
        <f t="shared" si="2"/>
        <v>1.3432149999999998</v>
      </c>
      <c r="R10" s="6">
        <f t="shared" si="3"/>
        <v>66.634500000000003</v>
      </c>
      <c r="S10" s="6">
        <f t="shared" si="0"/>
        <v>0.52625</v>
      </c>
      <c r="T10" s="6">
        <f t="shared" si="0"/>
        <v>67.160749999999993</v>
      </c>
      <c r="U10" s="6">
        <f t="shared" si="4"/>
        <v>37.589285714285715</v>
      </c>
      <c r="V10" s="6">
        <f t="shared" si="5"/>
        <v>4759.6071428571431</v>
      </c>
      <c r="X10" s="4">
        <f>AVERAGE(C8:C10)</f>
        <v>5.2700000000000005</v>
      </c>
      <c r="Y10" s="4">
        <f>(STDEVA(C8:C10))/(SQRT(3))</f>
        <v>0.22113344387495987</v>
      </c>
      <c r="Z10" s="4">
        <f>AVERAGE(F8:F10)</f>
        <v>87.616180181137835</v>
      </c>
      <c r="AA10" s="4">
        <f>(STDEVA(F8:F10))/(SQRT(3))</f>
        <v>0.57904395068087511</v>
      </c>
      <c r="AB10" s="4">
        <f>AVERAGE(G8:G10)</f>
        <v>96.189744380176464</v>
      </c>
      <c r="AC10" s="4">
        <f>(STDEVA(G8:G10))/(SQRT(3))</f>
        <v>0.44233796993639718</v>
      </c>
      <c r="AD10" s="4">
        <f>AVERAGE(H8:H10)</f>
        <v>811.11243534331027</v>
      </c>
      <c r="AE10" s="4">
        <f>(STDEVA(H8:H10))/(SQRT(3))</f>
        <v>38.609232915331631</v>
      </c>
      <c r="AF10" s="4">
        <f>AVERAGE(I8:I10)</f>
        <v>31.247003232675258</v>
      </c>
      <c r="AG10" s="4">
        <f>(STDEVA(I8:I10))/(SQRT(3))</f>
        <v>5.1388416955073621</v>
      </c>
      <c r="AH10" s="4">
        <f>AVERAGE(J8:J10)</f>
        <v>4333.333333333333</v>
      </c>
      <c r="AI10" s="4">
        <f>(STDEVA(J8:J10))/(SQRT(3))</f>
        <v>154.52435981999014</v>
      </c>
      <c r="AJ10" s="4">
        <f>AVERAGE(K8:K10)</f>
        <v>2.2333333333333334</v>
      </c>
      <c r="AK10" s="4">
        <f>(STDEVA(K8:K10))/(SQRT(3))</f>
        <v>8.8191710368819648E-2</v>
      </c>
      <c r="AL10" s="4">
        <f>AVERAGE(L8:L10)</f>
        <v>62.116915476164969</v>
      </c>
      <c r="AM10" s="4">
        <f>(STDEVA(L8:L10))/(SQRT(3))</f>
        <v>16.593352437087777</v>
      </c>
      <c r="AN10" s="4">
        <f>AVERAGE(M8:M10)</f>
        <v>3.5226E-2</v>
      </c>
      <c r="AO10" s="4">
        <f>(STDEVA(M8:M10))/(SQRT(3))</f>
        <v>2.4037580251209421E-2</v>
      </c>
      <c r="AP10" s="4">
        <f>AVERAGE(N8:N10)</f>
        <v>62.152141476164964</v>
      </c>
      <c r="AQ10" s="4">
        <f>(STDEVA(N8:N10))/(SQRT(3))</f>
        <v>16.583078229577378</v>
      </c>
      <c r="AS10" s="4">
        <f>AVERAGE(U8:U10)</f>
        <v>125.80714285714288</v>
      </c>
      <c r="AT10" s="4">
        <f>(STDEVA(U8:U10))/(SQRT(3))</f>
        <v>85.848500897176535</v>
      </c>
      <c r="AU10" s="4">
        <f>AVERAGE(V8:V10)</f>
        <v>3107.332142857143</v>
      </c>
      <c r="AV10" s="4">
        <f>(STDEVA(V8:V10))/(SQRT(3))</f>
        <v>830.06467707341926</v>
      </c>
    </row>
    <row r="11" spans="1:48" x14ac:dyDescent="0.25">
      <c r="A11" s="1">
        <v>10</v>
      </c>
      <c r="B11" s="1" t="s">
        <v>19</v>
      </c>
      <c r="C11" s="1">
        <v>4.58</v>
      </c>
      <c r="D11" s="1">
        <v>0</v>
      </c>
      <c r="E11" s="1" t="s">
        <v>5</v>
      </c>
      <c r="F11" s="6">
        <v>33.778531552540457</v>
      </c>
      <c r="G11" s="6">
        <v>40.68970390785104</v>
      </c>
      <c r="H11" s="6">
        <v>151.00843026357913</v>
      </c>
      <c r="I11" s="6">
        <v>89.56354711343505</v>
      </c>
      <c r="J11">
        <v>409</v>
      </c>
      <c r="K11">
        <v>0</v>
      </c>
      <c r="L11" s="4">
        <v>4.0774772073364902</v>
      </c>
      <c r="M11" s="4">
        <v>2.8858000000000002E-2</v>
      </c>
      <c r="N11" s="6">
        <f t="shared" si="1"/>
        <v>4.1063352073364898</v>
      </c>
      <c r="O11" s="6">
        <v>5.7112000000000003E-2</v>
      </c>
      <c r="P11" s="6">
        <v>2.8858000000000002E-2</v>
      </c>
      <c r="Q11" s="6">
        <f t="shared" si="2"/>
        <v>8.5970000000000005E-2</v>
      </c>
      <c r="R11" s="6">
        <f t="shared" si="3"/>
        <v>2.8556000000000004</v>
      </c>
      <c r="S11" s="6">
        <f t="shared" si="0"/>
        <v>1.4429000000000003</v>
      </c>
      <c r="T11" s="6">
        <f t="shared" si="0"/>
        <v>4.2985000000000007</v>
      </c>
      <c r="U11" s="6">
        <f t="shared" si="4"/>
        <v>103.06428571428573</v>
      </c>
      <c r="V11" s="6">
        <f t="shared" si="5"/>
        <v>203.97142857142862</v>
      </c>
    </row>
    <row r="12" spans="1:48" x14ac:dyDescent="0.25">
      <c r="A12" s="1">
        <v>11</v>
      </c>
      <c r="B12" s="1" t="s">
        <v>20</v>
      </c>
      <c r="C12" s="1">
        <v>4.88</v>
      </c>
      <c r="D12" s="1">
        <v>0</v>
      </c>
      <c r="E12" s="1" t="s">
        <v>5</v>
      </c>
      <c r="F12" s="6">
        <v>35.002777263469731</v>
      </c>
      <c r="G12" s="6">
        <v>41.439856816638901</v>
      </c>
      <c r="H12" s="6">
        <v>153.85272753169065</v>
      </c>
      <c r="I12" s="6">
        <v>90.096377534064459</v>
      </c>
      <c r="J12">
        <v>269</v>
      </c>
      <c r="K12">
        <v>0</v>
      </c>
      <c r="L12" s="4">
        <v>16.5762099566636</v>
      </c>
      <c r="M12" s="4">
        <v>5.0629E-2</v>
      </c>
      <c r="N12" s="6">
        <f t="shared" si="1"/>
        <v>16.626838956663601</v>
      </c>
      <c r="O12" s="6">
        <v>0.232178</v>
      </c>
      <c r="P12" s="6">
        <v>5.0629E-2</v>
      </c>
      <c r="Q12" s="6">
        <f t="shared" si="2"/>
        <v>0.28280699999999998</v>
      </c>
      <c r="R12" s="6">
        <f t="shared" si="3"/>
        <v>11.6089</v>
      </c>
      <c r="S12" s="6">
        <f t="shared" si="0"/>
        <v>2.53145</v>
      </c>
      <c r="T12" s="6">
        <f t="shared" si="0"/>
        <v>14.14035</v>
      </c>
      <c r="U12" s="6">
        <f t="shared" si="4"/>
        <v>180.81785714285715</v>
      </c>
      <c r="V12" s="6">
        <f t="shared" si="5"/>
        <v>829.20714285714291</v>
      </c>
    </row>
    <row r="13" spans="1:48" x14ac:dyDescent="0.25">
      <c r="A13" s="1">
        <v>12</v>
      </c>
      <c r="B13" s="1" t="s">
        <v>21</v>
      </c>
      <c r="C13" s="1">
        <v>4.58</v>
      </c>
      <c r="D13" s="1">
        <v>0</v>
      </c>
      <c r="E13" s="1" t="s">
        <v>5</v>
      </c>
      <c r="F13" s="6">
        <v>66.177308106055818</v>
      </c>
      <c r="G13" s="6">
        <v>78.617983927102443</v>
      </c>
      <c r="H13" s="6">
        <v>295.65949485500471</v>
      </c>
      <c r="I13" s="6">
        <v>63.21796071094483</v>
      </c>
      <c r="J13">
        <v>437</v>
      </c>
      <c r="K13">
        <v>0</v>
      </c>
      <c r="L13" s="4">
        <v>7.0291360563159104</v>
      </c>
      <c r="M13" s="4">
        <v>4.3532000000000001E-2</v>
      </c>
      <c r="N13" s="6">
        <f t="shared" si="1"/>
        <v>7.0726680563159103</v>
      </c>
      <c r="O13" s="6">
        <v>9.8455000000000001E-2</v>
      </c>
      <c r="P13" s="6">
        <v>4.3532000000000001E-2</v>
      </c>
      <c r="Q13" s="6">
        <f t="shared" si="2"/>
        <v>0.141987</v>
      </c>
      <c r="R13" s="6">
        <f t="shared" si="3"/>
        <v>4.9227499999999997</v>
      </c>
      <c r="S13" s="6">
        <f t="shared" si="0"/>
        <v>2.1766000000000005</v>
      </c>
      <c r="T13" s="6">
        <f t="shared" si="0"/>
        <v>7.0993500000000012</v>
      </c>
      <c r="U13" s="6">
        <f t="shared" si="4"/>
        <v>155.47142857142862</v>
      </c>
      <c r="V13" s="6">
        <f t="shared" si="5"/>
        <v>351.62499999999994</v>
      </c>
      <c r="X13" s="4">
        <f>AVERAGE(C11:C13)</f>
        <v>4.6800000000000006</v>
      </c>
      <c r="Y13" s="4">
        <f>(STDEVA(C11:C13))/(SQRT(3))</f>
        <v>9.9999999999999936E-2</v>
      </c>
      <c r="Z13" s="4">
        <f>AVERAGE(F11:F13)</f>
        <v>44.986205640688667</v>
      </c>
      <c r="AA13" s="4">
        <f>(STDEVA(F11:F13))/(SQRT(3))</f>
        <v>10.601443489189723</v>
      </c>
      <c r="AB13" s="4">
        <f>AVERAGE(G11:G13)</f>
        <v>53.582514883864128</v>
      </c>
      <c r="AC13" s="4">
        <f>(STDEVA(G11:G13))/(SQRT(3))</f>
        <v>12.519607488626905</v>
      </c>
      <c r="AD13" s="4">
        <f>AVERAGE(H11:H13)</f>
        <v>200.17355088342484</v>
      </c>
      <c r="AE13" s="4">
        <f>(STDEVA(H11:H13))/(SQRT(3))</f>
        <v>47.750031863323052</v>
      </c>
      <c r="AF13" s="4">
        <f>AVERAGE(I11:I13)</f>
        <v>80.959295119481439</v>
      </c>
      <c r="AG13" s="4">
        <f>(STDEVA(I11:I13))/(SQRT(3))</f>
        <v>8.8720006577045964</v>
      </c>
      <c r="AH13" s="4">
        <f>AVERAGE(J11:J13)</f>
        <v>371.66666666666669</v>
      </c>
      <c r="AI13" s="4">
        <f>(STDEVA(J11:J13))/(SQRT(3))</f>
        <v>51.965800719746902</v>
      </c>
      <c r="AJ13" s="4">
        <f>AVERAGE(K11:K13)</f>
        <v>0</v>
      </c>
      <c r="AK13" s="4">
        <f>(STDEVA(K11:K13))/(SQRT(3))</f>
        <v>0</v>
      </c>
      <c r="AL13" s="4">
        <f>AVERAGE(L11:L13)</f>
        <v>9.2276077401053325</v>
      </c>
      <c r="AM13" s="4">
        <f>(STDEVA(L11:L13))/(SQRT(3))</f>
        <v>3.7718049787466232</v>
      </c>
      <c r="AN13" s="4">
        <f>AVERAGE(M11:M13)</f>
        <v>4.1006333333333332E-2</v>
      </c>
      <c r="AO13" s="4">
        <f>(STDEVA(M11:M13))/(SQRT(3))</f>
        <v>6.4103654168680378E-3</v>
      </c>
      <c r="AP13" s="4">
        <f>AVERAGE(N11:N13)</f>
        <v>9.2686140734386679</v>
      </c>
      <c r="AQ13" s="4">
        <f>(STDEVA(N11:N13))/(SQRT(3))</f>
        <v>3.7774500974783032</v>
      </c>
      <c r="AS13" s="4">
        <f>AVERAGE(U11:U13)</f>
        <v>146.4511904761905</v>
      </c>
      <c r="AT13" s="4">
        <f>(STDEVA(U11:U13))/(SQRT(3))</f>
        <v>22.89416220310013</v>
      </c>
      <c r="AU13" s="4">
        <f>AVERAGE(V11:V13)</f>
        <v>461.60119047619054</v>
      </c>
      <c r="AV13" s="4">
        <f>(STDEVA(V11:V13))/(SQRT(3))</f>
        <v>188.68050284217964</v>
      </c>
    </row>
    <row r="14" spans="1:48" x14ac:dyDescent="0.25">
      <c r="A14" s="1">
        <v>13</v>
      </c>
      <c r="B14" s="1" t="s">
        <v>22</v>
      </c>
      <c r="C14" s="1">
        <v>5.75</v>
      </c>
      <c r="D14" s="1">
        <v>1</v>
      </c>
      <c r="E14" s="1" t="s">
        <v>5</v>
      </c>
      <c r="F14" s="6">
        <v>84.797149122807014</v>
      </c>
      <c r="G14" s="6">
        <v>96.573464912280699</v>
      </c>
      <c r="H14" s="6">
        <v>657.77136675081124</v>
      </c>
      <c r="I14" s="6">
        <v>22.538766678687335</v>
      </c>
      <c r="J14">
        <v>3310</v>
      </c>
      <c r="K14">
        <v>1.7</v>
      </c>
      <c r="L14" s="4">
        <v>14.0582721126318</v>
      </c>
      <c r="M14" s="4">
        <v>1.1986E-2</v>
      </c>
      <c r="N14" s="6">
        <f t="shared" si="1"/>
        <v>14.0702581126318</v>
      </c>
      <c r="O14" s="6">
        <v>0.19691</v>
      </c>
      <c r="P14" s="6">
        <v>1.1986E-2</v>
      </c>
      <c r="Q14" s="6">
        <f t="shared" si="2"/>
        <v>0.208896</v>
      </c>
      <c r="R14" s="6">
        <f t="shared" si="3"/>
        <v>9.8454999999999995</v>
      </c>
      <c r="S14" s="6">
        <f t="shared" si="0"/>
        <v>0.59930000000000005</v>
      </c>
      <c r="T14" s="6">
        <f t="shared" si="0"/>
        <v>10.444800000000001</v>
      </c>
      <c r="U14" s="6">
        <f t="shared" si="4"/>
        <v>42.807142857142864</v>
      </c>
      <c r="V14" s="6">
        <f t="shared" si="5"/>
        <v>703.24999999999989</v>
      </c>
    </row>
    <row r="15" spans="1:48" x14ac:dyDescent="0.25">
      <c r="A15" s="1">
        <v>14</v>
      </c>
      <c r="B15" s="1" t="s">
        <v>23</v>
      </c>
      <c r="C15" s="1">
        <v>6.13</v>
      </c>
      <c r="D15" s="1">
        <v>0</v>
      </c>
      <c r="E15" s="1" t="s">
        <v>5</v>
      </c>
      <c r="F15" s="6">
        <v>86.209668774788298</v>
      </c>
      <c r="G15" s="6">
        <v>96.816379033122516</v>
      </c>
      <c r="H15" s="6">
        <v>725.14574426739205</v>
      </c>
      <c r="I15" s="6">
        <v>23.08589195491648</v>
      </c>
      <c r="J15">
        <v>3000</v>
      </c>
      <c r="K15">
        <v>1.5</v>
      </c>
      <c r="L15" s="4">
        <v>33.521600376962503</v>
      </c>
      <c r="M15" s="4">
        <v>1.2607E-2</v>
      </c>
      <c r="N15" s="6">
        <f t="shared" si="1"/>
        <v>33.534207376962506</v>
      </c>
      <c r="O15" s="6">
        <v>0.46952700000000003</v>
      </c>
      <c r="P15" s="6">
        <v>1.2607E-2</v>
      </c>
      <c r="Q15" s="6">
        <f t="shared" si="2"/>
        <v>0.48213400000000001</v>
      </c>
      <c r="R15" s="6">
        <f t="shared" si="3"/>
        <v>23.476350000000004</v>
      </c>
      <c r="S15" s="6">
        <f t="shared" si="0"/>
        <v>0.63034999999999997</v>
      </c>
      <c r="T15" s="6">
        <f t="shared" si="0"/>
        <v>24.1067</v>
      </c>
      <c r="U15" s="6">
        <f t="shared" si="4"/>
        <v>45.024999999999999</v>
      </c>
      <c r="V15" s="6">
        <f t="shared" si="5"/>
        <v>1676.8821428571432</v>
      </c>
    </row>
    <row r="16" spans="1:48" x14ac:dyDescent="0.25">
      <c r="A16" s="1">
        <v>15</v>
      </c>
      <c r="B16" s="1" t="s">
        <v>24</v>
      </c>
      <c r="C16" s="1">
        <v>5.94</v>
      </c>
      <c r="D16" s="1">
        <v>0</v>
      </c>
      <c r="E16" s="1" t="s">
        <v>5</v>
      </c>
      <c r="F16" s="6">
        <v>86.409163853688227</v>
      </c>
      <c r="G16" s="6">
        <v>97.083725305738483</v>
      </c>
      <c r="H16" s="6">
        <v>735.78990228013015</v>
      </c>
      <c r="I16" s="6">
        <v>21.457654723127021</v>
      </c>
      <c r="J16">
        <v>2740</v>
      </c>
      <c r="K16">
        <v>1.3</v>
      </c>
      <c r="L16" s="4">
        <v>40.2147543675527</v>
      </c>
      <c r="M16" s="4">
        <v>1.1268E-2</v>
      </c>
      <c r="N16" s="6">
        <f t="shared" si="1"/>
        <v>40.226022367552702</v>
      </c>
      <c r="O16" s="6">
        <v>0.563276</v>
      </c>
      <c r="P16" s="6">
        <v>1.1268E-2</v>
      </c>
      <c r="Q16" s="6">
        <f t="shared" si="2"/>
        <v>0.57454399999999994</v>
      </c>
      <c r="R16" s="6">
        <f t="shared" si="3"/>
        <v>28.163800000000002</v>
      </c>
      <c r="S16" s="6">
        <f t="shared" si="0"/>
        <v>0.56340000000000001</v>
      </c>
      <c r="T16" s="6">
        <f t="shared" si="0"/>
        <v>28.727199999999996</v>
      </c>
      <c r="U16" s="6">
        <f t="shared" si="4"/>
        <v>40.24285714285714</v>
      </c>
      <c r="V16" s="6">
        <f t="shared" si="5"/>
        <v>2011.7000000000003</v>
      </c>
      <c r="X16" s="4">
        <f>AVERAGE(C14:C16)</f>
        <v>5.94</v>
      </c>
      <c r="Y16" s="4">
        <f>(STDEVA(C14:C16))/(SQRT(3))</f>
        <v>0.10969655114602887</v>
      </c>
      <c r="Z16" s="4">
        <f>AVERAGE(F14:F16)</f>
        <v>85.805327250427851</v>
      </c>
      <c r="AA16" s="4">
        <f>(STDEVA(F14:F16))/(SQRT(3))</f>
        <v>0.50736802040402862</v>
      </c>
      <c r="AB16" s="4">
        <f>AVERAGE(G14:G16)</f>
        <v>96.824523083713913</v>
      </c>
      <c r="AC16" s="4">
        <f>(STDEVA(G14:G16))/(SQRT(3))</f>
        <v>0.14735576162578948</v>
      </c>
      <c r="AD16" s="4">
        <f>AVERAGE(H14:H16)</f>
        <v>706.23567109944452</v>
      </c>
      <c r="AE16" s="4">
        <f>(STDEVA(H14:H16))/(SQRT(3))</f>
        <v>24.426188964222721</v>
      </c>
      <c r="AF16" s="4">
        <f>AVERAGE(I14:I16)</f>
        <v>22.360771118910279</v>
      </c>
      <c r="AG16" s="4">
        <f>(STDEVA(I14:I16))/(SQRT(3))</f>
        <v>0.47838301782205545</v>
      </c>
      <c r="AH16" s="4">
        <f>AVERAGE(J14:J16)</f>
        <v>3016.6666666666665</v>
      </c>
      <c r="AI16" s="4">
        <f>(STDEVA(J14:J16))/(SQRT(3))</f>
        <v>164.75571141676534</v>
      </c>
      <c r="AJ16" s="4">
        <f>AVERAGE(K14:K16)</f>
        <v>1.5</v>
      </c>
      <c r="AK16" s="4">
        <f>(STDEVA(K14:K16))/(SQRT(3))</f>
        <v>0.11547005383792522</v>
      </c>
      <c r="AL16" s="4">
        <f>AVERAGE(L14:L16)</f>
        <v>29.264875619048997</v>
      </c>
      <c r="AM16" s="4">
        <f>(STDEVA(L14:L16))/(SQRT(3))</f>
        <v>7.8449595332815196</v>
      </c>
      <c r="AN16" s="4">
        <f>AVERAGE(M14:M16)</f>
        <v>1.1953666666666668E-2</v>
      </c>
      <c r="AO16" s="4">
        <f>(STDEVA(M14:M16))/(SQRT(3))</f>
        <v>3.8687393869895714E-4</v>
      </c>
      <c r="AP16" s="4">
        <f>AVERAGE(N14:N16)</f>
        <v>29.276829285715667</v>
      </c>
      <c r="AQ16" s="4">
        <f>(STDEVA(N14:N16))/(SQRT(3))</f>
        <v>7.8448486728260303</v>
      </c>
      <c r="AS16" s="4">
        <f>AVERAGE(U14:U16)</f>
        <v>42.691666666666663</v>
      </c>
      <c r="AT16" s="4">
        <f>(STDEVA(U14:U16))/(SQRT(3))</f>
        <v>1.3816926382105619</v>
      </c>
      <c r="AU16" s="4">
        <f>AVERAGE(V14:V16)</f>
        <v>1463.9440476190478</v>
      </c>
      <c r="AV16" s="4">
        <f>(STDEVA(V14:V16))/(SQRT(3))</f>
        <v>392.43569533862131</v>
      </c>
    </row>
    <row r="17" spans="1:48" x14ac:dyDescent="0.25">
      <c r="A17" s="1">
        <v>16</v>
      </c>
      <c r="B17" s="1" t="s">
        <v>25</v>
      </c>
      <c r="C17" s="1">
        <v>6.05</v>
      </c>
      <c r="D17" s="1">
        <v>1</v>
      </c>
      <c r="E17" s="1" t="s">
        <v>5</v>
      </c>
      <c r="F17" s="6">
        <v>91.360576668256741</v>
      </c>
      <c r="G17" s="6">
        <v>97.736789102666037</v>
      </c>
      <c r="H17" s="6">
        <v>1157.4846625766868</v>
      </c>
      <c r="I17" s="6">
        <v>26.196319018404878</v>
      </c>
      <c r="J17">
        <v>5310</v>
      </c>
      <c r="K17">
        <v>2.8</v>
      </c>
      <c r="L17" s="4">
        <v>99.580058115044906</v>
      </c>
      <c r="M17" s="4">
        <v>1.8259999999999998E-2</v>
      </c>
      <c r="N17" s="6">
        <f t="shared" si="1"/>
        <v>99.598318115044904</v>
      </c>
      <c r="O17" s="6">
        <v>1.3947879999999999</v>
      </c>
      <c r="P17" s="6">
        <v>1.8259999999999998E-2</v>
      </c>
      <c r="Q17" s="6">
        <f t="shared" si="2"/>
        <v>1.4130479999999999</v>
      </c>
      <c r="R17" s="6">
        <f t="shared" si="3"/>
        <v>69.739399999999989</v>
      </c>
      <c r="S17" s="6">
        <f t="shared" si="0"/>
        <v>0.91299999999999992</v>
      </c>
      <c r="T17" s="6">
        <f t="shared" si="0"/>
        <v>70.652399999999986</v>
      </c>
      <c r="U17" s="6">
        <f t="shared" si="4"/>
        <v>65.214285714285708</v>
      </c>
      <c r="V17" s="6">
        <f t="shared" si="5"/>
        <v>4981.3857142857132</v>
      </c>
    </row>
    <row r="18" spans="1:48" x14ac:dyDescent="0.25">
      <c r="A18" s="1">
        <v>17</v>
      </c>
      <c r="B18" s="1" t="s">
        <v>26</v>
      </c>
      <c r="C18" s="1">
        <v>5.54</v>
      </c>
      <c r="D18" s="1">
        <v>1</v>
      </c>
      <c r="E18" s="1" t="s">
        <v>5</v>
      </c>
      <c r="F18" s="6">
        <v>89.655394524959746</v>
      </c>
      <c r="G18" s="6">
        <v>97.120772946859887</v>
      </c>
      <c r="H18" s="6">
        <v>966.68742216687383</v>
      </c>
      <c r="I18" s="6">
        <v>27.833125778331357</v>
      </c>
      <c r="J18">
        <v>5000</v>
      </c>
      <c r="K18">
        <v>2.6</v>
      </c>
      <c r="L18" s="4">
        <v>60.622844781425997</v>
      </c>
      <c r="M18" s="4">
        <v>1.7038000000000001E-2</v>
      </c>
      <c r="N18" s="6">
        <f t="shared" si="1"/>
        <v>60.639882781425996</v>
      </c>
      <c r="O18" s="6">
        <v>0.84912600000000005</v>
      </c>
      <c r="P18" s="6">
        <v>1.7038000000000001E-2</v>
      </c>
      <c r="Q18" s="6">
        <f t="shared" si="2"/>
        <v>0.86616400000000004</v>
      </c>
      <c r="R18" s="6">
        <f t="shared" si="3"/>
        <v>42.456299999999999</v>
      </c>
      <c r="S18" s="6">
        <f t="shared" si="0"/>
        <v>0.8519000000000001</v>
      </c>
      <c r="T18" s="6">
        <f t="shared" si="0"/>
        <v>43.308200000000006</v>
      </c>
      <c r="U18" s="6">
        <f t="shared" si="4"/>
        <v>60.850000000000009</v>
      </c>
      <c r="V18" s="6">
        <f t="shared" si="5"/>
        <v>3032.5928571428567</v>
      </c>
    </row>
    <row r="19" spans="1:48" x14ac:dyDescent="0.25">
      <c r="A19" s="1">
        <v>18</v>
      </c>
      <c r="B19" s="1" t="s">
        <v>27</v>
      </c>
      <c r="C19" s="1">
        <v>6.05</v>
      </c>
      <c r="D19" s="1">
        <v>2</v>
      </c>
      <c r="E19" s="1" t="s">
        <v>5</v>
      </c>
      <c r="F19" s="6">
        <v>89.56394200936424</v>
      </c>
      <c r="G19" s="6">
        <v>90.923450104360583</v>
      </c>
      <c r="H19" s="6">
        <v>958.21621621621591</v>
      </c>
      <c r="I19" s="6">
        <v>86.972972972972968</v>
      </c>
      <c r="J19">
        <v>5230</v>
      </c>
      <c r="K19">
        <v>2.8</v>
      </c>
      <c r="L19" s="4">
        <v>72.481026937108695</v>
      </c>
      <c r="M19" s="4">
        <v>1.8384000000000001E-2</v>
      </c>
      <c r="N19" s="6">
        <f t="shared" si="1"/>
        <v>72.499410937108692</v>
      </c>
      <c r="O19" s="6">
        <v>1.01522</v>
      </c>
      <c r="P19" s="6">
        <v>1.8384000000000001E-2</v>
      </c>
      <c r="Q19" s="6">
        <f t="shared" si="2"/>
        <v>1.033604</v>
      </c>
      <c r="R19" s="6">
        <f t="shared" si="3"/>
        <v>50.761000000000003</v>
      </c>
      <c r="S19" s="6">
        <f t="shared" si="0"/>
        <v>0.91920000000000013</v>
      </c>
      <c r="T19" s="6">
        <f t="shared" si="0"/>
        <v>51.680199999999999</v>
      </c>
      <c r="U19" s="6">
        <f t="shared" si="4"/>
        <v>65.657142857142873</v>
      </c>
      <c r="V19" s="6">
        <f t="shared" si="5"/>
        <v>3625.7857142857147</v>
      </c>
      <c r="X19" s="4">
        <f>AVERAGE(C17:C19)</f>
        <v>5.88</v>
      </c>
      <c r="Y19" s="4">
        <f>(STDEVA(C17:C19))/(SQRT(3))</f>
        <v>0.16999999999999993</v>
      </c>
      <c r="Z19" s="4">
        <f>AVERAGE(F17:F19)</f>
        <v>90.193304400860256</v>
      </c>
      <c r="AA19" s="4">
        <f>(STDEVA(F17:F19))/(SQRT(3))</f>
        <v>0.58423291597527227</v>
      </c>
      <c r="AB19" s="4">
        <f>AVERAGE(G17:G19)</f>
        <v>95.260337384628841</v>
      </c>
      <c r="AC19" s="4">
        <f>(STDEVA(G17:G19))/(SQRT(3))</f>
        <v>2.1757230550913387</v>
      </c>
      <c r="AD19" s="4">
        <f>AVERAGE(H17:H19)</f>
        <v>1027.4627669865922</v>
      </c>
      <c r="AE19" s="4">
        <f>(STDEVA(H17:H19))/(SQRT(3))</f>
        <v>65.05692464346312</v>
      </c>
      <c r="AF19" s="4">
        <f>AVERAGE(I17:I19)</f>
        <v>47.000805923236406</v>
      </c>
      <c r="AG19" s="4">
        <f>(STDEVA(I17:I19))/(SQRT(3))</f>
        <v>19.991668165191296</v>
      </c>
      <c r="AH19" s="4">
        <f>AVERAGE(J17:J19)</f>
        <v>5180</v>
      </c>
      <c r="AI19" s="4">
        <f>(STDEVA(J17:J19))/(SQRT(3))</f>
        <v>92.915732431775709</v>
      </c>
      <c r="AJ19" s="4">
        <f>AVERAGE(K17:K19)</f>
        <v>2.7333333333333329</v>
      </c>
      <c r="AK19" s="4">
        <f>(STDEVA(K17:K19))/(SQRT(3))</f>
        <v>6.6666666666666582E-2</v>
      </c>
      <c r="AL19" s="4">
        <f>AVERAGE(L17:L19)</f>
        <v>77.561309944526542</v>
      </c>
      <c r="AM19" s="4">
        <f>(STDEVA(L17:L19))/(SQRT(3))</f>
        <v>11.52928263534301</v>
      </c>
      <c r="AN19" s="4">
        <f>AVERAGE(M17:M19)</f>
        <v>1.7893999999999997E-2</v>
      </c>
      <c r="AO19" s="4">
        <f>(STDEVA(M17:M19))/(SQRT(3))</f>
        <v>4.2949427625212073E-4</v>
      </c>
      <c r="AP19" s="4">
        <f>AVERAGE(N17:N19)</f>
        <v>77.579203944526526</v>
      </c>
      <c r="AQ19" s="4">
        <f>(STDEVA(N17:N19))/(SQRT(3))</f>
        <v>11.529572753859252</v>
      </c>
      <c r="AS19" s="4">
        <f>AVERAGE(U17:U19)</f>
        <v>63.907142857142865</v>
      </c>
      <c r="AT19" s="4">
        <f>(STDEVA(U17:U19))/(SQRT(3))</f>
        <v>1.5339081294718604</v>
      </c>
      <c r="AU19" s="4">
        <f>AVERAGE(V17:V19)</f>
        <v>3879.9214285714284</v>
      </c>
      <c r="AV19" s="4">
        <f>(STDEVA(V17:V19))/(SQRT(3))</f>
        <v>576.74001103021135</v>
      </c>
    </row>
    <row r="20" spans="1:48" x14ac:dyDescent="0.25">
      <c r="A20" s="1">
        <v>19</v>
      </c>
      <c r="B20" s="1" t="s">
        <v>28</v>
      </c>
      <c r="C20" s="1">
        <v>4.6900000000000004</v>
      </c>
      <c r="D20" s="1">
        <v>0</v>
      </c>
      <c r="E20" s="1" t="s">
        <v>5</v>
      </c>
      <c r="F20" s="6">
        <v>24.312175696874625</v>
      </c>
      <c r="G20" s="6">
        <v>30.617231808857248</v>
      </c>
      <c r="H20" s="6">
        <v>132.12164693690463</v>
      </c>
      <c r="I20" s="6">
        <v>91.669656024552609</v>
      </c>
      <c r="J20">
        <v>1252</v>
      </c>
      <c r="K20">
        <v>0.4</v>
      </c>
      <c r="L20" s="4">
        <v>15.049654808056101</v>
      </c>
      <c r="M20" s="4">
        <v>1.3837E-2</v>
      </c>
      <c r="N20" s="6">
        <f t="shared" si="1"/>
        <v>15.063491808056101</v>
      </c>
      <c r="O20" s="6">
        <v>0.21079600000000001</v>
      </c>
      <c r="P20" s="6">
        <v>1.3837E-2</v>
      </c>
      <c r="Q20" s="6">
        <f t="shared" si="2"/>
        <v>0.224633</v>
      </c>
      <c r="R20" s="6">
        <f t="shared" si="3"/>
        <v>10.539800000000001</v>
      </c>
      <c r="S20" s="6">
        <f t="shared" si="0"/>
        <v>0.69185000000000008</v>
      </c>
      <c r="T20" s="6">
        <f t="shared" si="0"/>
        <v>11.23165</v>
      </c>
      <c r="U20" s="6">
        <f t="shared" si="4"/>
        <v>49.417857142857144</v>
      </c>
      <c r="V20" s="6">
        <f t="shared" si="5"/>
        <v>752.84285714285727</v>
      </c>
    </row>
    <row r="21" spans="1:48" x14ac:dyDescent="0.25">
      <c r="A21" s="1">
        <v>20</v>
      </c>
      <c r="B21" s="1" t="s">
        <v>29</v>
      </c>
      <c r="C21" s="1">
        <v>4.8099999999999996</v>
      </c>
      <c r="D21" s="1">
        <v>0</v>
      </c>
      <c r="E21" s="1" t="s">
        <v>5</v>
      </c>
      <c r="F21" s="6">
        <v>25.696465696465687</v>
      </c>
      <c r="G21" s="6">
        <v>32.83635283635283</v>
      </c>
      <c r="H21" s="6">
        <v>134.58310016787911</v>
      </c>
      <c r="I21" s="6">
        <v>90.390918538652159</v>
      </c>
      <c r="J21">
        <v>2210</v>
      </c>
      <c r="K21">
        <v>1</v>
      </c>
      <c r="L21" s="4">
        <v>15.2744757865878</v>
      </c>
      <c r="M21" s="4">
        <v>1.3724E-2</v>
      </c>
      <c r="N21" s="6">
        <f t="shared" si="1"/>
        <v>15.2881997865878</v>
      </c>
      <c r="O21" s="6">
        <v>0.213945</v>
      </c>
      <c r="P21" s="6">
        <v>1.3724E-2</v>
      </c>
      <c r="Q21" s="6">
        <f t="shared" si="2"/>
        <v>0.22766900000000001</v>
      </c>
      <c r="R21" s="6">
        <f t="shared" si="3"/>
        <v>10.69725</v>
      </c>
      <c r="S21" s="6">
        <f t="shared" si="0"/>
        <v>0.68620000000000014</v>
      </c>
      <c r="T21" s="6">
        <f t="shared" si="0"/>
        <v>11.383450000000002</v>
      </c>
      <c r="U21" s="6">
        <f t="shared" si="4"/>
        <v>49.014285714285727</v>
      </c>
      <c r="V21" s="6">
        <f t="shared" si="5"/>
        <v>764.08928571428567</v>
      </c>
    </row>
    <row r="22" spans="1:48" x14ac:dyDescent="0.25">
      <c r="A22" s="1">
        <v>21</v>
      </c>
      <c r="B22" s="1" t="s">
        <v>30</v>
      </c>
      <c r="C22" s="1">
        <v>4.74</v>
      </c>
      <c r="D22" s="1">
        <v>0</v>
      </c>
      <c r="E22" s="1" t="s">
        <v>5</v>
      </c>
      <c r="F22" s="6">
        <v>29.46511794651181</v>
      </c>
      <c r="G22" s="6">
        <v>37.294758729475873</v>
      </c>
      <c r="H22" s="6">
        <v>141.77382465057181</v>
      </c>
      <c r="I22" s="6">
        <v>88.899618805590848</v>
      </c>
      <c r="J22">
        <v>3170</v>
      </c>
      <c r="K22">
        <v>1.5</v>
      </c>
      <c r="L22" s="4">
        <v>32.787380325130101</v>
      </c>
      <c r="M22" s="4">
        <v>1.3971000000000001E-2</v>
      </c>
      <c r="N22" s="6">
        <f t="shared" si="1"/>
        <v>32.801351325130099</v>
      </c>
      <c r="O22" s="6">
        <v>0.45924300000000001</v>
      </c>
      <c r="P22" s="6">
        <v>1.3971000000000001E-2</v>
      </c>
      <c r="Q22" s="6">
        <f t="shared" si="2"/>
        <v>0.47321400000000002</v>
      </c>
      <c r="R22" s="6">
        <f t="shared" si="3"/>
        <v>22.962150000000001</v>
      </c>
      <c r="S22" s="6">
        <f t="shared" si="0"/>
        <v>0.69855</v>
      </c>
      <c r="T22" s="6">
        <f t="shared" si="0"/>
        <v>23.660700000000002</v>
      </c>
      <c r="U22" s="6">
        <f t="shared" si="4"/>
        <v>49.896428571428572</v>
      </c>
      <c r="V22" s="6">
        <f t="shared" si="5"/>
        <v>1640.1535714285715</v>
      </c>
      <c r="X22" s="4">
        <f>AVERAGE(C20:C22)</f>
        <v>4.746666666666667</v>
      </c>
      <c r="Y22" s="4">
        <f>(STDEVA(C20:C22))/(SQRT(3))</f>
        <v>3.480102169636827E-2</v>
      </c>
      <c r="Z22" s="4">
        <f>AVERAGE(F20:F22)</f>
        <v>26.491253113284042</v>
      </c>
      <c r="AA22" s="4">
        <f>(STDEVA(F20:F22))/(SQRT(3))</f>
        <v>1.5396935556005484</v>
      </c>
      <c r="AB22" s="4">
        <f>AVERAGE(G20:G22)</f>
        <v>33.58278112489532</v>
      </c>
      <c r="AC22" s="4">
        <f>(STDEVA(G20:G22))/(SQRT(3))</f>
        <v>1.9634330339441139</v>
      </c>
      <c r="AD22" s="4">
        <f>AVERAGE(H20:H22)</f>
        <v>136.15952391845187</v>
      </c>
      <c r="AE22" s="4">
        <f>(STDEVA(H20:H22))/(SQRT(3))</f>
        <v>2.895684578534107</v>
      </c>
      <c r="AF22" s="4">
        <f>AVERAGE(I20:I22)</f>
        <v>90.3200644562652</v>
      </c>
      <c r="AG22" s="4">
        <f>(STDEVA(I20:I22))/(SQRT(3))</f>
        <v>0.80042525662956709</v>
      </c>
      <c r="AH22" s="4">
        <f>AVERAGE(J20:J22)</f>
        <v>2210.6666666666665</v>
      </c>
      <c r="AI22" s="4">
        <f>(STDEVA(J20:J22))/(SQRT(3))</f>
        <v>553.67900849178341</v>
      </c>
      <c r="AJ22" s="4">
        <f>AVERAGE(K20:K22)</f>
        <v>0.96666666666666667</v>
      </c>
      <c r="AK22" s="4">
        <f>(STDEVA(K20:K22))/(SQRT(3))</f>
        <v>0.31797973380564865</v>
      </c>
      <c r="AL22" s="4">
        <f>AVERAGE(L20:L22)</f>
        <v>21.037170306591335</v>
      </c>
      <c r="AM22" s="4">
        <f>(STDEVA(L20:L22))/(SQRT(3))</f>
        <v>5.8754634633625153</v>
      </c>
      <c r="AN22" s="4">
        <f>AVERAGE(M20:M22)</f>
        <v>1.3844E-2</v>
      </c>
      <c r="AO22" s="4">
        <f>(STDEVA(M20:M22))/(SQRT(3))</f>
        <v>7.1388607868016042E-5</v>
      </c>
      <c r="AP22" s="4">
        <f>AVERAGE(N20:N22)</f>
        <v>21.051014306591334</v>
      </c>
      <c r="AQ22" s="4">
        <f>(STDEVA(N20:N22))/(SQRT(3))</f>
        <v>5.8755265992600121</v>
      </c>
      <c r="AS22" s="4">
        <f>AVERAGE(U20:U22)</f>
        <v>49.44285714285715</v>
      </c>
      <c r="AT22" s="4">
        <f>(STDEVA(U20:U22))/(SQRT(3))</f>
        <v>0.25495931381433906</v>
      </c>
      <c r="AU22" s="4">
        <f>AVERAGE(V20:V22)</f>
        <v>1052.3619047619047</v>
      </c>
      <c r="AV22" s="4">
        <f>(STDEVA(V20:V22))/(SQRT(3))</f>
        <v>293.91376461528415</v>
      </c>
    </row>
    <row r="23" spans="1:48" x14ac:dyDescent="0.25">
      <c r="A23" s="1">
        <v>22</v>
      </c>
      <c r="B23" s="1" t="s">
        <v>31</v>
      </c>
      <c r="C23" s="1">
        <v>6.33</v>
      </c>
      <c r="D23" s="1">
        <v>1</v>
      </c>
      <c r="E23" s="1" t="s">
        <v>5</v>
      </c>
      <c r="F23" s="6">
        <v>73.034479117165645</v>
      </c>
      <c r="G23" s="6">
        <v>89.941390780928245</v>
      </c>
      <c r="H23" s="6">
        <v>370.8439396906208</v>
      </c>
      <c r="I23" s="6">
        <v>37.301742706089662</v>
      </c>
      <c r="J23">
        <v>4640</v>
      </c>
      <c r="K23">
        <v>2.4</v>
      </c>
      <c r="L23" s="4">
        <v>143.65517930704601</v>
      </c>
      <c r="M23" s="4">
        <v>8.0495999999999998E-2</v>
      </c>
      <c r="N23" s="6">
        <f t="shared" si="1"/>
        <v>143.73567530704602</v>
      </c>
      <c r="O23" s="6">
        <v>2.0121349999999998</v>
      </c>
      <c r="P23" s="6">
        <v>8.0495999999999998E-2</v>
      </c>
      <c r="Q23" s="6">
        <f t="shared" si="2"/>
        <v>2.0926309999999999</v>
      </c>
      <c r="R23" s="6">
        <f t="shared" si="3"/>
        <v>100.60674999999999</v>
      </c>
      <c r="S23" s="6">
        <f t="shared" si="0"/>
        <v>4.0247999999999999</v>
      </c>
      <c r="T23" s="6">
        <f t="shared" si="0"/>
        <v>104.63155</v>
      </c>
      <c r="U23" s="6">
        <f t="shared" si="4"/>
        <v>287.48571428571427</v>
      </c>
      <c r="V23" s="6">
        <f t="shared" si="5"/>
        <v>7186.1964285714275</v>
      </c>
    </row>
    <row r="24" spans="1:48" x14ac:dyDescent="0.25">
      <c r="A24" s="1">
        <v>23</v>
      </c>
      <c r="B24" s="1" t="s">
        <v>32</v>
      </c>
      <c r="C24" s="1">
        <v>5.99</v>
      </c>
      <c r="D24" s="1">
        <v>1</v>
      </c>
      <c r="E24" s="1" t="s">
        <v>5</v>
      </c>
      <c r="F24" s="6">
        <v>72.461920846345038</v>
      </c>
      <c r="G24" s="6">
        <v>86.520935568160098</v>
      </c>
      <c r="H24" s="6">
        <v>363.13353390418888</v>
      </c>
      <c r="I24" s="6">
        <v>48.947003008562845</v>
      </c>
      <c r="J24">
        <v>4920</v>
      </c>
      <c r="K24">
        <v>2.6</v>
      </c>
      <c r="L24" s="4">
        <v>193.148350432293</v>
      </c>
      <c r="M24" s="4">
        <v>4.9279000000000003E-2</v>
      </c>
      <c r="N24" s="6">
        <f t="shared" si="1"/>
        <v>193.19762943229301</v>
      </c>
      <c r="O24" s="6">
        <v>2.705371</v>
      </c>
      <c r="P24" s="6">
        <v>4.9279000000000003E-2</v>
      </c>
      <c r="Q24" s="6">
        <f t="shared" si="2"/>
        <v>2.7546499999999998</v>
      </c>
      <c r="R24" s="6">
        <f t="shared" si="3"/>
        <v>135.26855</v>
      </c>
      <c r="S24" s="6">
        <f t="shared" si="0"/>
        <v>2.4639500000000005</v>
      </c>
      <c r="T24" s="6">
        <f t="shared" si="0"/>
        <v>137.73250000000002</v>
      </c>
      <c r="U24" s="6">
        <f t="shared" si="4"/>
        <v>175.99642857142862</v>
      </c>
      <c r="V24" s="6">
        <f t="shared" si="5"/>
        <v>9662.039285714287</v>
      </c>
    </row>
    <row r="25" spans="1:48" x14ac:dyDescent="0.25">
      <c r="A25" s="1">
        <v>24</v>
      </c>
      <c r="B25" s="1" t="s">
        <v>33</v>
      </c>
      <c r="C25" s="1">
        <v>6.08</v>
      </c>
      <c r="D25" s="1">
        <v>1</v>
      </c>
      <c r="E25" s="1" t="s">
        <v>5</v>
      </c>
      <c r="F25" s="6">
        <v>60.524291971779178</v>
      </c>
      <c r="G25" s="6">
        <v>73.039756578727392</v>
      </c>
      <c r="H25" s="6">
        <v>253.32034558698967</v>
      </c>
      <c r="I25" s="6">
        <v>68.295781805861424</v>
      </c>
      <c r="J25">
        <v>4540</v>
      </c>
      <c r="K25">
        <v>2.4</v>
      </c>
      <c r="L25" s="4">
        <v>81.966273283500001</v>
      </c>
      <c r="M25" s="4">
        <v>1.9036999999999998E-2</v>
      </c>
      <c r="N25" s="6">
        <f t="shared" si="1"/>
        <v>81.985310283499999</v>
      </c>
      <c r="O25" s="6">
        <v>1.148077</v>
      </c>
      <c r="P25" s="6">
        <v>1.9036999999999998E-2</v>
      </c>
      <c r="Q25" s="6">
        <f t="shared" si="2"/>
        <v>1.167114</v>
      </c>
      <c r="R25" s="6">
        <f t="shared" si="3"/>
        <v>57.403850000000006</v>
      </c>
      <c r="S25" s="6">
        <f t="shared" si="0"/>
        <v>0.95184999999999997</v>
      </c>
      <c r="T25" s="6">
        <f t="shared" si="0"/>
        <v>58.355700000000006</v>
      </c>
      <c r="U25" s="6">
        <f t="shared" si="4"/>
        <v>67.989285714285714</v>
      </c>
      <c r="V25" s="6">
        <f t="shared" si="5"/>
        <v>4100.2750000000005</v>
      </c>
      <c r="X25" s="4">
        <f>AVERAGE(C23:C25)</f>
        <v>6.1333333333333329</v>
      </c>
      <c r="Y25" s="4">
        <f>(STDEVA(C23:C25))/(SQRT(3))</f>
        <v>0.10170764201594902</v>
      </c>
      <c r="Z25" s="4">
        <f>AVERAGE(F23:F25)</f>
        <v>68.673563978429954</v>
      </c>
      <c r="AA25" s="4">
        <f>(STDEVA(F23:F25))/(SQRT(3))</f>
        <v>4.0779868980563494</v>
      </c>
      <c r="AB25" s="4">
        <f>AVERAGE(G23:G25)</f>
        <v>83.167360975938593</v>
      </c>
      <c r="AC25" s="4">
        <f>(STDEVA(G23:G25))/(SQRT(3))</f>
        <v>5.1591716578486615</v>
      </c>
      <c r="AD25" s="4">
        <f>AVERAGE(H23:H25)</f>
        <v>329.09927306059978</v>
      </c>
      <c r="AE25" s="4">
        <f>(STDEVA(H23:H25))/(SQRT(3))</f>
        <v>37.954784398175079</v>
      </c>
      <c r="AF25" s="4">
        <f>AVERAGE(I23:I25)</f>
        <v>51.514842506837972</v>
      </c>
      <c r="AG25" s="4">
        <f>(STDEVA(I23:I25))/(SQRT(3))</f>
        <v>9.0388598966946212</v>
      </c>
      <c r="AH25" s="4">
        <f>AVERAGE(J23:J25)</f>
        <v>4700</v>
      </c>
      <c r="AI25" s="4">
        <f>(STDEVA(J23:J25))/(SQRT(3))</f>
        <v>113.72481406154654</v>
      </c>
      <c r="AJ25" s="4">
        <f>AVERAGE(K23:K25)</f>
        <v>2.4666666666666668</v>
      </c>
      <c r="AK25" s="4">
        <f>(STDEVA(K23:K25))/(SQRT(3))</f>
        <v>6.6666666666666735E-2</v>
      </c>
      <c r="AL25" s="4">
        <f>AVERAGE(L23:L25)</f>
        <v>139.58993434094634</v>
      </c>
      <c r="AM25" s="4">
        <f>(STDEVA(L23:L25))/(SQRT(3))</f>
        <v>32.159800125082874</v>
      </c>
      <c r="AN25" s="4">
        <f>AVERAGE(M23:M25)</f>
        <v>4.9604000000000002E-2</v>
      </c>
      <c r="AO25" s="4">
        <f>(STDEVA(M23:M25))/(SQRT(3))</f>
        <v>1.7742429268094412E-2</v>
      </c>
      <c r="AP25" s="4">
        <f>AVERAGE(N23:N25)</f>
        <v>139.63953834094636</v>
      </c>
      <c r="AQ25" s="4">
        <f>(STDEVA(N23:N25))/(SQRT(3))</f>
        <v>32.169492463859996</v>
      </c>
      <c r="AS25" s="4">
        <f>AVERAGE(U23:U25)</f>
        <v>177.15714285714287</v>
      </c>
      <c r="AT25" s="4">
        <f>(STDEVA(U23:U25))/(SQRT(3))</f>
        <v>63.365818814622912</v>
      </c>
      <c r="AU25" s="4">
        <f>AVERAGE(V23:V25)</f>
        <v>6982.8369047619053</v>
      </c>
      <c r="AV25" s="4">
        <f>(STDEVA(V23:V25))/(SQRT(3))</f>
        <v>1608.7595443285652</v>
      </c>
    </row>
    <row r="26" spans="1:48" x14ac:dyDescent="0.25">
      <c r="A26" s="1">
        <v>25</v>
      </c>
      <c r="B26" s="1" t="s">
        <v>34</v>
      </c>
      <c r="C26" s="1">
        <v>5.98</v>
      </c>
      <c r="D26" s="1">
        <v>2</v>
      </c>
      <c r="E26" s="1" t="s">
        <v>5</v>
      </c>
      <c r="F26" s="6">
        <v>76.359470468431766</v>
      </c>
      <c r="G26" s="6">
        <v>87.68329938900203</v>
      </c>
      <c r="H26" s="6">
        <v>423.00236915787207</v>
      </c>
      <c r="I26" s="6">
        <v>52.099935386603505</v>
      </c>
      <c r="J26">
        <v>7130</v>
      </c>
      <c r="K26">
        <v>3.9</v>
      </c>
      <c r="L26" s="4">
        <v>178.56254506771799</v>
      </c>
      <c r="M26" s="4">
        <v>7.2747999999999993E-2</v>
      </c>
      <c r="N26" s="6">
        <f t="shared" si="1"/>
        <v>178.63529306771798</v>
      </c>
      <c r="O26" s="6">
        <v>2.5010720000000002</v>
      </c>
      <c r="P26" s="6">
        <v>7.2747999999999993E-2</v>
      </c>
      <c r="Q26" s="6">
        <f t="shared" si="2"/>
        <v>2.57382</v>
      </c>
      <c r="R26" s="6">
        <f t="shared" si="3"/>
        <v>125.05360000000002</v>
      </c>
      <c r="S26" s="6">
        <f t="shared" si="0"/>
        <v>3.6374</v>
      </c>
      <c r="T26" s="6">
        <f t="shared" si="0"/>
        <v>128.691</v>
      </c>
      <c r="U26" s="6">
        <f t="shared" si="4"/>
        <v>259.81428571428575</v>
      </c>
      <c r="V26" s="6">
        <f t="shared" si="5"/>
        <v>8932.4000000000015</v>
      </c>
    </row>
    <row r="27" spans="1:48" x14ac:dyDescent="0.25">
      <c r="A27" s="1">
        <v>26</v>
      </c>
      <c r="B27" s="1" t="s">
        <v>35</v>
      </c>
      <c r="C27" s="1">
        <v>6.58</v>
      </c>
      <c r="D27" s="1">
        <v>1</v>
      </c>
      <c r="E27" s="1" t="s">
        <v>5</v>
      </c>
      <c r="F27" s="6">
        <v>42.735318178437751</v>
      </c>
      <c r="G27" s="6">
        <v>48.672500557772878</v>
      </c>
      <c r="H27" s="6">
        <v>174.62770562770567</v>
      </c>
      <c r="I27" s="6">
        <v>89.632034632034646</v>
      </c>
      <c r="J27">
        <v>3930</v>
      </c>
      <c r="K27">
        <v>2</v>
      </c>
      <c r="L27" s="4">
        <v>98.096910764134293</v>
      </c>
      <c r="M27" s="4">
        <v>5.3934999999999997E-2</v>
      </c>
      <c r="N27" s="6">
        <f t="shared" si="1"/>
        <v>98.150845764134289</v>
      </c>
      <c r="O27" s="6">
        <v>1.3740140000000001</v>
      </c>
      <c r="P27" s="6">
        <v>5.3934999999999997E-2</v>
      </c>
      <c r="Q27" s="6">
        <f t="shared" si="2"/>
        <v>1.4279490000000001</v>
      </c>
      <c r="R27" s="6">
        <f t="shared" si="3"/>
        <v>68.700699999999998</v>
      </c>
      <c r="S27" s="6">
        <f t="shared" si="0"/>
        <v>2.6967499999999998</v>
      </c>
      <c r="T27" s="6">
        <f t="shared" si="0"/>
        <v>71.397450000000021</v>
      </c>
      <c r="U27" s="6">
        <f t="shared" si="4"/>
        <v>192.625</v>
      </c>
      <c r="V27" s="6">
        <f t="shared" si="5"/>
        <v>4907.1928571428571</v>
      </c>
    </row>
    <row r="28" spans="1:48" x14ac:dyDescent="0.25">
      <c r="A28" s="1">
        <v>27</v>
      </c>
      <c r="B28" s="1" t="s">
        <v>36</v>
      </c>
      <c r="C28" s="1">
        <v>6.29</v>
      </c>
      <c r="D28" s="1">
        <v>1</v>
      </c>
      <c r="E28" s="1" t="s">
        <v>5</v>
      </c>
      <c r="F28" s="6">
        <v>61.774214978519858</v>
      </c>
      <c r="G28" s="6">
        <v>71.389344080783033</v>
      </c>
      <c r="H28" s="6">
        <v>261.6035221874638</v>
      </c>
      <c r="I28" s="6">
        <v>74.846483605607688</v>
      </c>
      <c r="J28">
        <v>5420</v>
      </c>
      <c r="K28">
        <v>2.9</v>
      </c>
      <c r="L28" s="4">
        <v>123.90941478006999</v>
      </c>
      <c r="M28" s="4">
        <v>5.0501999999999998E-2</v>
      </c>
      <c r="N28" s="6">
        <f t="shared" si="1"/>
        <v>123.95991678006999</v>
      </c>
      <c r="O28" s="6">
        <v>1.735562</v>
      </c>
      <c r="P28" s="6">
        <v>5.0501999999999998E-2</v>
      </c>
      <c r="Q28" s="6">
        <f t="shared" si="2"/>
        <v>1.7860640000000001</v>
      </c>
      <c r="R28" s="6">
        <f t="shared" si="3"/>
        <v>86.778100000000009</v>
      </c>
      <c r="S28" s="6">
        <f t="shared" si="0"/>
        <v>2.5251000000000001</v>
      </c>
      <c r="T28" s="6">
        <f t="shared" si="0"/>
        <v>89.303200000000018</v>
      </c>
      <c r="U28" s="6">
        <f t="shared" si="4"/>
        <v>180.36428571428573</v>
      </c>
      <c r="V28" s="6">
        <f t="shared" si="5"/>
        <v>6198.4357142857152</v>
      </c>
      <c r="X28" s="4">
        <f>AVERAGE(C26:C28)</f>
        <v>6.2833333333333341</v>
      </c>
      <c r="Y28" s="4">
        <f>(STDEVA(C26:C28))/(SQRT(3))</f>
        <v>0.17323715280248367</v>
      </c>
      <c r="Z28" s="4">
        <f>AVERAGE(F26:F28)</f>
        <v>60.289667875129794</v>
      </c>
      <c r="AA28" s="4">
        <f>(STDEVA(F26:F28))/(SQRT(3))</f>
        <v>9.7347969398752703</v>
      </c>
      <c r="AB28" s="4">
        <f>AVERAGE(G26:G28)</f>
        <v>69.248381342519323</v>
      </c>
      <c r="AC28" s="4">
        <f>(STDEVA(G26:G28))/(SQRT(3))</f>
        <v>11.312211653012159</v>
      </c>
      <c r="AD28" s="4">
        <f>AVERAGE(H26:H28)</f>
        <v>286.41119899101386</v>
      </c>
      <c r="AE28" s="4">
        <f>(STDEVA(H26:H28))/(SQRT(3))</f>
        <v>72.764595310775675</v>
      </c>
      <c r="AF28" s="4">
        <f>AVERAGE(I26:I28)</f>
        <v>72.192817874748613</v>
      </c>
      <c r="AG28" s="4">
        <f>(STDEVA(I26:I28))/(SQRT(3))</f>
        <v>10.915525255350365</v>
      </c>
      <c r="AH28" s="4">
        <f>AVERAGE(J26:J28)</f>
        <v>5493.333333333333</v>
      </c>
      <c r="AI28" s="4">
        <f>(STDEVA(J26:J28))/(SQRT(3))</f>
        <v>924.48784620338768</v>
      </c>
      <c r="AJ28" s="4">
        <f>AVERAGE(K26:K28)</f>
        <v>2.9333333333333336</v>
      </c>
      <c r="AK28" s="4">
        <f>(STDEVA(K26:K28))/(SQRT(3))</f>
        <v>0.54873592110514402</v>
      </c>
      <c r="AL28" s="4">
        <f>AVERAGE(L26:L28)</f>
        <v>133.52295687064074</v>
      </c>
      <c r="AM28" s="4">
        <f>(STDEVA(L26:L28))/(SQRT(3))</f>
        <v>23.720558731579267</v>
      </c>
      <c r="AN28" s="4">
        <f>AVERAGE(M26:M28)</f>
        <v>5.9061666666666658E-2</v>
      </c>
      <c r="AO28" s="4">
        <f>(STDEVA(M26:M28))/(SQRT(3))</f>
        <v>6.9145537897330345E-3</v>
      </c>
      <c r="AP28" s="4">
        <f>AVERAGE(N26:N28)</f>
        <v>133.58201853730742</v>
      </c>
      <c r="AQ28" s="4">
        <f>(STDEVA(N26:N28))/(SQRT(3))</f>
        <v>23.726744376412103</v>
      </c>
      <c r="AS28" s="4">
        <f>AVERAGE(U26:U28)</f>
        <v>210.93452380952382</v>
      </c>
      <c r="AT28" s="4">
        <f>(STDEVA(U26:U28))/(SQRT(3))</f>
        <v>24.694834963332159</v>
      </c>
      <c r="AU28" s="4">
        <f>AVERAGE(V26:V28)</f>
        <v>6679.3428571428585</v>
      </c>
      <c r="AV28" s="4">
        <f>(STDEVA(V26:V28))/(SQRT(3))</f>
        <v>1186.5955356628904</v>
      </c>
    </row>
    <row r="29" spans="1:48" x14ac:dyDescent="0.25">
      <c r="A29" s="1">
        <v>28</v>
      </c>
      <c r="B29" s="1" t="s">
        <v>37</v>
      </c>
      <c r="C29" s="1">
        <v>4.8899999999999997</v>
      </c>
      <c r="D29" s="1">
        <v>0</v>
      </c>
      <c r="E29" s="1" t="s">
        <v>5</v>
      </c>
      <c r="F29" s="6">
        <v>62.150480726823673</v>
      </c>
      <c r="G29" s="6">
        <v>72.979330216694606</v>
      </c>
      <c r="H29" s="6">
        <v>264.20414821719879</v>
      </c>
      <c r="I29" s="6">
        <v>71.389730443564034</v>
      </c>
      <c r="J29">
        <v>376</v>
      </c>
      <c r="K29">
        <v>0</v>
      </c>
      <c r="L29" s="4">
        <v>52.213369316113003</v>
      </c>
      <c r="M29" s="4">
        <v>1.36548937294295</v>
      </c>
      <c r="N29" s="6">
        <f t="shared" si="1"/>
        <v>53.578858689055956</v>
      </c>
      <c r="O29" s="6">
        <v>0.73133700000000001</v>
      </c>
      <c r="P29" s="6">
        <v>1.9126000000000001E-2</v>
      </c>
      <c r="Q29" s="6">
        <f t="shared" si="2"/>
        <v>0.75046299999999999</v>
      </c>
      <c r="R29" s="6">
        <f t="shared" si="3"/>
        <v>36.566850000000002</v>
      </c>
      <c r="S29" s="6">
        <f t="shared" si="0"/>
        <v>0.95630000000000015</v>
      </c>
      <c r="T29" s="6">
        <f t="shared" si="0"/>
        <v>37.523150000000008</v>
      </c>
      <c r="U29" s="6">
        <f t="shared" si="4"/>
        <v>68.307142857142878</v>
      </c>
      <c r="V29" s="6">
        <f t="shared" si="5"/>
        <v>2611.917857142857</v>
      </c>
    </row>
    <row r="30" spans="1:48" x14ac:dyDescent="0.25">
      <c r="A30" s="1">
        <v>29</v>
      </c>
      <c r="B30" s="1" t="s">
        <v>38</v>
      </c>
      <c r="C30" s="1">
        <v>4.9800000000000004</v>
      </c>
      <c r="D30" s="1">
        <v>0</v>
      </c>
      <c r="E30" s="1" t="s">
        <v>5</v>
      </c>
      <c r="F30" s="6">
        <v>68.375103277334077</v>
      </c>
      <c r="G30" s="6">
        <v>78.903883227760943</v>
      </c>
      <c r="H30" s="6">
        <v>316.20656622833752</v>
      </c>
      <c r="I30" s="6">
        <v>66.707306453017509</v>
      </c>
      <c r="J30">
        <v>270</v>
      </c>
      <c r="K30">
        <v>0</v>
      </c>
      <c r="L30" s="4">
        <v>39.3825811932861</v>
      </c>
      <c r="M30" s="4">
        <v>5.5103628977560701</v>
      </c>
      <c r="N30" s="6">
        <f t="shared" si="1"/>
        <v>44.892944091042168</v>
      </c>
      <c r="O30" s="6">
        <v>0.55162</v>
      </c>
      <c r="P30" s="6">
        <v>7.7182000000000001E-2</v>
      </c>
      <c r="Q30" s="6">
        <f t="shared" si="2"/>
        <v>0.62880199999999997</v>
      </c>
      <c r="R30" s="6">
        <f t="shared" si="3"/>
        <v>27.581000000000003</v>
      </c>
      <c r="S30" s="6">
        <f t="shared" si="0"/>
        <v>3.8591000000000002</v>
      </c>
      <c r="T30" s="6">
        <f t="shared" si="0"/>
        <v>31.440099999999997</v>
      </c>
      <c r="U30" s="6">
        <f t="shared" si="4"/>
        <v>275.65000000000003</v>
      </c>
      <c r="V30" s="6">
        <f t="shared" si="5"/>
        <v>1970.0714285714287</v>
      </c>
    </row>
    <row r="31" spans="1:48" x14ac:dyDescent="0.25">
      <c r="A31" s="1">
        <v>30</v>
      </c>
      <c r="B31" s="1" t="s">
        <v>39</v>
      </c>
      <c r="C31" s="1">
        <v>4.75</v>
      </c>
      <c r="D31" s="1">
        <v>0</v>
      </c>
      <c r="E31" s="1" t="s">
        <v>5</v>
      </c>
      <c r="F31" s="6">
        <v>51.017448659774509</v>
      </c>
      <c r="G31" s="6">
        <v>62.356738550778857</v>
      </c>
      <c r="H31" s="6">
        <v>204.15433100945464</v>
      </c>
      <c r="I31" s="6">
        <v>76.850348581797363</v>
      </c>
      <c r="J31">
        <v>92</v>
      </c>
      <c r="K31">
        <v>0</v>
      </c>
      <c r="L31" s="4">
        <v>58.897955978210398</v>
      </c>
      <c r="M31" s="4">
        <v>1.11939286198748</v>
      </c>
      <c r="N31" s="6">
        <f t="shared" si="1"/>
        <v>60.017348840197876</v>
      </c>
      <c r="O31" s="6">
        <v>0.82496599999999998</v>
      </c>
      <c r="P31" s="6">
        <v>1.5678999999999998E-2</v>
      </c>
      <c r="Q31" s="6">
        <f t="shared" si="2"/>
        <v>0.84064499999999998</v>
      </c>
      <c r="R31" s="6">
        <f t="shared" si="3"/>
        <v>41.2483</v>
      </c>
      <c r="S31" s="6">
        <f t="shared" si="0"/>
        <v>0.78394999999999992</v>
      </c>
      <c r="T31" s="6">
        <f t="shared" si="0"/>
        <v>42.032249999999998</v>
      </c>
      <c r="U31" s="6">
        <f t="shared" si="4"/>
        <v>55.996428571428567</v>
      </c>
      <c r="V31" s="6">
        <f t="shared" si="5"/>
        <v>2946.3071428571429</v>
      </c>
      <c r="X31" s="4">
        <f>AVERAGE(C29:C31)</f>
        <v>4.873333333333334</v>
      </c>
      <c r="Y31" s="4">
        <f>(STDEVA(C29:C31))/(SQRT(3))</f>
        <v>6.6916199666282539E-2</v>
      </c>
      <c r="Z31" s="4">
        <f>AVERAGE(F29:F31)</f>
        <v>60.514344221310751</v>
      </c>
      <c r="AA31" s="4">
        <f>(STDEVA(F29:F31))/(SQRT(3))</f>
        <v>5.0770644554416169</v>
      </c>
      <c r="AB31" s="4">
        <f>AVERAGE(G29:G31)</f>
        <v>71.413317331744807</v>
      </c>
      <c r="AC31" s="4">
        <f>(STDEVA(G29:G31))/(SQRT(3))</f>
        <v>4.8404991652760971</v>
      </c>
      <c r="AD31" s="4">
        <f>AVERAGE(H29:H31)</f>
        <v>261.52168181833031</v>
      </c>
      <c r="AE31" s="4">
        <f>(STDEVA(H29:H31))/(SQRT(3))</f>
        <v>32.374488793249689</v>
      </c>
      <c r="AF31" s="4">
        <f>AVERAGE(I29:I31)</f>
        <v>71.649128492792968</v>
      </c>
      <c r="AG31" s="4">
        <f>(STDEVA(I29:I31))/(SQRT(3))</f>
        <v>2.9309151822999229</v>
      </c>
      <c r="AH31" s="4">
        <f>AVERAGE(J29:J31)</f>
        <v>246</v>
      </c>
      <c r="AI31" s="4">
        <f>(STDEVA(J29:J31))/(SQRT(3))</f>
        <v>82.857307060592632</v>
      </c>
      <c r="AJ31" s="4">
        <f>AVERAGE(K29:K31)</f>
        <v>0</v>
      </c>
      <c r="AK31" s="4">
        <f>(STDEVA(K29:K31))/(SQRT(3))</f>
        <v>0</v>
      </c>
      <c r="AL31" s="4">
        <f>AVERAGE(L29:L31)</f>
        <v>50.164635495869838</v>
      </c>
      <c r="AM31" s="4">
        <f>(STDEVA(L29:L31))/(SQRT(3))</f>
        <v>5.7259772367887871</v>
      </c>
      <c r="AN31" s="4">
        <f>AVERAGE(M29:M31)</f>
        <v>2.6650817108955001</v>
      </c>
      <c r="AO31" s="4">
        <f>(STDEVA(M29:M31))/(SQRT(3))</f>
        <v>1.4244132882703129</v>
      </c>
      <c r="AP31" s="4">
        <f>AVERAGE(N29:N31)</f>
        <v>52.829717206765338</v>
      </c>
      <c r="AQ31" s="4">
        <f>(STDEVA(N29:N31))/(SQRT(3))</f>
        <v>4.3820776835665542</v>
      </c>
      <c r="AS31" s="4">
        <f>AVERAGE(U29:U31)</f>
        <v>133.31785714285715</v>
      </c>
      <c r="AT31" s="4">
        <f>(STDEVA(U29:U31))/(SQRT(3))</f>
        <v>71.254748588627905</v>
      </c>
      <c r="AU31" s="4">
        <f>AVERAGE(V29:V31)</f>
        <v>2509.4321428571429</v>
      </c>
      <c r="AV31" s="4">
        <f>(STDEVA(V29:V31))/(SQRT(3))</f>
        <v>286.43587629475024</v>
      </c>
    </row>
    <row r="32" spans="1:48" x14ac:dyDescent="0.25">
      <c r="A32" s="1">
        <v>31</v>
      </c>
      <c r="B32" s="1" t="s">
        <v>40</v>
      </c>
      <c r="C32" s="1">
        <v>6.09</v>
      </c>
      <c r="D32" s="1">
        <v>0</v>
      </c>
      <c r="E32" s="1" t="s">
        <v>5</v>
      </c>
      <c r="F32" s="6">
        <v>89.363186796517084</v>
      </c>
      <c r="G32" s="6">
        <v>96.957009799459968</v>
      </c>
      <c r="H32" s="6">
        <v>940.13120365088389</v>
      </c>
      <c r="I32" s="6">
        <v>28.608100399315472</v>
      </c>
      <c r="J32">
        <v>1618</v>
      </c>
      <c r="K32">
        <v>0.6</v>
      </c>
      <c r="L32" s="4">
        <v>46.691083552871099</v>
      </c>
      <c r="M32" s="4">
        <v>0.80304425739110596</v>
      </c>
      <c r="N32" s="6">
        <f t="shared" si="1"/>
        <v>47.494127810262206</v>
      </c>
      <c r="O32" s="6">
        <v>0.65398800000000001</v>
      </c>
      <c r="P32" s="6">
        <v>1.1247999999999999E-2</v>
      </c>
      <c r="Q32" s="6">
        <f t="shared" si="2"/>
        <v>0.66523600000000005</v>
      </c>
      <c r="R32" s="6">
        <f t="shared" si="3"/>
        <v>32.699400000000004</v>
      </c>
      <c r="S32" s="6">
        <f t="shared" si="0"/>
        <v>0.56240000000000001</v>
      </c>
      <c r="T32" s="6">
        <f t="shared" si="0"/>
        <v>33.261800000000001</v>
      </c>
      <c r="U32" s="6">
        <f t="shared" si="4"/>
        <v>40.171428571428571</v>
      </c>
      <c r="V32" s="6">
        <f t="shared" si="5"/>
        <v>2335.6714285714293</v>
      </c>
    </row>
    <row r="33" spans="1:48" x14ac:dyDescent="0.25">
      <c r="A33" s="1">
        <v>32</v>
      </c>
      <c r="B33" s="1" t="s">
        <v>41</v>
      </c>
      <c r="C33" s="1">
        <v>6.27</v>
      </c>
      <c r="D33" s="1">
        <v>0</v>
      </c>
      <c r="E33" s="1" t="s">
        <v>5</v>
      </c>
      <c r="F33" s="6">
        <v>86.6255277687561</v>
      </c>
      <c r="G33" s="6">
        <v>96.203312763884369</v>
      </c>
      <c r="H33" s="6">
        <v>747.69305488101043</v>
      </c>
      <c r="I33" s="6">
        <v>28.387566779990291</v>
      </c>
      <c r="J33">
        <v>2220</v>
      </c>
      <c r="K33">
        <v>1</v>
      </c>
      <c r="L33" s="4">
        <v>40.197048555334199</v>
      </c>
      <c r="M33" s="4">
        <v>0.88814638708617999</v>
      </c>
      <c r="N33" s="6">
        <f t="shared" si="1"/>
        <v>41.08519494242038</v>
      </c>
      <c r="O33" s="6">
        <v>0.56302799999999997</v>
      </c>
      <c r="P33" s="6">
        <v>1.244E-2</v>
      </c>
      <c r="Q33" s="6">
        <f t="shared" si="2"/>
        <v>0.57546799999999998</v>
      </c>
      <c r="R33" s="6">
        <f t="shared" si="3"/>
        <v>28.151399999999999</v>
      </c>
      <c r="S33" s="6">
        <f t="shared" si="0"/>
        <v>0.622</v>
      </c>
      <c r="T33" s="6">
        <f t="shared" si="0"/>
        <v>28.773400000000002</v>
      </c>
      <c r="U33" s="6">
        <f t="shared" si="4"/>
        <v>44.428571428571431</v>
      </c>
      <c r="V33" s="6">
        <f t="shared" si="5"/>
        <v>2010.8142857142855</v>
      </c>
    </row>
    <row r="34" spans="1:48" x14ac:dyDescent="0.25">
      <c r="A34" s="1">
        <v>33</v>
      </c>
      <c r="B34" s="1" t="s">
        <v>42</v>
      </c>
      <c r="C34" s="1">
        <v>6.17</v>
      </c>
      <c r="D34" s="1">
        <v>0</v>
      </c>
      <c r="E34" s="1" t="s">
        <v>5</v>
      </c>
      <c r="F34" s="6">
        <v>88.546292417260162</v>
      </c>
      <c r="G34" s="6">
        <v>96.645719871526325</v>
      </c>
      <c r="H34" s="6">
        <v>873.07973664959775</v>
      </c>
      <c r="I34" s="6">
        <v>29.285540112167741</v>
      </c>
      <c r="J34">
        <v>1716</v>
      </c>
      <c r="K34">
        <v>0.7</v>
      </c>
      <c r="L34" s="4">
        <v>38.0773486974091</v>
      </c>
      <c r="M34" s="4">
        <v>0.92762749255713295</v>
      </c>
      <c r="N34" s="6">
        <f t="shared" si="1"/>
        <v>39.004976189966236</v>
      </c>
      <c r="O34" s="6">
        <v>0.53333799999999998</v>
      </c>
      <c r="P34" s="6">
        <v>1.2992999999999999E-2</v>
      </c>
      <c r="Q34" s="6">
        <f t="shared" si="2"/>
        <v>0.54633100000000001</v>
      </c>
      <c r="R34" s="6">
        <f t="shared" si="3"/>
        <v>26.666900000000002</v>
      </c>
      <c r="S34" s="6">
        <f t="shared" si="0"/>
        <v>0.64964999999999995</v>
      </c>
      <c r="T34" s="6">
        <f t="shared" si="0"/>
        <v>27.316550000000003</v>
      </c>
      <c r="U34" s="6">
        <f t="shared" si="4"/>
        <v>46.403571428571425</v>
      </c>
      <c r="V34" s="6">
        <f t="shared" si="5"/>
        <v>1904.7785714285717</v>
      </c>
      <c r="X34" s="4">
        <f>AVERAGE(C32:C34)</f>
        <v>6.1766666666666667</v>
      </c>
      <c r="Y34" s="4">
        <f>(STDEVA(C32:C34))/(SQRT(3))</f>
        <v>5.2068331172710945E-2</v>
      </c>
      <c r="Z34" s="4">
        <f>AVERAGE(F32:F34)</f>
        <v>88.178335660844439</v>
      </c>
      <c r="AA34" s="4">
        <f>(STDEVA(F32:F34))/(SQRT(3))</f>
        <v>0.81142639202297806</v>
      </c>
      <c r="AB34" s="4">
        <f>AVERAGE(G32:G34)</f>
        <v>96.602014144956868</v>
      </c>
      <c r="AC34" s="4">
        <f>(STDEVA(G32:G34))/(SQRT(3))</f>
        <v>0.21866827864757687</v>
      </c>
      <c r="AD34" s="4">
        <f>AVERAGE(H32:H34)</f>
        <v>853.63466506049735</v>
      </c>
      <c r="AE34" s="4">
        <f>(STDEVA(H32:H34))/(SQRT(3))</f>
        <v>56.396493337567598</v>
      </c>
      <c r="AF34" s="4">
        <f>AVERAGE(I32:I34)</f>
        <v>28.760402430491169</v>
      </c>
      <c r="AG34" s="4">
        <f>(STDEVA(I32:I34))/(SQRT(3))</f>
        <v>0.27017645952886077</v>
      </c>
      <c r="AH34" s="4">
        <f>AVERAGE(J32:J34)</f>
        <v>1851.3333333333333</v>
      </c>
      <c r="AI34" s="4">
        <f>(STDEVA(J32:J34))/(SQRT(3))</f>
        <v>186.49158455842186</v>
      </c>
      <c r="AJ34" s="4">
        <f>AVERAGE(K32:K34)</f>
        <v>0.76666666666666661</v>
      </c>
      <c r="AK34" s="4">
        <f>(STDEVA(K32:K34))/(SQRT(3))</f>
        <v>0.12018504251546647</v>
      </c>
      <c r="AL34" s="4">
        <f>AVERAGE(L32:L34)</f>
        <v>41.655160268538133</v>
      </c>
      <c r="AM34" s="4">
        <f>(STDEVA(L32:L34))/(SQRT(3))</f>
        <v>2.5912464417847976</v>
      </c>
      <c r="AN34" s="4">
        <f>AVERAGE(M32:M34)</f>
        <v>0.872939379011473</v>
      </c>
      <c r="AO34" s="4">
        <f>(STDEVA(M32:M34))/(SQRT(3))</f>
        <v>3.6759059844916911E-2</v>
      </c>
      <c r="AP34" s="4">
        <f>AVERAGE(N32:N34)</f>
        <v>42.528099647549602</v>
      </c>
      <c r="AQ34" s="4">
        <f>(STDEVA(N32:N34))/(SQRT(3))</f>
        <v>2.5545974437705103</v>
      </c>
      <c r="AS34" s="4">
        <f>AVERAGE(U32:U34)</f>
        <v>43.667857142857144</v>
      </c>
      <c r="AT34" s="4">
        <f>(STDEVA(U32:U34))/(SQRT(3))</f>
        <v>1.8388325840350017</v>
      </c>
      <c r="AU34" s="4">
        <f>AVERAGE(V32:V34)</f>
        <v>2083.7547619047623</v>
      </c>
      <c r="AV34" s="4">
        <f>(STDEVA(V32:V34))/(SQRT(3))</f>
        <v>129.62432691481166</v>
      </c>
    </row>
    <row r="35" spans="1:48" x14ac:dyDescent="0.25">
      <c r="A35" s="1">
        <v>34</v>
      </c>
      <c r="B35" s="1" t="s">
        <v>43</v>
      </c>
      <c r="C35" s="1">
        <v>5.89</v>
      </c>
      <c r="D35" s="1">
        <v>0</v>
      </c>
      <c r="E35" s="1" t="s">
        <v>5</v>
      </c>
      <c r="F35" s="6">
        <v>77.841826147106303</v>
      </c>
      <c r="G35" s="6">
        <v>84.073091999077704</v>
      </c>
      <c r="H35" s="6">
        <v>451.30072840790848</v>
      </c>
      <c r="I35" s="6">
        <v>71.878251821019774</v>
      </c>
      <c r="J35">
        <v>2710</v>
      </c>
      <c r="K35">
        <v>1.3</v>
      </c>
      <c r="L35" s="4">
        <v>16.9514589446479</v>
      </c>
      <c r="M35" s="4">
        <v>0.80697094961696902</v>
      </c>
      <c r="N35" s="6">
        <f t="shared" si="1"/>
        <v>17.758429894264868</v>
      </c>
      <c r="O35" s="6">
        <v>0.23743400000000001</v>
      </c>
      <c r="P35" s="6">
        <v>1.1303000000000001E-2</v>
      </c>
      <c r="Q35" s="6">
        <f t="shared" si="2"/>
        <v>0.24873700000000001</v>
      </c>
      <c r="R35" s="6">
        <f t="shared" si="3"/>
        <v>11.871700000000001</v>
      </c>
      <c r="S35" s="6">
        <f t="shared" si="0"/>
        <v>0.56515000000000004</v>
      </c>
      <c r="T35" s="6">
        <f t="shared" si="0"/>
        <v>12.436850000000002</v>
      </c>
      <c r="U35" s="6">
        <f t="shared" si="4"/>
        <v>40.36785714285714</v>
      </c>
      <c r="V35" s="6">
        <f t="shared" si="5"/>
        <v>847.97857142857151</v>
      </c>
    </row>
    <row r="36" spans="1:48" x14ac:dyDescent="0.25">
      <c r="A36" s="1">
        <v>35</v>
      </c>
      <c r="B36" s="1" t="s">
        <v>44</v>
      </c>
      <c r="C36" s="1">
        <v>6.1</v>
      </c>
      <c r="D36" s="1">
        <v>0</v>
      </c>
      <c r="E36" s="1" t="s">
        <v>5</v>
      </c>
      <c r="F36" s="6">
        <v>77.001211775607672</v>
      </c>
      <c r="G36" s="6">
        <v>82.85693919737686</v>
      </c>
      <c r="H36" s="6">
        <v>434.80551681388499</v>
      </c>
      <c r="I36" s="6">
        <v>74.538974120564063</v>
      </c>
      <c r="J36">
        <v>2400</v>
      </c>
      <c r="K36">
        <v>1.1000000000000001</v>
      </c>
      <c r="L36" s="4">
        <v>15.7180492193022</v>
      </c>
      <c r="M36" s="4">
        <v>0.77084538113902601</v>
      </c>
      <c r="N36" s="6">
        <f t="shared" si="1"/>
        <v>16.488894600441228</v>
      </c>
      <c r="O36" s="6">
        <v>0.22015799999999999</v>
      </c>
      <c r="P36" s="6">
        <v>1.0796999999999999E-2</v>
      </c>
      <c r="Q36" s="6">
        <f t="shared" si="2"/>
        <v>0.23095499999999999</v>
      </c>
      <c r="R36" s="6">
        <f t="shared" si="3"/>
        <v>11.007900000000001</v>
      </c>
      <c r="S36" s="6">
        <f t="shared" si="0"/>
        <v>0.53985000000000005</v>
      </c>
      <c r="T36" s="6">
        <f t="shared" si="0"/>
        <v>11.547750000000001</v>
      </c>
      <c r="U36" s="6">
        <f t="shared" si="4"/>
        <v>38.56071428571429</v>
      </c>
      <c r="V36" s="6">
        <f t="shared" si="5"/>
        <v>786.27857142857147</v>
      </c>
    </row>
    <row r="37" spans="1:48" x14ac:dyDescent="0.25">
      <c r="A37" s="1">
        <v>36</v>
      </c>
      <c r="B37" s="1" t="s">
        <v>45</v>
      </c>
      <c r="C37" s="1">
        <v>5.82</v>
      </c>
      <c r="D37" s="1">
        <v>0</v>
      </c>
      <c r="E37" s="1" t="s">
        <v>5</v>
      </c>
      <c r="F37" s="6">
        <v>76.473570794777544</v>
      </c>
      <c r="G37" s="6">
        <v>82.456585118519456</v>
      </c>
      <c r="H37" s="6">
        <v>425.05387931034483</v>
      </c>
      <c r="I37" s="6">
        <v>74.568965517241381</v>
      </c>
      <c r="J37">
        <v>2080</v>
      </c>
      <c r="K37">
        <v>0.9</v>
      </c>
      <c r="L37" s="4">
        <v>30.358114330998699</v>
      </c>
      <c r="M37" s="4">
        <v>0.76234944705034002</v>
      </c>
      <c r="N37" s="6">
        <f t="shared" si="1"/>
        <v>31.120463778049039</v>
      </c>
      <c r="O37" s="6">
        <v>0.42521700000000001</v>
      </c>
      <c r="P37" s="6">
        <v>1.0678E-2</v>
      </c>
      <c r="Q37" s="6">
        <f t="shared" si="2"/>
        <v>0.43589500000000003</v>
      </c>
      <c r="R37" s="6">
        <f t="shared" si="3"/>
        <v>21.260850000000001</v>
      </c>
      <c r="S37" s="6">
        <f t="shared" si="0"/>
        <v>0.53390000000000004</v>
      </c>
      <c r="T37" s="6">
        <f t="shared" si="0"/>
        <v>21.794750000000001</v>
      </c>
      <c r="U37" s="6">
        <f t="shared" si="4"/>
        <v>38.135714285714286</v>
      </c>
      <c r="V37" s="6">
        <f t="shared" si="5"/>
        <v>1518.632142857143</v>
      </c>
      <c r="X37" s="4">
        <f>AVERAGE(C35:C37)</f>
        <v>5.9366666666666665</v>
      </c>
      <c r="Y37" s="4">
        <f>(STDEVA(C35:C37))/(SQRT(3))</f>
        <v>8.4129529760826272E-2</v>
      </c>
      <c r="Z37" s="4">
        <f>AVERAGE(F35:F37)</f>
        <v>77.10553623916384</v>
      </c>
      <c r="AA37" s="4">
        <f>(STDEVA(F35:F37))/(SQRT(3))</f>
        <v>0.39841074808388649</v>
      </c>
      <c r="AB37" s="4">
        <f>AVERAGE(G35:G37)</f>
        <v>83.128872104991345</v>
      </c>
      <c r="AC37" s="4">
        <f>(STDEVA(G35:G37))/(SQRT(3))</f>
        <v>0.48605015290118242</v>
      </c>
      <c r="AD37" s="4">
        <f>AVERAGE(H35:H37)</f>
        <v>437.05337484404612</v>
      </c>
      <c r="AE37" s="4">
        <f>(STDEVA(H35:H37))/(SQRT(3))</f>
        <v>7.6597197768671528</v>
      </c>
      <c r="AF37" s="4">
        <f>AVERAGE(I35:I37)</f>
        <v>73.662063819608406</v>
      </c>
      <c r="AG37" s="4">
        <f>(STDEVA(I35:I37))/(SQRT(3))</f>
        <v>0.89194801898246701</v>
      </c>
      <c r="AH37" s="4">
        <f>AVERAGE(J35:J37)</f>
        <v>2396.6666666666665</v>
      </c>
      <c r="AI37" s="4">
        <f>(STDEVA(J35:J37))/(SQRT(3))</f>
        <v>181.87297154271712</v>
      </c>
      <c r="AJ37" s="4">
        <f>AVERAGE(K35:K37)</f>
        <v>1.1000000000000001</v>
      </c>
      <c r="AK37" s="4">
        <f>(STDEVA(K35:K37))/(SQRT(3))</f>
        <v>0.1154700538379249</v>
      </c>
      <c r="AL37" s="4">
        <f>AVERAGE(L35:L37)</f>
        <v>21.009207498316268</v>
      </c>
      <c r="AM37" s="4">
        <f>(STDEVA(L35:L37))/(SQRT(3))</f>
        <v>4.6879942090506201</v>
      </c>
      <c r="AN37" s="4">
        <f>AVERAGE(M35:M37)</f>
        <v>0.78005525926877828</v>
      </c>
      <c r="AO37" s="4">
        <f>(STDEVA(M35:M37))/(SQRT(3))</f>
        <v>1.3679498214476383E-2</v>
      </c>
      <c r="AP37" s="4">
        <f>AVERAGE(N35:N37)</f>
        <v>21.789262757585046</v>
      </c>
      <c r="AQ37" s="4">
        <f>(STDEVA(N35:N37))/(SQRT(3))</f>
        <v>4.6799720201726718</v>
      </c>
      <c r="AS37" s="4">
        <f>AVERAGE(U35:U37)</f>
        <v>39.021428571428572</v>
      </c>
      <c r="AT37" s="4">
        <f>(STDEVA(U35:U37))/(SQRT(3))</f>
        <v>0.68430224157394604</v>
      </c>
      <c r="AU37" s="4">
        <f>AVERAGE(V35:V37)</f>
        <v>1050.9630952380953</v>
      </c>
      <c r="AV37" s="4">
        <f>(STDEVA(V35:V37))/(SQRT(3))</f>
        <v>234.51188745681972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01AE-5BFE-4312-9271-6621A1BE3DB1}">
  <dimension ref="A1:E13"/>
  <sheetViews>
    <sheetView workbookViewId="0">
      <selection activeCell="B38" sqref="B38"/>
    </sheetView>
  </sheetViews>
  <sheetFormatPr defaultRowHeight="15" x14ac:dyDescent="0.25"/>
  <cols>
    <col min="1" max="1" width="16.42578125" style="1" customWidth="1"/>
    <col min="2" max="3" width="9.28515625" bestFit="1" customWidth="1"/>
    <col min="4" max="5" width="9.85546875" bestFit="1" customWidth="1"/>
  </cols>
  <sheetData>
    <row r="1" spans="1:5" x14ac:dyDescent="0.25">
      <c r="A1" s="2" t="s">
        <v>1</v>
      </c>
      <c r="B1" t="s">
        <v>140</v>
      </c>
      <c r="C1" t="s">
        <v>141</v>
      </c>
      <c r="D1" t="s">
        <v>137</v>
      </c>
      <c r="E1" t="s">
        <v>138</v>
      </c>
    </row>
    <row r="2" spans="1:5" x14ac:dyDescent="0.25">
      <c r="A2" s="1" t="s">
        <v>11</v>
      </c>
      <c r="B2" s="4">
        <v>67.482142857142847</v>
      </c>
      <c r="C2" s="4">
        <v>14.677108170607092</v>
      </c>
      <c r="D2" s="4">
        <v>2520.3380952380953</v>
      </c>
      <c r="E2" s="4">
        <v>243.612045221697</v>
      </c>
    </row>
    <row r="3" spans="1:5" x14ac:dyDescent="0.25">
      <c r="A3" s="1" t="s">
        <v>15</v>
      </c>
      <c r="B3" s="4">
        <v>61.594047619047622</v>
      </c>
      <c r="C3" s="4">
        <v>5.7052735232464533</v>
      </c>
      <c r="D3" s="4">
        <v>2091.1142857142859</v>
      </c>
      <c r="E3" s="4">
        <v>245.53101856115833</v>
      </c>
    </row>
    <row r="4" spans="1:5" x14ac:dyDescent="0.25">
      <c r="A4" s="1" t="s">
        <v>18</v>
      </c>
      <c r="B4" s="4">
        <v>125.80714285714288</v>
      </c>
      <c r="C4" s="4">
        <v>85.848500897176535</v>
      </c>
      <c r="D4" s="4">
        <v>3107.332142857143</v>
      </c>
      <c r="E4" s="4">
        <v>830.06467707341926</v>
      </c>
    </row>
    <row r="5" spans="1:5" x14ac:dyDescent="0.25">
      <c r="A5" s="1" t="s">
        <v>21</v>
      </c>
      <c r="B5" s="4">
        <v>146.4511904761905</v>
      </c>
      <c r="C5" s="4">
        <v>22.89416220310013</v>
      </c>
      <c r="D5" s="4">
        <v>461.60119047619054</v>
      </c>
      <c r="E5" s="4">
        <v>188.68050284217964</v>
      </c>
    </row>
    <row r="6" spans="1:5" x14ac:dyDescent="0.25">
      <c r="A6" s="1" t="s">
        <v>24</v>
      </c>
      <c r="B6" s="4">
        <v>42.691666666666663</v>
      </c>
      <c r="C6" s="4">
        <v>1.3816926382105619</v>
      </c>
      <c r="D6" s="4">
        <v>1463.9440476190478</v>
      </c>
      <c r="E6" s="4">
        <v>392.43569533862131</v>
      </c>
    </row>
    <row r="7" spans="1:5" x14ac:dyDescent="0.25">
      <c r="A7" s="1" t="s">
        <v>27</v>
      </c>
      <c r="B7" s="4">
        <v>63.907142857142865</v>
      </c>
      <c r="C7" s="4">
        <v>1.5339081294718604</v>
      </c>
      <c r="D7" s="4">
        <v>3879.9214285714284</v>
      </c>
      <c r="E7" s="4">
        <v>576.74001103021135</v>
      </c>
    </row>
    <row r="8" spans="1:5" x14ac:dyDescent="0.25">
      <c r="A8" s="1" t="s">
        <v>30</v>
      </c>
      <c r="B8" s="4">
        <v>49.44285714285715</v>
      </c>
      <c r="C8" s="4">
        <v>0.25495931381433906</v>
      </c>
      <c r="D8" s="4">
        <v>1052.3619047619047</v>
      </c>
      <c r="E8" s="4">
        <v>293.91376461528415</v>
      </c>
    </row>
    <row r="9" spans="1:5" x14ac:dyDescent="0.25">
      <c r="A9" s="1" t="s">
        <v>33</v>
      </c>
      <c r="B9" s="4">
        <v>177.15714285714287</v>
      </c>
      <c r="C9" s="4">
        <v>63.365818814622912</v>
      </c>
      <c r="D9" s="4">
        <v>6982.8369047619053</v>
      </c>
      <c r="E9" s="4">
        <v>1608.7595443285652</v>
      </c>
    </row>
    <row r="10" spans="1:5" x14ac:dyDescent="0.25">
      <c r="A10" s="1" t="s">
        <v>36</v>
      </c>
      <c r="B10" s="4">
        <v>210.93452380952382</v>
      </c>
      <c r="C10" s="4">
        <v>24.694834963332159</v>
      </c>
      <c r="D10" s="4">
        <v>6679.3428571428585</v>
      </c>
      <c r="E10" s="4">
        <v>1186.5955356628904</v>
      </c>
    </row>
    <row r="11" spans="1:5" x14ac:dyDescent="0.25">
      <c r="A11" s="1" t="s">
        <v>39</v>
      </c>
      <c r="B11" s="4">
        <v>133.31785714285715</v>
      </c>
      <c r="C11" s="4">
        <v>71.254748588627905</v>
      </c>
      <c r="D11" s="4">
        <v>2509.4321428571429</v>
      </c>
      <c r="E11" s="4">
        <v>286.43587629475024</v>
      </c>
    </row>
    <row r="12" spans="1:5" x14ac:dyDescent="0.25">
      <c r="A12" s="1" t="s">
        <v>42</v>
      </c>
      <c r="B12" s="4">
        <v>43.667857142857144</v>
      </c>
      <c r="C12" s="4">
        <v>1.8388325840350017</v>
      </c>
      <c r="D12" s="4">
        <v>2083.7547619047623</v>
      </c>
      <c r="E12" s="4">
        <v>129.62432691481166</v>
      </c>
    </row>
    <row r="13" spans="1:5" x14ac:dyDescent="0.25">
      <c r="A13" s="1" t="s">
        <v>45</v>
      </c>
      <c r="B13" s="4">
        <v>39.021428571428572</v>
      </c>
      <c r="C13" s="4">
        <v>0.68430224157394604</v>
      </c>
      <c r="D13" s="4">
        <v>1050.9630952380953</v>
      </c>
      <c r="E13" s="4">
        <v>234.51188745681972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BE6E-2BBE-42E3-874D-B35348F1B70C}">
  <dimension ref="A1:N37"/>
  <sheetViews>
    <sheetView zoomScale="90" workbookViewId="0">
      <selection activeCell="F8" sqref="F8:G10"/>
    </sheetView>
  </sheetViews>
  <sheetFormatPr defaultColWidth="9.140625" defaultRowHeight="15" x14ac:dyDescent="0.25"/>
  <cols>
    <col min="1" max="1" width="11.42578125" style="1" customWidth="1"/>
    <col min="2" max="2" width="16.42578125" style="1" customWidth="1"/>
    <col min="3" max="3" width="9.140625" style="1"/>
    <col min="4" max="4" width="12.28515625" style="1" customWidth="1"/>
    <col min="5" max="5" width="13.7109375" style="1" customWidth="1"/>
    <col min="6" max="6" width="24.85546875" style="7" bestFit="1" customWidth="1"/>
    <col min="7" max="7" width="22.5703125" style="7" bestFit="1" customWidth="1"/>
    <col min="8" max="8" width="22" style="9" bestFit="1" customWidth="1"/>
    <col min="9" max="9" width="19.5703125" style="7" bestFit="1" customWidth="1"/>
    <col min="10" max="10" width="9.140625" style="1"/>
    <col min="11" max="11" width="19" style="1" customWidth="1"/>
    <col min="12" max="12" width="16.7109375" style="6" bestFit="1" customWidth="1"/>
    <col min="13" max="13" width="16.5703125" style="6" bestFit="1" customWidth="1"/>
    <col min="14" max="16384" width="9.140625" style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9" t="s">
        <v>46</v>
      </c>
      <c r="G1" s="29" t="s">
        <v>47</v>
      </c>
      <c r="H1" s="30" t="s">
        <v>48</v>
      </c>
      <c r="I1" s="29" t="s">
        <v>49</v>
      </c>
      <c r="J1" s="3" t="s">
        <v>117</v>
      </c>
      <c r="K1" s="3" t="s">
        <v>118</v>
      </c>
      <c r="L1" s="5" t="s">
        <v>136</v>
      </c>
      <c r="M1" s="5" t="s">
        <v>135</v>
      </c>
      <c r="N1" s="2" t="s">
        <v>139</v>
      </c>
    </row>
    <row r="2" spans="1:14" x14ac:dyDescent="0.25">
      <c r="A2" s="1">
        <v>1</v>
      </c>
      <c r="B2" s="1" t="s">
        <v>10</v>
      </c>
      <c r="C2" s="1">
        <v>4.5</v>
      </c>
      <c r="D2" s="1">
        <v>0</v>
      </c>
      <c r="E2" s="1" t="s">
        <v>5</v>
      </c>
      <c r="F2" s="7">
        <v>12.025993883792029</v>
      </c>
      <c r="G2" s="7">
        <v>21.842507645259936</v>
      </c>
      <c r="H2" s="9">
        <v>113.66994003649951</v>
      </c>
      <c r="I2" s="7">
        <v>88.841574693664711</v>
      </c>
      <c r="J2">
        <v>38</v>
      </c>
      <c r="K2">
        <v>0</v>
      </c>
      <c r="L2" s="4">
        <v>41.400329842147002</v>
      </c>
      <c r="M2" s="4">
        <v>1.4472E-2</v>
      </c>
      <c r="N2" s="6">
        <f>L2+M2</f>
        <v>41.414801842147</v>
      </c>
    </row>
    <row r="3" spans="1:14" x14ac:dyDescent="0.25">
      <c r="A3" s="1">
        <v>2</v>
      </c>
      <c r="B3" s="1" t="s">
        <v>12</v>
      </c>
      <c r="C3" s="1">
        <v>4.63</v>
      </c>
      <c r="D3" s="1">
        <v>0</v>
      </c>
      <c r="E3" s="1" t="s">
        <v>5</v>
      </c>
      <c r="F3" s="7">
        <v>12.460148777895874</v>
      </c>
      <c r="G3" s="7">
        <v>22.431810131066243</v>
      </c>
      <c r="H3" s="9">
        <v>114.23368740515936</v>
      </c>
      <c r="I3" s="7">
        <v>88.609003540718277</v>
      </c>
      <c r="J3">
        <v>17</v>
      </c>
      <c r="K3">
        <v>0</v>
      </c>
      <c r="L3" s="4">
        <v>58.1351781647354</v>
      </c>
      <c r="M3" s="4">
        <v>2.7106000000000002E-2</v>
      </c>
      <c r="N3" s="6">
        <f t="shared" ref="N3:N37" si="0">L3+M3</f>
        <v>58.162284164735404</v>
      </c>
    </row>
    <row r="4" spans="1:14" x14ac:dyDescent="0.25">
      <c r="A4" s="1">
        <v>3</v>
      </c>
      <c r="B4" s="1" t="s">
        <v>11</v>
      </c>
      <c r="C4" s="1">
        <v>4.62</v>
      </c>
      <c r="D4" s="1">
        <v>0</v>
      </c>
      <c r="E4" s="1" t="s">
        <v>5</v>
      </c>
      <c r="F4" s="7">
        <v>8.9122002820874684</v>
      </c>
      <c r="G4" s="7">
        <v>19.940056417489416</v>
      </c>
      <c r="H4" s="9">
        <v>109.78418658666411</v>
      </c>
      <c r="I4" s="7">
        <v>87.893157843801433</v>
      </c>
      <c r="J4">
        <v>15</v>
      </c>
      <c r="K4">
        <v>0</v>
      </c>
      <c r="L4" s="4">
        <v>51.6124426167477</v>
      </c>
      <c r="M4" s="4">
        <v>1.5107000000000001E-2</v>
      </c>
      <c r="N4" s="6">
        <f t="shared" si="0"/>
        <v>51.6275496167477</v>
      </c>
    </row>
    <row r="5" spans="1:14" x14ac:dyDescent="0.25">
      <c r="A5" s="1">
        <v>4</v>
      </c>
      <c r="B5" s="1" t="s">
        <v>13</v>
      </c>
      <c r="C5" s="1">
        <v>4.59</v>
      </c>
      <c r="D5" s="1">
        <v>0</v>
      </c>
      <c r="E5" s="1" t="s">
        <v>5</v>
      </c>
      <c r="F5" s="7">
        <v>39.183394444099186</v>
      </c>
      <c r="G5" s="7">
        <v>46.131377788826057</v>
      </c>
      <c r="H5" s="9">
        <v>164.42877580216634</v>
      </c>
      <c r="I5" s="7">
        <v>88.575516043327198</v>
      </c>
      <c r="J5">
        <v>63</v>
      </c>
      <c r="K5">
        <v>0</v>
      </c>
      <c r="L5" s="4">
        <v>32.0108947860667</v>
      </c>
      <c r="M5" s="4">
        <v>1.8898000000000002E-2</v>
      </c>
      <c r="N5" s="6">
        <f t="shared" si="0"/>
        <v>32.0297927860667</v>
      </c>
    </row>
    <row r="6" spans="1:14" x14ac:dyDescent="0.25">
      <c r="A6" s="1">
        <v>5</v>
      </c>
      <c r="B6" s="1" t="s">
        <v>14</v>
      </c>
      <c r="C6" s="1">
        <v>4.67</v>
      </c>
      <c r="D6" s="1">
        <v>0</v>
      </c>
      <c r="E6" s="1" t="s">
        <v>5</v>
      </c>
      <c r="F6" s="7">
        <v>37.962342784847792</v>
      </c>
      <c r="G6" s="7">
        <v>46.051946118925343</v>
      </c>
      <c r="H6" s="9">
        <v>161.19241842610361</v>
      </c>
      <c r="I6" s="7">
        <v>86.960172744721689</v>
      </c>
      <c r="J6">
        <v>53</v>
      </c>
      <c r="K6">
        <v>0</v>
      </c>
      <c r="L6" s="4">
        <v>46.089728487081203</v>
      </c>
      <c r="M6" s="4">
        <v>1.8789E-2</v>
      </c>
      <c r="N6" s="6">
        <f t="shared" si="0"/>
        <v>46.108517487081201</v>
      </c>
    </row>
    <row r="7" spans="1:14" x14ac:dyDescent="0.25">
      <c r="A7" s="1">
        <v>6</v>
      </c>
      <c r="B7" s="1" t="s">
        <v>15</v>
      </c>
      <c r="C7" s="1">
        <v>4.62</v>
      </c>
      <c r="D7" s="1">
        <v>0</v>
      </c>
      <c r="E7" s="1" t="s">
        <v>5</v>
      </c>
      <c r="F7" s="7">
        <v>36.730918165390236</v>
      </c>
      <c r="G7" s="7">
        <v>44.264693227777293</v>
      </c>
      <c r="H7" s="9">
        <v>158.05508330499828</v>
      </c>
      <c r="I7" s="7">
        <v>88.092485549132945</v>
      </c>
      <c r="J7">
        <v>31</v>
      </c>
      <c r="K7">
        <v>0</v>
      </c>
      <c r="L7" s="4">
        <v>47.306217738653601</v>
      </c>
      <c r="M7" s="4">
        <v>1.4052E-2</v>
      </c>
      <c r="N7" s="6">
        <f t="shared" si="0"/>
        <v>47.3202697386536</v>
      </c>
    </row>
    <row r="8" spans="1:14" x14ac:dyDescent="0.25">
      <c r="A8" s="1">
        <v>7</v>
      </c>
      <c r="B8" s="1" t="s">
        <v>16</v>
      </c>
      <c r="C8" s="1">
        <v>5.36</v>
      </c>
      <c r="D8" s="1">
        <v>1</v>
      </c>
      <c r="E8" s="1" t="s">
        <v>5</v>
      </c>
      <c r="F8" s="7">
        <v>87.491933749193379</v>
      </c>
      <c r="G8" s="7">
        <v>96.332544633254457</v>
      </c>
      <c r="H8" s="9">
        <v>799.48409286328422</v>
      </c>
      <c r="I8" s="7">
        <v>29.3207222699914</v>
      </c>
      <c r="J8">
        <v>4090</v>
      </c>
      <c r="K8">
        <v>2.1</v>
      </c>
      <c r="L8" s="4">
        <v>48.394482640450597</v>
      </c>
      <c r="M8" s="4">
        <v>8.3294999999999994E-2</v>
      </c>
      <c r="N8" s="6">
        <f t="shared" si="0"/>
        <v>48.477777640450597</v>
      </c>
    </row>
    <row r="9" spans="1:14" x14ac:dyDescent="0.25">
      <c r="A9" s="1">
        <v>8</v>
      </c>
      <c r="B9" s="1" t="s">
        <v>17</v>
      </c>
      <c r="C9" s="1">
        <v>4.8499999999999996</v>
      </c>
      <c r="D9" s="1">
        <v>1</v>
      </c>
      <c r="E9" s="1" t="s">
        <v>5</v>
      </c>
      <c r="F9" s="7">
        <v>88.675448225393353</v>
      </c>
      <c r="G9" s="7">
        <v>95.362239297475298</v>
      </c>
      <c r="H9" s="9">
        <v>883.03715670436236</v>
      </c>
      <c r="I9" s="7">
        <v>40.953150242326338</v>
      </c>
      <c r="J9">
        <v>4620</v>
      </c>
      <c r="K9">
        <v>2.4</v>
      </c>
      <c r="L9" s="4">
        <v>42.809655379211399</v>
      </c>
      <c r="M9" s="4">
        <v>1.1858E-2</v>
      </c>
      <c r="N9" s="6">
        <f t="shared" si="0"/>
        <v>42.821513379211396</v>
      </c>
    </row>
    <row r="10" spans="1:14" x14ac:dyDescent="0.25">
      <c r="A10" s="1">
        <v>9</v>
      </c>
      <c r="B10" s="1" t="s">
        <v>18</v>
      </c>
      <c r="C10" s="1">
        <v>5.6</v>
      </c>
      <c r="D10" s="1">
        <v>1</v>
      </c>
      <c r="E10" s="1" t="s">
        <v>5</v>
      </c>
      <c r="F10" s="7">
        <v>86.681158568826731</v>
      </c>
      <c r="G10" s="7">
        <v>96.87444920979965</v>
      </c>
      <c r="H10" s="9">
        <v>750.81605646228456</v>
      </c>
      <c r="I10" s="7">
        <v>23.467137185708033</v>
      </c>
      <c r="J10">
        <v>4290</v>
      </c>
      <c r="K10">
        <v>2.2000000000000002</v>
      </c>
      <c r="L10" s="4">
        <v>95.146608408832904</v>
      </c>
      <c r="M10" s="4">
        <v>1.0525E-2</v>
      </c>
      <c r="N10" s="6">
        <f t="shared" si="0"/>
        <v>95.157133408832905</v>
      </c>
    </row>
    <row r="11" spans="1:14" x14ac:dyDescent="0.25">
      <c r="A11" s="1">
        <v>10</v>
      </c>
      <c r="B11" s="1" t="s">
        <v>19</v>
      </c>
      <c r="C11" s="1">
        <v>4.58</v>
      </c>
      <c r="D11" s="1">
        <v>0</v>
      </c>
      <c r="E11" s="1" t="s">
        <v>5</v>
      </c>
      <c r="F11" s="7">
        <v>33.778531552540457</v>
      </c>
      <c r="G11" s="7">
        <v>40.68970390785104</v>
      </c>
      <c r="H11" s="9">
        <v>151.00843026357913</v>
      </c>
      <c r="I11" s="7">
        <v>89.56354711343505</v>
      </c>
      <c r="J11">
        <v>409</v>
      </c>
      <c r="K11">
        <v>0</v>
      </c>
      <c r="L11" s="4">
        <v>4.0774772073364902</v>
      </c>
      <c r="M11" s="4">
        <v>2.8858000000000002E-2</v>
      </c>
      <c r="N11" s="6">
        <f t="shared" si="0"/>
        <v>4.1063352073364898</v>
      </c>
    </row>
    <row r="12" spans="1:14" x14ac:dyDescent="0.25">
      <c r="A12" s="1">
        <v>11</v>
      </c>
      <c r="B12" s="1" t="s">
        <v>20</v>
      </c>
      <c r="C12" s="1">
        <v>4.88</v>
      </c>
      <c r="D12" s="1">
        <v>0</v>
      </c>
      <c r="E12" s="1" t="s">
        <v>5</v>
      </c>
      <c r="F12" s="7">
        <v>35.002777263469731</v>
      </c>
      <c r="G12" s="7">
        <v>41.439856816638901</v>
      </c>
      <c r="H12" s="9">
        <v>153.85272753169065</v>
      </c>
      <c r="I12" s="7">
        <v>90.096377534064459</v>
      </c>
      <c r="J12">
        <v>269</v>
      </c>
      <c r="K12">
        <v>0</v>
      </c>
      <c r="L12" s="4">
        <v>16.5762099566636</v>
      </c>
      <c r="M12" s="4">
        <v>5.0629E-2</v>
      </c>
      <c r="N12" s="6">
        <f t="shared" si="0"/>
        <v>16.626838956663601</v>
      </c>
    </row>
    <row r="13" spans="1:14" x14ac:dyDescent="0.25">
      <c r="A13" s="1">
        <v>12</v>
      </c>
      <c r="B13" s="1" t="s">
        <v>21</v>
      </c>
      <c r="C13" s="1">
        <v>4.58</v>
      </c>
      <c r="D13" s="1">
        <v>0</v>
      </c>
      <c r="E13" s="1" t="s">
        <v>5</v>
      </c>
      <c r="F13" s="7">
        <v>66.177308106055818</v>
      </c>
      <c r="G13" s="7">
        <v>78.617983927102443</v>
      </c>
      <c r="H13" s="9">
        <v>295.65949485500471</v>
      </c>
      <c r="I13" s="7">
        <v>63.21796071094483</v>
      </c>
      <c r="J13">
        <v>437</v>
      </c>
      <c r="K13">
        <v>0</v>
      </c>
      <c r="L13" s="4">
        <v>7.0291360563159104</v>
      </c>
      <c r="M13" s="4">
        <v>4.3532000000000001E-2</v>
      </c>
      <c r="N13" s="6">
        <f t="shared" si="0"/>
        <v>7.0726680563159103</v>
      </c>
    </row>
    <row r="14" spans="1:14" x14ac:dyDescent="0.25">
      <c r="A14" s="1">
        <v>13</v>
      </c>
      <c r="B14" s="1" t="s">
        <v>22</v>
      </c>
      <c r="C14" s="1">
        <v>5.75</v>
      </c>
      <c r="D14" s="1">
        <v>1</v>
      </c>
      <c r="E14" s="1" t="s">
        <v>5</v>
      </c>
      <c r="F14" s="7">
        <v>84.797149122807014</v>
      </c>
      <c r="G14" s="7">
        <v>96.573464912280699</v>
      </c>
      <c r="H14" s="9">
        <v>657.77136675081124</v>
      </c>
      <c r="I14" s="7">
        <v>22.538766678687335</v>
      </c>
      <c r="J14">
        <v>3310</v>
      </c>
      <c r="K14">
        <v>1.7</v>
      </c>
      <c r="L14" s="4">
        <v>14.0582721126318</v>
      </c>
      <c r="M14" s="4">
        <v>1.1986E-2</v>
      </c>
      <c r="N14" s="6">
        <f t="shared" si="0"/>
        <v>14.0702581126318</v>
      </c>
    </row>
    <row r="15" spans="1:14" x14ac:dyDescent="0.25">
      <c r="A15" s="1">
        <v>14</v>
      </c>
      <c r="B15" s="1" t="s">
        <v>23</v>
      </c>
      <c r="C15" s="1">
        <v>6.13</v>
      </c>
      <c r="D15" s="1">
        <v>0</v>
      </c>
      <c r="E15" s="1" t="s">
        <v>5</v>
      </c>
      <c r="F15" s="7">
        <v>86.209668774788298</v>
      </c>
      <c r="G15" s="7">
        <v>96.816379033122516</v>
      </c>
      <c r="H15" s="9">
        <v>725.14574426739205</v>
      </c>
      <c r="I15" s="7">
        <v>23.08589195491648</v>
      </c>
      <c r="J15">
        <v>3000</v>
      </c>
      <c r="K15">
        <v>1.5</v>
      </c>
      <c r="L15" s="4">
        <v>33.521600376962503</v>
      </c>
      <c r="M15" s="4">
        <v>1.2607E-2</v>
      </c>
      <c r="N15" s="6">
        <f t="shared" si="0"/>
        <v>33.534207376962506</v>
      </c>
    </row>
    <row r="16" spans="1:14" x14ac:dyDescent="0.25">
      <c r="A16" s="1">
        <v>15</v>
      </c>
      <c r="B16" s="1" t="s">
        <v>24</v>
      </c>
      <c r="C16" s="1">
        <v>5.94</v>
      </c>
      <c r="D16" s="1">
        <v>0</v>
      </c>
      <c r="E16" s="1" t="s">
        <v>5</v>
      </c>
      <c r="F16" s="7">
        <v>86.409163853688227</v>
      </c>
      <c r="G16" s="7">
        <v>97.083725305738483</v>
      </c>
      <c r="H16" s="9">
        <v>735.78990228013015</v>
      </c>
      <c r="I16" s="7">
        <v>21.457654723127021</v>
      </c>
      <c r="J16">
        <v>2740</v>
      </c>
      <c r="K16">
        <v>1.3</v>
      </c>
      <c r="L16" s="4">
        <v>40.2147543675527</v>
      </c>
      <c r="M16" s="4">
        <v>1.1268E-2</v>
      </c>
      <c r="N16" s="6">
        <f t="shared" si="0"/>
        <v>40.226022367552702</v>
      </c>
    </row>
    <row r="17" spans="1:14" x14ac:dyDescent="0.25">
      <c r="A17" s="1">
        <v>16</v>
      </c>
      <c r="B17" s="1" t="s">
        <v>25</v>
      </c>
      <c r="C17" s="1">
        <v>6.05</v>
      </c>
      <c r="D17" s="1">
        <v>1</v>
      </c>
      <c r="E17" s="1" t="s">
        <v>5</v>
      </c>
      <c r="F17" s="7">
        <v>91.360576668256741</v>
      </c>
      <c r="G17" s="7">
        <v>97.736789102666037</v>
      </c>
      <c r="H17" s="9">
        <v>1157.4846625766868</v>
      </c>
      <c r="I17" s="7">
        <v>26.196319018404878</v>
      </c>
      <c r="J17">
        <v>5310</v>
      </c>
      <c r="K17">
        <v>2.8</v>
      </c>
      <c r="L17" s="4">
        <v>99.580058115044906</v>
      </c>
      <c r="M17" s="4">
        <v>1.8259999999999998E-2</v>
      </c>
      <c r="N17" s="6">
        <f t="shared" si="0"/>
        <v>99.598318115044904</v>
      </c>
    </row>
    <row r="18" spans="1:14" x14ac:dyDescent="0.25">
      <c r="A18" s="1">
        <v>17</v>
      </c>
      <c r="B18" s="1" t="s">
        <v>26</v>
      </c>
      <c r="C18" s="1">
        <v>5.54</v>
      </c>
      <c r="D18" s="1">
        <v>1</v>
      </c>
      <c r="E18" s="1" t="s">
        <v>5</v>
      </c>
      <c r="F18" s="7">
        <v>89.655394524959746</v>
      </c>
      <c r="G18" s="7">
        <v>97.120772946859887</v>
      </c>
      <c r="H18" s="9">
        <v>966.68742216687383</v>
      </c>
      <c r="I18" s="7">
        <v>27.833125778331357</v>
      </c>
      <c r="J18">
        <v>5000</v>
      </c>
      <c r="K18">
        <v>2.6</v>
      </c>
      <c r="L18" s="4">
        <v>60.622844781425997</v>
      </c>
      <c r="M18" s="4">
        <v>1.7038000000000001E-2</v>
      </c>
      <c r="N18" s="6">
        <f t="shared" si="0"/>
        <v>60.639882781425996</v>
      </c>
    </row>
    <row r="19" spans="1:14" x14ac:dyDescent="0.25">
      <c r="A19" s="1">
        <v>18</v>
      </c>
      <c r="B19" s="1" t="s">
        <v>27</v>
      </c>
      <c r="C19" s="1">
        <v>6.05</v>
      </c>
      <c r="D19" s="1">
        <v>2</v>
      </c>
      <c r="E19" s="1" t="s">
        <v>5</v>
      </c>
      <c r="F19" s="7">
        <v>89.56394200936424</v>
      </c>
      <c r="G19" s="7">
        <v>90.923450104360583</v>
      </c>
      <c r="H19" s="9">
        <v>958.21621621621591</v>
      </c>
      <c r="I19" s="7">
        <v>86.972972972972968</v>
      </c>
      <c r="J19">
        <v>5230</v>
      </c>
      <c r="K19">
        <v>2.8</v>
      </c>
      <c r="L19" s="4">
        <v>72.481026937108695</v>
      </c>
      <c r="M19" s="4">
        <v>1.8384000000000001E-2</v>
      </c>
      <c r="N19" s="6">
        <f t="shared" si="0"/>
        <v>72.499410937108692</v>
      </c>
    </row>
    <row r="20" spans="1:14" x14ac:dyDescent="0.25">
      <c r="A20" s="1">
        <v>19</v>
      </c>
      <c r="B20" s="1" t="s">
        <v>28</v>
      </c>
      <c r="C20" s="1">
        <v>4.6900000000000004</v>
      </c>
      <c r="D20" s="1">
        <v>0</v>
      </c>
      <c r="E20" s="1" t="s">
        <v>5</v>
      </c>
      <c r="F20" s="7">
        <v>24.312175696874625</v>
      </c>
      <c r="G20" s="7">
        <v>30.617231808857248</v>
      </c>
      <c r="H20" s="9">
        <v>132.12164693690463</v>
      </c>
      <c r="I20" s="7">
        <v>91.669656024552609</v>
      </c>
      <c r="J20">
        <v>1252</v>
      </c>
      <c r="K20">
        <v>0.4</v>
      </c>
      <c r="L20" s="4">
        <v>15.049654808056101</v>
      </c>
      <c r="M20" s="4">
        <v>1.3837E-2</v>
      </c>
      <c r="N20" s="6">
        <f t="shared" si="0"/>
        <v>15.063491808056101</v>
      </c>
    </row>
    <row r="21" spans="1:14" x14ac:dyDescent="0.25">
      <c r="A21" s="1">
        <v>20</v>
      </c>
      <c r="B21" s="1" t="s">
        <v>29</v>
      </c>
      <c r="C21" s="1">
        <v>4.8099999999999996</v>
      </c>
      <c r="D21" s="1">
        <v>0</v>
      </c>
      <c r="E21" s="1" t="s">
        <v>5</v>
      </c>
      <c r="F21" s="7">
        <v>25.696465696465687</v>
      </c>
      <c r="G21" s="7">
        <v>32.83635283635283</v>
      </c>
      <c r="H21" s="9">
        <v>134.58310016787911</v>
      </c>
      <c r="I21" s="7">
        <v>90.390918538652159</v>
      </c>
      <c r="J21">
        <v>2210</v>
      </c>
      <c r="K21">
        <v>1</v>
      </c>
      <c r="L21" s="4">
        <v>15.2744757865878</v>
      </c>
      <c r="M21" s="4">
        <v>1.3724E-2</v>
      </c>
      <c r="N21" s="6">
        <f t="shared" si="0"/>
        <v>15.2881997865878</v>
      </c>
    </row>
    <row r="22" spans="1:14" x14ac:dyDescent="0.25">
      <c r="A22" s="1">
        <v>21</v>
      </c>
      <c r="B22" s="1" t="s">
        <v>30</v>
      </c>
      <c r="C22" s="1">
        <v>4.74</v>
      </c>
      <c r="D22" s="1">
        <v>0</v>
      </c>
      <c r="E22" s="1" t="s">
        <v>5</v>
      </c>
      <c r="F22" s="7">
        <v>29.46511794651181</v>
      </c>
      <c r="G22" s="7">
        <v>37.294758729475873</v>
      </c>
      <c r="H22" s="9">
        <v>141.77382465057181</v>
      </c>
      <c r="I22" s="7">
        <v>88.899618805590848</v>
      </c>
      <c r="J22">
        <v>3170</v>
      </c>
      <c r="K22">
        <v>1.5</v>
      </c>
      <c r="L22" s="4">
        <v>32.787380325130101</v>
      </c>
      <c r="M22" s="4">
        <v>1.3971000000000001E-2</v>
      </c>
      <c r="N22" s="6">
        <f t="shared" si="0"/>
        <v>32.801351325130099</v>
      </c>
    </row>
    <row r="23" spans="1:14" x14ac:dyDescent="0.25">
      <c r="A23" s="1">
        <v>22</v>
      </c>
      <c r="B23" s="1" t="s">
        <v>31</v>
      </c>
      <c r="C23" s="1">
        <v>6.33</v>
      </c>
      <c r="D23" s="1">
        <v>1</v>
      </c>
      <c r="E23" s="1" t="s">
        <v>5</v>
      </c>
      <c r="F23" s="7">
        <v>73.034479117165645</v>
      </c>
      <c r="G23" s="7">
        <v>89.941390780928245</v>
      </c>
      <c r="H23" s="9">
        <v>370.8439396906208</v>
      </c>
      <c r="I23" s="7">
        <v>37.301742706089662</v>
      </c>
      <c r="J23">
        <v>4640</v>
      </c>
      <c r="K23">
        <v>2.4</v>
      </c>
      <c r="L23" s="4">
        <v>143.65517930704601</v>
      </c>
      <c r="M23" s="4">
        <v>8.0495999999999998E-2</v>
      </c>
      <c r="N23" s="6">
        <f t="shared" si="0"/>
        <v>143.73567530704602</v>
      </c>
    </row>
    <row r="24" spans="1:14" x14ac:dyDescent="0.25">
      <c r="A24" s="1">
        <v>23</v>
      </c>
      <c r="B24" s="1" t="s">
        <v>32</v>
      </c>
      <c r="C24" s="1">
        <v>5.99</v>
      </c>
      <c r="D24" s="1">
        <v>1</v>
      </c>
      <c r="E24" s="1" t="s">
        <v>5</v>
      </c>
      <c r="F24" s="7">
        <v>72.461920846345038</v>
      </c>
      <c r="G24" s="7">
        <v>86.520935568160098</v>
      </c>
      <c r="H24" s="9">
        <v>363.13353390418888</v>
      </c>
      <c r="I24" s="7">
        <v>48.947003008562845</v>
      </c>
      <c r="J24">
        <v>4920</v>
      </c>
      <c r="K24">
        <v>2.6</v>
      </c>
      <c r="L24" s="4">
        <v>193.148350432293</v>
      </c>
      <c r="M24" s="4">
        <v>4.9279000000000003E-2</v>
      </c>
      <c r="N24" s="6">
        <f t="shared" si="0"/>
        <v>193.19762943229301</v>
      </c>
    </row>
    <row r="25" spans="1:14" x14ac:dyDescent="0.25">
      <c r="A25" s="1">
        <v>24</v>
      </c>
      <c r="B25" s="1" t="s">
        <v>33</v>
      </c>
      <c r="C25" s="1">
        <v>6.08</v>
      </c>
      <c r="D25" s="1">
        <v>1</v>
      </c>
      <c r="E25" s="1" t="s">
        <v>5</v>
      </c>
      <c r="F25" s="7">
        <v>60.524291971779178</v>
      </c>
      <c r="G25" s="7">
        <v>73.039756578727392</v>
      </c>
      <c r="H25" s="9">
        <v>253.32034558698967</v>
      </c>
      <c r="I25" s="7">
        <v>68.295781805861424</v>
      </c>
      <c r="J25">
        <v>4540</v>
      </c>
      <c r="K25">
        <v>2.4</v>
      </c>
      <c r="L25" s="4">
        <v>81.966273283500001</v>
      </c>
      <c r="M25" s="4">
        <v>1.9036999999999998E-2</v>
      </c>
      <c r="N25" s="6">
        <f t="shared" si="0"/>
        <v>81.985310283499999</v>
      </c>
    </row>
    <row r="26" spans="1:14" x14ac:dyDescent="0.25">
      <c r="A26" s="1">
        <v>25</v>
      </c>
      <c r="B26" s="1" t="s">
        <v>34</v>
      </c>
      <c r="C26" s="1">
        <v>5.98</v>
      </c>
      <c r="D26" s="1">
        <v>2</v>
      </c>
      <c r="E26" s="1" t="s">
        <v>5</v>
      </c>
      <c r="F26" s="7">
        <v>76.359470468431766</v>
      </c>
      <c r="G26" s="7">
        <v>87.68329938900203</v>
      </c>
      <c r="H26" s="9">
        <v>423.00236915787207</v>
      </c>
      <c r="I26" s="7">
        <v>52.099935386603505</v>
      </c>
      <c r="J26">
        <v>7130</v>
      </c>
      <c r="K26">
        <v>3.9</v>
      </c>
      <c r="L26" s="4">
        <v>178.56254506771799</v>
      </c>
      <c r="M26" s="4">
        <v>7.2747999999999993E-2</v>
      </c>
      <c r="N26" s="6">
        <f t="shared" si="0"/>
        <v>178.63529306771798</v>
      </c>
    </row>
    <row r="27" spans="1:14" x14ac:dyDescent="0.25">
      <c r="A27" s="1">
        <v>26</v>
      </c>
      <c r="B27" s="1" t="s">
        <v>35</v>
      </c>
      <c r="C27" s="1">
        <v>6.58</v>
      </c>
      <c r="D27" s="1">
        <v>1</v>
      </c>
      <c r="E27" s="1" t="s">
        <v>5</v>
      </c>
      <c r="F27" s="7">
        <v>42.735318178437751</v>
      </c>
      <c r="G27" s="7">
        <v>48.672500557772878</v>
      </c>
      <c r="H27" s="9">
        <v>174.62770562770567</v>
      </c>
      <c r="I27" s="7">
        <v>89.632034632034646</v>
      </c>
      <c r="J27">
        <v>3930</v>
      </c>
      <c r="K27">
        <v>2</v>
      </c>
      <c r="L27" s="4">
        <v>98.096910764134293</v>
      </c>
      <c r="M27" s="4">
        <v>5.3934999999999997E-2</v>
      </c>
      <c r="N27" s="6">
        <f t="shared" si="0"/>
        <v>98.150845764134289</v>
      </c>
    </row>
    <row r="28" spans="1:14" x14ac:dyDescent="0.25">
      <c r="A28" s="1">
        <v>27</v>
      </c>
      <c r="B28" s="1" t="s">
        <v>36</v>
      </c>
      <c r="C28" s="1">
        <v>6.29</v>
      </c>
      <c r="D28" s="1">
        <v>1</v>
      </c>
      <c r="E28" s="1" t="s">
        <v>5</v>
      </c>
      <c r="F28" s="7">
        <v>61.774214978519858</v>
      </c>
      <c r="G28" s="7">
        <v>71.389344080783033</v>
      </c>
      <c r="H28" s="9">
        <v>261.6035221874638</v>
      </c>
      <c r="I28" s="7">
        <v>74.846483605607688</v>
      </c>
      <c r="J28">
        <v>5420</v>
      </c>
      <c r="K28">
        <v>2.9</v>
      </c>
      <c r="L28" s="4">
        <v>123.90941478006999</v>
      </c>
      <c r="M28" s="4">
        <v>5.0501999999999998E-2</v>
      </c>
      <c r="N28" s="6">
        <f t="shared" si="0"/>
        <v>123.95991678006999</v>
      </c>
    </row>
    <row r="29" spans="1:14" x14ac:dyDescent="0.25">
      <c r="A29" s="1">
        <v>28</v>
      </c>
      <c r="B29" s="1" t="s">
        <v>37</v>
      </c>
      <c r="C29" s="1">
        <v>4.8899999999999997</v>
      </c>
      <c r="D29" s="1">
        <v>0</v>
      </c>
      <c r="E29" s="1" t="s">
        <v>5</v>
      </c>
      <c r="F29" s="7">
        <v>62.150480726823673</v>
      </c>
      <c r="G29" s="7">
        <v>72.979330216694606</v>
      </c>
      <c r="H29" s="9">
        <v>264.20414821719879</v>
      </c>
      <c r="I29" s="7">
        <v>71.389730443564034</v>
      </c>
      <c r="J29">
        <v>376</v>
      </c>
      <c r="K29">
        <v>0</v>
      </c>
      <c r="L29" s="4">
        <v>52.213369316113003</v>
      </c>
      <c r="M29" s="4">
        <v>1.36548937294295</v>
      </c>
      <c r="N29" s="6">
        <f t="shared" si="0"/>
        <v>53.578858689055956</v>
      </c>
    </row>
    <row r="30" spans="1:14" x14ac:dyDescent="0.25">
      <c r="A30" s="1">
        <v>29</v>
      </c>
      <c r="B30" s="1" t="s">
        <v>38</v>
      </c>
      <c r="C30" s="1">
        <v>4.9800000000000004</v>
      </c>
      <c r="D30" s="1">
        <v>0</v>
      </c>
      <c r="E30" s="1" t="s">
        <v>5</v>
      </c>
      <c r="F30" s="7">
        <v>68.375103277334077</v>
      </c>
      <c r="G30" s="7">
        <v>78.903883227760943</v>
      </c>
      <c r="H30" s="9">
        <v>316.20656622833752</v>
      </c>
      <c r="I30" s="7">
        <v>66.707306453017509</v>
      </c>
      <c r="J30">
        <v>270</v>
      </c>
      <c r="K30">
        <v>0</v>
      </c>
      <c r="L30" s="4">
        <v>39.3825811932861</v>
      </c>
      <c r="M30" s="4">
        <v>5.5103628977560701</v>
      </c>
      <c r="N30" s="6">
        <f t="shared" si="0"/>
        <v>44.892944091042168</v>
      </c>
    </row>
    <row r="31" spans="1:14" x14ac:dyDescent="0.25">
      <c r="A31" s="1">
        <v>30</v>
      </c>
      <c r="B31" s="1" t="s">
        <v>39</v>
      </c>
      <c r="C31" s="1">
        <v>4.75</v>
      </c>
      <c r="D31" s="1">
        <v>0</v>
      </c>
      <c r="E31" s="1" t="s">
        <v>5</v>
      </c>
      <c r="F31" s="7">
        <v>51.017448659774509</v>
      </c>
      <c r="G31" s="7">
        <v>62.356738550778857</v>
      </c>
      <c r="H31" s="9">
        <v>204.15433100945464</v>
      </c>
      <c r="I31" s="7">
        <v>76.850348581797363</v>
      </c>
      <c r="J31">
        <v>92</v>
      </c>
      <c r="K31">
        <v>0</v>
      </c>
      <c r="L31" s="4">
        <v>58.897955978210398</v>
      </c>
      <c r="M31" s="4">
        <v>1.11939286198748</v>
      </c>
      <c r="N31" s="6">
        <f t="shared" si="0"/>
        <v>60.017348840197876</v>
      </c>
    </row>
    <row r="32" spans="1:14" x14ac:dyDescent="0.25">
      <c r="A32" s="1">
        <v>31</v>
      </c>
      <c r="B32" s="1" t="s">
        <v>40</v>
      </c>
      <c r="C32" s="1">
        <v>6.09</v>
      </c>
      <c r="D32" s="1">
        <v>0</v>
      </c>
      <c r="E32" s="1" t="s">
        <v>5</v>
      </c>
      <c r="F32" s="7">
        <v>89.363186796517084</v>
      </c>
      <c r="G32" s="7">
        <v>96.957009799459968</v>
      </c>
      <c r="H32" s="9">
        <v>940.13120365088389</v>
      </c>
      <c r="I32" s="7">
        <v>28.608100399315472</v>
      </c>
      <c r="J32">
        <v>1618</v>
      </c>
      <c r="K32">
        <v>0.6</v>
      </c>
      <c r="L32" s="4">
        <v>46.691083552871099</v>
      </c>
      <c r="M32" s="4">
        <v>0.80304425739110596</v>
      </c>
      <c r="N32" s="6">
        <f t="shared" si="0"/>
        <v>47.494127810262206</v>
      </c>
    </row>
    <row r="33" spans="1:14" x14ac:dyDescent="0.25">
      <c r="A33" s="1">
        <v>32</v>
      </c>
      <c r="B33" s="1" t="s">
        <v>41</v>
      </c>
      <c r="C33" s="1">
        <v>6.27</v>
      </c>
      <c r="D33" s="1">
        <v>0</v>
      </c>
      <c r="E33" s="1" t="s">
        <v>5</v>
      </c>
      <c r="F33" s="7">
        <v>86.6255277687561</v>
      </c>
      <c r="G33" s="7">
        <v>96.203312763884369</v>
      </c>
      <c r="H33" s="9">
        <v>747.69305488101043</v>
      </c>
      <c r="I33" s="7">
        <v>28.387566779990291</v>
      </c>
      <c r="J33">
        <v>2220</v>
      </c>
      <c r="K33">
        <v>1</v>
      </c>
      <c r="L33" s="4">
        <v>40.197048555334199</v>
      </c>
      <c r="M33" s="4">
        <v>0.88814638708617999</v>
      </c>
      <c r="N33" s="6">
        <f t="shared" si="0"/>
        <v>41.08519494242038</v>
      </c>
    </row>
    <row r="34" spans="1:14" x14ac:dyDescent="0.25">
      <c r="A34" s="1">
        <v>33</v>
      </c>
      <c r="B34" s="1" t="s">
        <v>42</v>
      </c>
      <c r="C34" s="1">
        <v>6.17</v>
      </c>
      <c r="D34" s="1">
        <v>0</v>
      </c>
      <c r="E34" s="1" t="s">
        <v>5</v>
      </c>
      <c r="F34" s="7">
        <v>88.546292417260162</v>
      </c>
      <c r="G34" s="7">
        <v>96.645719871526325</v>
      </c>
      <c r="H34" s="9">
        <v>873.07973664959775</v>
      </c>
      <c r="I34" s="7">
        <v>29.285540112167741</v>
      </c>
      <c r="J34">
        <v>1716</v>
      </c>
      <c r="K34">
        <v>0.7</v>
      </c>
      <c r="L34" s="4">
        <v>38.0773486974091</v>
      </c>
      <c r="M34" s="4">
        <v>0.92762749255713295</v>
      </c>
      <c r="N34" s="6">
        <f t="shared" si="0"/>
        <v>39.004976189966236</v>
      </c>
    </row>
    <row r="35" spans="1:14" x14ac:dyDescent="0.25">
      <c r="A35" s="1">
        <v>34</v>
      </c>
      <c r="B35" s="1" t="s">
        <v>43</v>
      </c>
      <c r="C35" s="1">
        <v>5.89</v>
      </c>
      <c r="D35" s="1">
        <v>0</v>
      </c>
      <c r="E35" s="1" t="s">
        <v>5</v>
      </c>
      <c r="F35" s="7">
        <v>77.841826147106303</v>
      </c>
      <c r="G35" s="7">
        <v>84.073091999077704</v>
      </c>
      <c r="H35" s="9">
        <v>451.30072840790848</v>
      </c>
      <c r="I35" s="7">
        <v>71.878251821019774</v>
      </c>
      <c r="J35">
        <v>2710</v>
      </c>
      <c r="K35">
        <v>1.3</v>
      </c>
      <c r="L35" s="4">
        <v>16.9514589446479</v>
      </c>
      <c r="M35" s="4">
        <v>0.80697094961696902</v>
      </c>
      <c r="N35" s="6">
        <f t="shared" si="0"/>
        <v>17.758429894264868</v>
      </c>
    </row>
    <row r="36" spans="1:14" x14ac:dyDescent="0.25">
      <c r="A36" s="1">
        <v>35</v>
      </c>
      <c r="B36" s="1" t="s">
        <v>44</v>
      </c>
      <c r="C36" s="1">
        <v>6.1</v>
      </c>
      <c r="D36" s="1">
        <v>0</v>
      </c>
      <c r="E36" s="1" t="s">
        <v>5</v>
      </c>
      <c r="F36" s="7">
        <v>77.001211775607672</v>
      </c>
      <c r="G36" s="7">
        <v>82.85693919737686</v>
      </c>
      <c r="H36" s="9">
        <v>434.80551681388499</v>
      </c>
      <c r="I36" s="7">
        <v>74.538974120564063</v>
      </c>
      <c r="J36">
        <v>2400</v>
      </c>
      <c r="K36">
        <v>1.1000000000000001</v>
      </c>
      <c r="L36" s="4">
        <v>15.7180492193022</v>
      </c>
      <c r="M36" s="4">
        <v>0.77084538113902601</v>
      </c>
      <c r="N36" s="6">
        <f t="shared" si="0"/>
        <v>16.488894600441228</v>
      </c>
    </row>
    <row r="37" spans="1:14" x14ac:dyDescent="0.25">
      <c r="A37" s="1">
        <v>36</v>
      </c>
      <c r="B37" s="1" t="s">
        <v>45</v>
      </c>
      <c r="C37" s="1">
        <v>5.82</v>
      </c>
      <c r="D37" s="1">
        <v>0</v>
      </c>
      <c r="E37" s="1" t="s">
        <v>5</v>
      </c>
      <c r="F37" s="7">
        <v>76.473570794777544</v>
      </c>
      <c r="G37" s="7">
        <v>82.456585118519456</v>
      </c>
      <c r="H37" s="9">
        <v>425.05387931034483</v>
      </c>
      <c r="I37" s="7">
        <v>74.568965517241381</v>
      </c>
      <c r="J37">
        <v>2080</v>
      </c>
      <c r="K37">
        <v>0.9</v>
      </c>
      <c r="L37" s="4">
        <v>30.358114330998699</v>
      </c>
      <c r="M37" s="4">
        <v>0.76234944705034002</v>
      </c>
      <c r="N37" s="6">
        <f t="shared" si="0"/>
        <v>31.120463778049039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3EBA-74D7-43E1-84D8-05DE3096B07E}">
  <dimension ref="A1:I37"/>
  <sheetViews>
    <sheetView workbookViewId="0">
      <selection activeCell="H9" sqref="H9"/>
    </sheetView>
  </sheetViews>
  <sheetFormatPr defaultColWidth="8.85546875" defaultRowHeight="15" x14ac:dyDescent="0.25"/>
  <cols>
    <col min="1" max="1" width="11.42578125" style="1" customWidth="1"/>
    <col min="2" max="2" width="18" style="1" bestFit="1" customWidth="1"/>
    <col min="3" max="3" width="19.85546875" style="1" customWidth="1"/>
    <col min="4" max="4" width="23.28515625" customWidth="1"/>
    <col min="5" max="5" width="30.42578125" bestFit="1" customWidth="1"/>
    <col min="6" max="6" width="24.85546875" bestFit="1" customWidth="1"/>
    <col min="7" max="7" width="22.5703125" bestFit="1" customWidth="1"/>
    <col min="8" max="8" width="22" bestFit="1" customWidth="1"/>
    <col min="9" max="9" width="19.5703125" bestFit="1" customWidth="1"/>
  </cols>
  <sheetData>
    <row r="1" spans="1:9" s="3" customFormat="1" x14ac:dyDescent="0.25">
      <c r="A1" s="2" t="s">
        <v>0</v>
      </c>
      <c r="B1" s="2" t="s">
        <v>6</v>
      </c>
      <c r="C1" s="2" t="s">
        <v>7</v>
      </c>
      <c r="D1" s="3" t="s">
        <v>8</v>
      </c>
      <c r="E1" s="3" t="s">
        <v>9</v>
      </c>
      <c r="F1" s="5" t="s">
        <v>46</v>
      </c>
      <c r="G1" s="5" t="s">
        <v>47</v>
      </c>
      <c r="H1" s="3" t="s">
        <v>48</v>
      </c>
      <c r="I1" s="3" t="s">
        <v>49</v>
      </c>
    </row>
    <row r="2" spans="1:9" x14ac:dyDescent="0.25">
      <c r="A2" s="1">
        <v>1</v>
      </c>
      <c r="B2" s="1">
        <v>1.0808</v>
      </c>
      <c r="C2" s="1">
        <v>2.3887999999999998</v>
      </c>
      <c r="D2" s="1">
        <v>2.2315</v>
      </c>
      <c r="E2" s="1">
        <v>2.1031</v>
      </c>
      <c r="F2" s="4">
        <f>(1-((D2-B2)/(C2-B2)))*100</f>
        <v>12.025993883792029</v>
      </c>
      <c r="G2" s="4">
        <f>(1-((E2-B2)/(C2-B2)))*100</f>
        <v>21.842507645259936</v>
      </c>
      <c r="H2" s="4">
        <f>(((C2-B2)/(D2-B2)))*100</f>
        <v>113.66994003649951</v>
      </c>
      <c r="I2" s="4">
        <f>(((E2-B2)/(D2-B2)))*100</f>
        <v>88.841574693664711</v>
      </c>
    </row>
    <row r="3" spans="1:9" x14ac:dyDescent="0.25">
      <c r="A3" s="1">
        <v>2</v>
      </c>
      <c r="B3" s="1">
        <v>1.1131</v>
      </c>
      <c r="C3" s="1">
        <v>2.2423000000000002</v>
      </c>
      <c r="D3" s="1">
        <v>2.1015999999999999</v>
      </c>
      <c r="E3" s="1">
        <v>1.9890000000000001</v>
      </c>
      <c r="F3" s="4">
        <f t="shared" ref="F3:F37" si="0">(1-((D3-B3)/(C3-B3)))*100</f>
        <v>12.460148777895874</v>
      </c>
      <c r="G3" s="4">
        <f t="shared" ref="G3:G37" si="1">(1-((E3-B3)/(C3-B3)))*100</f>
        <v>22.431810131066243</v>
      </c>
      <c r="H3" s="4">
        <f t="shared" ref="H3:H37" si="2">(((C3-B3)/(D3-B3)))*100</f>
        <v>114.23368740515936</v>
      </c>
      <c r="I3" s="4">
        <f t="shared" ref="I3:I37" si="3">(((E3-B3)/(D3-B3)))*100</f>
        <v>88.609003540718277</v>
      </c>
    </row>
    <row r="4" spans="1:9" x14ac:dyDescent="0.25">
      <c r="A4" s="1">
        <v>3</v>
      </c>
      <c r="B4" s="1">
        <v>1.1157999999999999</v>
      </c>
      <c r="C4" s="1">
        <v>2.2502</v>
      </c>
      <c r="D4" s="1">
        <v>2.1490999999999998</v>
      </c>
      <c r="E4" s="1">
        <v>2.024</v>
      </c>
      <c r="F4" s="4">
        <f t="shared" si="0"/>
        <v>8.9122002820874684</v>
      </c>
      <c r="G4" s="4">
        <f t="shared" si="1"/>
        <v>19.940056417489416</v>
      </c>
      <c r="H4" s="4">
        <f t="shared" si="2"/>
        <v>109.78418658666411</v>
      </c>
      <c r="I4" s="4">
        <f t="shared" si="3"/>
        <v>87.893157843801433</v>
      </c>
    </row>
    <row r="5" spans="1:9" x14ac:dyDescent="0.25">
      <c r="A5" s="1">
        <v>4</v>
      </c>
      <c r="B5" s="1">
        <v>1.0648</v>
      </c>
      <c r="C5" s="1">
        <v>2.6739000000000002</v>
      </c>
      <c r="D5" s="1">
        <v>2.0434000000000001</v>
      </c>
      <c r="E5" s="1">
        <v>1.9316</v>
      </c>
      <c r="F5" s="4">
        <f t="shared" si="0"/>
        <v>39.183394444099186</v>
      </c>
      <c r="G5" s="4">
        <f t="shared" si="1"/>
        <v>46.131377788826057</v>
      </c>
      <c r="H5" s="4">
        <f t="shared" si="2"/>
        <v>164.42877580216634</v>
      </c>
      <c r="I5" s="4">
        <f t="shared" si="3"/>
        <v>88.575516043327198</v>
      </c>
    </row>
    <row r="6" spans="1:9" x14ac:dyDescent="0.25">
      <c r="A6" s="1">
        <v>5</v>
      </c>
      <c r="B6" s="1">
        <v>1.103</v>
      </c>
      <c r="C6" s="1">
        <v>2.4466999999999999</v>
      </c>
      <c r="D6" s="1">
        <v>1.9366000000000001</v>
      </c>
      <c r="E6" s="1">
        <v>1.8279000000000001</v>
      </c>
      <c r="F6" s="4">
        <f t="shared" si="0"/>
        <v>37.962342784847792</v>
      </c>
      <c r="G6" s="4">
        <f t="shared" si="1"/>
        <v>46.051946118925343</v>
      </c>
      <c r="H6" s="4">
        <f t="shared" si="2"/>
        <v>161.19241842610361</v>
      </c>
      <c r="I6" s="4">
        <f t="shared" si="3"/>
        <v>86.960172744721689</v>
      </c>
    </row>
    <row r="7" spans="1:9" x14ac:dyDescent="0.25">
      <c r="A7" s="1">
        <v>6</v>
      </c>
      <c r="B7" s="1">
        <v>1.1080000000000001</v>
      </c>
      <c r="C7" s="1">
        <v>3.4321999999999999</v>
      </c>
      <c r="D7" s="1">
        <v>2.5785</v>
      </c>
      <c r="E7" s="1">
        <v>2.4034</v>
      </c>
      <c r="F7" s="4">
        <f t="shared" si="0"/>
        <v>36.730918165390236</v>
      </c>
      <c r="G7" s="4">
        <f t="shared" si="1"/>
        <v>44.264693227777293</v>
      </c>
      <c r="H7" s="4">
        <f t="shared" si="2"/>
        <v>158.05508330499828</v>
      </c>
      <c r="I7" s="4">
        <f t="shared" si="3"/>
        <v>88.092485549132945</v>
      </c>
    </row>
    <row r="8" spans="1:9" x14ac:dyDescent="0.25">
      <c r="A8" s="1">
        <v>7</v>
      </c>
      <c r="B8" s="1">
        <v>1.0851999999999999</v>
      </c>
      <c r="C8" s="1">
        <v>2.0150000000000001</v>
      </c>
      <c r="D8" s="1">
        <v>1.2015</v>
      </c>
      <c r="E8" s="1">
        <v>1.1193</v>
      </c>
      <c r="F8" s="4">
        <f t="shared" si="0"/>
        <v>87.491933749193379</v>
      </c>
      <c r="G8" s="4">
        <f t="shared" si="1"/>
        <v>96.332544633254457</v>
      </c>
      <c r="H8" s="4">
        <f>(((C8-B8)/(D8-B8)))*100</f>
        <v>799.48409286328422</v>
      </c>
      <c r="I8" s="4">
        <f>(((E8-B8)/(D8-B8)))*100</f>
        <v>29.3207222699914</v>
      </c>
    </row>
    <row r="9" spans="1:9" x14ac:dyDescent="0.25">
      <c r="A9" s="1">
        <v>8</v>
      </c>
      <c r="B9" s="1">
        <v>1.0777000000000001</v>
      </c>
      <c r="C9" s="1">
        <v>3.2641</v>
      </c>
      <c r="D9" s="1">
        <v>1.3252999999999999</v>
      </c>
      <c r="E9" s="1">
        <v>1.1791</v>
      </c>
      <c r="F9" s="4">
        <f t="shared" si="0"/>
        <v>88.675448225393353</v>
      </c>
      <c r="G9" s="4">
        <f t="shared" si="1"/>
        <v>95.362239297475298</v>
      </c>
      <c r="H9" s="4">
        <f t="shared" si="2"/>
        <v>883.03715670436236</v>
      </c>
      <c r="I9" s="4">
        <f t="shared" si="3"/>
        <v>40.953150242326338</v>
      </c>
    </row>
    <row r="10" spans="1:9" x14ac:dyDescent="0.25">
      <c r="A10" s="1">
        <v>9</v>
      </c>
      <c r="B10" s="1">
        <v>1.1016999999999999</v>
      </c>
      <c r="C10" s="1">
        <v>2.8037999999999998</v>
      </c>
      <c r="D10" s="1">
        <v>1.3284</v>
      </c>
      <c r="E10" s="1">
        <v>1.1549</v>
      </c>
      <c r="F10" s="4">
        <f t="shared" si="0"/>
        <v>86.681158568826731</v>
      </c>
      <c r="G10" s="4">
        <f t="shared" si="1"/>
        <v>96.87444920979965</v>
      </c>
      <c r="H10" s="4">
        <f t="shared" si="2"/>
        <v>750.81605646228456</v>
      </c>
      <c r="I10" s="4">
        <f t="shared" si="3"/>
        <v>23.467137185708033</v>
      </c>
    </row>
    <row r="11" spans="1:9" x14ac:dyDescent="0.25">
      <c r="A11" s="1">
        <v>10</v>
      </c>
      <c r="B11" s="1">
        <v>1.0811999999999999</v>
      </c>
      <c r="C11" s="1">
        <v>3.9114</v>
      </c>
      <c r="D11" s="1">
        <v>2.9554</v>
      </c>
      <c r="E11" s="1">
        <v>2.7597999999999998</v>
      </c>
      <c r="F11" s="4">
        <f t="shared" si="0"/>
        <v>33.778531552540457</v>
      </c>
      <c r="G11" s="4">
        <f t="shared" si="1"/>
        <v>40.68970390785104</v>
      </c>
      <c r="H11" s="4">
        <f t="shared" si="2"/>
        <v>151.00843026357913</v>
      </c>
      <c r="I11" s="4">
        <f t="shared" si="3"/>
        <v>89.56354711343505</v>
      </c>
    </row>
    <row r="12" spans="1:9" x14ac:dyDescent="0.25">
      <c r="A12" s="1">
        <v>11</v>
      </c>
      <c r="B12" s="1">
        <v>1.0550999999999999</v>
      </c>
      <c r="C12" s="1">
        <v>4.2957000000000001</v>
      </c>
      <c r="D12" s="1">
        <v>3.1614</v>
      </c>
      <c r="E12" s="1">
        <v>2.9527999999999999</v>
      </c>
      <c r="F12" s="4">
        <f t="shared" si="0"/>
        <v>35.002777263469731</v>
      </c>
      <c r="G12" s="4">
        <f t="shared" si="1"/>
        <v>41.439856816638901</v>
      </c>
      <c r="H12" s="4">
        <f t="shared" si="2"/>
        <v>153.85272753169065</v>
      </c>
      <c r="I12" s="4">
        <f t="shared" si="3"/>
        <v>90.096377534064459</v>
      </c>
    </row>
    <row r="13" spans="1:9" x14ac:dyDescent="0.25">
      <c r="A13" s="1">
        <v>12</v>
      </c>
      <c r="B13" s="1">
        <v>1.0992</v>
      </c>
      <c r="C13" s="1">
        <v>2.6795</v>
      </c>
      <c r="D13" s="1">
        <v>1.6336999999999999</v>
      </c>
      <c r="E13" s="1">
        <v>1.4371</v>
      </c>
      <c r="F13" s="4">
        <f t="shared" si="0"/>
        <v>66.177308106055818</v>
      </c>
      <c r="G13" s="4">
        <f t="shared" si="1"/>
        <v>78.617983927102443</v>
      </c>
      <c r="H13" s="4">
        <f t="shared" si="2"/>
        <v>295.65949485500471</v>
      </c>
      <c r="I13" s="4">
        <f t="shared" si="3"/>
        <v>63.21796071094483</v>
      </c>
    </row>
    <row r="14" spans="1:9" x14ac:dyDescent="0.25">
      <c r="A14" s="1">
        <v>13</v>
      </c>
      <c r="B14" s="1">
        <v>1.0876999999999999</v>
      </c>
      <c r="C14" s="1">
        <v>2.9117000000000002</v>
      </c>
      <c r="D14" s="1">
        <v>1.365</v>
      </c>
      <c r="E14" s="1">
        <v>1.1501999999999999</v>
      </c>
      <c r="F14" s="4">
        <f t="shared" si="0"/>
        <v>84.797149122807014</v>
      </c>
      <c r="G14" s="4">
        <f t="shared" si="1"/>
        <v>96.573464912280699</v>
      </c>
      <c r="H14" s="4">
        <f t="shared" si="2"/>
        <v>657.77136675081124</v>
      </c>
      <c r="I14" s="4">
        <f t="shared" si="3"/>
        <v>22.538766678687335</v>
      </c>
    </row>
    <row r="15" spans="1:9" x14ac:dyDescent="0.25">
      <c r="A15" s="1">
        <v>14</v>
      </c>
      <c r="B15" s="1">
        <v>1.105</v>
      </c>
      <c r="C15" s="1">
        <v>2.9708000000000001</v>
      </c>
      <c r="D15" s="1">
        <v>1.3623000000000001</v>
      </c>
      <c r="E15" s="1">
        <v>1.1644000000000001</v>
      </c>
      <c r="F15" s="4">
        <f t="shared" si="0"/>
        <v>86.209668774788298</v>
      </c>
      <c r="G15" s="4">
        <f t="shared" si="1"/>
        <v>96.816379033122516</v>
      </c>
      <c r="H15" s="4">
        <f t="shared" si="2"/>
        <v>725.14574426739205</v>
      </c>
      <c r="I15" s="4">
        <f t="shared" si="3"/>
        <v>23.08589195491648</v>
      </c>
    </row>
    <row r="16" spans="1:9" x14ac:dyDescent="0.25">
      <c r="A16" s="1">
        <v>15</v>
      </c>
      <c r="B16" s="1">
        <v>1.0948</v>
      </c>
      <c r="C16" s="1">
        <v>2.9018999999999999</v>
      </c>
      <c r="D16" s="1">
        <v>1.3404</v>
      </c>
      <c r="E16" s="1">
        <v>1.1475</v>
      </c>
      <c r="F16" s="4">
        <f t="shared" si="0"/>
        <v>86.409163853688227</v>
      </c>
      <c r="G16" s="4">
        <f t="shared" si="1"/>
        <v>97.083725305738483</v>
      </c>
      <c r="H16" s="4">
        <f t="shared" si="2"/>
        <v>735.78990228013015</v>
      </c>
      <c r="I16" s="4">
        <f t="shared" si="3"/>
        <v>21.457654723127021</v>
      </c>
    </row>
    <row r="17" spans="1:9" x14ac:dyDescent="0.25">
      <c r="A17" s="1">
        <v>16</v>
      </c>
      <c r="B17" s="1">
        <v>1.0719000000000001</v>
      </c>
      <c r="C17" s="1">
        <v>2.9586000000000001</v>
      </c>
      <c r="D17" s="1">
        <v>1.2349000000000001</v>
      </c>
      <c r="E17" s="1">
        <v>1.1146</v>
      </c>
      <c r="F17" s="4">
        <f t="shared" si="0"/>
        <v>91.360576668256741</v>
      </c>
      <c r="G17" s="4">
        <f t="shared" si="1"/>
        <v>97.736789102666037</v>
      </c>
      <c r="H17" s="4">
        <f t="shared" si="2"/>
        <v>1157.4846625766868</v>
      </c>
      <c r="I17" s="4">
        <f t="shared" si="3"/>
        <v>26.196319018404878</v>
      </c>
    </row>
    <row r="18" spans="1:9" x14ac:dyDescent="0.25">
      <c r="A18" s="1">
        <v>17</v>
      </c>
      <c r="B18" s="1">
        <v>1.1157999999999999</v>
      </c>
      <c r="C18" s="1">
        <v>2.6682999999999999</v>
      </c>
      <c r="D18" s="1">
        <v>1.2764</v>
      </c>
      <c r="E18" s="1">
        <v>1.1605000000000001</v>
      </c>
      <c r="F18" s="4">
        <f t="shared" si="0"/>
        <v>89.655394524959746</v>
      </c>
      <c r="G18" s="4">
        <f t="shared" si="1"/>
        <v>97.120772946859887</v>
      </c>
      <c r="H18" s="4">
        <f t="shared" si="2"/>
        <v>966.68742216687383</v>
      </c>
      <c r="I18" s="4">
        <f t="shared" si="3"/>
        <v>27.833125778331357</v>
      </c>
    </row>
    <row r="19" spans="1:9" x14ac:dyDescent="0.25">
      <c r="A19" s="1">
        <v>18</v>
      </c>
      <c r="B19" s="1">
        <v>1.0501</v>
      </c>
      <c r="C19" s="1">
        <v>2.8228</v>
      </c>
      <c r="D19" s="1">
        <v>1.2351000000000001</v>
      </c>
      <c r="E19" s="1">
        <v>1.2110000000000001</v>
      </c>
      <c r="F19" s="4">
        <f t="shared" si="0"/>
        <v>89.56394200936424</v>
      </c>
      <c r="G19" s="4">
        <f t="shared" si="1"/>
        <v>90.923450104360583</v>
      </c>
      <c r="H19" s="4">
        <f t="shared" si="2"/>
        <v>958.21621621621591</v>
      </c>
      <c r="I19" s="4">
        <f t="shared" si="3"/>
        <v>86.972972972972968</v>
      </c>
    </row>
    <row r="20" spans="1:9" x14ac:dyDescent="0.25">
      <c r="A20" s="1">
        <v>19</v>
      </c>
      <c r="B20" s="1">
        <v>1.0898000000000001</v>
      </c>
      <c r="C20" s="1">
        <v>4.4046000000000003</v>
      </c>
      <c r="D20" s="1">
        <v>3.5987</v>
      </c>
      <c r="E20" s="1">
        <v>3.3896999999999999</v>
      </c>
      <c r="F20" s="4">
        <f t="shared" si="0"/>
        <v>24.312175696874625</v>
      </c>
      <c r="G20" s="4">
        <f t="shared" si="1"/>
        <v>30.617231808857248</v>
      </c>
      <c r="H20" s="4">
        <f t="shared" si="2"/>
        <v>132.12164693690463</v>
      </c>
      <c r="I20" s="4">
        <f t="shared" si="3"/>
        <v>91.669656024552609</v>
      </c>
    </row>
    <row r="21" spans="1:9" x14ac:dyDescent="0.25">
      <c r="A21" s="1">
        <v>20</v>
      </c>
      <c r="B21" s="1">
        <v>1.0975999999999999</v>
      </c>
      <c r="C21" s="1">
        <v>4.4645999999999999</v>
      </c>
      <c r="D21" s="1">
        <v>3.5994000000000002</v>
      </c>
      <c r="E21" s="1">
        <v>3.359</v>
      </c>
      <c r="F21" s="4">
        <f t="shared" si="0"/>
        <v>25.696465696465687</v>
      </c>
      <c r="G21" s="4">
        <f t="shared" si="1"/>
        <v>32.83635283635283</v>
      </c>
      <c r="H21" s="4">
        <f t="shared" si="2"/>
        <v>134.58310016787911</v>
      </c>
      <c r="I21" s="4">
        <f t="shared" si="3"/>
        <v>90.390918538652159</v>
      </c>
    </row>
    <row r="22" spans="1:9" x14ac:dyDescent="0.25">
      <c r="A22" s="1">
        <v>21</v>
      </c>
      <c r="B22" s="1">
        <v>1.0882000000000001</v>
      </c>
      <c r="C22" s="1">
        <v>3.8776000000000002</v>
      </c>
      <c r="D22" s="1">
        <v>3.0556999999999999</v>
      </c>
      <c r="E22" s="1">
        <v>2.8372999999999999</v>
      </c>
      <c r="F22" s="4">
        <f t="shared" si="0"/>
        <v>29.46511794651181</v>
      </c>
      <c r="G22" s="4">
        <f t="shared" si="1"/>
        <v>37.294758729475873</v>
      </c>
      <c r="H22" s="4">
        <f t="shared" si="2"/>
        <v>141.77382465057181</v>
      </c>
      <c r="I22" s="4">
        <f t="shared" si="3"/>
        <v>88.899618805590848</v>
      </c>
    </row>
    <row r="23" spans="1:9" x14ac:dyDescent="0.25">
      <c r="A23" s="1">
        <v>22</v>
      </c>
      <c r="B23" s="1">
        <v>1.0863</v>
      </c>
      <c r="C23" s="1">
        <v>2.9802</v>
      </c>
      <c r="D23" s="1">
        <v>1.597</v>
      </c>
      <c r="E23" s="1">
        <v>1.2767999999999999</v>
      </c>
      <c r="F23" s="4">
        <f t="shared" si="0"/>
        <v>73.034479117165645</v>
      </c>
      <c r="G23" s="4">
        <f t="shared" si="1"/>
        <v>89.941390780928245</v>
      </c>
      <c r="H23" s="4">
        <f t="shared" si="2"/>
        <v>370.8439396906208</v>
      </c>
      <c r="I23" s="4">
        <f t="shared" si="3"/>
        <v>37.301742706089662</v>
      </c>
    </row>
    <row r="24" spans="1:9" x14ac:dyDescent="0.25">
      <c r="A24" s="1">
        <v>23</v>
      </c>
      <c r="B24" s="1">
        <v>1.0582</v>
      </c>
      <c r="C24" s="1">
        <v>2.6273</v>
      </c>
      <c r="D24" s="1">
        <v>1.4903</v>
      </c>
      <c r="E24" s="1">
        <v>1.2697000000000001</v>
      </c>
      <c r="F24" s="4">
        <f t="shared" si="0"/>
        <v>72.461920846345038</v>
      </c>
      <c r="G24" s="4">
        <f t="shared" si="1"/>
        <v>86.520935568160098</v>
      </c>
      <c r="H24" s="4">
        <f t="shared" si="2"/>
        <v>363.13353390418888</v>
      </c>
      <c r="I24" s="4">
        <f t="shared" si="3"/>
        <v>48.947003008562845</v>
      </c>
    </row>
    <row r="25" spans="1:9" x14ac:dyDescent="0.25">
      <c r="A25" s="1">
        <v>24</v>
      </c>
      <c r="B25" s="1">
        <v>1.1345000000000001</v>
      </c>
      <c r="C25" s="1">
        <v>4.1252000000000004</v>
      </c>
      <c r="D25" s="1">
        <v>2.3151000000000002</v>
      </c>
      <c r="E25" s="1">
        <v>1.9408000000000001</v>
      </c>
      <c r="F25" s="4">
        <f t="shared" si="0"/>
        <v>60.524291971779178</v>
      </c>
      <c r="G25" s="4">
        <f t="shared" si="1"/>
        <v>73.039756578727392</v>
      </c>
      <c r="H25" s="4">
        <f t="shared" si="2"/>
        <v>253.32034558698967</v>
      </c>
      <c r="I25" s="4">
        <f t="shared" si="3"/>
        <v>68.295781805861424</v>
      </c>
    </row>
    <row r="26" spans="1:9" x14ac:dyDescent="0.25">
      <c r="A26" s="1">
        <v>25</v>
      </c>
      <c r="B26" s="1">
        <v>1.0839000000000001</v>
      </c>
      <c r="C26" s="1">
        <v>3.0478999999999998</v>
      </c>
      <c r="D26" s="1">
        <v>1.5482</v>
      </c>
      <c r="E26" s="1">
        <v>1.3258000000000001</v>
      </c>
      <c r="F26" s="4">
        <f t="shared" si="0"/>
        <v>76.359470468431766</v>
      </c>
      <c r="G26" s="4">
        <f t="shared" si="1"/>
        <v>87.68329938900203</v>
      </c>
      <c r="H26" s="4">
        <f t="shared" si="2"/>
        <v>423.00236915787207</v>
      </c>
      <c r="I26" s="4">
        <f t="shared" si="3"/>
        <v>52.099935386603505</v>
      </c>
    </row>
    <row r="27" spans="1:9" x14ac:dyDescent="0.25">
      <c r="A27" s="1">
        <v>26</v>
      </c>
      <c r="B27" s="1">
        <v>1.1241000000000001</v>
      </c>
      <c r="C27" s="1">
        <v>5.1580000000000004</v>
      </c>
      <c r="D27" s="1">
        <v>3.4340999999999999</v>
      </c>
      <c r="E27" s="1">
        <v>3.1945999999999999</v>
      </c>
      <c r="F27" s="4">
        <f t="shared" si="0"/>
        <v>42.735318178437751</v>
      </c>
      <c r="G27" s="4">
        <f t="shared" si="1"/>
        <v>48.672500557772878</v>
      </c>
      <c r="H27" s="4">
        <f t="shared" si="2"/>
        <v>174.62770562770567</v>
      </c>
      <c r="I27" s="4">
        <f t="shared" si="3"/>
        <v>89.632034632034646</v>
      </c>
    </row>
    <row r="28" spans="1:9" x14ac:dyDescent="0.25">
      <c r="A28" s="1">
        <v>27</v>
      </c>
      <c r="B28" s="1">
        <v>1.0939000000000001</v>
      </c>
      <c r="C28" s="1">
        <v>3.3517999999999999</v>
      </c>
      <c r="D28" s="1">
        <v>1.9570000000000001</v>
      </c>
      <c r="E28" s="1">
        <v>1.7399</v>
      </c>
      <c r="F28" s="4">
        <f t="shared" si="0"/>
        <v>61.774214978519858</v>
      </c>
      <c r="G28" s="4">
        <f t="shared" si="1"/>
        <v>71.389344080783033</v>
      </c>
      <c r="H28" s="4">
        <f t="shared" si="2"/>
        <v>261.6035221874638</v>
      </c>
      <c r="I28" s="4">
        <f t="shared" si="3"/>
        <v>74.846483605607688</v>
      </c>
    </row>
    <row r="29" spans="1:9" x14ac:dyDescent="0.25">
      <c r="A29" s="1">
        <v>28</v>
      </c>
      <c r="B29" s="1">
        <v>1.1241000000000001</v>
      </c>
      <c r="C29" s="1">
        <v>4.5251999999999999</v>
      </c>
      <c r="D29" s="1">
        <v>2.4114</v>
      </c>
      <c r="E29" s="1">
        <v>2.0430999999999999</v>
      </c>
      <c r="F29" s="4">
        <f t="shared" si="0"/>
        <v>62.150480726823673</v>
      </c>
      <c r="G29" s="4">
        <f t="shared" si="1"/>
        <v>72.979330216694606</v>
      </c>
      <c r="H29" s="4">
        <f t="shared" si="2"/>
        <v>264.20414821719879</v>
      </c>
      <c r="I29" s="4">
        <f t="shared" si="3"/>
        <v>71.389730443564034</v>
      </c>
    </row>
    <row r="30" spans="1:9" x14ac:dyDescent="0.25">
      <c r="A30" s="1">
        <v>29</v>
      </c>
      <c r="B30" s="1">
        <v>1.1053999999999999</v>
      </c>
      <c r="C30" s="1">
        <v>4.7363999999999997</v>
      </c>
      <c r="D30" s="1">
        <v>2.2536999999999998</v>
      </c>
      <c r="E30" s="1">
        <v>1.8714</v>
      </c>
      <c r="F30" s="4">
        <f t="shared" si="0"/>
        <v>68.375103277334077</v>
      </c>
      <c r="G30" s="4">
        <f t="shared" si="1"/>
        <v>78.903883227760943</v>
      </c>
      <c r="H30" s="4">
        <f t="shared" si="2"/>
        <v>316.20656622833752</v>
      </c>
      <c r="I30" s="4">
        <f t="shared" si="3"/>
        <v>66.707306453017509</v>
      </c>
    </row>
    <row r="31" spans="1:9" x14ac:dyDescent="0.25">
      <c r="A31" s="1">
        <v>30</v>
      </c>
      <c r="B31" s="1">
        <v>1.1056999999999999</v>
      </c>
      <c r="C31" s="1">
        <v>3.2433999999999998</v>
      </c>
      <c r="D31" s="1">
        <v>2.1528</v>
      </c>
      <c r="E31" s="1">
        <v>1.9104000000000001</v>
      </c>
      <c r="F31" s="4">
        <f t="shared" si="0"/>
        <v>51.017448659774509</v>
      </c>
      <c r="G31" s="4">
        <f t="shared" si="1"/>
        <v>62.356738550778857</v>
      </c>
      <c r="H31" s="4">
        <f t="shared" si="2"/>
        <v>204.15433100945464</v>
      </c>
      <c r="I31" s="4">
        <f t="shared" si="3"/>
        <v>76.850348581797363</v>
      </c>
    </row>
    <row r="32" spans="1:9" x14ac:dyDescent="0.25">
      <c r="A32" s="1">
        <v>31</v>
      </c>
      <c r="B32" s="1">
        <v>1.0741000000000001</v>
      </c>
      <c r="C32" s="1">
        <v>4.3701999999999996</v>
      </c>
      <c r="D32" s="1">
        <v>1.4247000000000001</v>
      </c>
      <c r="E32" s="1">
        <v>1.1744000000000001</v>
      </c>
      <c r="F32" s="4">
        <f t="shared" si="0"/>
        <v>89.363186796517084</v>
      </c>
      <c r="G32" s="4">
        <f t="shared" si="1"/>
        <v>96.957009799459968</v>
      </c>
      <c r="H32" s="4">
        <f t="shared" si="2"/>
        <v>940.13120365088389</v>
      </c>
      <c r="I32" s="4">
        <f t="shared" si="3"/>
        <v>28.608100399315472</v>
      </c>
    </row>
    <row r="33" spans="1:9" x14ac:dyDescent="0.25">
      <c r="A33" s="1">
        <v>32</v>
      </c>
      <c r="B33" s="1">
        <v>1.1052999999999999</v>
      </c>
      <c r="C33" s="1">
        <v>4.1843000000000004</v>
      </c>
      <c r="D33" s="1">
        <v>1.5170999999999999</v>
      </c>
      <c r="E33" s="1">
        <v>1.2222</v>
      </c>
      <c r="F33" s="4">
        <f t="shared" si="0"/>
        <v>86.6255277687561</v>
      </c>
      <c r="G33" s="4">
        <f t="shared" si="1"/>
        <v>96.203312763884369</v>
      </c>
      <c r="H33" s="4">
        <f t="shared" si="2"/>
        <v>747.69305488101043</v>
      </c>
      <c r="I33" s="4">
        <f t="shared" si="3"/>
        <v>28.387566779990291</v>
      </c>
    </row>
    <row r="34" spans="1:9" x14ac:dyDescent="0.25">
      <c r="A34" s="1">
        <v>33</v>
      </c>
      <c r="B34" s="1">
        <v>1.0822000000000001</v>
      </c>
      <c r="C34" s="1">
        <v>4.6627000000000001</v>
      </c>
      <c r="D34" s="1">
        <v>1.4923</v>
      </c>
      <c r="E34" s="1">
        <v>1.2022999999999999</v>
      </c>
      <c r="F34" s="4">
        <f t="shared" si="0"/>
        <v>88.546292417260162</v>
      </c>
      <c r="G34" s="4">
        <f t="shared" si="1"/>
        <v>96.645719871526325</v>
      </c>
      <c r="H34" s="4">
        <f t="shared" si="2"/>
        <v>873.07973664959775</v>
      </c>
      <c r="I34" s="4">
        <f t="shared" si="3"/>
        <v>29.285540112167741</v>
      </c>
    </row>
    <row r="35" spans="1:9" x14ac:dyDescent="0.25">
      <c r="A35" s="1">
        <v>34</v>
      </c>
      <c r="B35" s="1">
        <v>1.1084000000000001</v>
      </c>
      <c r="C35" s="1">
        <v>4.5780000000000003</v>
      </c>
      <c r="D35" s="1">
        <v>1.8772</v>
      </c>
      <c r="E35" s="1">
        <v>1.661</v>
      </c>
      <c r="F35" s="4">
        <f t="shared" si="0"/>
        <v>77.841826147106303</v>
      </c>
      <c r="G35" s="4">
        <f t="shared" si="1"/>
        <v>84.073091999077704</v>
      </c>
      <c r="H35" s="4">
        <f t="shared" si="2"/>
        <v>451.30072840790848</v>
      </c>
      <c r="I35" s="4">
        <f t="shared" si="3"/>
        <v>71.878251821019774</v>
      </c>
    </row>
    <row r="36" spans="1:9" x14ac:dyDescent="0.25">
      <c r="A36" s="1">
        <v>35</v>
      </c>
      <c r="B36" s="1">
        <v>1.0864</v>
      </c>
      <c r="C36" s="1">
        <v>3.8921999999999999</v>
      </c>
      <c r="D36" s="1">
        <v>1.7317</v>
      </c>
      <c r="E36" s="1">
        <v>1.5673999999999999</v>
      </c>
      <c r="F36" s="4">
        <f t="shared" si="0"/>
        <v>77.001211775607672</v>
      </c>
      <c r="G36" s="4">
        <f t="shared" si="1"/>
        <v>82.85693919737686</v>
      </c>
      <c r="H36" s="4">
        <f t="shared" si="2"/>
        <v>434.80551681388499</v>
      </c>
      <c r="I36" s="4">
        <f t="shared" si="3"/>
        <v>74.538974120564063</v>
      </c>
    </row>
    <row r="37" spans="1:9" x14ac:dyDescent="0.25">
      <c r="A37" s="1">
        <v>36</v>
      </c>
      <c r="B37" s="1">
        <v>1.0863</v>
      </c>
      <c r="C37" s="1">
        <v>5.0308000000000002</v>
      </c>
      <c r="D37" s="1">
        <v>2.0143</v>
      </c>
      <c r="E37" s="1">
        <v>1.7783</v>
      </c>
      <c r="F37" s="4">
        <f t="shared" si="0"/>
        <v>76.473570794777544</v>
      </c>
      <c r="G37" s="4">
        <f t="shared" si="1"/>
        <v>82.456585118519456</v>
      </c>
      <c r="H37" s="4">
        <f t="shared" si="2"/>
        <v>425.05387931034483</v>
      </c>
      <c r="I37" s="4">
        <f t="shared" si="3"/>
        <v>74.568965517241381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Paper</vt:lpstr>
      <vt:lpstr>Summary Table</vt:lpstr>
      <vt:lpstr>Avgs</vt:lpstr>
      <vt:lpstr>Sheet1</vt:lpstr>
      <vt:lpstr>Data</vt:lpstr>
      <vt:lpstr>Raw 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Stephanie</dc:creator>
  <cp:lastModifiedBy>Wilson, Stephanie</cp:lastModifiedBy>
  <dcterms:created xsi:type="dcterms:W3CDTF">2022-10-12T16:48:10Z</dcterms:created>
  <dcterms:modified xsi:type="dcterms:W3CDTF">2025-04-26T16:35:39Z</dcterms:modified>
</cp:coreProperties>
</file>