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onza\Documents\13_Programming\HTML\Vrstvy-web\01_Vrstvy (map)\"/>
    </mc:Choice>
  </mc:AlternateContent>
  <xr:revisionPtr revIDLastSave="0" documentId="13_ncr:1_{A9201205-96AC-4573-BE38-62B2905AEDDF}" xr6:coauthVersionLast="47" xr6:coauthVersionMax="47" xr10:uidLastSave="{00000000-0000-0000-0000-000000000000}"/>
  <bookViews>
    <workbookView xWindow="-120" yWindow="-120" windowWidth="29040" windowHeight="15840" xr2:uid="{A8ED6F21-5965-4A37-BB61-D691C7DC5202}"/>
  </bookViews>
  <sheets>
    <sheet name="Vše" sheetId="2" r:id="rId1"/>
    <sheet name="List1" sheetId="3" r:id="rId2"/>
  </sheets>
  <externalReferences>
    <externalReference r:id="rId3"/>
  </externalReferences>
  <definedNames>
    <definedName name="_xlnm._FilterDatabase" localSheetId="0" hidden="1">Vše!$A$1:$W$478</definedName>
    <definedName name="FromArray_1">_xlfn.ANCHORARRAY([1]Vzorce!$D$15)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3" l="1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59" i="3"/>
  <c r="N260" i="3"/>
  <c r="N261" i="3"/>
  <c r="N262" i="3"/>
  <c r="N263" i="3"/>
  <c r="N264" i="3"/>
  <c r="N265" i="3"/>
  <c r="N266" i="3"/>
  <c r="N267" i="3"/>
  <c r="N268" i="3"/>
  <c r="N269" i="3"/>
  <c r="N270" i="3"/>
  <c r="N271" i="3"/>
  <c r="N272" i="3"/>
  <c r="N273" i="3"/>
  <c r="N274" i="3"/>
  <c r="N275" i="3"/>
  <c r="N276" i="3"/>
  <c r="N277" i="3"/>
  <c r="N278" i="3"/>
  <c r="N279" i="3"/>
  <c r="N280" i="3"/>
  <c r="N281" i="3"/>
  <c r="N282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299" i="3"/>
  <c r="N300" i="3"/>
  <c r="N301" i="3"/>
  <c r="N302" i="3"/>
  <c r="N303" i="3"/>
  <c r="N304" i="3"/>
  <c r="N305" i="3"/>
  <c r="N306" i="3"/>
  <c r="N307" i="3"/>
  <c r="N308" i="3"/>
  <c r="N309" i="3"/>
  <c r="N310" i="3"/>
  <c r="N311" i="3"/>
  <c r="N312" i="3"/>
  <c r="N313" i="3"/>
  <c r="N314" i="3"/>
  <c r="N315" i="3"/>
  <c r="N316" i="3"/>
  <c r="N317" i="3"/>
  <c r="N318" i="3"/>
  <c r="N319" i="3"/>
  <c r="N320" i="3"/>
  <c r="N321" i="3"/>
  <c r="N322" i="3"/>
  <c r="N323" i="3"/>
  <c r="N324" i="3"/>
  <c r="N325" i="3"/>
  <c r="N326" i="3"/>
  <c r="N327" i="3"/>
  <c r="N328" i="3"/>
  <c r="N329" i="3"/>
  <c r="N330" i="3"/>
  <c r="N331" i="3"/>
  <c r="N332" i="3"/>
  <c r="N333" i="3"/>
  <c r="N334" i="3"/>
  <c r="N335" i="3"/>
  <c r="N336" i="3"/>
  <c r="N337" i="3"/>
  <c r="N338" i="3"/>
  <c r="N339" i="3"/>
  <c r="N340" i="3"/>
  <c r="N341" i="3"/>
  <c r="N342" i="3"/>
  <c r="N343" i="3"/>
  <c r="N344" i="3"/>
  <c r="N345" i="3"/>
  <c r="N346" i="3"/>
  <c r="N347" i="3"/>
  <c r="N348" i="3"/>
  <c r="N349" i="3"/>
  <c r="N350" i="3"/>
  <c r="N351" i="3"/>
  <c r="N352" i="3"/>
  <c r="N353" i="3"/>
  <c r="N354" i="3"/>
  <c r="N355" i="3"/>
  <c r="N356" i="3"/>
  <c r="N357" i="3"/>
  <c r="N358" i="3"/>
  <c r="N359" i="3"/>
  <c r="N360" i="3"/>
  <c r="N361" i="3"/>
  <c r="N362" i="3"/>
  <c r="N363" i="3"/>
  <c r="N364" i="3"/>
  <c r="N365" i="3"/>
  <c r="N366" i="3"/>
  <c r="N367" i="3"/>
  <c r="N368" i="3"/>
  <c r="N369" i="3"/>
  <c r="N370" i="3"/>
  <c r="N371" i="3"/>
  <c r="N372" i="3"/>
  <c r="N373" i="3"/>
  <c r="N374" i="3"/>
  <c r="N375" i="3"/>
  <c r="N376" i="3"/>
  <c r="N377" i="3"/>
  <c r="N378" i="3"/>
  <c r="N379" i="3"/>
  <c r="N380" i="3"/>
  <c r="N381" i="3"/>
  <c r="N382" i="3"/>
  <c r="N383" i="3"/>
  <c r="N384" i="3"/>
  <c r="N385" i="3"/>
  <c r="N386" i="3"/>
  <c r="N387" i="3"/>
  <c r="N388" i="3"/>
  <c r="N389" i="3"/>
  <c r="N390" i="3"/>
  <c r="N391" i="3"/>
  <c r="N392" i="3"/>
  <c r="N393" i="3"/>
  <c r="N394" i="3"/>
  <c r="N395" i="3"/>
  <c r="N396" i="3"/>
  <c r="N397" i="3"/>
  <c r="N398" i="3"/>
  <c r="N399" i="3"/>
  <c r="N400" i="3"/>
  <c r="N401" i="3"/>
  <c r="N402" i="3"/>
  <c r="N403" i="3"/>
  <c r="N404" i="3"/>
  <c r="N405" i="3"/>
  <c r="N406" i="3"/>
  <c r="N407" i="3"/>
  <c r="N408" i="3"/>
  <c r="N409" i="3"/>
  <c r="N410" i="3"/>
  <c r="N411" i="3"/>
  <c r="N412" i="3"/>
  <c r="N413" i="3"/>
  <c r="N414" i="3"/>
  <c r="N415" i="3"/>
  <c r="N416" i="3"/>
  <c r="N417" i="3"/>
  <c r="N418" i="3"/>
  <c r="N419" i="3"/>
  <c r="N420" i="3"/>
  <c r="N421" i="3"/>
  <c r="N422" i="3"/>
  <c r="N423" i="3"/>
  <c r="N424" i="3"/>
  <c r="N425" i="3"/>
  <c r="N426" i="3"/>
  <c r="N428" i="3"/>
  <c r="N432" i="3"/>
  <c r="N433" i="3"/>
  <c r="P2" i="2"/>
  <c r="V2" i="2"/>
  <c r="AD2" i="2"/>
  <c r="AE2" i="2"/>
  <c r="P3" i="2"/>
  <c r="Q3" i="2"/>
  <c r="R3" i="2"/>
  <c r="S3" i="2" s="1"/>
  <c r="V3" i="2"/>
  <c r="AD3" i="2"/>
  <c r="AE3" i="2"/>
  <c r="P4" i="2"/>
  <c r="V4" i="2"/>
  <c r="AD4" i="2"/>
  <c r="AF4" i="2" s="1"/>
  <c r="AE4" i="2"/>
  <c r="P5" i="2"/>
  <c r="Q5" i="2"/>
  <c r="R5" i="2"/>
  <c r="S5" i="2" s="1"/>
  <c r="V5" i="2"/>
  <c r="AD5" i="2"/>
  <c r="AF5" i="2" s="1"/>
  <c r="AE5" i="2"/>
  <c r="P6" i="2"/>
  <c r="S6" i="2"/>
  <c r="V6" i="2"/>
  <c r="AD6" i="2"/>
  <c r="AE6" i="2"/>
  <c r="AF6" i="2" s="1"/>
  <c r="P7" i="2"/>
  <c r="V7" i="2"/>
  <c r="AD7" i="2"/>
  <c r="AE7" i="2"/>
  <c r="P8" i="2"/>
  <c r="Q8" i="2"/>
  <c r="R8" i="2"/>
  <c r="S8" i="2" s="1"/>
  <c r="V8" i="2"/>
  <c r="AD8" i="2"/>
  <c r="AE8" i="2"/>
  <c r="P9" i="2"/>
  <c r="V9" i="2"/>
  <c r="AD9" i="2"/>
  <c r="AE9" i="2"/>
  <c r="P10" i="2"/>
  <c r="AD10" i="2"/>
  <c r="AF10" i="2" s="1"/>
  <c r="AE10" i="2"/>
  <c r="P11" i="2"/>
  <c r="V11" i="2"/>
  <c r="AD11" i="2"/>
  <c r="AF11" i="2" s="1"/>
  <c r="AE11" i="2"/>
  <c r="P12" i="2"/>
  <c r="S12" i="2"/>
  <c r="V12" i="2"/>
  <c r="AD12" i="2"/>
  <c r="AE12" i="2"/>
  <c r="P13" i="2"/>
  <c r="S13" i="2"/>
  <c r="V13" i="2"/>
  <c r="AD13" i="2"/>
  <c r="AF13" i="2" s="1"/>
  <c r="AE13" i="2"/>
  <c r="P14" i="2"/>
  <c r="S14" i="2"/>
  <c r="V14" i="2"/>
  <c r="AD14" i="2"/>
  <c r="AE14" i="2"/>
  <c r="P15" i="2"/>
  <c r="Q15" i="2"/>
  <c r="R15" i="2"/>
  <c r="S15" i="2" s="1"/>
  <c r="V15" i="2"/>
  <c r="AD15" i="2"/>
  <c r="AE15" i="2"/>
  <c r="P16" i="2"/>
  <c r="Q16" i="2"/>
  <c r="R16" i="2"/>
  <c r="S16" i="2" s="1"/>
  <c r="V16" i="2"/>
  <c r="AD16" i="2"/>
  <c r="AE16" i="2"/>
  <c r="P17" i="2"/>
  <c r="Q17" i="2"/>
  <c r="R17" i="2"/>
  <c r="S17" i="2" s="1"/>
  <c r="V17" i="2"/>
  <c r="AD17" i="2"/>
  <c r="AE17" i="2"/>
  <c r="P18" i="2"/>
  <c r="S18" i="2"/>
  <c r="V18" i="2"/>
  <c r="AD18" i="2"/>
  <c r="AF18" i="2" s="1"/>
  <c r="AE18" i="2"/>
  <c r="P19" i="2"/>
  <c r="Q19" i="2"/>
  <c r="R19" i="2"/>
  <c r="S19" i="2" s="1"/>
  <c r="V19" i="2"/>
  <c r="AD19" i="2"/>
  <c r="AF19" i="2" s="1"/>
  <c r="AE19" i="2"/>
  <c r="P20" i="2"/>
  <c r="S20" i="2"/>
  <c r="V20" i="2"/>
  <c r="AD20" i="2"/>
  <c r="AE20" i="2"/>
  <c r="P21" i="2"/>
  <c r="S21" i="2"/>
  <c r="V21" i="2"/>
  <c r="AD21" i="2"/>
  <c r="AE21" i="2"/>
  <c r="P22" i="2"/>
  <c r="S22" i="2"/>
  <c r="V22" i="2"/>
  <c r="AD22" i="2"/>
  <c r="AE22" i="2"/>
  <c r="P23" i="2"/>
  <c r="Q23" i="2"/>
  <c r="R23" i="2"/>
  <c r="S23" i="2" s="1"/>
  <c r="V23" i="2"/>
  <c r="AD23" i="2"/>
  <c r="AE23" i="2"/>
  <c r="P24" i="2"/>
  <c r="S24" i="2"/>
  <c r="V24" i="2"/>
  <c r="AD24" i="2"/>
  <c r="AF24" i="2" s="1"/>
  <c r="AE24" i="2"/>
  <c r="P25" i="2"/>
  <c r="S25" i="2"/>
  <c r="V25" i="2"/>
  <c r="AD25" i="2"/>
  <c r="AE25" i="2"/>
  <c r="P26" i="2"/>
  <c r="S26" i="2"/>
  <c r="V26" i="2"/>
  <c r="AD26" i="2"/>
  <c r="AF26" i="2" s="1"/>
  <c r="AE26" i="2"/>
  <c r="P27" i="2"/>
  <c r="S27" i="2"/>
  <c r="V27" i="2"/>
  <c r="AD27" i="2"/>
  <c r="AE27" i="2"/>
  <c r="P28" i="2"/>
  <c r="S28" i="2"/>
  <c r="V28" i="2"/>
  <c r="AD28" i="2"/>
  <c r="AF28" i="2" s="1"/>
  <c r="AE28" i="2"/>
  <c r="P29" i="2"/>
  <c r="Q29" i="2"/>
  <c r="R29" i="2"/>
  <c r="S29" i="2" s="1"/>
  <c r="V29" i="2"/>
  <c r="AD29" i="2"/>
  <c r="AF29" i="2" s="1"/>
  <c r="AE29" i="2"/>
  <c r="P30" i="2"/>
  <c r="S30" i="2"/>
  <c r="V30" i="2"/>
  <c r="AD30" i="2"/>
  <c r="AE30" i="2"/>
  <c r="P31" i="2"/>
  <c r="Q31" i="2"/>
  <c r="R31" i="2"/>
  <c r="S31" i="2" s="1"/>
  <c r="V31" i="2"/>
  <c r="AD31" i="2"/>
  <c r="AE31" i="2"/>
  <c r="P32" i="2"/>
  <c r="S32" i="2"/>
  <c r="V32" i="2"/>
  <c r="AD32" i="2"/>
  <c r="AF32" i="2" s="1"/>
  <c r="AE32" i="2"/>
  <c r="P33" i="2"/>
  <c r="S33" i="2"/>
  <c r="V33" i="2"/>
  <c r="AD33" i="2"/>
  <c r="AE33" i="2"/>
  <c r="P34" i="2"/>
  <c r="S34" i="2"/>
  <c r="V34" i="2"/>
  <c r="AD34" i="2"/>
  <c r="AF34" i="2" s="1"/>
  <c r="AE34" i="2"/>
  <c r="P35" i="2"/>
  <c r="S35" i="2"/>
  <c r="V35" i="2"/>
  <c r="AD35" i="2"/>
  <c r="AE35" i="2"/>
  <c r="P36" i="2"/>
  <c r="Q36" i="2"/>
  <c r="R36" i="2"/>
  <c r="S36" i="2" s="1"/>
  <c r="V36" i="2"/>
  <c r="AD36" i="2"/>
  <c r="AE36" i="2"/>
  <c r="P37" i="2"/>
  <c r="Q37" i="2"/>
  <c r="R37" i="2"/>
  <c r="S37" i="2" s="1"/>
  <c r="V37" i="2"/>
  <c r="AD37" i="2"/>
  <c r="AE37" i="2"/>
  <c r="P38" i="2"/>
  <c r="Q38" i="2"/>
  <c r="R38" i="2"/>
  <c r="S38" i="2" s="1"/>
  <c r="V38" i="2"/>
  <c r="AD38" i="2"/>
  <c r="AE38" i="2"/>
  <c r="P39" i="2"/>
  <c r="Q39" i="2"/>
  <c r="R39" i="2"/>
  <c r="S39" i="2" s="1"/>
  <c r="V39" i="2"/>
  <c r="AD39" i="2"/>
  <c r="AE39" i="2"/>
  <c r="P40" i="2"/>
  <c r="Q40" i="2"/>
  <c r="R40" i="2"/>
  <c r="S40" i="2" s="1"/>
  <c r="V40" i="2"/>
  <c r="AD40" i="2"/>
  <c r="AE40" i="2"/>
  <c r="P41" i="2"/>
  <c r="S41" i="2"/>
  <c r="V41" i="2"/>
  <c r="AD41" i="2"/>
  <c r="AF41" i="2" s="1"/>
  <c r="AE41" i="2"/>
  <c r="P42" i="2"/>
  <c r="Q42" i="2"/>
  <c r="R42" i="2"/>
  <c r="S42" i="2" s="1"/>
  <c r="V42" i="2"/>
  <c r="AD42" i="2"/>
  <c r="AE42" i="2"/>
  <c r="P43" i="2"/>
  <c r="S43" i="2"/>
  <c r="V43" i="2"/>
  <c r="AD43" i="2"/>
  <c r="AE43" i="2"/>
  <c r="P44" i="2"/>
  <c r="S44" i="2"/>
  <c r="V44" i="2"/>
  <c r="AD44" i="2"/>
  <c r="AF44" i="2" s="1"/>
  <c r="AE44" i="2"/>
  <c r="P45" i="2"/>
  <c r="Q45" i="2"/>
  <c r="R45" i="2"/>
  <c r="S45" i="2" s="1"/>
  <c r="V45" i="2"/>
  <c r="AD45" i="2"/>
  <c r="AE45" i="2"/>
  <c r="AF45" i="2" s="1"/>
  <c r="P46" i="2"/>
  <c r="Q46" i="2"/>
  <c r="R46" i="2"/>
  <c r="S46" i="2" s="1"/>
  <c r="V46" i="2"/>
  <c r="AD46" i="2"/>
  <c r="AE46" i="2"/>
  <c r="AF46" i="2" s="1"/>
  <c r="P47" i="2"/>
  <c r="V47" i="2"/>
  <c r="AD47" i="2"/>
  <c r="AE47" i="2"/>
  <c r="P48" i="2"/>
  <c r="Q48" i="2"/>
  <c r="R48" i="2"/>
  <c r="S48" i="2" s="1"/>
  <c r="V48" i="2"/>
  <c r="AD48" i="2"/>
  <c r="AE48" i="2"/>
  <c r="P49" i="2"/>
  <c r="V49" i="2"/>
  <c r="AD49" i="2"/>
  <c r="AE49" i="2"/>
  <c r="P50" i="2"/>
  <c r="Q50" i="2"/>
  <c r="R50" i="2"/>
  <c r="S50" i="2" s="1"/>
  <c r="AD50" i="2"/>
  <c r="AE50" i="2"/>
  <c r="P51" i="2"/>
  <c r="S51" i="2"/>
  <c r="V51" i="2"/>
  <c r="AD51" i="2"/>
  <c r="AE51" i="2"/>
  <c r="P52" i="2"/>
  <c r="V52" i="2"/>
  <c r="AD52" i="2"/>
  <c r="AE52" i="2"/>
  <c r="AF52" i="2" s="1"/>
  <c r="P53" i="2"/>
  <c r="Q53" i="2"/>
  <c r="R53" i="2"/>
  <c r="S53" i="2" s="1"/>
  <c r="V53" i="2"/>
  <c r="AD53" i="2"/>
  <c r="AE53" i="2"/>
  <c r="AF53" i="2" s="1"/>
  <c r="P54" i="2"/>
  <c r="S54" i="2"/>
  <c r="V54" i="2"/>
  <c r="AD54" i="2"/>
  <c r="AE54" i="2"/>
  <c r="P55" i="2"/>
  <c r="Q55" i="2"/>
  <c r="R55" i="2"/>
  <c r="S55" i="2" s="1"/>
  <c r="V55" i="2"/>
  <c r="AD55" i="2"/>
  <c r="AE55" i="2"/>
  <c r="P56" i="2"/>
  <c r="S56" i="2"/>
  <c r="V56" i="2"/>
  <c r="AD56" i="2"/>
  <c r="AE56" i="2"/>
  <c r="P57" i="2"/>
  <c r="Q57" i="2"/>
  <c r="S57" i="2"/>
  <c r="V57" i="2"/>
  <c r="AD57" i="2"/>
  <c r="AE57" i="2"/>
  <c r="P58" i="2"/>
  <c r="S58" i="2"/>
  <c r="V58" i="2"/>
  <c r="AD58" i="2"/>
  <c r="AF58" i="2" s="1"/>
  <c r="AE58" i="2"/>
  <c r="P59" i="2"/>
  <c r="Q59" i="2"/>
  <c r="R59" i="2"/>
  <c r="S59" i="2" s="1"/>
  <c r="V59" i="2"/>
  <c r="AD59" i="2"/>
  <c r="AF59" i="2" s="1"/>
  <c r="AE59" i="2"/>
  <c r="P60" i="2"/>
  <c r="S60" i="2"/>
  <c r="V60" i="2"/>
  <c r="AD60" i="2"/>
  <c r="AE60" i="2"/>
  <c r="P61" i="2"/>
  <c r="Q61" i="2"/>
  <c r="S61" i="2"/>
  <c r="V61" i="2"/>
  <c r="AD61" i="2"/>
  <c r="AE61" i="2"/>
  <c r="P62" i="2"/>
  <c r="Q62" i="2"/>
  <c r="R62" i="2"/>
  <c r="S62" i="2" s="1"/>
  <c r="V62" i="2"/>
  <c r="AD62" i="2"/>
  <c r="AE62" i="2"/>
  <c r="P63" i="2"/>
  <c r="S63" i="2"/>
  <c r="V63" i="2"/>
  <c r="AD63" i="2"/>
  <c r="AE63" i="2"/>
  <c r="P64" i="2"/>
  <c r="Q64" i="2"/>
  <c r="R64" i="2"/>
  <c r="S64" i="2" s="1"/>
  <c r="V64" i="2"/>
  <c r="AD64" i="2"/>
  <c r="AE64" i="2"/>
  <c r="P65" i="2"/>
  <c r="S65" i="2"/>
  <c r="V65" i="2"/>
  <c r="AD65" i="2"/>
  <c r="AE65" i="2"/>
  <c r="P66" i="2"/>
  <c r="Q66" i="2"/>
  <c r="R66" i="2"/>
  <c r="S66" i="2" s="1"/>
  <c r="V66" i="2"/>
  <c r="AD66" i="2"/>
  <c r="AE66" i="2"/>
  <c r="P67" i="2"/>
  <c r="Q67" i="2"/>
  <c r="S67" i="2"/>
  <c r="V67" i="2"/>
  <c r="AD67" i="2"/>
  <c r="AE67" i="2"/>
  <c r="P68" i="2"/>
  <c r="Q68" i="2"/>
  <c r="R68" i="2"/>
  <c r="S68" i="2" s="1"/>
  <c r="V68" i="2"/>
  <c r="AD68" i="2"/>
  <c r="AE68" i="2"/>
  <c r="AF68" i="2" s="1"/>
  <c r="P69" i="2"/>
  <c r="V69" i="2"/>
  <c r="AD69" i="2"/>
  <c r="AE69" i="2"/>
  <c r="P70" i="2"/>
  <c r="S70" i="2"/>
  <c r="V70" i="2"/>
  <c r="AD70" i="2"/>
  <c r="AF70" i="2" s="1"/>
  <c r="AE70" i="2"/>
  <c r="P71" i="2"/>
  <c r="Q71" i="2"/>
  <c r="R71" i="2"/>
  <c r="S71" i="2" s="1"/>
  <c r="V71" i="2"/>
  <c r="AD71" i="2"/>
  <c r="AF71" i="2" s="1"/>
  <c r="AE71" i="2"/>
  <c r="P72" i="2"/>
  <c r="Q72" i="2"/>
  <c r="R72" i="2"/>
  <c r="S72" i="2" s="1"/>
  <c r="V72" i="2"/>
  <c r="AD72" i="2"/>
  <c r="AF72" i="2" s="1"/>
  <c r="AE72" i="2"/>
  <c r="P73" i="2"/>
  <c r="S73" i="2"/>
  <c r="V73" i="2"/>
  <c r="AD73" i="2"/>
  <c r="AE73" i="2"/>
  <c r="P74" i="2"/>
  <c r="S74" i="2"/>
  <c r="V74" i="2"/>
  <c r="AD74" i="2"/>
  <c r="AF74" i="2" s="1"/>
  <c r="AE74" i="2"/>
  <c r="P75" i="2"/>
  <c r="Q75" i="2"/>
  <c r="R75" i="2"/>
  <c r="S75" i="2" s="1"/>
  <c r="V75" i="2"/>
  <c r="AD75" i="2"/>
  <c r="AF75" i="2" s="1"/>
  <c r="AE75" i="2"/>
  <c r="P76" i="2"/>
  <c r="S76" i="2"/>
  <c r="V76" i="2"/>
  <c r="AD76" i="2"/>
  <c r="AE76" i="2"/>
  <c r="P77" i="2"/>
  <c r="Q77" i="2"/>
  <c r="R77" i="2"/>
  <c r="S77" i="2" s="1"/>
  <c r="V77" i="2"/>
  <c r="AD77" i="2"/>
  <c r="AE77" i="2"/>
  <c r="P78" i="2"/>
  <c r="Q78" i="2"/>
  <c r="R78" i="2"/>
  <c r="S78" i="2" s="1"/>
  <c r="V78" i="2"/>
  <c r="AD78" i="2"/>
  <c r="AE78" i="2"/>
  <c r="P79" i="2"/>
  <c r="S79" i="2"/>
  <c r="V79" i="2"/>
  <c r="AD79" i="2"/>
  <c r="AE79" i="2"/>
  <c r="P80" i="2"/>
  <c r="Q80" i="2"/>
  <c r="R80" i="2"/>
  <c r="S80" i="2" s="1"/>
  <c r="V80" i="2"/>
  <c r="AD80" i="2"/>
  <c r="AE80" i="2"/>
  <c r="P81" i="2"/>
  <c r="Q81" i="2"/>
  <c r="R81" i="2"/>
  <c r="S81" i="2" s="1"/>
  <c r="V81" i="2"/>
  <c r="AD81" i="2"/>
  <c r="AE81" i="2"/>
  <c r="P82" i="2"/>
  <c r="S82" i="2"/>
  <c r="V82" i="2"/>
  <c r="AD82" i="2"/>
  <c r="AE82" i="2"/>
  <c r="P83" i="2"/>
  <c r="S83" i="2"/>
  <c r="V83" i="2"/>
  <c r="AD83" i="2"/>
  <c r="AF83" i="2" s="1"/>
  <c r="AE83" i="2"/>
  <c r="P84" i="2"/>
  <c r="Q84" i="2"/>
  <c r="R84" i="2"/>
  <c r="S84" i="2" s="1"/>
  <c r="V84" i="2"/>
  <c r="AD84" i="2"/>
  <c r="AF84" i="2" s="1"/>
  <c r="AE84" i="2"/>
  <c r="P85" i="2"/>
  <c r="S85" i="2"/>
  <c r="V85" i="2"/>
  <c r="AD85" i="2"/>
  <c r="AF85" i="2" s="1"/>
  <c r="AE85" i="2"/>
  <c r="P86" i="2"/>
  <c r="Q86" i="2"/>
  <c r="R86" i="2"/>
  <c r="S86" i="2" s="1"/>
  <c r="V86" i="2"/>
  <c r="AD86" i="2"/>
  <c r="AE86" i="2"/>
  <c r="P87" i="2"/>
  <c r="S87" i="2"/>
  <c r="V87" i="2"/>
  <c r="AD87" i="2"/>
  <c r="AE87" i="2"/>
  <c r="P88" i="2"/>
  <c r="V88" i="2"/>
  <c r="AD88" i="2"/>
  <c r="AF88" i="2" s="1"/>
  <c r="AE88" i="2"/>
  <c r="P89" i="2"/>
  <c r="V89" i="2"/>
  <c r="AD89" i="2"/>
  <c r="AE89" i="2"/>
  <c r="P90" i="2"/>
  <c r="Q90" i="2"/>
  <c r="R90" i="2"/>
  <c r="S90" i="2" s="1"/>
  <c r="V90" i="2"/>
  <c r="AD90" i="2"/>
  <c r="AE90" i="2"/>
  <c r="P91" i="2"/>
  <c r="S91" i="2"/>
  <c r="V91" i="2"/>
  <c r="AD91" i="2"/>
  <c r="AF91" i="2" s="1"/>
  <c r="AE91" i="2"/>
  <c r="P92" i="2"/>
  <c r="S92" i="2"/>
  <c r="V92" i="2"/>
  <c r="AD92" i="2"/>
  <c r="AE92" i="2"/>
  <c r="P93" i="2"/>
  <c r="S93" i="2"/>
  <c r="V93" i="2"/>
  <c r="AD93" i="2"/>
  <c r="AE93" i="2"/>
  <c r="P94" i="2"/>
  <c r="S94" i="2"/>
  <c r="V94" i="2"/>
  <c r="AD94" i="2"/>
  <c r="AE94" i="2"/>
  <c r="P95" i="2"/>
  <c r="Q95" i="2"/>
  <c r="R95" i="2"/>
  <c r="S95" i="2" s="1"/>
  <c r="V95" i="2"/>
  <c r="AD95" i="2"/>
  <c r="AE95" i="2"/>
  <c r="P96" i="2"/>
  <c r="S96" i="2"/>
  <c r="V96" i="2"/>
  <c r="AD96" i="2"/>
  <c r="AF96" i="2" s="1"/>
  <c r="AE96" i="2"/>
  <c r="V97" i="2"/>
  <c r="AD97" i="2"/>
  <c r="AF97" i="2" s="1"/>
  <c r="AE97" i="2"/>
  <c r="P98" i="2"/>
  <c r="S98" i="2"/>
  <c r="V98" i="2"/>
  <c r="AD98" i="2"/>
  <c r="AE98" i="2"/>
  <c r="P99" i="2"/>
  <c r="S99" i="2"/>
  <c r="V99" i="2"/>
  <c r="AD99" i="2"/>
  <c r="AE99" i="2"/>
  <c r="AF99" i="2" s="1"/>
  <c r="P100" i="2"/>
  <c r="Q100" i="2"/>
  <c r="R100" i="2"/>
  <c r="S100" i="2" s="1"/>
  <c r="V100" i="2"/>
  <c r="AD100" i="2"/>
  <c r="AE100" i="2"/>
  <c r="AF100" i="2" s="1"/>
  <c r="P101" i="2"/>
  <c r="Q101" i="2"/>
  <c r="R101" i="2"/>
  <c r="S101" i="2" s="1"/>
  <c r="V101" i="2"/>
  <c r="AD101" i="2"/>
  <c r="AE101" i="2"/>
  <c r="AF101" i="2" s="1"/>
  <c r="P102" i="2"/>
  <c r="S102" i="2"/>
  <c r="V102" i="2"/>
  <c r="AD102" i="2"/>
  <c r="AE102" i="2"/>
  <c r="P103" i="2"/>
  <c r="S103" i="2"/>
  <c r="V103" i="2"/>
  <c r="AD103" i="2"/>
  <c r="AF103" i="2" s="1"/>
  <c r="AE103" i="2"/>
  <c r="P104" i="2"/>
  <c r="Q104" i="2"/>
  <c r="R104" i="2"/>
  <c r="S104" i="2" s="1"/>
  <c r="V104" i="2"/>
  <c r="AD104" i="2"/>
  <c r="AF104" i="2" s="1"/>
  <c r="AE104" i="2"/>
  <c r="P105" i="2"/>
  <c r="V105" i="2"/>
  <c r="AD105" i="2"/>
  <c r="AE105" i="2"/>
  <c r="P106" i="2"/>
  <c r="S106" i="2"/>
  <c r="V106" i="2"/>
  <c r="AD106" i="2"/>
  <c r="AE106" i="2"/>
  <c r="P107" i="2"/>
  <c r="Q107" i="2"/>
  <c r="R107" i="2"/>
  <c r="S107" i="2" s="1"/>
  <c r="V107" i="2"/>
  <c r="AD107" i="2"/>
  <c r="AE107" i="2"/>
  <c r="P108" i="2"/>
  <c r="Q108" i="2"/>
  <c r="R108" i="2"/>
  <c r="S108" i="2" s="1"/>
  <c r="V108" i="2"/>
  <c r="AD108" i="2"/>
  <c r="AE108" i="2"/>
  <c r="P109" i="2"/>
  <c r="S109" i="2"/>
  <c r="V109" i="2"/>
  <c r="AD109" i="2"/>
  <c r="AE109" i="2"/>
  <c r="P110" i="2"/>
  <c r="S110" i="2"/>
  <c r="V110" i="2"/>
  <c r="AD110" i="2"/>
  <c r="AF110" i="2" s="1"/>
  <c r="AE110" i="2"/>
  <c r="P111" i="2"/>
  <c r="Q111" i="2"/>
  <c r="R111" i="2"/>
  <c r="S111" i="2" s="1"/>
  <c r="V111" i="2"/>
  <c r="AD111" i="2"/>
  <c r="AF111" i="2" s="1"/>
  <c r="AE111" i="2"/>
  <c r="P112" i="2"/>
  <c r="Q112" i="2"/>
  <c r="R112" i="2"/>
  <c r="S112" i="2" s="1"/>
  <c r="V112" i="2"/>
  <c r="AD112" i="2"/>
  <c r="AE112" i="2"/>
  <c r="P113" i="2"/>
  <c r="S113" i="2"/>
  <c r="V113" i="2"/>
  <c r="AD113" i="2"/>
  <c r="AE113" i="2"/>
  <c r="P114" i="2"/>
  <c r="S114" i="2"/>
  <c r="V114" i="2"/>
  <c r="AD114" i="2"/>
  <c r="AE114" i="2"/>
  <c r="P115" i="2"/>
  <c r="Q115" i="2"/>
  <c r="R115" i="2"/>
  <c r="S115" i="2" s="1"/>
  <c r="V115" i="2"/>
  <c r="AD115" i="2"/>
  <c r="AE115" i="2"/>
  <c r="P116" i="2"/>
  <c r="S116" i="2"/>
  <c r="V116" i="2"/>
  <c r="AD116" i="2"/>
  <c r="AE116" i="2"/>
  <c r="P117" i="2"/>
  <c r="S117" i="2"/>
  <c r="V117" i="2"/>
  <c r="AD117" i="2"/>
  <c r="AE117" i="2"/>
  <c r="P118" i="2"/>
  <c r="Q118" i="2"/>
  <c r="R118" i="2"/>
  <c r="S118" i="2" s="1"/>
  <c r="V118" i="2"/>
  <c r="AD118" i="2"/>
  <c r="AE118" i="2"/>
  <c r="P119" i="2"/>
  <c r="Q119" i="2"/>
  <c r="R119" i="2"/>
  <c r="S119" i="2" s="1"/>
  <c r="V119" i="2"/>
  <c r="AD119" i="2"/>
  <c r="AF119" i="2" s="1"/>
  <c r="AE119" i="2"/>
  <c r="P120" i="2"/>
  <c r="S120" i="2"/>
  <c r="V120" i="2"/>
  <c r="AD120" i="2"/>
  <c r="AE120" i="2"/>
  <c r="AF120" i="2" s="1"/>
  <c r="P121" i="2"/>
  <c r="Q121" i="2"/>
  <c r="R121" i="2"/>
  <c r="S121" i="2" s="1"/>
  <c r="V121" i="2"/>
  <c r="AD121" i="2"/>
  <c r="AE121" i="2"/>
  <c r="AF121" i="2" s="1"/>
  <c r="P122" i="2"/>
  <c r="Q122" i="2"/>
  <c r="R122" i="2"/>
  <c r="S122" i="2" s="1"/>
  <c r="V122" i="2"/>
  <c r="AD122" i="2"/>
  <c r="AE122" i="2"/>
  <c r="AF122" i="2" s="1"/>
  <c r="P123" i="2"/>
  <c r="S123" i="2"/>
  <c r="V123" i="2"/>
  <c r="AD123" i="2"/>
  <c r="AF123" i="2" s="1"/>
  <c r="AE123" i="2"/>
  <c r="P124" i="2"/>
  <c r="V124" i="2"/>
  <c r="AD124" i="2"/>
  <c r="AF124" i="2" s="1"/>
  <c r="AE124" i="2"/>
  <c r="P125" i="2"/>
  <c r="S125" i="2"/>
  <c r="V125" i="2"/>
  <c r="AD125" i="2"/>
  <c r="AE125" i="2"/>
  <c r="P126" i="2"/>
  <c r="S126" i="2"/>
  <c r="V126" i="2"/>
  <c r="AD126" i="2"/>
  <c r="AE126" i="2"/>
  <c r="AF126" i="2" s="1"/>
  <c r="P127" i="2"/>
  <c r="Q127" i="2"/>
  <c r="R127" i="2"/>
  <c r="S127" i="2" s="1"/>
  <c r="V127" i="2"/>
  <c r="AD127" i="2"/>
  <c r="AE127" i="2"/>
  <c r="P128" i="2"/>
  <c r="Q128" i="2"/>
  <c r="R128" i="2"/>
  <c r="S128" i="2" s="1"/>
  <c r="V128" i="2"/>
  <c r="AD128" i="2"/>
  <c r="AE128" i="2"/>
  <c r="AF128" i="2" s="1"/>
  <c r="P129" i="2"/>
  <c r="Q129" i="2"/>
  <c r="R129" i="2"/>
  <c r="S129" i="2" s="1"/>
  <c r="V129" i="2"/>
  <c r="AD129" i="2"/>
  <c r="AE129" i="2"/>
  <c r="AF129" i="2" s="1"/>
  <c r="P130" i="2"/>
  <c r="S130" i="2"/>
  <c r="V130" i="2"/>
  <c r="AD130" i="2"/>
  <c r="AE130" i="2"/>
  <c r="P131" i="2"/>
  <c r="Q131" i="2"/>
  <c r="R131" i="2"/>
  <c r="S131" i="2" s="1"/>
  <c r="V131" i="2"/>
  <c r="AD131" i="2"/>
  <c r="AE131" i="2"/>
  <c r="P132" i="2"/>
  <c r="S132" i="2"/>
  <c r="V132" i="2"/>
  <c r="AD132" i="2"/>
  <c r="AE132" i="2"/>
  <c r="P133" i="2"/>
  <c r="Q133" i="2"/>
  <c r="R133" i="2"/>
  <c r="S133" i="2" s="1"/>
  <c r="V133" i="2"/>
  <c r="AD133" i="2"/>
  <c r="AE133" i="2"/>
  <c r="P134" i="2"/>
  <c r="V134" i="2"/>
  <c r="AD134" i="2"/>
  <c r="AE134" i="2"/>
  <c r="P135" i="2"/>
  <c r="Q135" i="2"/>
  <c r="R135" i="2"/>
  <c r="S135" i="2" s="1"/>
  <c r="V135" i="2"/>
  <c r="AD135" i="2"/>
  <c r="AE135" i="2"/>
  <c r="AF135" i="2" s="1"/>
  <c r="P136" i="2"/>
  <c r="Q136" i="2"/>
  <c r="R136" i="2"/>
  <c r="S136" i="2" s="1"/>
  <c r="V136" i="2"/>
  <c r="AD136" i="2"/>
  <c r="AE136" i="2"/>
  <c r="P137" i="2"/>
  <c r="S137" i="2"/>
  <c r="V137" i="2"/>
  <c r="AD137" i="2"/>
  <c r="AE137" i="2"/>
  <c r="P138" i="2"/>
  <c r="Q138" i="2"/>
  <c r="R138" i="2"/>
  <c r="S138" i="2" s="1"/>
  <c r="V138" i="2"/>
  <c r="AD138" i="2"/>
  <c r="AE138" i="2"/>
  <c r="P139" i="2"/>
  <c r="Q139" i="2"/>
  <c r="R139" i="2"/>
  <c r="S139" i="2" s="1"/>
  <c r="V139" i="2"/>
  <c r="AD139" i="2"/>
  <c r="AE139" i="2"/>
  <c r="P140" i="2"/>
  <c r="S140" i="2"/>
  <c r="V140" i="2"/>
  <c r="AD140" i="2"/>
  <c r="AF140" i="2" s="1"/>
  <c r="AE140" i="2"/>
  <c r="P141" i="2"/>
  <c r="Q141" i="2"/>
  <c r="R141" i="2"/>
  <c r="S141" i="2" s="1"/>
  <c r="V141" i="2"/>
  <c r="AD141" i="2"/>
  <c r="AE141" i="2"/>
  <c r="P142" i="2"/>
  <c r="V142" i="2"/>
  <c r="AD142" i="2"/>
  <c r="AE142" i="2"/>
  <c r="P143" i="2"/>
  <c r="Q143" i="2"/>
  <c r="R143" i="2"/>
  <c r="S143" i="2" s="1"/>
  <c r="V143" i="2"/>
  <c r="AD143" i="2"/>
  <c r="AE143" i="2"/>
  <c r="P144" i="2"/>
  <c r="Q144" i="2"/>
  <c r="R144" i="2"/>
  <c r="S144" i="2" s="1"/>
  <c r="V144" i="2"/>
  <c r="AD144" i="2"/>
  <c r="AE144" i="2"/>
  <c r="P145" i="2"/>
  <c r="S145" i="2"/>
  <c r="V145" i="2"/>
  <c r="AD145" i="2"/>
  <c r="AE145" i="2"/>
  <c r="P146" i="2"/>
  <c r="Q146" i="2"/>
  <c r="R146" i="2"/>
  <c r="S146" i="2" s="1"/>
  <c r="V146" i="2"/>
  <c r="AD146" i="2"/>
  <c r="AE146" i="2"/>
  <c r="P147" i="2"/>
  <c r="V147" i="2"/>
  <c r="AD147" i="2"/>
  <c r="AE147" i="2"/>
  <c r="P148" i="2"/>
  <c r="Q148" i="2"/>
  <c r="R148" i="2"/>
  <c r="S148" i="2" s="1"/>
  <c r="V148" i="2"/>
  <c r="AD148" i="2"/>
  <c r="AE148" i="2"/>
  <c r="P149" i="2"/>
  <c r="Q149" i="2"/>
  <c r="R149" i="2"/>
  <c r="S149" i="2" s="1"/>
  <c r="V149" i="2"/>
  <c r="AD149" i="2"/>
  <c r="AE149" i="2"/>
  <c r="P150" i="2"/>
  <c r="S150" i="2"/>
  <c r="V150" i="2"/>
  <c r="AD150" i="2"/>
  <c r="AE150" i="2"/>
  <c r="P151" i="2"/>
  <c r="Q151" i="2"/>
  <c r="R151" i="2"/>
  <c r="S151" i="2" s="1"/>
  <c r="V151" i="2"/>
  <c r="AD151" i="2"/>
  <c r="AE151" i="2"/>
  <c r="P152" i="2"/>
  <c r="Q152" i="2"/>
  <c r="R152" i="2"/>
  <c r="S152" i="2" s="1"/>
  <c r="V152" i="2"/>
  <c r="AD152" i="2"/>
  <c r="AE152" i="2"/>
  <c r="P153" i="2"/>
  <c r="Q153" i="2"/>
  <c r="R153" i="2"/>
  <c r="S153" i="2"/>
  <c r="V153" i="2"/>
  <c r="AD153" i="2"/>
  <c r="AF153" i="2" s="1"/>
  <c r="AE153" i="2"/>
  <c r="P154" i="2"/>
  <c r="V154" i="2"/>
  <c r="AD154" i="2"/>
  <c r="AF154" i="2" s="1"/>
  <c r="AE154" i="2"/>
  <c r="P155" i="2"/>
  <c r="V155" i="2"/>
  <c r="AD155" i="2"/>
  <c r="AE155" i="2"/>
  <c r="AF155" i="2" s="1"/>
  <c r="P156" i="2"/>
  <c r="Q156" i="2"/>
  <c r="R156" i="2"/>
  <c r="S156" i="2" s="1"/>
  <c r="V156" i="2"/>
  <c r="AD156" i="2"/>
  <c r="AE156" i="2"/>
  <c r="P157" i="2"/>
  <c r="Q157" i="2"/>
  <c r="R157" i="2"/>
  <c r="S157" i="2" s="1"/>
  <c r="V157" i="2"/>
  <c r="AD157" i="2"/>
  <c r="AE157" i="2"/>
  <c r="AF157" i="2" s="1"/>
  <c r="P158" i="2"/>
  <c r="Q158" i="2"/>
  <c r="R158" i="2"/>
  <c r="S158" i="2" s="1"/>
  <c r="V158" i="2"/>
  <c r="AD158" i="2"/>
  <c r="AE158" i="2"/>
  <c r="P159" i="2"/>
  <c r="Q159" i="2"/>
  <c r="R159" i="2"/>
  <c r="S159" i="2" s="1"/>
  <c r="V159" i="2"/>
  <c r="AD159" i="2"/>
  <c r="AE159" i="2"/>
  <c r="AF159" i="2" s="1"/>
  <c r="P160" i="2"/>
  <c r="Q160" i="2"/>
  <c r="R160" i="2"/>
  <c r="S160" i="2" s="1"/>
  <c r="V160" i="2"/>
  <c r="AD160" i="2"/>
  <c r="AE160" i="2"/>
  <c r="P161" i="2"/>
  <c r="Q161" i="2"/>
  <c r="R161" i="2"/>
  <c r="S161" i="2" s="1"/>
  <c r="V161" i="2"/>
  <c r="AD161" i="2"/>
  <c r="AE161" i="2"/>
  <c r="AF161" i="2" s="1"/>
  <c r="P162" i="2"/>
  <c r="Q162" i="2"/>
  <c r="R162" i="2"/>
  <c r="S162" i="2" s="1"/>
  <c r="V162" i="2"/>
  <c r="AD162" i="2"/>
  <c r="AE162" i="2"/>
  <c r="P163" i="2"/>
  <c r="Q163" i="2"/>
  <c r="R163" i="2"/>
  <c r="S163" i="2" s="1"/>
  <c r="AD163" i="2"/>
  <c r="AF163" i="2" s="1"/>
  <c r="AE163" i="2"/>
  <c r="P164" i="2"/>
  <c r="Q164" i="2"/>
  <c r="R164" i="2"/>
  <c r="S164" i="2"/>
  <c r="V164" i="2"/>
  <c r="AD164" i="2"/>
  <c r="AF164" i="2" s="1"/>
  <c r="AE164" i="2"/>
  <c r="P165" i="2"/>
  <c r="Q165" i="2"/>
  <c r="R165" i="2"/>
  <c r="S165" i="2" s="1"/>
  <c r="V165" i="2"/>
  <c r="AD165" i="2"/>
  <c r="AF165" i="2" s="1"/>
  <c r="AE165" i="2"/>
  <c r="P166" i="2"/>
  <c r="Q166" i="2"/>
  <c r="R166" i="2"/>
  <c r="S166" i="2" s="1"/>
  <c r="V166" i="2"/>
  <c r="AD166" i="2"/>
  <c r="AF166" i="2" s="1"/>
  <c r="AE166" i="2"/>
  <c r="P167" i="2"/>
  <c r="Q167" i="2"/>
  <c r="R167" i="2"/>
  <c r="S167" i="2" s="1"/>
  <c r="V167" i="2"/>
  <c r="AD167" i="2"/>
  <c r="AF167" i="2" s="1"/>
  <c r="AE167" i="2"/>
  <c r="P168" i="2"/>
  <c r="V168" i="2"/>
  <c r="AD168" i="2"/>
  <c r="AE168" i="2"/>
  <c r="P169" i="2"/>
  <c r="Q169" i="2"/>
  <c r="R169" i="2"/>
  <c r="S169" i="2" s="1"/>
  <c r="V169" i="2"/>
  <c r="AD169" i="2"/>
  <c r="AE169" i="2"/>
  <c r="P170" i="2"/>
  <c r="Q170" i="2"/>
  <c r="R170" i="2"/>
  <c r="S170" i="2" s="1"/>
  <c r="V170" i="2"/>
  <c r="AD170" i="2"/>
  <c r="AE170" i="2"/>
  <c r="P171" i="2"/>
  <c r="Q171" i="2"/>
  <c r="R171" i="2"/>
  <c r="S171" i="2" s="1"/>
  <c r="V171" i="2"/>
  <c r="AD171" i="2"/>
  <c r="AE171" i="2"/>
  <c r="P172" i="2"/>
  <c r="Q172" i="2"/>
  <c r="R172" i="2"/>
  <c r="S172" i="2" s="1"/>
  <c r="V172" i="2"/>
  <c r="AD172" i="2"/>
  <c r="AE172" i="2"/>
  <c r="P173" i="2"/>
  <c r="Q173" i="2"/>
  <c r="R173" i="2"/>
  <c r="S173" i="2" s="1"/>
  <c r="V173" i="2"/>
  <c r="AD173" i="2"/>
  <c r="AE173" i="2"/>
  <c r="P174" i="2"/>
  <c r="V174" i="2"/>
  <c r="AD174" i="2"/>
  <c r="AE174" i="2"/>
  <c r="P175" i="2"/>
  <c r="V175" i="2"/>
  <c r="AD175" i="2"/>
  <c r="AE175" i="2"/>
  <c r="P176" i="2"/>
  <c r="S176" i="2"/>
  <c r="V176" i="2"/>
  <c r="AD176" i="2"/>
  <c r="AF176" i="2" s="1"/>
  <c r="AE176" i="2"/>
  <c r="P177" i="2"/>
  <c r="Q177" i="2"/>
  <c r="R177" i="2"/>
  <c r="S177" i="2" s="1"/>
  <c r="V177" i="2"/>
  <c r="AD177" i="2"/>
  <c r="AF177" i="2" s="1"/>
  <c r="AE177" i="2"/>
  <c r="P178" i="2"/>
  <c r="Q178" i="2"/>
  <c r="R178" i="2"/>
  <c r="S178" i="2" s="1"/>
  <c r="V178" i="2"/>
  <c r="AD178" i="2"/>
  <c r="AF178" i="2" s="1"/>
  <c r="AE178" i="2"/>
  <c r="P179" i="2"/>
  <c r="Q179" i="2"/>
  <c r="R179" i="2"/>
  <c r="S179" i="2" s="1"/>
  <c r="V179" i="2"/>
  <c r="AD179" i="2"/>
  <c r="AF179" i="2" s="1"/>
  <c r="AE179" i="2"/>
  <c r="P180" i="2"/>
  <c r="V180" i="2"/>
  <c r="AD180" i="2"/>
  <c r="AE180" i="2"/>
  <c r="P181" i="2"/>
  <c r="Q181" i="2"/>
  <c r="R181" i="2"/>
  <c r="S181" i="2" s="1"/>
  <c r="V181" i="2"/>
  <c r="AD181" i="2"/>
  <c r="AE181" i="2"/>
  <c r="P182" i="2"/>
  <c r="Q182" i="2"/>
  <c r="R182" i="2"/>
  <c r="S182" i="2" s="1"/>
  <c r="V182" i="2"/>
  <c r="AD182" i="2"/>
  <c r="AE182" i="2"/>
  <c r="P183" i="2"/>
  <c r="Q183" i="2"/>
  <c r="R183" i="2"/>
  <c r="S183" i="2" s="1"/>
  <c r="V183" i="2"/>
  <c r="AD183" i="2"/>
  <c r="AE183" i="2"/>
  <c r="P184" i="2"/>
  <c r="Q184" i="2"/>
  <c r="R184" i="2"/>
  <c r="S184" i="2" s="1"/>
  <c r="V184" i="2"/>
  <c r="AD184" i="2"/>
  <c r="AE184" i="2"/>
  <c r="P185" i="2"/>
  <c r="Q185" i="2"/>
  <c r="R185" i="2"/>
  <c r="S185" i="2" s="1"/>
  <c r="V185" i="2"/>
  <c r="AD185" i="2"/>
  <c r="AE185" i="2"/>
  <c r="P186" i="2"/>
  <c r="Q186" i="2"/>
  <c r="R186" i="2"/>
  <c r="S186" i="2" s="1"/>
  <c r="V186" i="2"/>
  <c r="AD186" i="2"/>
  <c r="AE186" i="2"/>
  <c r="P187" i="2"/>
  <c r="Q187" i="2"/>
  <c r="R187" i="2"/>
  <c r="S187" i="2" s="1"/>
  <c r="V187" i="2"/>
  <c r="AD187" i="2"/>
  <c r="AE187" i="2"/>
  <c r="P188" i="2"/>
  <c r="V188" i="2"/>
  <c r="AD188" i="2"/>
  <c r="AE188" i="2"/>
  <c r="P189" i="2"/>
  <c r="Q189" i="2"/>
  <c r="R189" i="2"/>
  <c r="S189" i="2" s="1"/>
  <c r="V189" i="2"/>
  <c r="AD189" i="2"/>
  <c r="AE189" i="2"/>
  <c r="P190" i="2"/>
  <c r="Q190" i="2"/>
  <c r="R190" i="2"/>
  <c r="S190" i="2" s="1"/>
  <c r="V190" i="2"/>
  <c r="AD190" i="2"/>
  <c r="AE190" i="2"/>
  <c r="P191" i="2"/>
  <c r="Q191" i="2"/>
  <c r="R191" i="2"/>
  <c r="S191" i="2" s="1"/>
  <c r="V191" i="2"/>
  <c r="AD191" i="2"/>
  <c r="AE191" i="2"/>
  <c r="P192" i="2"/>
  <c r="V192" i="2"/>
  <c r="AD192" i="2"/>
  <c r="AE192" i="2"/>
  <c r="P193" i="2"/>
  <c r="Q193" i="2"/>
  <c r="R193" i="2"/>
  <c r="S193" i="2" s="1"/>
  <c r="V193" i="2"/>
  <c r="AD193" i="2"/>
  <c r="AE193" i="2"/>
  <c r="AF193" i="2" s="1"/>
  <c r="P194" i="2"/>
  <c r="Q194" i="2"/>
  <c r="R194" i="2"/>
  <c r="S194" i="2" s="1"/>
  <c r="V194" i="2"/>
  <c r="AD194" i="2"/>
  <c r="AE194" i="2"/>
  <c r="P195" i="2"/>
  <c r="R195" i="2"/>
  <c r="S195" i="2" s="1"/>
  <c r="V195" i="2"/>
  <c r="AD195" i="2"/>
  <c r="AF195" i="2" s="1"/>
  <c r="AE195" i="2"/>
  <c r="P196" i="2"/>
  <c r="Q196" i="2"/>
  <c r="R196" i="2"/>
  <c r="S196" i="2" s="1"/>
  <c r="V196" i="2"/>
  <c r="AD196" i="2"/>
  <c r="AE196" i="2"/>
  <c r="P197" i="2"/>
  <c r="V197" i="2"/>
  <c r="AD197" i="2"/>
  <c r="AE197" i="2"/>
  <c r="P198" i="2"/>
  <c r="Q198" i="2"/>
  <c r="R198" i="2"/>
  <c r="S198" i="2" s="1"/>
  <c r="V198" i="2"/>
  <c r="AD198" i="2"/>
  <c r="AE198" i="2"/>
  <c r="P199" i="2"/>
  <c r="S199" i="2"/>
  <c r="V199" i="2"/>
  <c r="AD199" i="2"/>
  <c r="AE199" i="2"/>
  <c r="P200" i="2"/>
  <c r="Q200" i="2"/>
  <c r="R200" i="2"/>
  <c r="S200" i="2" s="1"/>
  <c r="V200" i="2"/>
  <c r="AD200" i="2"/>
  <c r="AE200" i="2"/>
  <c r="S201" i="2"/>
  <c r="V201" i="2"/>
  <c r="AD201" i="2"/>
  <c r="AE201" i="2"/>
  <c r="P202" i="2"/>
  <c r="Q202" i="2"/>
  <c r="R202" i="2"/>
  <c r="S202" i="2" s="1"/>
  <c r="V202" i="2"/>
  <c r="AD202" i="2"/>
  <c r="AE202" i="2"/>
  <c r="S203" i="2"/>
  <c r="V203" i="2"/>
  <c r="AD203" i="2"/>
  <c r="AE203" i="2"/>
  <c r="P204" i="2"/>
  <c r="Q204" i="2"/>
  <c r="R204" i="2"/>
  <c r="S204" i="2" s="1"/>
  <c r="V204" i="2"/>
  <c r="AD204" i="2"/>
  <c r="AF204" i="2" s="1"/>
  <c r="AE204" i="2"/>
  <c r="P205" i="2"/>
  <c r="Q205" i="2"/>
  <c r="R205" i="2"/>
  <c r="S205" i="2" s="1"/>
  <c r="V205" i="2"/>
  <c r="AD205" i="2"/>
  <c r="AE205" i="2"/>
  <c r="P206" i="2"/>
  <c r="Q206" i="2"/>
  <c r="R206" i="2"/>
  <c r="S206" i="2" s="1"/>
  <c r="V206" i="2"/>
  <c r="AD206" i="2"/>
  <c r="AF206" i="2" s="1"/>
  <c r="AE206" i="2"/>
  <c r="P207" i="2"/>
  <c r="Q207" i="2"/>
  <c r="R207" i="2"/>
  <c r="S207" i="2" s="1"/>
  <c r="V207" i="2"/>
  <c r="AD207" i="2"/>
  <c r="AE207" i="2"/>
  <c r="P208" i="2"/>
  <c r="Q208" i="2"/>
  <c r="R208" i="2"/>
  <c r="S208" i="2" s="1"/>
  <c r="V208" i="2"/>
  <c r="AD208" i="2"/>
  <c r="AF208" i="2" s="1"/>
  <c r="AE208" i="2"/>
  <c r="P209" i="2"/>
  <c r="V209" i="2"/>
  <c r="AD209" i="2"/>
  <c r="AF209" i="2" s="1"/>
  <c r="AE209" i="2"/>
  <c r="P210" i="2"/>
  <c r="Q210" i="2"/>
  <c r="R210" i="2"/>
  <c r="S210" i="2" s="1"/>
  <c r="V210" i="2"/>
  <c r="AD210" i="2"/>
  <c r="AF210" i="2" s="1"/>
  <c r="AE210" i="2"/>
  <c r="P211" i="2"/>
  <c r="Q211" i="2"/>
  <c r="R211" i="2"/>
  <c r="S211" i="2" s="1"/>
  <c r="V211" i="2"/>
  <c r="AD211" i="2"/>
  <c r="AF211" i="2" s="1"/>
  <c r="AE211" i="2"/>
  <c r="P212" i="2"/>
  <c r="Q212" i="2"/>
  <c r="R212" i="2"/>
  <c r="S212" i="2" s="1"/>
  <c r="V212" i="2"/>
  <c r="AD212" i="2"/>
  <c r="AF212" i="2" s="1"/>
  <c r="AE212" i="2"/>
  <c r="P213" i="2"/>
  <c r="Q213" i="2"/>
  <c r="R213" i="2"/>
  <c r="S213" i="2" s="1"/>
  <c r="V213" i="2"/>
  <c r="AD213" i="2"/>
  <c r="AF213" i="2" s="1"/>
  <c r="AE213" i="2"/>
  <c r="P214" i="2"/>
  <c r="Q214" i="2"/>
  <c r="R214" i="2"/>
  <c r="S214" i="2" s="1"/>
  <c r="V214" i="2"/>
  <c r="AD214" i="2"/>
  <c r="AF214" i="2" s="1"/>
  <c r="AE214" i="2"/>
  <c r="P215" i="2"/>
  <c r="Q215" i="2"/>
  <c r="R215" i="2"/>
  <c r="S215" i="2" s="1"/>
  <c r="V215" i="2"/>
  <c r="AD215" i="2"/>
  <c r="AF215" i="2" s="1"/>
  <c r="AE215" i="2"/>
  <c r="P216" i="2"/>
  <c r="Q216" i="2"/>
  <c r="R216" i="2"/>
  <c r="S216" i="2" s="1"/>
  <c r="V216" i="2"/>
  <c r="AD216" i="2"/>
  <c r="AF216" i="2" s="1"/>
  <c r="AE216" i="2"/>
  <c r="P217" i="2"/>
  <c r="Q217" i="2"/>
  <c r="R217" i="2"/>
  <c r="S217" i="2" s="1"/>
  <c r="V217" i="2"/>
  <c r="AD217" i="2"/>
  <c r="AF217" i="2" s="1"/>
  <c r="AE217" i="2"/>
  <c r="P218" i="2"/>
  <c r="V218" i="2"/>
  <c r="AD218" i="2"/>
  <c r="AE218" i="2"/>
  <c r="P219" i="2"/>
  <c r="Q219" i="2"/>
  <c r="R219" i="2"/>
  <c r="S219" i="2" s="1"/>
  <c r="V219" i="2"/>
  <c r="AD219" i="2"/>
  <c r="AE219" i="2"/>
  <c r="P220" i="2"/>
  <c r="Q220" i="2"/>
  <c r="R220" i="2"/>
  <c r="S220" i="2" s="1"/>
  <c r="V220" i="2"/>
  <c r="AD220" i="2"/>
  <c r="AE220" i="2"/>
  <c r="P221" i="2"/>
  <c r="Q221" i="2"/>
  <c r="R221" i="2"/>
  <c r="S221" i="2" s="1"/>
  <c r="V221" i="2"/>
  <c r="AD221" i="2"/>
  <c r="AE221" i="2"/>
  <c r="P222" i="2"/>
  <c r="Q222" i="2"/>
  <c r="R222" i="2"/>
  <c r="S222" i="2" s="1"/>
  <c r="V222" i="2"/>
  <c r="AD222" i="2"/>
  <c r="AE222" i="2"/>
  <c r="P223" i="2"/>
  <c r="Q223" i="2"/>
  <c r="R223" i="2"/>
  <c r="S223" i="2" s="1"/>
  <c r="V223" i="2"/>
  <c r="AD223" i="2"/>
  <c r="AE223" i="2"/>
  <c r="P224" i="2"/>
  <c r="Q224" i="2"/>
  <c r="R224" i="2"/>
  <c r="S224" i="2" s="1"/>
  <c r="V224" i="2"/>
  <c r="AD224" i="2"/>
  <c r="AE224" i="2"/>
  <c r="P225" i="2"/>
  <c r="Q225" i="2"/>
  <c r="R225" i="2"/>
  <c r="S225" i="2" s="1"/>
  <c r="V225" i="2"/>
  <c r="AD225" i="2"/>
  <c r="AE225" i="2"/>
  <c r="P226" i="2"/>
  <c r="Q226" i="2"/>
  <c r="R226" i="2"/>
  <c r="S226" i="2" s="1"/>
  <c r="V226" i="2"/>
  <c r="AD226" i="2"/>
  <c r="AE226" i="2"/>
  <c r="P227" i="2"/>
  <c r="Q227" i="2"/>
  <c r="R227" i="2"/>
  <c r="S227" i="2" s="1"/>
  <c r="V227" i="2"/>
  <c r="AD227" i="2"/>
  <c r="AE227" i="2"/>
  <c r="P228" i="2"/>
  <c r="Q228" i="2"/>
  <c r="R228" i="2"/>
  <c r="S228" i="2" s="1"/>
  <c r="V228" i="2"/>
  <c r="AD228" i="2"/>
  <c r="AE228" i="2"/>
  <c r="P229" i="2"/>
  <c r="Q229" i="2"/>
  <c r="R229" i="2"/>
  <c r="S229" i="2" s="1"/>
  <c r="V229" i="2"/>
  <c r="AD229" i="2"/>
  <c r="AE229" i="2"/>
  <c r="P230" i="2"/>
  <c r="Q230" i="2"/>
  <c r="R230" i="2"/>
  <c r="S230" i="2" s="1"/>
  <c r="V230" i="2"/>
  <c r="AD230" i="2"/>
  <c r="AE230" i="2"/>
  <c r="P231" i="2"/>
  <c r="Q231" i="2"/>
  <c r="R231" i="2"/>
  <c r="S231" i="2" s="1"/>
  <c r="V231" i="2"/>
  <c r="AD231" i="2"/>
  <c r="AE231" i="2"/>
  <c r="P232" i="2"/>
  <c r="Q232" i="2"/>
  <c r="R232" i="2"/>
  <c r="S232" i="2" s="1"/>
  <c r="V232" i="2"/>
  <c r="AD232" i="2"/>
  <c r="AE232" i="2"/>
  <c r="P233" i="2"/>
  <c r="Q233" i="2"/>
  <c r="R233" i="2"/>
  <c r="S233" i="2" s="1"/>
  <c r="V233" i="2"/>
  <c r="AD233" i="2"/>
  <c r="AE233" i="2"/>
  <c r="P234" i="2"/>
  <c r="Q234" i="2"/>
  <c r="R234" i="2"/>
  <c r="S234" i="2" s="1"/>
  <c r="V234" i="2"/>
  <c r="AD234" i="2"/>
  <c r="AE234" i="2"/>
  <c r="P235" i="2"/>
  <c r="Q235" i="2"/>
  <c r="R235" i="2"/>
  <c r="S235" i="2" s="1"/>
  <c r="V235" i="2"/>
  <c r="AD235" i="2"/>
  <c r="AE235" i="2"/>
  <c r="P236" i="2"/>
  <c r="V236" i="2"/>
  <c r="AD236" i="2"/>
  <c r="AE236" i="2"/>
  <c r="P237" i="2"/>
  <c r="Q237" i="2"/>
  <c r="R237" i="2"/>
  <c r="S237" i="2" s="1"/>
  <c r="V237" i="2"/>
  <c r="AD237" i="2"/>
  <c r="AE237" i="2"/>
  <c r="P238" i="2"/>
  <c r="Q238" i="2"/>
  <c r="R238" i="2"/>
  <c r="S238" i="2" s="1"/>
  <c r="V238" i="2"/>
  <c r="AD238" i="2"/>
  <c r="AE238" i="2"/>
  <c r="P239" i="2"/>
  <c r="Q239" i="2"/>
  <c r="R239" i="2"/>
  <c r="S239" i="2" s="1"/>
  <c r="V239" i="2"/>
  <c r="AD239" i="2"/>
  <c r="AF239" i="2" s="1"/>
  <c r="AE239" i="2"/>
  <c r="P240" i="2"/>
  <c r="V240" i="2"/>
  <c r="AD240" i="2"/>
  <c r="AF240" i="2" s="1"/>
  <c r="AE240" i="2"/>
  <c r="P241" i="2"/>
  <c r="Q241" i="2"/>
  <c r="R241" i="2"/>
  <c r="S241" i="2" s="1"/>
  <c r="V241" i="2"/>
  <c r="AD241" i="2"/>
  <c r="AF241" i="2" s="1"/>
  <c r="AE241" i="2"/>
  <c r="P242" i="2"/>
  <c r="Q242" i="2"/>
  <c r="R242" i="2"/>
  <c r="S242" i="2" s="1"/>
  <c r="V242" i="2"/>
  <c r="AD242" i="2"/>
  <c r="AF242" i="2" s="1"/>
  <c r="AE242" i="2"/>
  <c r="P243" i="2"/>
  <c r="Q243" i="2"/>
  <c r="R243" i="2"/>
  <c r="S243" i="2" s="1"/>
  <c r="V243" i="2"/>
  <c r="AD243" i="2"/>
  <c r="AF243" i="2" s="1"/>
  <c r="AE243" i="2"/>
  <c r="P244" i="2"/>
  <c r="Q244" i="2"/>
  <c r="R244" i="2"/>
  <c r="S244" i="2" s="1"/>
  <c r="V244" i="2"/>
  <c r="AD244" i="2"/>
  <c r="AF244" i="2" s="1"/>
  <c r="AE244" i="2"/>
  <c r="P245" i="2"/>
  <c r="Q245" i="2"/>
  <c r="R245" i="2"/>
  <c r="S245" i="2" s="1"/>
  <c r="V245" i="2"/>
  <c r="AD245" i="2"/>
  <c r="AF245" i="2" s="1"/>
  <c r="AE245" i="2"/>
  <c r="P246" i="2"/>
  <c r="Q246" i="2"/>
  <c r="R246" i="2"/>
  <c r="S246" i="2" s="1"/>
  <c r="V246" i="2"/>
  <c r="AD246" i="2"/>
  <c r="AF246" i="2" s="1"/>
  <c r="AE246" i="2"/>
  <c r="P247" i="2"/>
  <c r="Q247" i="2"/>
  <c r="R247" i="2"/>
  <c r="S247" i="2" s="1"/>
  <c r="V247" i="2"/>
  <c r="AD247" i="2"/>
  <c r="AF247" i="2" s="1"/>
  <c r="AE247" i="2"/>
  <c r="P248" i="2"/>
  <c r="V248" i="2"/>
  <c r="AD248" i="2"/>
  <c r="AE248" i="2"/>
  <c r="P249" i="2"/>
  <c r="V249" i="2"/>
  <c r="AD249" i="2"/>
  <c r="AE249" i="2"/>
  <c r="S250" i="2"/>
  <c r="V250" i="2"/>
  <c r="AD250" i="2"/>
  <c r="AE250" i="2"/>
  <c r="P251" i="2"/>
  <c r="Q251" i="2"/>
  <c r="R251" i="2"/>
  <c r="S251" i="2" s="1"/>
  <c r="V251" i="2"/>
  <c r="AD251" i="2"/>
  <c r="AF251" i="2" s="1"/>
  <c r="AE251" i="2"/>
  <c r="P252" i="2"/>
  <c r="Q252" i="2"/>
  <c r="R252" i="2"/>
  <c r="S252" i="2" s="1"/>
  <c r="V252" i="2"/>
  <c r="AD252" i="2"/>
  <c r="AE252" i="2"/>
  <c r="P253" i="2"/>
  <c r="Q253" i="2"/>
  <c r="R253" i="2"/>
  <c r="S253" i="2" s="1"/>
  <c r="V253" i="2"/>
  <c r="AD253" i="2"/>
  <c r="AF253" i="2" s="1"/>
  <c r="AE253" i="2"/>
  <c r="P254" i="2"/>
  <c r="Q254" i="2"/>
  <c r="R254" i="2"/>
  <c r="S254" i="2" s="1"/>
  <c r="V254" i="2"/>
  <c r="AD254" i="2"/>
  <c r="AE254" i="2"/>
  <c r="P255" i="2"/>
  <c r="Q255" i="2"/>
  <c r="R255" i="2"/>
  <c r="S255" i="2"/>
  <c r="V255" i="2"/>
  <c r="AD255" i="2"/>
  <c r="AF255" i="2" s="1"/>
  <c r="AE255" i="2"/>
  <c r="P256" i="2"/>
  <c r="V256" i="2"/>
  <c r="AD256" i="2"/>
  <c r="AE256" i="2"/>
  <c r="AF256" i="2"/>
  <c r="P257" i="2"/>
  <c r="V257" i="2"/>
  <c r="AD257" i="2"/>
  <c r="AE257" i="2"/>
  <c r="AF257" i="2" s="1"/>
  <c r="P258" i="2"/>
  <c r="Q258" i="2"/>
  <c r="R258" i="2"/>
  <c r="S258" i="2" s="1"/>
  <c r="V258" i="2"/>
  <c r="AD258" i="2"/>
  <c r="AE258" i="2"/>
  <c r="V259" i="2"/>
  <c r="AD259" i="2"/>
  <c r="AE259" i="2"/>
  <c r="P260" i="2"/>
  <c r="Q260" i="2"/>
  <c r="R260" i="2"/>
  <c r="S260" i="2" s="1"/>
  <c r="V260" i="2"/>
  <c r="AD260" i="2"/>
  <c r="AE260" i="2"/>
  <c r="P261" i="2"/>
  <c r="Q261" i="2"/>
  <c r="R261" i="2"/>
  <c r="S261" i="2" s="1"/>
  <c r="V261" i="2"/>
  <c r="AD261" i="2"/>
  <c r="AE261" i="2"/>
  <c r="P262" i="2"/>
  <c r="Q262" i="2"/>
  <c r="R262" i="2"/>
  <c r="S262" i="2" s="1"/>
  <c r="V262" i="2"/>
  <c r="AD262" i="2"/>
  <c r="AE262" i="2"/>
  <c r="P263" i="2"/>
  <c r="Q263" i="2"/>
  <c r="R263" i="2"/>
  <c r="S263" i="2" s="1"/>
  <c r="V263" i="2"/>
  <c r="AD263" i="2"/>
  <c r="AE263" i="2"/>
  <c r="P264" i="2"/>
  <c r="Q264" i="2"/>
  <c r="R264" i="2"/>
  <c r="S264" i="2" s="1"/>
  <c r="V264" i="2"/>
  <c r="AD264" i="2"/>
  <c r="AE264" i="2"/>
  <c r="P265" i="2"/>
  <c r="Q265" i="2"/>
  <c r="R265" i="2"/>
  <c r="S265" i="2" s="1"/>
  <c r="V265" i="2"/>
  <c r="AD265" i="2"/>
  <c r="AE265" i="2"/>
  <c r="P266" i="2"/>
  <c r="Q266" i="2"/>
  <c r="R266" i="2"/>
  <c r="S266" i="2" s="1"/>
  <c r="V266" i="2"/>
  <c r="AD266" i="2"/>
  <c r="AE266" i="2"/>
  <c r="P267" i="2"/>
  <c r="Q267" i="2"/>
  <c r="R267" i="2"/>
  <c r="S267" i="2" s="1"/>
  <c r="V267" i="2"/>
  <c r="AD267" i="2"/>
  <c r="AE267" i="2"/>
  <c r="P268" i="2"/>
  <c r="Q268" i="2"/>
  <c r="R268" i="2"/>
  <c r="S268" i="2" s="1"/>
  <c r="V268" i="2"/>
  <c r="AD268" i="2"/>
  <c r="AE268" i="2"/>
  <c r="P269" i="2"/>
  <c r="V269" i="2"/>
  <c r="AD269" i="2"/>
  <c r="AF269" i="2" s="1"/>
  <c r="AE269" i="2"/>
  <c r="P270" i="2"/>
  <c r="V270" i="2"/>
  <c r="AD270" i="2"/>
  <c r="AF270" i="2" s="1"/>
  <c r="AE270" i="2"/>
  <c r="P271" i="2"/>
  <c r="Q271" i="2"/>
  <c r="R271" i="2"/>
  <c r="S271" i="2" s="1"/>
  <c r="V271" i="2"/>
  <c r="AD271" i="2"/>
  <c r="AE271" i="2"/>
  <c r="P272" i="2"/>
  <c r="V272" i="2"/>
  <c r="AD272" i="2"/>
  <c r="AF272" i="2" s="1"/>
  <c r="AE272" i="2"/>
  <c r="P273" i="2"/>
  <c r="Q273" i="2"/>
  <c r="R273" i="2"/>
  <c r="S273" i="2" s="1"/>
  <c r="V273" i="2"/>
  <c r="AD273" i="2"/>
  <c r="AF273" i="2" s="1"/>
  <c r="AE273" i="2"/>
  <c r="P274" i="2"/>
  <c r="Q274" i="2"/>
  <c r="R274" i="2"/>
  <c r="S274" i="2" s="1"/>
  <c r="V274" i="2"/>
  <c r="AD274" i="2"/>
  <c r="AF274" i="2" s="1"/>
  <c r="AE274" i="2"/>
  <c r="P275" i="2"/>
  <c r="Q275" i="2"/>
  <c r="R275" i="2"/>
  <c r="S275" i="2" s="1"/>
  <c r="V275" i="2"/>
  <c r="AD275" i="2"/>
  <c r="AF275" i="2" s="1"/>
  <c r="AE275" i="2"/>
  <c r="P276" i="2"/>
  <c r="Q276" i="2"/>
  <c r="R276" i="2"/>
  <c r="S276" i="2" s="1"/>
  <c r="V276" i="2"/>
  <c r="AD276" i="2"/>
  <c r="AF276" i="2" s="1"/>
  <c r="AE276" i="2"/>
  <c r="P277" i="2"/>
  <c r="Q277" i="2"/>
  <c r="R277" i="2"/>
  <c r="S277" i="2" s="1"/>
  <c r="V277" i="2"/>
  <c r="AD277" i="2"/>
  <c r="AF277" i="2" s="1"/>
  <c r="AE277" i="2"/>
  <c r="P278" i="2"/>
  <c r="Q278" i="2"/>
  <c r="R278" i="2"/>
  <c r="S278" i="2" s="1"/>
  <c r="V278" i="2"/>
  <c r="AD278" i="2"/>
  <c r="AF278" i="2" s="1"/>
  <c r="AE278" i="2"/>
  <c r="P279" i="2"/>
  <c r="V279" i="2"/>
  <c r="AD279" i="2"/>
  <c r="AF279" i="2" s="1"/>
  <c r="AE279" i="2"/>
  <c r="P280" i="2"/>
  <c r="V280" i="2"/>
  <c r="AD280" i="2"/>
  <c r="AE280" i="2"/>
  <c r="P281" i="2"/>
  <c r="Q281" i="2"/>
  <c r="R281" i="2"/>
  <c r="S281" i="2" s="1"/>
  <c r="V281" i="2"/>
  <c r="AD281" i="2"/>
  <c r="AE281" i="2"/>
  <c r="P282" i="2"/>
  <c r="Q282" i="2"/>
  <c r="R282" i="2"/>
  <c r="S282" i="2" s="1"/>
  <c r="V282" i="2"/>
  <c r="AD282" i="2"/>
  <c r="AE282" i="2"/>
  <c r="P283" i="2"/>
  <c r="Q283" i="2"/>
  <c r="R283" i="2"/>
  <c r="S283" i="2" s="1"/>
  <c r="V283" i="2"/>
  <c r="AD283" i="2"/>
  <c r="AE283" i="2"/>
  <c r="P284" i="2"/>
  <c r="V284" i="2"/>
  <c r="AD284" i="2"/>
  <c r="AE284" i="2"/>
  <c r="P285" i="2"/>
  <c r="Q285" i="2"/>
  <c r="R285" i="2"/>
  <c r="S285" i="2"/>
  <c r="V285" i="2"/>
  <c r="AD285" i="2"/>
  <c r="AF285" i="2" s="1"/>
  <c r="AE285" i="2"/>
  <c r="P286" i="2"/>
  <c r="Q286" i="2"/>
  <c r="R286" i="2"/>
  <c r="S286" i="2" s="1"/>
  <c r="V286" i="2"/>
  <c r="AD286" i="2"/>
  <c r="AE286" i="2"/>
  <c r="P287" i="2"/>
  <c r="V287" i="2"/>
  <c r="AD287" i="2"/>
  <c r="AE287" i="2"/>
  <c r="P288" i="2"/>
  <c r="Q288" i="2"/>
  <c r="R288" i="2"/>
  <c r="S288" i="2" s="1"/>
  <c r="V288" i="2"/>
  <c r="AD288" i="2"/>
  <c r="AE288" i="2"/>
  <c r="P289" i="2"/>
  <c r="Q289" i="2"/>
  <c r="R289" i="2"/>
  <c r="S289" i="2" s="1"/>
  <c r="V289" i="2"/>
  <c r="AD289" i="2"/>
  <c r="AE289" i="2"/>
  <c r="P290" i="2"/>
  <c r="Q290" i="2"/>
  <c r="R290" i="2"/>
  <c r="S290" i="2" s="1"/>
  <c r="V290" i="2"/>
  <c r="AD290" i="2"/>
  <c r="AE290" i="2"/>
  <c r="P291" i="2"/>
  <c r="Q291" i="2"/>
  <c r="R291" i="2"/>
  <c r="S291" i="2" s="1"/>
  <c r="V291" i="2"/>
  <c r="AD291" i="2"/>
  <c r="AE291" i="2"/>
  <c r="S292" i="2"/>
  <c r="V292" i="2"/>
  <c r="AD292" i="2"/>
  <c r="AE292" i="2"/>
  <c r="P293" i="2"/>
  <c r="Q293" i="2"/>
  <c r="R293" i="2"/>
  <c r="S293" i="2" s="1"/>
  <c r="V293" i="2"/>
  <c r="AD293" i="2"/>
  <c r="AE293" i="2"/>
  <c r="P294" i="2"/>
  <c r="S294" i="2"/>
  <c r="V294" i="2"/>
  <c r="AD294" i="2"/>
  <c r="AE294" i="2"/>
  <c r="P295" i="2"/>
  <c r="V295" i="2"/>
  <c r="AD295" i="2"/>
  <c r="AE295" i="2"/>
  <c r="AF295" i="2" s="1"/>
  <c r="P296" i="2"/>
  <c r="V296" i="2"/>
  <c r="AD296" i="2"/>
  <c r="AE296" i="2"/>
  <c r="P297" i="2"/>
  <c r="V297" i="2"/>
  <c r="AD297" i="2"/>
  <c r="AE297" i="2"/>
  <c r="P298" i="2"/>
  <c r="V298" i="2"/>
  <c r="AD298" i="2"/>
  <c r="AE298" i="2"/>
  <c r="AD299" i="2"/>
  <c r="AE299" i="2"/>
  <c r="P300" i="2"/>
  <c r="V300" i="2"/>
  <c r="AD300" i="2"/>
  <c r="AE300" i="2"/>
  <c r="P301" i="2"/>
  <c r="V301" i="2"/>
  <c r="AD301" i="2"/>
  <c r="AE301" i="2"/>
  <c r="P302" i="2"/>
  <c r="V302" i="2"/>
  <c r="AD302" i="2"/>
  <c r="AF302" i="2" s="1"/>
  <c r="AE302" i="2"/>
  <c r="P303" i="2"/>
  <c r="V303" i="2"/>
  <c r="AD303" i="2"/>
  <c r="AE303" i="2"/>
  <c r="P304" i="2"/>
  <c r="Q304" i="2"/>
  <c r="R304" i="2"/>
  <c r="S304" i="2" s="1"/>
  <c r="V304" i="2"/>
  <c r="AD304" i="2"/>
  <c r="AE304" i="2"/>
  <c r="P305" i="2"/>
  <c r="S305" i="2"/>
  <c r="V305" i="2"/>
  <c r="AD305" i="2"/>
  <c r="AF305" i="2" s="1"/>
  <c r="AE305" i="2"/>
  <c r="P306" i="2"/>
  <c r="V306" i="2"/>
  <c r="AD306" i="2"/>
  <c r="AE306" i="2"/>
  <c r="P307" i="2"/>
  <c r="S307" i="2"/>
  <c r="V307" i="2"/>
  <c r="AD307" i="2"/>
  <c r="AF307" i="2" s="1"/>
  <c r="AE307" i="2"/>
  <c r="P308" i="2"/>
  <c r="S308" i="2"/>
  <c r="V308" i="2"/>
  <c r="AD308" i="2"/>
  <c r="AE308" i="2"/>
  <c r="P309" i="2"/>
  <c r="S309" i="2"/>
  <c r="V309" i="2"/>
  <c r="AD309" i="2"/>
  <c r="AE309" i="2"/>
  <c r="P310" i="2"/>
  <c r="S310" i="2"/>
  <c r="V310" i="2"/>
  <c r="AD310" i="2"/>
  <c r="AF310" i="2" s="1"/>
  <c r="AE310" i="2"/>
  <c r="P311" i="2"/>
  <c r="Q311" i="2"/>
  <c r="R311" i="2"/>
  <c r="S311" i="2" s="1"/>
  <c r="V311" i="2"/>
  <c r="AD311" i="2"/>
  <c r="AE311" i="2"/>
  <c r="P312" i="2"/>
  <c r="S312" i="2"/>
  <c r="V312" i="2"/>
  <c r="AD312" i="2"/>
  <c r="AF312" i="2" s="1"/>
  <c r="AE312" i="2"/>
  <c r="P313" i="2"/>
  <c r="S313" i="2"/>
  <c r="V313" i="2"/>
  <c r="AD313" i="2"/>
  <c r="AE313" i="2"/>
  <c r="P314" i="2"/>
  <c r="S314" i="2"/>
  <c r="V314" i="2"/>
  <c r="AD314" i="2"/>
  <c r="AF314" i="2" s="1"/>
  <c r="AE314" i="2"/>
  <c r="P315" i="2"/>
  <c r="S315" i="2"/>
  <c r="V315" i="2"/>
  <c r="AD315" i="2"/>
  <c r="AE315" i="2"/>
  <c r="AF315" i="2" s="1"/>
  <c r="P316" i="2"/>
  <c r="Q316" i="2"/>
  <c r="R316" i="2"/>
  <c r="S316" i="2" s="1"/>
  <c r="V316" i="2"/>
  <c r="AD316" i="2"/>
  <c r="AE316" i="2"/>
  <c r="P317" i="2"/>
  <c r="V317" i="2"/>
  <c r="AD317" i="2"/>
  <c r="AE317" i="2"/>
  <c r="P318" i="2"/>
  <c r="S318" i="2"/>
  <c r="V318" i="2"/>
  <c r="AD318" i="2"/>
  <c r="AF318" i="2" s="1"/>
  <c r="AE318" i="2"/>
  <c r="P319" i="2"/>
  <c r="Q319" i="2"/>
  <c r="R319" i="2"/>
  <c r="S319" i="2" s="1"/>
  <c r="V319" i="2"/>
  <c r="AD319" i="2"/>
  <c r="AF319" i="2" s="1"/>
  <c r="AE319" i="2"/>
  <c r="P320" i="2"/>
  <c r="V320" i="2"/>
  <c r="AD320" i="2"/>
  <c r="AE320" i="2"/>
  <c r="P321" i="2"/>
  <c r="S321" i="2"/>
  <c r="V321" i="2"/>
  <c r="AD321" i="2"/>
  <c r="AE321" i="2"/>
  <c r="P322" i="2"/>
  <c r="S322" i="2"/>
  <c r="V322" i="2"/>
  <c r="AD322" i="2"/>
  <c r="AE322" i="2"/>
  <c r="P323" i="2"/>
  <c r="S323" i="2"/>
  <c r="V323" i="2"/>
  <c r="AD323" i="2"/>
  <c r="AF323" i="2" s="1"/>
  <c r="AE323" i="2"/>
  <c r="P324" i="2"/>
  <c r="S324" i="2"/>
  <c r="V324" i="2"/>
  <c r="AD324" i="2"/>
  <c r="AE324" i="2"/>
  <c r="P325" i="2"/>
  <c r="Q325" i="2"/>
  <c r="R325" i="2"/>
  <c r="S325" i="2" s="1"/>
  <c r="V325" i="2"/>
  <c r="AD325" i="2"/>
  <c r="AE325" i="2"/>
  <c r="AF325" i="2" s="1"/>
  <c r="P326" i="2"/>
  <c r="Q326" i="2"/>
  <c r="R326" i="2"/>
  <c r="S326" i="2" s="1"/>
  <c r="V326" i="2"/>
  <c r="AD326" i="2"/>
  <c r="AE326" i="2"/>
  <c r="P327" i="2"/>
  <c r="S327" i="2"/>
  <c r="V327" i="2"/>
  <c r="AD327" i="2"/>
  <c r="AF327" i="2" s="1"/>
  <c r="AE327" i="2"/>
  <c r="P328" i="2"/>
  <c r="V328" i="2"/>
  <c r="AD328" i="2"/>
  <c r="AF328" i="2" s="1"/>
  <c r="AE328" i="2"/>
  <c r="P329" i="2"/>
  <c r="Q329" i="2"/>
  <c r="R329" i="2"/>
  <c r="S329" i="2" s="1"/>
  <c r="V329" i="2"/>
  <c r="AD329" i="2"/>
  <c r="AF329" i="2" s="1"/>
  <c r="AE329" i="2"/>
  <c r="P330" i="2"/>
  <c r="S330" i="2"/>
  <c r="V330" i="2"/>
  <c r="AD330" i="2"/>
  <c r="AF330" i="2" s="1"/>
  <c r="AE330" i="2"/>
  <c r="P331" i="2"/>
  <c r="S331" i="2"/>
  <c r="V331" i="2"/>
  <c r="AD331" i="2"/>
  <c r="AE331" i="2"/>
  <c r="P332" i="2"/>
  <c r="Q332" i="2"/>
  <c r="R332" i="2"/>
  <c r="S332" i="2" s="1"/>
  <c r="V332" i="2"/>
  <c r="AD332" i="2"/>
  <c r="AF332" i="2" s="1"/>
  <c r="AE332" i="2"/>
  <c r="P333" i="2"/>
  <c r="Q333" i="2"/>
  <c r="R333" i="2"/>
  <c r="S333" i="2" s="1"/>
  <c r="V333" i="2"/>
  <c r="AD333" i="2"/>
  <c r="AE333" i="2"/>
  <c r="P334" i="2"/>
  <c r="Q334" i="2"/>
  <c r="R334" i="2"/>
  <c r="S334" i="2" s="1"/>
  <c r="V334" i="2"/>
  <c r="AD334" i="2"/>
  <c r="AF334" i="2" s="1"/>
  <c r="AE334" i="2"/>
  <c r="P335" i="2"/>
  <c r="Q335" i="2"/>
  <c r="R335" i="2"/>
  <c r="S335" i="2" s="1"/>
  <c r="V335" i="2"/>
  <c r="AD335" i="2"/>
  <c r="AE335" i="2"/>
  <c r="P336" i="2"/>
  <c r="Q336" i="2"/>
  <c r="R336" i="2"/>
  <c r="S336" i="2" s="1"/>
  <c r="V336" i="2"/>
  <c r="AD336" i="2"/>
  <c r="AF336" i="2" s="1"/>
  <c r="AE336" i="2"/>
  <c r="P337" i="2"/>
  <c r="V337" i="2"/>
  <c r="AD337" i="2"/>
  <c r="AF337" i="2" s="1"/>
  <c r="AE337" i="2"/>
  <c r="P338" i="2"/>
  <c r="S338" i="2"/>
  <c r="V338" i="2"/>
  <c r="AD338" i="2"/>
  <c r="AE338" i="2"/>
  <c r="P339" i="2"/>
  <c r="S339" i="2"/>
  <c r="V339" i="2"/>
  <c r="AD339" i="2"/>
  <c r="AE339" i="2"/>
  <c r="P340" i="2"/>
  <c r="S340" i="2"/>
  <c r="V340" i="2"/>
  <c r="AD340" i="2"/>
  <c r="AE340" i="2"/>
  <c r="P341" i="2"/>
  <c r="Q341" i="2"/>
  <c r="R341" i="2"/>
  <c r="S341" i="2" s="1"/>
  <c r="V341" i="2"/>
  <c r="AD341" i="2"/>
  <c r="AE341" i="2"/>
  <c r="P342" i="2"/>
  <c r="V342" i="2"/>
  <c r="AD342" i="2"/>
  <c r="AE342" i="2"/>
  <c r="P343" i="2"/>
  <c r="Q343" i="2"/>
  <c r="R343" i="2"/>
  <c r="S343" i="2"/>
  <c r="V343" i="2"/>
  <c r="AD343" i="2"/>
  <c r="AF343" i="2" s="1"/>
  <c r="AE343" i="2"/>
  <c r="P344" i="2"/>
  <c r="Q344" i="2"/>
  <c r="S344" i="2"/>
  <c r="V344" i="2"/>
  <c r="AD344" i="2"/>
  <c r="AE344" i="2"/>
  <c r="P345" i="2"/>
  <c r="S345" i="2"/>
  <c r="V345" i="2"/>
  <c r="AD345" i="2"/>
  <c r="AF345" i="2" s="1"/>
  <c r="AE345" i="2"/>
  <c r="P346" i="2"/>
  <c r="Q346" i="2"/>
  <c r="R346" i="2"/>
  <c r="S346" i="2" s="1"/>
  <c r="V346" i="2"/>
  <c r="AD346" i="2"/>
  <c r="AF346" i="2" s="1"/>
  <c r="AE346" i="2"/>
  <c r="P347" i="2"/>
  <c r="Q347" i="2"/>
  <c r="R347" i="2"/>
  <c r="S347" i="2" s="1"/>
  <c r="V347" i="2"/>
  <c r="AD347" i="2"/>
  <c r="AE347" i="2"/>
  <c r="P348" i="2"/>
  <c r="S348" i="2"/>
  <c r="V348" i="2"/>
  <c r="AD348" i="2"/>
  <c r="AF348" i="2" s="1"/>
  <c r="AE348" i="2"/>
  <c r="P349" i="2"/>
  <c r="Q349" i="2"/>
  <c r="R349" i="2"/>
  <c r="S349" i="2" s="1"/>
  <c r="V349" i="2"/>
  <c r="AD349" i="2"/>
  <c r="AE349" i="2"/>
  <c r="P350" i="2"/>
  <c r="S350" i="2"/>
  <c r="V350" i="2"/>
  <c r="AD350" i="2"/>
  <c r="AE350" i="2"/>
  <c r="P351" i="2"/>
  <c r="S351" i="2"/>
  <c r="V351" i="2"/>
  <c r="AD351" i="2"/>
  <c r="AE351" i="2"/>
  <c r="P352" i="2"/>
  <c r="S352" i="2"/>
  <c r="V352" i="2"/>
  <c r="AD352" i="2"/>
  <c r="AE352" i="2"/>
  <c r="P353" i="2"/>
  <c r="V353" i="2"/>
  <c r="AD353" i="2"/>
  <c r="AF353" i="2" s="1"/>
  <c r="AE353" i="2"/>
  <c r="P354" i="2"/>
  <c r="S354" i="2"/>
  <c r="V354" i="2"/>
  <c r="AD354" i="2"/>
  <c r="AF354" i="2" s="1"/>
  <c r="AE354" i="2"/>
  <c r="P355" i="2"/>
  <c r="S355" i="2"/>
  <c r="V355" i="2"/>
  <c r="AD355" i="2"/>
  <c r="AE355" i="2"/>
  <c r="P356" i="2"/>
  <c r="S356" i="2"/>
  <c r="V356" i="2"/>
  <c r="AD356" i="2"/>
  <c r="AF356" i="2" s="1"/>
  <c r="AE356" i="2"/>
  <c r="P357" i="2"/>
  <c r="S357" i="2"/>
  <c r="V357" i="2"/>
  <c r="AD357" i="2"/>
  <c r="AE357" i="2"/>
  <c r="P358" i="2"/>
  <c r="S358" i="2"/>
  <c r="V358" i="2"/>
  <c r="AD358" i="2"/>
  <c r="AE358" i="2"/>
  <c r="P359" i="2"/>
  <c r="S359" i="2"/>
  <c r="V359" i="2"/>
  <c r="AD359" i="2"/>
  <c r="AE359" i="2"/>
  <c r="P360" i="2"/>
  <c r="Q360" i="2"/>
  <c r="R360" i="2"/>
  <c r="S360" i="2" s="1"/>
  <c r="V360" i="2"/>
  <c r="AD360" i="2"/>
  <c r="AE360" i="2"/>
  <c r="P361" i="2"/>
  <c r="V361" i="2"/>
  <c r="AD361" i="2"/>
  <c r="AE361" i="2"/>
  <c r="P362" i="2"/>
  <c r="S362" i="2"/>
  <c r="V362" i="2"/>
  <c r="AD362" i="2"/>
  <c r="AE362" i="2"/>
  <c r="P363" i="2"/>
  <c r="S363" i="2"/>
  <c r="V363" i="2"/>
  <c r="AD363" i="2"/>
  <c r="AE363" i="2"/>
  <c r="P364" i="2"/>
  <c r="S364" i="2"/>
  <c r="V364" i="2"/>
  <c r="AD364" i="2"/>
  <c r="AE364" i="2"/>
  <c r="P365" i="2"/>
  <c r="Q365" i="2"/>
  <c r="S365" i="2"/>
  <c r="V365" i="2"/>
  <c r="AD365" i="2"/>
  <c r="AF365" i="2" s="1"/>
  <c r="AE365" i="2"/>
  <c r="P366" i="2"/>
  <c r="V366" i="2"/>
  <c r="AD366" i="2"/>
  <c r="AE366" i="2"/>
  <c r="P367" i="2"/>
  <c r="S367" i="2"/>
  <c r="V367" i="2"/>
  <c r="AD367" i="2"/>
  <c r="AE367" i="2"/>
  <c r="P368" i="2"/>
  <c r="S368" i="2"/>
  <c r="V368" i="2"/>
  <c r="AD368" i="2"/>
  <c r="AE368" i="2"/>
  <c r="P369" i="2"/>
  <c r="S369" i="2"/>
  <c r="V369" i="2"/>
  <c r="AD369" i="2"/>
  <c r="AF369" i="2" s="1"/>
  <c r="AE369" i="2"/>
  <c r="P370" i="2"/>
  <c r="S370" i="2"/>
  <c r="V370" i="2"/>
  <c r="AD370" i="2"/>
  <c r="AE370" i="2"/>
  <c r="AF370" i="2"/>
  <c r="P371" i="2"/>
  <c r="S371" i="2"/>
  <c r="V371" i="2"/>
  <c r="AD371" i="2"/>
  <c r="AF371" i="2" s="1"/>
  <c r="AE371" i="2"/>
  <c r="P372" i="2"/>
  <c r="S372" i="2"/>
  <c r="V372" i="2"/>
  <c r="AD372" i="2"/>
  <c r="AE372" i="2"/>
  <c r="P373" i="2"/>
  <c r="S373" i="2"/>
  <c r="V373" i="2"/>
  <c r="AD373" i="2"/>
  <c r="AF373" i="2" s="1"/>
  <c r="AE373" i="2"/>
  <c r="P374" i="2"/>
  <c r="Q374" i="2"/>
  <c r="R374" i="2"/>
  <c r="S374" i="2" s="1"/>
  <c r="V374" i="2"/>
  <c r="AD374" i="2"/>
  <c r="AF374" i="2" s="1"/>
  <c r="AE374" i="2"/>
  <c r="P375" i="2"/>
  <c r="V375" i="2"/>
  <c r="AD375" i="2"/>
  <c r="AF375" i="2" s="1"/>
  <c r="AE375" i="2"/>
  <c r="P376" i="2"/>
  <c r="V376" i="2"/>
  <c r="AD376" i="2"/>
  <c r="AF376" i="2" s="1"/>
  <c r="AE376" i="2"/>
  <c r="P377" i="2"/>
  <c r="S377" i="2"/>
  <c r="V377" i="2"/>
  <c r="AD377" i="2"/>
  <c r="AF377" i="2" s="1"/>
  <c r="AE377" i="2"/>
  <c r="P378" i="2"/>
  <c r="S378" i="2"/>
  <c r="V378" i="2"/>
  <c r="AD378" i="2"/>
  <c r="AE378" i="2"/>
  <c r="P379" i="2"/>
  <c r="Q379" i="2"/>
  <c r="R379" i="2"/>
  <c r="S379" i="2" s="1"/>
  <c r="V379" i="2"/>
  <c r="AD379" i="2"/>
  <c r="AF379" i="2" s="1"/>
  <c r="AE379" i="2"/>
  <c r="P380" i="2"/>
  <c r="V380" i="2"/>
  <c r="AD380" i="2"/>
  <c r="AE380" i="2"/>
  <c r="P381" i="2"/>
  <c r="Q381" i="2"/>
  <c r="R381" i="2"/>
  <c r="S381" i="2" s="1"/>
  <c r="V381" i="2"/>
  <c r="AD381" i="2"/>
  <c r="AE381" i="2"/>
  <c r="P382" i="2"/>
  <c r="Q382" i="2"/>
  <c r="R382" i="2"/>
  <c r="S382" i="2" s="1"/>
  <c r="V382" i="2"/>
  <c r="AD382" i="2"/>
  <c r="AE382" i="2"/>
  <c r="P383" i="2"/>
  <c r="V383" i="2"/>
  <c r="AD383" i="2"/>
  <c r="AF383" i="2" s="1"/>
  <c r="AE383" i="2"/>
  <c r="P384" i="2"/>
  <c r="S384" i="2"/>
  <c r="V384" i="2"/>
  <c r="AD384" i="2"/>
  <c r="AE384" i="2"/>
  <c r="P385" i="2"/>
  <c r="Q385" i="2"/>
  <c r="R385" i="2"/>
  <c r="S385" i="2" s="1"/>
  <c r="V385" i="2"/>
  <c r="AD385" i="2"/>
  <c r="AE385" i="2"/>
  <c r="P386" i="2"/>
  <c r="Q386" i="2"/>
  <c r="R386" i="2"/>
  <c r="S386" i="2" s="1"/>
  <c r="V386" i="2"/>
  <c r="AD386" i="2"/>
  <c r="AE386" i="2"/>
  <c r="P387" i="2"/>
  <c r="Q387" i="2"/>
  <c r="R387" i="2"/>
  <c r="S387" i="2" s="1"/>
  <c r="V387" i="2"/>
  <c r="AD387" i="2"/>
  <c r="AE387" i="2"/>
  <c r="P388" i="2"/>
  <c r="Q388" i="2"/>
  <c r="R388" i="2"/>
  <c r="S388" i="2" s="1"/>
  <c r="V388" i="2"/>
  <c r="AD388" i="2"/>
  <c r="AE388" i="2"/>
  <c r="P389" i="2"/>
  <c r="S389" i="2"/>
  <c r="V389" i="2"/>
  <c r="AD389" i="2"/>
  <c r="AE389" i="2"/>
  <c r="P390" i="2"/>
  <c r="Q390" i="2"/>
  <c r="R390" i="2"/>
  <c r="S390" i="2" s="1"/>
  <c r="V390" i="2"/>
  <c r="AD390" i="2"/>
  <c r="AE390" i="2"/>
  <c r="P391" i="2"/>
  <c r="Q391" i="2"/>
  <c r="R391" i="2"/>
  <c r="S391" i="2" s="1"/>
  <c r="V391" i="2"/>
  <c r="AD391" i="2"/>
  <c r="AF391" i="2" s="1"/>
  <c r="AE391" i="2"/>
  <c r="P392" i="2"/>
  <c r="Q392" i="2"/>
  <c r="R392" i="2"/>
  <c r="S392" i="2" s="1"/>
  <c r="V392" i="2"/>
  <c r="AD392" i="2"/>
  <c r="AF392" i="2" s="1"/>
  <c r="AE392" i="2"/>
  <c r="P393" i="2"/>
  <c r="Q393" i="2"/>
  <c r="R393" i="2"/>
  <c r="S393" i="2" s="1"/>
  <c r="V393" i="2"/>
  <c r="AD393" i="2"/>
  <c r="AE393" i="2"/>
  <c r="P394" i="2"/>
  <c r="Q394" i="2"/>
  <c r="R394" i="2"/>
  <c r="S394" i="2" s="1"/>
  <c r="V394" i="2"/>
  <c r="AD394" i="2"/>
  <c r="AF394" i="2" s="1"/>
  <c r="AE394" i="2"/>
  <c r="P395" i="2"/>
  <c r="Q395" i="2"/>
  <c r="R395" i="2"/>
  <c r="S395" i="2" s="1"/>
  <c r="V395" i="2"/>
  <c r="AD395" i="2"/>
  <c r="AE395" i="2"/>
  <c r="P396" i="2"/>
  <c r="V396" i="2"/>
  <c r="AD396" i="2"/>
  <c r="AF396" i="2" s="1"/>
  <c r="AE396" i="2"/>
  <c r="P397" i="2"/>
  <c r="Q397" i="2"/>
  <c r="R397" i="2"/>
  <c r="S397" i="2" s="1"/>
  <c r="V397" i="2"/>
  <c r="AD397" i="2"/>
  <c r="AF397" i="2" s="1"/>
  <c r="AE397" i="2"/>
  <c r="P398" i="2"/>
  <c r="S398" i="2"/>
  <c r="V398" i="2"/>
  <c r="AD398" i="2"/>
  <c r="AE398" i="2"/>
  <c r="AF398" i="2" s="1"/>
  <c r="P399" i="2"/>
  <c r="Q399" i="2"/>
  <c r="R399" i="2"/>
  <c r="S399" i="2" s="1"/>
  <c r="V399" i="2"/>
  <c r="AD399" i="2"/>
  <c r="AE399" i="2"/>
  <c r="AF399" i="2" s="1"/>
  <c r="P400" i="2"/>
  <c r="Q400" i="2"/>
  <c r="R400" i="2"/>
  <c r="S400" i="2" s="1"/>
  <c r="V400" i="2"/>
  <c r="AD400" i="2"/>
  <c r="AE400" i="2"/>
  <c r="AF400" i="2" s="1"/>
  <c r="P401" i="2"/>
  <c r="Q401" i="2"/>
  <c r="R401" i="2"/>
  <c r="S401" i="2" s="1"/>
  <c r="V401" i="2"/>
  <c r="AD401" i="2"/>
  <c r="AE401" i="2"/>
  <c r="AF401" i="2" s="1"/>
  <c r="P402" i="2"/>
  <c r="V402" i="2"/>
  <c r="AD402" i="2"/>
  <c r="AE402" i="2"/>
  <c r="P403" i="2"/>
  <c r="Q403" i="2"/>
  <c r="R403" i="2"/>
  <c r="S403" i="2" s="1"/>
  <c r="V403" i="2"/>
  <c r="AD403" i="2"/>
  <c r="AF403" i="2" s="1"/>
  <c r="AE403" i="2"/>
  <c r="P404" i="2"/>
  <c r="Q404" i="2"/>
  <c r="R404" i="2"/>
  <c r="S404" i="2" s="1"/>
  <c r="V404" i="2"/>
  <c r="AD404" i="2"/>
  <c r="AE404" i="2"/>
  <c r="P405" i="2"/>
  <c r="Q405" i="2"/>
  <c r="R405" i="2"/>
  <c r="S405" i="2" s="1"/>
  <c r="V405" i="2"/>
  <c r="AD405" i="2"/>
  <c r="AF405" i="2" s="1"/>
  <c r="AE405" i="2"/>
  <c r="P406" i="2"/>
  <c r="Q406" i="2"/>
  <c r="R406" i="2"/>
  <c r="S406" i="2" s="1"/>
  <c r="V406" i="2"/>
  <c r="AD406" i="2"/>
  <c r="AE406" i="2"/>
  <c r="P407" i="2"/>
  <c r="Q407" i="2"/>
  <c r="R407" i="2"/>
  <c r="S407" i="2" s="1"/>
  <c r="V407" i="2"/>
  <c r="AD407" i="2"/>
  <c r="AF407" i="2" s="1"/>
  <c r="AE407" i="2"/>
  <c r="P408" i="2"/>
  <c r="Q408" i="2"/>
  <c r="R408" i="2"/>
  <c r="S408" i="2" s="1"/>
  <c r="V408" i="2"/>
  <c r="AD408" i="2"/>
  <c r="AE408" i="2"/>
  <c r="P409" i="2"/>
  <c r="Q409" i="2"/>
  <c r="R409" i="2"/>
  <c r="S409" i="2" s="1"/>
  <c r="V409" i="2"/>
  <c r="AD409" i="2"/>
  <c r="AF409" i="2" s="1"/>
  <c r="AE409" i="2"/>
  <c r="P410" i="2"/>
  <c r="V410" i="2"/>
  <c r="AD410" i="2"/>
  <c r="AF410" i="2" s="1"/>
  <c r="AE410" i="2"/>
  <c r="P411" i="2"/>
  <c r="Q411" i="2"/>
  <c r="R411" i="2"/>
  <c r="S411" i="2" s="1"/>
  <c r="V411" i="2"/>
  <c r="AD411" i="2"/>
  <c r="AE411" i="2"/>
  <c r="P412" i="2"/>
  <c r="V412" i="2"/>
  <c r="AD412" i="2"/>
  <c r="AE412" i="2"/>
  <c r="P413" i="2"/>
  <c r="Q413" i="2"/>
  <c r="R413" i="2"/>
  <c r="S413" i="2" s="1"/>
  <c r="V413" i="2"/>
  <c r="AD413" i="2"/>
  <c r="AE413" i="2"/>
  <c r="P414" i="2"/>
  <c r="Q414" i="2"/>
  <c r="R414" i="2"/>
  <c r="S414" i="2" s="1"/>
  <c r="V414" i="2"/>
  <c r="AD414" i="2"/>
  <c r="AE414" i="2"/>
  <c r="P415" i="2"/>
  <c r="Q415" i="2"/>
  <c r="R415" i="2"/>
  <c r="S415" i="2" s="1"/>
  <c r="V415" i="2"/>
  <c r="AD415" i="2"/>
  <c r="AE415" i="2"/>
  <c r="P416" i="2"/>
  <c r="V416" i="2"/>
  <c r="AD416" i="2"/>
  <c r="AF416" i="2" s="1"/>
  <c r="AE416" i="2"/>
  <c r="P417" i="2"/>
  <c r="Q417" i="2"/>
  <c r="R417" i="2"/>
  <c r="S417" i="2" s="1"/>
  <c r="V417" i="2"/>
  <c r="AD417" i="2"/>
  <c r="AF417" i="2" s="1"/>
  <c r="AE417" i="2"/>
  <c r="P418" i="2"/>
  <c r="Q418" i="2"/>
  <c r="R418" i="2"/>
  <c r="S418" i="2" s="1"/>
  <c r="V418" i="2"/>
  <c r="AD418" i="2"/>
  <c r="AF418" i="2" s="1"/>
  <c r="AE418" i="2"/>
  <c r="Q419" i="2"/>
  <c r="R419" i="2"/>
  <c r="S419" i="2" s="1"/>
  <c r="V419" i="2"/>
  <c r="AD419" i="2"/>
  <c r="AE419" i="2"/>
  <c r="AF419" i="2" s="1"/>
  <c r="P420" i="2"/>
  <c r="Q420" i="2"/>
  <c r="R420" i="2"/>
  <c r="S420" i="2" s="1"/>
  <c r="V420" i="2"/>
  <c r="AD420" i="2"/>
  <c r="AE420" i="2"/>
  <c r="P421" i="2"/>
  <c r="V421" i="2"/>
  <c r="AD421" i="2"/>
  <c r="AF421" i="2" s="1"/>
  <c r="AE421" i="2"/>
  <c r="P422" i="2"/>
  <c r="Q422" i="2"/>
  <c r="R422" i="2"/>
  <c r="S422" i="2" s="1"/>
  <c r="V422" i="2"/>
  <c r="AD422" i="2"/>
  <c r="AE422" i="2"/>
  <c r="P423" i="2"/>
  <c r="V423" i="2"/>
  <c r="AD423" i="2"/>
  <c r="AE423" i="2"/>
  <c r="P424" i="2"/>
  <c r="V424" i="2"/>
  <c r="AD424" i="2"/>
  <c r="AE424" i="2"/>
  <c r="P425" i="2"/>
  <c r="Q425" i="2"/>
  <c r="R425" i="2"/>
  <c r="S425" i="2" s="1"/>
  <c r="V425" i="2"/>
  <c r="AD425" i="2"/>
  <c r="AE425" i="2"/>
  <c r="P426" i="2"/>
  <c r="Q426" i="2"/>
  <c r="R426" i="2"/>
  <c r="S426" i="2" s="1"/>
  <c r="V426" i="2"/>
  <c r="AD426" i="2"/>
  <c r="AE426" i="2"/>
  <c r="P427" i="2"/>
  <c r="V427" i="2"/>
  <c r="AD427" i="2"/>
  <c r="AE427" i="2"/>
  <c r="P428" i="2"/>
  <c r="Q428" i="2"/>
  <c r="R428" i="2"/>
  <c r="S428" i="2"/>
  <c r="V428" i="2"/>
  <c r="AD428" i="2"/>
  <c r="AF428" i="2" s="1"/>
  <c r="AE428" i="2"/>
  <c r="P429" i="2"/>
  <c r="Q429" i="2"/>
  <c r="R429" i="2"/>
  <c r="S429" i="2" s="1"/>
  <c r="V429" i="2"/>
  <c r="AD429" i="2"/>
  <c r="AF429" i="2" s="1"/>
  <c r="AE429" i="2"/>
  <c r="P430" i="2"/>
  <c r="V430" i="2"/>
  <c r="AD430" i="2"/>
  <c r="AF430" i="2" s="1"/>
  <c r="AE430" i="2"/>
  <c r="P431" i="2"/>
  <c r="Q431" i="2"/>
  <c r="R431" i="2"/>
  <c r="S431" i="2" s="1"/>
  <c r="V431" i="2"/>
  <c r="AD431" i="2"/>
  <c r="AE431" i="2"/>
  <c r="AF431" i="2" s="1"/>
  <c r="P432" i="2"/>
  <c r="Q432" i="2"/>
  <c r="R432" i="2"/>
  <c r="S432" i="2" s="1"/>
  <c r="V432" i="2"/>
  <c r="AD432" i="2"/>
  <c r="AE432" i="2"/>
  <c r="AF432" i="2" s="1"/>
  <c r="P433" i="2"/>
  <c r="Q433" i="2"/>
  <c r="R433" i="2"/>
  <c r="S433" i="2" s="1"/>
  <c r="V433" i="2"/>
  <c r="AD433" i="2"/>
  <c r="AE433" i="2"/>
  <c r="AF433" i="2" s="1"/>
  <c r="P434" i="2"/>
  <c r="Q434" i="2"/>
  <c r="R434" i="2"/>
  <c r="S434" i="2" s="1"/>
  <c r="V434" i="2"/>
  <c r="AD434" i="2"/>
  <c r="AE434" i="2"/>
  <c r="AF434" i="2" s="1"/>
  <c r="P435" i="2"/>
  <c r="Q435" i="2"/>
  <c r="R435" i="2"/>
  <c r="S435" i="2" s="1"/>
  <c r="V435" i="2"/>
  <c r="AD435" i="2"/>
  <c r="AE435" i="2"/>
  <c r="AF435" i="2" s="1"/>
  <c r="P436" i="2"/>
  <c r="V436" i="2"/>
  <c r="AD436" i="2"/>
  <c r="AE436" i="2"/>
  <c r="P437" i="2"/>
  <c r="Q437" i="2"/>
  <c r="R437" i="2"/>
  <c r="S437" i="2" s="1"/>
  <c r="V437" i="2"/>
  <c r="AD437" i="2"/>
  <c r="AE437" i="2"/>
  <c r="P438" i="2"/>
  <c r="Q438" i="2"/>
  <c r="R438" i="2"/>
  <c r="S438" i="2" s="1"/>
  <c r="V438" i="2"/>
  <c r="AD438" i="2"/>
  <c r="AE438" i="2"/>
  <c r="P439" i="2"/>
  <c r="Q439" i="2"/>
  <c r="R439" i="2"/>
  <c r="S439" i="2" s="1"/>
  <c r="V439" i="2"/>
  <c r="AD439" i="2"/>
  <c r="AE439" i="2"/>
  <c r="P440" i="2"/>
  <c r="V440" i="2"/>
  <c r="AD440" i="2"/>
  <c r="AE440" i="2"/>
  <c r="P441" i="2"/>
  <c r="Q441" i="2"/>
  <c r="R441" i="2"/>
  <c r="S441" i="2" s="1"/>
  <c r="V441" i="2"/>
  <c r="AD441" i="2"/>
  <c r="AE441" i="2"/>
  <c r="P442" i="2"/>
  <c r="Q442" i="2"/>
  <c r="R442" i="2"/>
  <c r="S442" i="2" s="1"/>
  <c r="V442" i="2"/>
  <c r="AD442" i="2"/>
  <c r="AE442" i="2"/>
  <c r="P443" i="2"/>
  <c r="Q443" i="2"/>
  <c r="R443" i="2"/>
  <c r="S443" i="2" s="1"/>
  <c r="V443" i="2"/>
  <c r="AD443" i="2"/>
  <c r="AE443" i="2"/>
  <c r="P444" i="2"/>
  <c r="V444" i="2"/>
  <c r="AD444" i="2"/>
  <c r="AE444" i="2"/>
  <c r="P445" i="2"/>
  <c r="Q445" i="2"/>
  <c r="R445" i="2"/>
  <c r="S445" i="2" s="1"/>
  <c r="V445" i="2"/>
  <c r="AD445" i="2"/>
  <c r="AE445" i="2"/>
  <c r="AF445" i="2" s="1"/>
  <c r="P446" i="2"/>
  <c r="Q446" i="2"/>
  <c r="R446" i="2"/>
  <c r="S446" i="2" s="1"/>
  <c r="V446" i="2"/>
  <c r="AD446" i="2"/>
  <c r="AE446" i="2"/>
  <c r="P447" i="2"/>
  <c r="V447" i="2"/>
  <c r="AD447" i="2"/>
  <c r="AF447" i="2" s="1"/>
  <c r="AE447" i="2"/>
  <c r="P448" i="2"/>
  <c r="Q448" i="2"/>
  <c r="R448" i="2"/>
  <c r="S448" i="2" s="1"/>
  <c r="V448" i="2"/>
  <c r="AD448" i="2"/>
  <c r="AE448" i="2"/>
  <c r="P449" i="2"/>
  <c r="Q449" i="2"/>
  <c r="R449" i="2"/>
  <c r="S449" i="2" s="1"/>
  <c r="V449" i="2"/>
  <c r="AD449" i="2"/>
  <c r="AF449" i="2" s="1"/>
  <c r="AE449" i="2"/>
  <c r="P450" i="2"/>
  <c r="Q450" i="2"/>
  <c r="R450" i="2"/>
  <c r="S450" i="2" s="1"/>
  <c r="V450" i="2"/>
  <c r="AD450" i="2"/>
  <c r="AE450" i="2"/>
  <c r="P451" i="2"/>
  <c r="V451" i="2"/>
  <c r="AD451" i="2"/>
  <c r="AE451" i="2"/>
  <c r="P452" i="2"/>
  <c r="Q452" i="2"/>
  <c r="R452" i="2"/>
  <c r="S452" i="2" s="1"/>
  <c r="V452" i="2"/>
  <c r="AD452" i="2"/>
  <c r="AE452" i="2"/>
  <c r="P453" i="2"/>
  <c r="Q453" i="2"/>
  <c r="R453" i="2"/>
  <c r="S453" i="2" s="1"/>
  <c r="V453" i="2"/>
  <c r="AD453" i="2"/>
  <c r="AE453" i="2"/>
  <c r="P454" i="2"/>
  <c r="V454" i="2"/>
  <c r="AD454" i="2"/>
  <c r="AE454" i="2"/>
  <c r="P455" i="2"/>
  <c r="Q455" i="2"/>
  <c r="R455" i="2"/>
  <c r="S455" i="2" s="1"/>
  <c r="V455" i="2"/>
  <c r="AD455" i="2"/>
  <c r="AE455" i="2"/>
  <c r="P456" i="2"/>
  <c r="Q456" i="2"/>
  <c r="R456" i="2"/>
  <c r="S456" i="2" s="1"/>
  <c r="V456" i="2"/>
  <c r="AD456" i="2"/>
  <c r="AE456" i="2"/>
  <c r="P457" i="2"/>
  <c r="V457" i="2"/>
  <c r="AD457" i="2"/>
  <c r="AE457" i="2"/>
  <c r="P458" i="2"/>
  <c r="Q458" i="2"/>
  <c r="R458" i="2"/>
  <c r="S458" i="2"/>
  <c r="V458" i="2"/>
  <c r="AD458" i="2"/>
  <c r="AF458" i="2" s="1"/>
  <c r="AE458" i="2"/>
  <c r="P459" i="2"/>
  <c r="Q459" i="2"/>
  <c r="R459" i="2"/>
  <c r="S459" i="2" s="1"/>
  <c r="V459" i="2"/>
  <c r="AD459" i="2"/>
  <c r="AF459" i="2" s="1"/>
  <c r="AE459" i="2"/>
  <c r="P460" i="2"/>
  <c r="Q460" i="2"/>
  <c r="R460" i="2"/>
  <c r="S460" i="2" s="1"/>
  <c r="V460" i="2"/>
  <c r="AD460" i="2"/>
  <c r="AE460" i="2"/>
  <c r="P461" i="2"/>
  <c r="V461" i="2"/>
  <c r="AD461" i="2"/>
  <c r="AE461" i="2"/>
  <c r="AF461" i="2" s="1"/>
  <c r="P462" i="2"/>
  <c r="Q462" i="2"/>
  <c r="R462" i="2"/>
  <c r="S462" i="2" s="1"/>
  <c r="V462" i="2"/>
  <c r="AD462" i="2"/>
  <c r="AE462" i="2"/>
  <c r="AF462" i="2" s="1"/>
  <c r="P463" i="2"/>
  <c r="Q463" i="2"/>
  <c r="R463" i="2"/>
  <c r="S463" i="2" s="1"/>
  <c r="V463" i="2"/>
  <c r="AD463" i="2"/>
  <c r="AE463" i="2"/>
  <c r="AF463" i="2" s="1"/>
  <c r="P464" i="2"/>
  <c r="V464" i="2"/>
  <c r="AD464" i="2"/>
  <c r="AE464" i="2"/>
  <c r="P465" i="2"/>
  <c r="Q465" i="2"/>
  <c r="R465" i="2"/>
  <c r="S465" i="2" s="1"/>
  <c r="V465" i="2"/>
  <c r="AD465" i="2"/>
  <c r="AE465" i="2"/>
  <c r="P466" i="2"/>
  <c r="Q466" i="2"/>
  <c r="R466" i="2"/>
  <c r="S466" i="2" s="1"/>
  <c r="V466" i="2"/>
  <c r="AD466" i="2"/>
  <c r="AE466" i="2"/>
  <c r="P467" i="2"/>
  <c r="Q467" i="2"/>
  <c r="R467" i="2"/>
  <c r="S467" i="2" s="1"/>
  <c r="V467" i="2"/>
  <c r="AD467" i="2"/>
  <c r="AE467" i="2"/>
  <c r="P468" i="2"/>
  <c r="Q468" i="2"/>
  <c r="R468" i="2"/>
  <c r="S468" i="2" s="1"/>
  <c r="V468" i="2"/>
  <c r="AD468" i="2"/>
  <c r="AE468" i="2"/>
  <c r="P469" i="2"/>
  <c r="V469" i="2"/>
  <c r="AD469" i="2"/>
  <c r="AE469" i="2"/>
  <c r="P470" i="2"/>
  <c r="Q470" i="2"/>
  <c r="R470" i="2"/>
  <c r="S470" i="2" s="1"/>
  <c r="V470" i="2"/>
  <c r="AD470" i="2"/>
  <c r="AE470" i="2"/>
  <c r="P471" i="2"/>
  <c r="AD471" i="2"/>
  <c r="AF471" i="2" s="1"/>
  <c r="AE471" i="2"/>
  <c r="P472" i="2"/>
  <c r="Q472" i="2"/>
  <c r="R472" i="2"/>
  <c r="S472" i="2" s="1"/>
  <c r="V472" i="2"/>
  <c r="AD472" i="2"/>
  <c r="AE472" i="2"/>
  <c r="P473" i="2"/>
  <c r="V473" i="2"/>
  <c r="AD473" i="2"/>
  <c r="AE473" i="2"/>
  <c r="AF473" i="2" s="1"/>
  <c r="P474" i="2"/>
  <c r="S474" i="2"/>
  <c r="V474" i="2"/>
  <c r="AD474" i="2"/>
  <c r="AF474" i="2" s="1"/>
  <c r="AE474" i="2"/>
  <c r="P475" i="2"/>
  <c r="Q475" i="2"/>
  <c r="R475" i="2"/>
  <c r="S475" i="2" s="1"/>
  <c r="V475" i="2"/>
  <c r="AD475" i="2"/>
  <c r="AE475" i="2"/>
  <c r="P476" i="2"/>
  <c r="Q476" i="2"/>
  <c r="R476" i="2"/>
  <c r="S476" i="2" s="1"/>
  <c r="V476" i="2"/>
  <c r="AD476" i="2"/>
  <c r="AF476" i="2" s="1"/>
  <c r="AE476" i="2"/>
  <c r="P477" i="2"/>
  <c r="Q477" i="2"/>
  <c r="R477" i="2"/>
  <c r="S477" i="2" s="1"/>
  <c r="V477" i="2"/>
  <c r="AD477" i="2"/>
  <c r="AE477" i="2"/>
  <c r="Q642" i="2"/>
  <c r="Q643" i="2"/>
  <c r="Q645" i="2"/>
  <c r="R645" i="2" s="1"/>
  <c r="AF460" i="2" l="1"/>
  <c r="AF470" i="2"/>
  <c r="AF467" i="2"/>
  <c r="AF465" i="2"/>
  <c r="AF457" i="2"/>
  <c r="AF456" i="2"/>
  <c r="AF454" i="2"/>
  <c r="AF453" i="2"/>
  <c r="AF451" i="2"/>
  <c r="AF450" i="2"/>
  <c r="AF448" i="2"/>
  <c r="AF442" i="2"/>
  <c r="AF440" i="2"/>
  <c r="AF439" i="2"/>
  <c r="AF437" i="2"/>
  <c r="AF420" i="2"/>
  <c r="AF446" i="2"/>
  <c r="AF444" i="2"/>
  <c r="AF414" i="2"/>
  <c r="AF412" i="2"/>
  <c r="AF427" i="2"/>
  <c r="AF426" i="2"/>
  <c r="AF424" i="2"/>
  <c r="AF423" i="2"/>
  <c r="AF422" i="2"/>
  <c r="AF415" i="2"/>
  <c r="AF413" i="2"/>
  <c r="AF389" i="2"/>
  <c r="AF388" i="2"/>
  <c r="AF386" i="2"/>
  <c r="AF384" i="2"/>
  <c r="AF381" i="2"/>
  <c r="AF378" i="2"/>
  <c r="AF367" i="2"/>
  <c r="AF363" i="2"/>
  <c r="AF359" i="2"/>
  <c r="AF358" i="2"/>
  <c r="AF347" i="2"/>
  <c r="AF342" i="2"/>
  <c r="AF341" i="2"/>
  <c r="AF339" i="2"/>
  <c r="AF322" i="2"/>
  <c r="AF311" i="2"/>
  <c r="AF308" i="2"/>
  <c r="AF296" i="2"/>
  <c r="AF290" i="2"/>
  <c r="AF288" i="2"/>
  <c r="AF237" i="2"/>
  <c r="AF207" i="2"/>
  <c r="AF205" i="2"/>
  <c r="AF203" i="2"/>
  <c r="AF202" i="2"/>
  <c r="AF199" i="2"/>
  <c r="AF198" i="2"/>
  <c r="AF190" i="2"/>
  <c r="AF188" i="2"/>
  <c r="AF187" i="2"/>
  <c r="AF185" i="2"/>
  <c r="AF175" i="2"/>
  <c r="AF174" i="2"/>
  <c r="AF173" i="2"/>
  <c r="AF171" i="2"/>
  <c r="AF169" i="2"/>
  <c r="AF151" i="2"/>
  <c r="AF145" i="2"/>
  <c r="AF138" i="2"/>
  <c r="AF133" i="2"/>
  <c r="AF115" i="2"/>
  <c r="AF113" i="2"/>
  <c r="AF106" i="2"/>
  <c r="AF105" i="2"/>
  <c r="AF93" i="2"/>
  <c r="AF81" i="2"/>
  <c r="AF79" i="2"/>
  <c r="AF77" i="2"/>
  <c r="AF63" i="2"/>
  <c r="AF56" i="2"/>
  <c r="AF48" i="2"/>
  <c r="AF21" i="2"/>
  <c r="AF326" i="2"/>
  <c r="AF324" i="2"/>
  <c r="AF320" i="2"/>
  <c r="AF316" i="2"/>
  <c r="AF313" i="2"/>
  <c r="AF301" i="2"/>
  <c r="AF258" i="2"/>
  <c r="AF248" i="2"/>
  <c r="AF194" i="2"/>
  <c r="AF192" i="2"/>
  <c r="AF168" i="2"/>
  <c r="AF127" i="2"/>
  <c r="AF125" i="2"/>
  <c r="AF109" i="2"/>
  <c r="AF87" i="2"/>
  <c r="AF42" i="2"/>
  <c r="AF368" i="2"/>
  <c r="AF306" i="2"/>
  <c r="AF291" i="2"/>
  <c r="AF289" i="2"/>
  <c r="AF287" i="2"/>
  <c r="AF197" i="2"/>
  <c r="AF150" i="2"/>
  <c r="AF146" i="2"/>
  <c r="AF141" i="2"/>
  <c r="AF139" i="2"/>
  <c r="AF132" i="2"/>
  <c r="AF116" i="2"/>
  <c r="AF80" i="2"/>
  <c r="AF64" i="2"/>
  <c r="AF62" i="2"/>
  <c r="AF60" i="2"/>
  <c r="AF47" i="2"/>
  <c r="AF12" i="2"/>
  <c r="AF9" i="2"/>
  <c r="AF477" i="2"/>
  <c r="AF475" i="2"/>
  <c r="AF472" i="2"/>
  <c r="AF387" i="2"/>
  <c r="AF385" i="2"/>
  <c r="AF372" i="2"/>
  <c r="AF366" i="2"/>
  <c r="AF362" i="2"/>
  <c r="AF352" i="2"/>
  <c r="AF469" i="2"/>
  <c r="AF468" i="2"/>
  <c r="AF466" i="2"/>
  <c r="AF464" i="2"/>
  <c r="AF455" i="2"/>
  <c r="AF452" i="2"/>
  <c r="AF443" i="2"/>
  <c r="AF441" i="2"/>
  <c r="AF438" i="2"/>
  <c r="AF436" i="2"/>
  <c r="AF425" i="2"/>
  <c r="AF411" i="2"/>
  <c r="AF408" i="2"/>
  <c r="AF406" i="2"/>
  <c r="AF390" i="2"/>
  <c r="AF364" i="2"/>
  <c r="AF361" i="2"/>
  <c r="AF351" i="2"/>
  <c r="AF350" i="2"/>
  <c r="AF344" i="2"/>
  <c r="AF338" i="2"/>
  <c r="AF335" i="2"/>
  <c r="AF333" i="2"/>
  <c r="AF331" i="2"/>
  <c r="AF321" i="2"/>
  <c r="AF317" i="2"/>
  <c r="AF309" i="2"/>
  <c r="AF298" i="2"/>
  <c r="AF292" i="2"/>
  <c r="AF284" i="2"/>
  <c r="AF283" i="2"/>
  <c r="AF281" i="2"/>
  <c r="AF271" i="2"/>
  <c r="AF267" i="2"/>
  <c r="AF265" i="2"/>
  <c r="AF263" i="2"/>
  <c r="AF261" i="2"/>
  <c r="AF259" i="2"/>
  <c r="AF252" i="2"/>
  <c r="AF236" i="2"/>
  <c r="AF235" i="2"/>
  <c r="AF233" i="2"/>
  <c r="AF231" i="2"/>
  <c r="AF229" i="2"/>
  <c r="AF227" i="2"/>
  <c r="AF225" i="2"/>
  <c r="AF223" i="2"/>
  <c r="AF221" i="2"/>
  <c r="AF219" i="2"/>
  <c r="AF149" i="2"/>
  <c r="AF147" i="2"/>
  <c r="AF69" i="2"/>
  <c r="AF57" i="2"/>
  <c r="AF51" i="2"/>
  <c r="AF50" i="2"/>
  <c r="AF40" i="2"/>
  <c r="AF38" i="2"/>
  <c r="AF36" i="2"/>
  <c r="AF31" i="2"/>
  <c r="AF25" i="2"/>
  <c r="AF20" i="2"/>
  <c r="AF349" i="2"/>
  <c r="AF340" i="2"/>
  <c r="AF304" i="2"/>
  <c r="AF300" i="2"/>
  <c r="AF299" i="2"/>
  <c r="AF294" i="2"/>
  <c r="AF293" i="2"/>
  <c r="AF286" i="2"/>
  <c r="AF268" i="2"/>
  <c r="AF266" i="2"/>
  <c r="AF264" i="2"/>
  <c r="AF262" i="2"/>
  <c r="AF260" i="2"/>
  <c r="AF254" i="2"/>
  <c r="AF250" i="2"/>
  <c r="AF249" i="2"/>
  <c r="AF238" i="2"/>
  <c r="AF201" i="2"/>
  <c r="AF196" i="2"/>
  <c r="AF191" i="2"/>
  <c r="AF189" i="2"/>
  <c r="AF152" i="2"/>
  <c r="AF148" i="2"/>
  <c r="AF117" i="2"/>
  <c r="AF112" i="2"/>
  <c r="AF107" i="2"/>
  <c r="AF67" i="2"/>
  <c r="AF162" i="2"/>
  <c r="AF160" i="2"/>
  <c r="AF158" i="2"/>
  <c r="AF156" i="2"/>
  <c r="AF137" i="2"/>
  <c r="AF136" i="2"/>
  <c r="AF134" i="2"/>
  <c r="AF118" i="2"/>
  <c r="AF114" i="2"/>
  <c r="AF108" i="2"/>
  <c r="AF395" i="2"/>
  <c r="AF393" i="2"/>
  <c r="AF360" i="2"/>
  <c r="AF355" i="2"/>
  <c r="AF303" i="2"/>
  <c r="AF297" i="2"/>
  <c r="AF234" i="2"/>
  <c r="AF232" i="2"/>
  <c r="AF230" i="2"/>
  <c r="AF228" i="2"/>
  <c r="AF226" i="2"/>
  <c r="AF224" i="2"/>
  <c r="AF222" i="2"/>
  <c r="AF220" i="2"/>
  <c r="AF218" i="2"/>
  <c r="AF200" i="2"/>
  <c r="AF186" i="2"/>
  <c r="AF184" i="2"/>
  <c r="AF172" i="2"/>
  <c r="AF170" i="2"/>
  <c r="AF404" i="2"/>
  <c r="AF402" i="2"/>
  <c r="AF382" i="2"/>
  <c r="AF380" i="2"/>
  <c r="AF357" i="2"/>
  <c r="AF282" i="2"/>
  <c r="AF280" i="2"/>
  <c r="AF182" i="2"/>
  <c r="AF180" i="2"/>
  <c r="AF143" i="2"/>
  <c r="AF130" i="2"/>
  <c r="AF95" i="2"/>
  <c r="AF90" i="2"/>
  <c r="AF73" i="2"/>
  <c r="AF65" i="2"/>
  <c r="AF54" i="2"/>
  <c r="AF43" i="2"/>
  <c r="AF33" i="2"/>
  <c r="AF27" i="2"/>
  <c r="AF22" i="2"/>
  <c r="AF16" i="2"/>
  <c r="AF14" i="2"/>
  <c r="AF8" i="2"/>
  <c r="AF2" i="2"/>
  <c r="AF98" i="2"/>
  <c r="AF92" i="2"/>
  <c r="AF86" i="2"/>
  <c r="AF78" i="2"/>
  <c r="AF76" i="2"/>
  <c r="AF61" i="2"/>
  <c r="AF49" i="2"/>
  <c r="AF39" i="2"/>
  <c r="AF37" i="2"/>
  <c r="AF35" i="2"/>
  <c r="AF30" i="2"/>
  <c r="AF183" i="2"/>
  <c r="AF181" i="2"/>
  <c r="AF144" i="2"/>
  <c r="AF142" i="2"/>
  <c r="AF131" i="2"/>
  <c r="AF102" i="2"/>
  <c r="AF94" i="2"/>
  <c r="AF89" i="2"/>
  <c r="AF82" i="2"/>
  <c r="AF66" i="2"/>
  <c r="AF55" i="2"/>
  <c r="AF23" i="2"/>
  <c r="AF17" i="2"/>
  <c r="AF15" i="2"/>
  <c r="AF7" i="2"/>
  <c r="AF3" i="2"/>
</calcChain>
</file>

<file path=xl/sharedStrings.xml><?xml version="1.0" encoding="utf-8"?>
<sst xmlns="http://schemas.openxmlformats.org/spreadsheetml/2006/main" count="8135" uniqueCount="2702">
  <si>
    <t>\\OR00000PLZNT011\SSZT_PLZ-Interní\DOKLADY_K_ZAŘÍZENÍ\Protokoly_k_zařízení\719_Plzeň-Žatec\žst.Horní Bříza</t>
  </si>
  <si>
    <t>Nekola J or T</t>
  </si>
  <si>
    <t>85-21-MP</t>
  </si>
  <si>
    <t>Žabokrtský</t>
  </si>
  <si>
    <t>7.447</t>
  </si>
  <si>
    <t>714A_R.c.-Nezv.</t>
  </si>
  <si>
    <t>Mirošov</t>
  </si>
  <si>
    <t>Z</t>
  </si>
  <si>
    <t>ŽST Mirošov stanzz</t>
  </si>
  <si>
    <t>E411LA2Z1P00</t>
  </si>
  <si>
    <t>\\OR00000PLZNT011\SSZT_PLZ-Interní\DOKLADY_K_ZAŘÍZENÍ\Protokoly_k_zařízení\Uzel_Plzeň\Nová Hospoda</t>
  </si>
  <si>
    <t>Chybí PZ - scan</t>
  </si>
  <si>
    <t>Krejčí Pavel</t>
  </si>
  <si>
    <t>56-21-MP</t>
  </si>
  <si>
    <t>Sitka</t>
  </si>
  <si>
    <t>26.251</t>
  </si>
  <si>
    <t>719_Plzeň-Žatec</t>
  </si>
  <si>
    <t>Kaznějov</t>
  </si>
  <si>
    <t>ŽST Kaznějov stanzz</t>
  </si>
  <si>
    <t>E411L7TZ1P00</t>
  </si>
  <si>
    <t>\\OR00000PLZNT011\SSZT_PLZ-Interní\DOKLADY_K_ZAŘÍZENÍ\Protokoly_k_zařízení\720_Plzeň-Cheb\PZS km 422,920</t>
  </si>
  <si>
    <t>Čermák Pavel</t>
  </si>
  <si>
    <t>77-24-JW</t>
  </si>
  <si>
    <t>2013/2014</t>
  </si>
  <si>
    <t>Kloboučník</t>
  </si>
  <si>
    <t>19.061</t>
  </si>
  <si>
    <t>710A_Hor.-Klat.</t>
  </si>
  <si>
    <t>Sušice</t>
  </si>
  <si>
    <t>ŽST Sušice stanzz</t>
  </si>
  <si>
    <t>E411L4DZ1P00</t>
  </si>
  <si>
    <t>\\OR00000PLZNT011\SSZT_PLZ-Interní\DOKLADY_K_ZAŘÍZENÍ\Protokoly_k_zařízení\709B_Horažďovice_př.-Plzeň\žst. Nezvěstice</t>
  </si>
  <si>
    <t>Šobr Daniel or K</t>
  </si>
  <si>
    <t>PZ 0914/23-E.49</t>
  </si>
  <si>
    <t>VRZ 2023</t>
  </si>
  <si>
    <t>Prusík</t>
  </si>
  <si>
    <t> 7.896</t>
  </si>
  <si>
    <t>Velké Hydčice - Žichovice</t>
  </si>
  <si>
    <t>T</t>
  </si>
  <si>
    <t>\\OR00000PLZNT011\SSZT_PLZ-Interní\DOKLADY_K_ZAŘÍZENÍ\Protokoly_k_zařízení\709B_Horažďovice_př.-Plzeň\žst. Ždírec u Plzně</t>
  </si>
  <si>
    <t>30-21-MP</t>
  </si>
  <si>
    <t>Velké Hydčice</t>
  </si>
  <si>
    <t>S</t>
  </si>
  <si>
    <t>ŽST Velké Hydčice stanzz</t>
  </si>
  <si>
    <t>E411L49Z1P00</t>
  </si>
  <si>
    <t>\\OR00000PLZNT011\SSZT_PLZ-Interní\DOKLADY_K_ZAŘÍZENÍ\Protokoly_k_zařízení\712A_Vejprnice-Č.Kubice\žst. Blížejov</t>
  </si>
  <si>
    <t>29-21-MP</t>
  </si>
  <si>
    <t>1974/2021</t>
  </si>
  <si>
    <t>Drda/Prusík</t>
  </si>
  <si>
    <t>\\OR00000PLZNT011\SSZT_PLZ-Interní\DOKLADY_K_ZAŘÍZENÍ\Protokoly_k_zařízení\712A_Vejprnice-Č.Kubice\výh. Chotěšov</t>
  </si>
  <si>
    <t>patří KV</t>
  </si>
  <si>
    <t>P300</t>
  </si>
  <si>
    <t>720_Plz.-Cheb</t>
  </si>
  <si>
    <t>Ch.Planá-M.Lázně</t>
  </si>
  <si>
    <t>P</t>
  </si>
  <si>
    <t>\\OR00000PLZNT011\SSZT_PLZ-Interní\DOKLADY_K_ZAŘÍZENÍ\Protokoly_k_zařízení\713A_Plzeň-Zbiroh\nákl. Zbiroh</t>
  </si>
  <si>
    <t>Leško Rostislav</t>
  </si>
  <si>
    <t>70-24-JW</t>
  </si>
  <si>
    <t>ESA</t>
  </si>
  <si>
    <t>Chodová Planá - Mar. Lázně</t>
  </si>
  <si>
    <t>Chodová Planá:Marián traťzz</t>
  </si>
  <si>
    <t>E412L9JZ2P00</t>
  </si>
  <si>
    <t>\\OR00000PLZNT011\SSZT_PLZ-Interní\DOKLADY_K_ZAŘÍZENÍ\Protokoly_k_zařízení\713A_Plzeň-Zbiroh\žst. Kařízek</t>
  </si>
  <si>
    <t>66-24-JW</t>
  </si>
  <si>
    <t>TOSHIBA RAV</t>
  </si>
  <si>
    <t>Chodová Planá</t>
  </si>
  <si>
    <t>K</t>
  </si>
  <si>
    <t>ŽST Chodová Planá stanzz</t>
  </si>
  <si>
    <t>E411L9HZ1P00</t>
  </si>
  <si>
    <t>\\OR00000PLZNT011\SSZT_PLZ-Interní\DOKLADY_K_ZAŘÍZENÍ\Protokoly_k_zařízení\712A_Vejprnice-Č.Kubice\žst. Domažlice</t>
  </si>
  <si>
    <t>65-24-JW</t>
  </si>
  <si>
    <t>\\OR00000PLZNT011\SSZT_PLZ-Interní\DOKLADY_K_ZAŘÍZENÍ\Protokoly_k_zařízení\711_Plzeň-Ž.Ruda\žst. Dobřany</t>
  </si>
  <si>
    <t>71-24-JW</t>
  </si>
  <si>
    <t>P299</t>
  </si>
  <si>
    <t>Chodová Planá C1</t>
  </si>
  <si>
    <t>přejzz km 417,141 Plz-Cheb (Chod.Pl.)</t>
  </si>
  <si>
    <t>E413L9GZCP00</t>
  </si>
  <si>
    <t>\\OR00000PLZNT011\SSZT_PLZ-Interní\DOKLADY_K_ZAŘÍZENÍ\Protokoly_k_zařízení\712A_Vejprnice-Č.Kubice\žst. Vejprnice</t>
  </si>
  <si>
    <t>Chmelař David</t>
  </si>
  <si>
    <t>69-24-JW</t>
  </si>
  <si>
    <t>P298</t>
  </si>
  <si>
    <t>Planá-Ch.Planá PC1</t>
  </si>
  <si>
    <t>přejzz km 416,558 Plz-Cheb (Chod.Pl.)</t>
  </si>
  <si>
    <t>E413L9GZBP00</t>
  </si>
  <si>
    <t>\\OR00000PLZNT011\SSZT_PLZ-Interní\DOKLADY_K_ZAŘÍZENÍ\Protokoly_k_zařízení\713A_Plzeň-Zbiroh\žst. Rokycany</t>
  </si>
  <si>
    <t>72-24-JW</t>
  </si>
  <si>
    <t>(07-09/12-09) ESA</t>
  </si>
  <si>
    <t>Planá u M.L. - Chodová Planá</t>
  </si>
  <si>
    <t>Planá u Mariánských traťzz</t>
  </si>
  <si>
    <t>E412L9GZ2P00</t>
  </si>
  <si>
    <t>\\OR00000PLZNT011\SSZT_PLZ-Interní\DOKLADY_K_ZAŘÍZENÍ\Protokoly_k_zařízení\713A_Plzeň-Zbiroh\žst. Holoubkov</t>
  </si>
  <si>
    <t>PZ Sděl (opis) ?? Nová 2024</t>
  </si>
  <si>
    <t>50-24-JW</t>
  </si>
  <si>
    <t>Planá u M.L.</t>
  </si>
  <si>
    <t>ŽST Planá u Mariánsk stanzz</t>
  </si>
  <si>
    <t>E411L9EZ1P00</t>
  </si>
  <si>
    <t>\\OR00000PLZNT011\SSZT_PLZ-Interní\DOKLADY_K_ZAŘÍZENÍ\Protokoly_k_zařízení\709B_Horažďovice_př.-Plzeň\žst. Koterov</t>
  </si>
  <si>
    <t>49-24-JW</t>
  </si>
  <si>
    <t>Planá u Mar .Lázní</t>
  </si>
  <si>
    <t>Jäger Michaela</t>
  </si>
  <si>
    <t>47-24-JW</t>
  </si>
  <si>
    <t>P296</t>
  </si>
  <si>
    <t>Brod n.Tichou B1</t>
  </si>
  <si>
    <t>přejzz km 408,787 Plz-Cheb (Brod nT)</t>
  </si>
  <si>
    <t>E413L9DZAP00</t>
  </si>
  <si>
    <t>\\OR00000PLZNT011\SSZT_PLZ-Interní\DOKLADY_K_ZAŘÍZENÍ\Protokoly_k_zařízení\719_Plzeň-Žatec\PZS km 5,994</t>
  </si>
  <si>
    <t>46-24-JW</t>
  </si>
  <si>
    <t>Brod n.Tichou</t>
  </si>
  <si>
    <t>VÝH Brod n/Tichou stanzz</t>
  </si>
  <si>
    <t>E411L9CZ1P00</t>
  </si>
  <si>
    <t>\\OR00000PLZNT011\SSZT_PLZ-Interní\DOKLADY_K_ZAŘÍZENÍ\Protokoly_k_zařízení\711_Plzeň-Ž.Ruda\PZS km 85,557</t>
  </si>
  <si>
    <t>48-24-JW</t>
  </si>
  <si>
    <t>Brod n.Tichou - Planá u M.L.</t>
  </si>
  <si>
    <t>Brod n/Tichou:Planá traťzz</t>
  </si>
  <si>
    <t>E412L9DZ2P00</t>
  </si>
  <si>
    <t>45-24-JW</t>
  </si>
  <si>
    <t>Brod nad Tichou</t>
  </si>
  <si>
    <t>Mašek Jaroslav</t>
  </si>
  <si>
    <t>14-21-MP</t>
  </si>
  <si>
    <t>P295</t>
  </si>
  <si>
    <t>Pavlovice P1</t>
  </si>
  <si>
    <t>přejzz km 403,849 Plz-Cheb (Pavlovic)</t>
  </si>
  <si>
    <t>E413L9AZAP00</t>
  </si>
  <si>
    <t>42-22-MP</t>
  </si>
  <si>
    <t>Pavlovice</t>
  </si>
  <si>
    <t>ŽST Pavlovice stanzz</t>
  </si>
  <si>
    <t>E411L9AZ1P00</t>
  </si>
  <si>
    <t>\\OR00000PLZNT011\SSZT_PLZ-Interní\DOKLADY_K_ZAŘÍZENÍ\Protokoly_k_zařízení\713A_Plzeň-Zbiroh\žst. Ejpovice</t>
  </si>
  <si>
    <t>41-22-MP</t>
  </si>
  <si>
    <t>ESA11</t>
  </si>
  <si>
    <t>31-20-MP</t>
  </si>
  <si>
    <t>(07-09/09-10) ESA</t>
  </si>
  <si>
    <t>Pavlovice - Brod n.Tichou</t>
  </si>
  <si>
    <t>Pavlovice:Brod n/Tic traťzz</t>
  </si>
  <si>
    <t>E412L9BZ2P00</t>
  </si>
  <si>
    <t>\\OR00000PLZNT011\SSZT_PLZ-Interní\DOKLADY_K_ZAŘÍZENÍ\Protokoly_k_zařízení\713A_Plzeň-Zbiroh\TZZ Ejpovice-Plzeň</t>
  </si>
  <si>
    <t>13-21-MP</t>
  </si>
  <si>
    <t>Ošelín</t>
  </si>
  <si>
    <t>VÝH Ošelín stanzz</t>
  </si>
  <si>
    <t>E411L98Z1P00</t>
  </si>
  <si>
    <t>\\OR00000PLZNT011\SSZT_PLZ-Interní\DOKLADY_K_ZAŘÍZENÍ\Protokoly_k_zařízení\710A_Horažďovice-Klatovy\PZS km 26,505</t>
  </si>
  <si>
    <t>12-21-MP</t>
  </si>
  <si>
    <t>\\OR00000PLZNT011\SSZT_PLZ-Interní\DOKLADY_K_ZAŘÍZENÍ\Protokoly_k_zařízení\710A_Horažďovice-Klatovy\PZS km 25,461</t>
  </si>
  <si>
    <t>10-21-MP</t>
  </si>
  <si>
    <t>(09-10/04-11) ESA</t>
  </si>
  <si>
    <t>Ošelín - Pavlovice</t>
  </si>
  <si>
    <t>Ošelín:Pavlovice traťzz</t>
  </si>
  <si>
    <t>E412L99Z2P00</t>
  </si>
  <si>
    <t>\\OR00000PLZNT011\SSZT_PLZ-Interní\DOKLADY_K_ZAŘÍZENÍ\Protokoly_k_zařízení\709B_Horažďovice_př.-Plzeň\TZZ Koterov-St. Plzenec</t>
  </si>
  <si>
    <t>02-23-MP</t>
  </si>
  <si>
    <t>Svojšín</t>
  </si>
  <si>
    <t>ŽST Svojšín stanzz</t>
  </si>
  <si>
    <t>E411L96Z1P00</t>
  </si>
  <si>
    <t>01-23-MP</t>
  </si>
  <si>
    <t>\\OR00000PLZNT011\SSZT_PLZ-Interní\DOKLADY_K_ZAŘÍZENÍ\Protokoly_k_zařízení\712A_Vejprnice-Č.Kubice\žst. Holýšov</t>
  </si>
  <si>
    <t>09-21-MP</t>
  </si>
  <si>
    <t>(07-10/04-11) ESA</t>
  </si>
  <si>
    <t>Svojšín - Ošelín</t>
  </si>
  <si>
    <t>Svojšín:Ošelín traťzz</t>
  </si>
  <si>
    <t>E412L97Z2P00</t>
  </si>
  <si>
    <t>Plzák Otakar</t>
  </si>
  <si>
    <t>03-23-MP</t>
  </si>
  <si>
    <t>Milíkov - Svojšín</t>
  </si>
  <si>
    <t>Milíkov:Svojšín traťzz</t>
  </si>
  <si>
    <t>E412L95Z2P00</t>
  </si>
  <si>
    <t>\\OR00000PLZNT011\SSZT_PLZ-Interní\DOKLADY_K_ZAŘÍZENÍ\Protokoly_k_zařízení\712A_Vejprnice-Č.Kubice\PZS km 141,403</t>
  </si>
  <si>
    <t>11-20-MP</t>
  </si>
  <si>
    <t>Milíkov</t>
  </si>
  <si>
    <t>žst. Milíkov stanzz</t>
  </si>
  <si>
    <t>E411L94Z1P00</t>
  </si>
  <si>
    <t>\\OR00000PLZNT011\SSZT_PLZ-Interní\DOKLADY_K_ZAŘÍZENÍ\Protokoly_k_zařízení\719_Plzeň-Žatec\žst.Třemošná</t>
  </si>
  <si>
    <t>10-20-MP</t>
  </si>
  <si>
    <t>13-23-MP</t>
  </si>
  <si>
    <t>P291</t>
  </si>
  <si>
    <t>Stříbro-Milíkov</t>
  </si>
  <si>
    <t>přejzz km 383,758 Plz-Cheb (Stříbro)</t>
  </si>
  <si>
    <t>E413L93ZAP00</t>
  </si>
  <si>
    <t>\\OR00000PLZNT011\SSZT_PLZ-Interní\DOKLADY_K_ZAŘÍZENÍ\Protokoly_k_zařízení\711_Plzeň-Ž.Ruda\žst. Švihov</t>
  </si>
  <si>
    <t>14-24-MP</t>
  </si>
  <si>
    <t>Stříbro</t>
  </si>
  <si>
    <t>ŽST Stříbro stanzz</t>
  </si>
  <si>
    <t>E411L92Z1P00</t>
  </si>
  <si>
    <t>13-20-MP</t>
  </si>
  <si>
    <t>\\OR00000PLZNT011\SSZT_PLZ-Interní\DOKLADY_K_ZAŘÍZENÍ\Protokoly_k_zařízení\711_Plzeň-Ž.Ruda\žst. Přeštice</t>
  </si>
  <si>
    <t>12-20-MP</t>
  </si>
  <si>
    <t>Stříbro - Milíkov</t>
  </si>
  <si>
    <t>Stříbro:Milíkov traťzz</t>
  </si>
  <si>
    <t>E412L93Z2P00</t>
  </si>
  <si>
    <t>17-23-MP</t>
  </si>
  <si>
    <t>P290</t>
  </si>
  <si>
    <t>Vranov  V1</t>
  </si>
  <si>
    <t>přejzz km 378,102 Plz-Cheb (Vranov)</t>
  </si>
  <si>
    <t>E413L8ZZAP00</t>
  </si>
  <si>
    <t>\\OR00000PLZNT011\SSZT_PLZ-Interní\DOKLADY_K_ZAŘÍZENÍ\Protokoly_k_zařízení\710A_Horažďovice-Klatovy\žst. Nemilkov</t>
  </si>
  <si>
    <t>19-23-MP</t>
  </si>
  <si>
    <t>Vranov u Stříbra</t>
  </si>
  <si>
    <t>VÝH Vranov u Stříbra stanzz</t>
  </si>
  <si>
    <t>E411L8ZZ1P00</t>
  </si>
  <si>
    <t>\\OR00000PLZNT011\SSZT_PLZ-Interní\DOKLADY_K_ZAŘÍZENÍ\Protokoly_k_zařízení\710A_Horažďovice-Klatovy\žst. Běšiny</t>
  </si>
  <si>
    <t>18-23-MP</t>
  </si>
  <si>
    <t>\\OR00000PLZNT011\SSZT_PLZ-Interní\DOKLADY_K_ZAŘÍZENÍ\Protokoly_k_zařízení\712A_Vejprnice-Č.Kubice\TZZ Chotěšov-Stod</t>
  </si>
  <si>
    <t>12-23-MP</t>
  </si>
  <si>
    <t>Vranov u Stříbra - Stříbro</t>
  </si>
  <si>
    <t>Vranov u Stříbra:Stř traťzz</t>
  </si>
  <si>
    <t>E412L91Z2P00</t>
  </si>
  <si>
    <t>\\OR00000PLZNT011\SSZT_PLZ-Interní\DOKLADY_K_ZAŘÍZENÍ\Protokoly_k_zařízení\710A_Horažďovice-Klatovy\PZS km 45,696</t>
  </si>
  <si>
    <t>Rajčáni Jan</t>
  </si>
  <si>
    <t>11-23-MP</t>
  </si>
  <si>
    <t>Pňovany - Vranov u Stříbra</t>
  </si>
  <si>
    <t>Pňovany:Vranov u Stř traťzz</t>
  </si>
  <si>
    <t>E412L8YZ2P00</t>
  </si>
  <si>
    <t>\\OR00000PLZNT011\SSZT_PLZ-Interní\DOKLADY_K_ZAŘÍZENÍ\Protokoly_k_zařízení\710A_Horažďovice-Klatovy\PZS km 44,742</t>
  </si>
  <si>
    <t>46-22-MP</t>
  </si>
  <si>
    <t>Pňovany</t>
  </si>
  <si>
    <t>ŽST Pňovany stanzz</t>
  </si>
  <si>
    <t>E411L8XZ1P00</t>
  </si>
  <si>
    <t>\\OR00000PLZNT011\SSZT_PLZ-Interní\DOKLADY_K_ZAŘÍZENÍ\Protokoly_k_zařízení\710A_Horažďovice-Klatovy\PZS km 44,057</t>
  </si>
  <si>
    <t>45-22-MP</t>
  </si>
  <si>
    <t>\\OR00000PLZNT011\SSZT_PLZ-Interní\DOKLADY_K_ZAŘÍZENÍ\Protokoly_k_zařízení\710A_Horažďovice-Klatovy\PZS km 43,529</t>
  </si>
  <si>
    <t>10-23-MP</t>
  </si>
  <si>
    <t>P289</t>
  </si>
  <si>
    <t>Plešnice-Pňovany PK2</t>
  </si>
  <si>
    <t>přejzz km 369,239 Plz-Cheb (Pňovany)</t>
  </si>
  <si>
    <t>E413L8UZCP00</t>
  </si>
  <si>
    <t>\\OR00000PLZNT011\SSZT_PLZ-Interní\DOKLADY_K_ZAŘÍZENÍ\Protokoly_k_zařízení\710A_Horažďovice-Klatovy\PZS km 43,369</t>
  </si>
  <si>
    <t>09-23-MP</t>
  </si>
  <si>
    <t>P288</t>
  </si>
  <si>
    <t>Plešnice PK1</t>
  </si>
  <si>
    <t>přejzz km 365,481 Plz-Cheb (Plešnice)</t>
  </si>
  <si>
    <t>E413L8UZBP00</t>
  </si>
  <si>
    <t>\\OR00000PLZNT011\SSZT_PLZ-Interní\DOKLADY_K_ZAŘÍZENÍ\Protokoly_k_zařízení\710A_Horažďovice-Klatovy\PZS km 41,193</t>
  </si>
  <si>
    <t>33-22-MP</t>
  </si>
  <si>
    <t>P287</t>
  </si>
  <si>
    <t>Kozolupy-Plešnice K1</t>
  </si>
  <si>
    <t>přejzz km 361,658 Plz-Cheb (Kozolupy)</t>
  </si>
  <si>
    <t>E413L8UZAP00</t>
  </si>
  <si>
    <t>\\OR00000PLZNT011\SSZT_PLZ-Interní\DOKLADY_K_ZAŘÍZENÍ\Protokoly_k_zařízení\710A_Horažďovice-Klatovy\PZS km 40,738</t>
  </si>
  <si>
    <t>08-23-MP</t>
  </si>
  <si>
    <t>Kozolupy - Pňovany</t>
  </si>
  <si>
    <t>Kozolupy:Pňovany traťzz</t>
  </si>
  <si>
    <t>E412L8UZ2P00</t>
  </si>
  <si>
    <t>\\OR00000PLZNT011\SSZT_PLZ-Interní\DOKLADY_K_ZAŘÍZENÍ\Protokoly_k_zařízení\710A_Horažďovice-Klatovy\PZS km 39,853</t>
  </si>
  <si>
    <t>32-22-MP</t>
  </si>
  <si>
    <t>Kozolupy</t>
  </si>
  <si>
    <t>ŽST Kozolupy stanzz</t>
  </si>
  <si>
    <t>E411L8TZ1P00</t>
  </si>
  <si>
    <t>\\OR00000PLZNT011\SSZT_PLZ-Interní\DOKLADY_K_ZAŘÍZENÍ\Protokoly_k_zařízení\710A_Horažďovice-Klatovy\PZS km 38,928</t>
  </si>
  <si>
    <t>31-22-MP</t>
  </si>
  <si>
    <t>\\OR00000PLZNT011\SSZT_PLZ-Interní\DOKLADY_K_ZAŘÍZENÍ\Protokoly_k_zařízení\710A_Horažďovice-Klatovy\PZS km 37,504</t>
  </si>
  <si>
    <t>30-22-MP</t>
  </si>
  <si>
    <t>Křimice - Kozolupy</t>
  </si>
  <si>
    <t>Plzeň-Křimice:Kozolu traťzz</t>
  </si>
  <si>
    <t>E412L8SZ2P00</t>
  </si>
  <si>
    <t>\\OR00000PLZNT011\SSZT_PLZ-Interní\DOKLADY_K_ZAŘÍZENÍ\Protokoly_k_zařízení\710A_Horažďovice-Klatovy\PZS km 36,838</t>
  </si>
  <si>
    <t>67-21-MP</t>
  </si>
  <si>
    <t>Křimice</t>
  </si>
  <si>
    <t>ŽST Plzeň-Křimice stanzz</t>
  </si>
  <si>
    <t>E411L8RZ1P00</t>
  </si>
  <si>
    <t>\\OR00000PLZNT011\SSZT_PLZ-Interní\DOKLADY_K_ZAŘÍZENÍ\Protokoly_k_zařízení\714B_Ejpovice-Radnice\PZS km 13,852</t>
  </si>
  <si>
    <t>66-21-MP</t>
  </si>
  <si>
    <t>Plzeň Křimice</t>
  </si>
  <si>
    <t>\\OR00000PLZNT011\SSZT_PLZ-Interní\DOKLADY_K_ZAŘÍZENÍ\Protokoly_k_zařízení\714B_Ejpovice-Radnice\PZS km 13,391</t>
  </si>
  <si>
    <t>35-23-MP</t>
  </si>
  <si>
    <t>Plzeň Již.-Křimice</t>
  </si>
  <si>
    <t>Plzeň hl.n.:Plzeň Křimice traťzz</t>
  </si>
  <si>
    <t>E412L8PZ2P00</t>
  </si>
  <si>
    <t>\\OR00000PLZNT011\SSZT_PLZ-Interní\DOKLADY_K_ZAŘÍZENÍ\Protokoly_k_zařízení\714B_Ejpovice-Radnice\Stupno</t>
  </si>
  <si>
    <t>Diviš Zdeněk</t>
  </si>
  <si>
    <t>22-23-MP</t>
  </si>
  <si>
    <t>Plzeň</t>
  </si>
  <si>
    <t>Plzeň Jižní př.</t>
  </si>
  <si>
    <t>ŽST Plzeň-Jižní před stanzz</t>
  </si>
  <si>
    <t>E411L8NZ1P00</t>
  </si>
  <si>
    <t>PZ nově pod Plzeň</t>
  </si>
  <si>
    <t>\\OR00000PLZNT011\SSZT_PLZ-Interní\DOKLADY_K_ZAŘÍZENÍ\Protokoly_k_zařízení\714B_Ejpovice-Radnice\PZS km 19,373</t>
  </si>
  <si>
    <t>01-22-MP</t>
  </si>
  <si>
    <t>P8463</t>
  </si>
  <si>
    <t>709B_Hor.-Plz.</t>
  </si>
  <si>
    <t>Plzeň-Triangl - PL2</t>
  </si>
  <si>
    <t>přejzz km 348,398 Č.Vel-Plz (Plzeň)</t>
  </si>
  <si>
    <t>E413L7HZAP00</t>
  </si>
  <si>
    <t>\\OR00000PLZNT011\SSZT_PLZ-Interní\DOKLADY_K_ZAŘÍZENÍ\Protokoly_k_zařízení\711_Plzeň-Ž.Ruda\žst. Plzeň Valcha</t>
  </si>
  <si>
    <t>23-14-MP</t>
  </si>
  <si>
    <t>2004/2009</t>
  </si>
  <si>
    <t>KK/Prusík</t>
  </si>
  <si>
    <t>RÚ, HÚ, TZ</t>
  </si>
  <si>
    <t>Plzeň Koterov</t>
  </si>
  <si>
    <t>ŽST Plzeň-Koterov stanzz</t>
  </si>
  <si>
    <t>E411LJKZ1P00</t>
  </si>
  <si>
    <t>Nový UTZ ale PZ stejný</t>
  </si>
  <si>
    <t>Ulč Vladimír</t>
  </si>
  <si>
    <t>89-24-JW</t>
  </si>
  <si>
    <t>Fruhbauer</t>
  </si>
  <si>
    <t>AHP-03D</t>
  </si>
  <si>
    <t>Koterov - Starý Plzenec</t>
  </si>
  <si>
    <t>Z, T</t>
  </si>
  <si>
    <t>Plzeň-Koterov:Plzeň traťzz</t>
  </si>
  <si>
    <t>E412LJLZ2P00</t>
  </si>
  <si>
    <t>\\OR00000PLZNT011\SSZT_PLZ-Interní\DOKLADY_K_ZAŘÍZENÍ\Protokoly_k_zařízení\720_Plzeň-Cheb\TZZ Planá-Chodová Planá</t>
  </si>
  <si>
    <t>Změna data dle nového PZ</t>
  </si>
  <si>
    <t>83-19-MP</t>
  </si>
  <si>
    <t>\\OR00000PLZNT011\SSZT_PLZ-Interní\DOKLADY_K_ZAŘÍZENÍ\Protokoly_k_zařízení\710A_Horažďovice-Klatovy\PZS km 24,379</t>
  </si>
  <si>
    <t>Zemek Lukáš</t>
  </si>
  <si>
    <t>41-24-MP</t>
  </si>
  <si>
    <t>P1203</t>
  </si>
  <si>
    <t>St.Plzenec</t>
  </si>
  <si>
    <t>přejzz km 339,658 Č.Vel-Plz (St.Plze)</t>
  </si>
  <si>
    <t>E413LJJZAP00</t>
  </si>
  <si>
    <t>\\OR00000PLZNT011\SSZT_PLZ-Interní\DOKLADY_K_ZAŘÍZENÍ\Protokoly_k_zařízení\720_Plzeň-Cheb\TZZ Chodová Planá-Mariánské Lázně</t>
  </si>
  <si>
    <t>24-24-MP</t>
  </si>
  <si>
    <t>TEST</t>
  </si>
  <si>
    <t>Starý Plzenec</t>
  </si>
  <si>
    <t>ŽST Starý Plzenec stanzz</t>
  </si>
  <si>
    <t>E411LJHZ1P00</t>
  </si>
  <si>
    <t>\\OR00000PLZNT011\SSZT_PLZ-Interní\DOKLADY_K_ZAŘÍZENÍ\Protokoly_k_zařízení\720_Plzeň-Cheb\PZS km 417,128</t>
  </si>
  <si>
    <t>25-24-MP</t>
  </si>
  <si>
    <t>HŮ</t>
  </si>
  <si>
    <t>\\OR00000PLZNT011\SSZT_PLZ-Interní\DOKLADY_K_ZAŘÍZENÍ\Protokoly_k_zařízení\720_Plzeň-Cheb\PZS km 416,557</t>
  </si>
  <si>
    <t>42-24-MP</t>
  </si>
  <si>
    <t>P1202</t>
  </si>
  <si>
    <t>přejzz km 338,774 Č.Vel-Plz (St.Plze)</t>
  </si>
  <si>
    <t>E413LJEZCP00</t>
  </si>
  <si>
    <t>\\OR00000PLZNT011\SSZT_PLZ-Interní\DOKLADY_K_ZAŘÍZENÍ\Protokoly_k_zařízení\717C_Staňkov-Poběžovice\PZS km 8,288</t>
  </si>
  <si>
    <t>04-20-MP</t>
  </si>
  <si>
    <t>P1200</t>
  </si>
  <si>
    <t>Štáhlavy "B2"</t>
  </si>
  <si>
    <t>přejzz km 336,111 Č.Vel-Plz (Šťáhlav)</t>
  </si>
  <si>
    <t>E413LJEZBP00</t>
  </si>
  <si>
    <t>03-20-MP</t>
  </si>
  <si>
    <t>P1198</t>
  </si>
  <si>
    <t>Nezvěstice "B1"</t>
  </si>
  <si>
    <t>přejzz km 334,234 Č.Vel-Plz (Šťáhlav)</t>
  </si>
  <si>
    <t>E413LJEZAP00</t>
  </si>
  <si>
    <t>82-14-MP</t>
  </si>
  <si>
    <t>Frühbauer</t>
  </si>
  <si>
    <t>(RÚ, HÚ, DZ)</t>
  </si>
  <si>
    <t>Nezvěstice</t>
  </si>
  <si>
    <t>\\OR00000PLZNT011\SSZT_PLZ-Interní\DOKLADY_K_ZAŘÍZENÍ\Protokoly_k_zařízení\710A_Horažďovice-Klatovy\žst. Sušice</t>
  </si>
  <si>
    <t>UTZ - VRZ FR/99; RZ - VRZ MP/94</t>
  </si>
  <si>
    <t>Vohrna Stanislav</t>
  </si>
  <si>
    <t>AH-83</t>
  </si>
  <si>
    <t>Nezvěstice - Starý Plzenec</t>
  </si>
  <si>
    <t>\\OR00000PLZNT011\SSZT_PLZ-Interní\DOKLADY_K_ZAŘÍZENÍ\Protokoly_k_zařízení\712A_Vejprnice-Č.Kubice\TZZ Vejprnice-Nýřany</t>
  </si>
  <si>
    <t>VRZ 2020</t>
  </si>
  <si>
    <t>-</t>
  </si>
  <si>
    <t>ŽST Nezvěstice stanzz</t>
  </si>
  <si>
    <t>E411LJCZ1P00</t>
  </si>
  <si>
    <t>\\OR00000PLZNT011\SSZT_PLZ-Interní\DOKLADY_K_ZAŘÍZENÍ\Protokoly_k_zařízení\720_Plzeň-Cheb\žst. Chodová Planá</t>
  </si>
  <si>
    <t>Chybí VRZ - scan</t>
  </si>
  <si>
    <t>23-22-MP</t>
  </si>
  <si>
    <t>P1197</t>
  </si>
  <si>
    <t>Nezvěstice "A5"</t>
  </si>
  <si>
    <t>přejzz km 331,469 Č.Vel-Plz (Nezvěst)</t>
  </si>
  <si>
    <t>E413LJBZFP00</t>
  </si>
  <si>
    <t>22-22-MP</t>
  </si>
  <si>
    <t>P1196</t>
  </si>
  <si>
    <t>Nezvěstice "A4"</t>
  </si>
  <si>
    <t>přejzz km 331,019 Č.Vel-Plz (Žákava)</t>
  </si>
  <si>
    <t>E413LJBZEP00</t>
  </si>
  <si>
    <t>21-22-MP</t>
  </si>
  <si>
    <t>P1195</t>
  </si>
  <si>
    <t>Nezvěstice "A3"</t>
  </si>
  <si>
    <t>přejzz km 330,454 Č.Vel-Plz (Žákava)</t>
  </si>
  <si>
    <t>E413LJBZDP00</t>
  </si>
  <si>
    <t>\\OR00000PLZNT011\SSZT_PLZ-Interní\DOKLADY_K_ZAŘÍZENÍ\Protokoly_k_zařízení\712A_Vejprnice-Č.Kubice\žst. Staňkov\odb. Vránov</t>
  </si>
  <si>
    <t>VRZ FR + RZ 27-24</t>
  </si>
  <si>
    <t>27-24-MP</t>
  </si>
  <si>
    <t>P1193</t>
  </si>
  <si>
    <t>Zdemyslice</t>
  </si>
  <si>
    <t>přejzz km 328,577 Č.Vel-Plz (Zdemysl)</t>
  </si>
  <si>
    <t>E413LJBZBP00</t>
  </si>
  <si>
    <t>\\OR00000PLZNT011\SSZT_PLZ-Interní\DOKLADY_K_ZAŘÍZENÍ\Protokoly_k_zařízení\719_Plzeň-Žatec\PZS km 22,694</t>
  </si>
  <si>
    <t>VRZ FR + RZ 26-24</t>
  </si>
  <si>
    <t>26-24-MP</t>
  </si>
  <si>
    <t>P1192</t>
  </si>
  <si>
    <t>přejzz km 327,56 Č.Vel-Plz (Zdemysl)</t>
  </si>
  <si>
    <t>E413LJBZAP00</t>
  </si>
  <si>
    <t>\\OR00000PLZNT011\SSZT_PLZ-Interní\DOKLADY_K_ZAŘÍZENÍ\Protokoly_k_zařízení\719_Plzeň-Žatec\PZS km 21,504</t>
  </si>
  <si>
    <t>V žst. Blovice</t>
  </si>
  <si>
    <t>07-24-MP</t>
  </si>
  <si>
    <t>AH-88A</t>
  </si>
  <si>
    <t>Blovice - Nezvěstice</t>
  </si>
  <si>
    <t>\\OR00000PLZNT011\SSZT_PLZ-Interní\DOKLADY_K_ZAŘÍZENÍ\Protokoly_k_zařízení\712A_Vejprnice-Č.Kubice\TZZ Nýřany-Chotěšov</t>
  </si>
  <si>
    <t>09-24-MP</t>
  </si>
  <si>
    <t>HÚ</t>
  </si>
  <si>
    <t>Blovice</t>
  </si>
  <si>
    <t>ŽST Blovice stanzz</t>
  </si>
  <si>
    <t>E411LJAZ1P00</t>
  </si>
  <si>
    <t>\\OR00000PLZNT011\SSZT_PLZ-Interní\DOKLADY_K_ZAŘÍZENÍ\Protokoly_k_zařízení\712A_Vejprnice-Č.Kubice\PZS km 127,885</t>
  </si>
  <si>
    <t>\\OR00000PLZNT011\SSZT_PLZ-Interní\DOKLADY_K_ZAŘÍZENÍ\Protokoly_k_zařízení\712A_Vejprnice-Č.Kubice\PZS km 124,882</t>
  </si>
  <si>
    <t>Houlík Jiří</t>
  </si>
  <si>
    <t>08-24-MP</t>
  </si>
  <si>
    <t>P1191</t>
  </si>
  <si>
    <t>přejzz km 325,043 Č.Vel-Plz (Blovice)</t>
  </si>
  <si>
    <t>E413LJAZAP00</t>
  </si>
  <si>
    <t>\\OR00000PLZNT011\SSZT_PLZ-Interní\DOKLADY_K_ZAŘÍZENÍ\Protokoly_k_zařízení\713A_Plzeň-Zbiroh\TZZ Zbiroh-Hořovice</t>
  </si>
  <si>
    <t>16-23-MP</t>
  </si>
  <si>
    <t>P1190</t>
  </si>
  <si>
    <t>Blovice "C"</t>
  </si>
  <si>
    <t>přejzz km 324,205 Č.Vel-Plz (Blovice)</t>
  </si>
  <si>
    <t>E413LJ9ZCP00</t>
  </si>
  <si>
    <t>\\OR00000PLZNT011\SSZT_PLZ-Interní\DOKLADY_K_ZAŘÍZENÍ\Protokoly_k_zařízení\710B_Klatovy-Domažlice\PZS km 15,115</t>
  </si>
  <si>
    <t>PZ 12022/96-E.49</t>
  </si>
  <si>
    <t>15-23-MP</t>
  </si>
  <si>
    <t>P1189</t>
  </si>
  <si>
    <t>Blovice "B"</t>
  </si>
  <si>
    <t>přejzz km 323,278 Č.Vel-Plz (Blovice)</t>
  </si>
  <si>
    <t>E413LJ9ZBP00</t>
  </si>
  <si>
    <t>\\OR00000PLZNT011\SSZT_PLZ-Interní\DOKLADY_K_ZAŘÍZENÍ\Protokoly_k_zařízení\711_Plzeň-Ž.Ruda\žst. Chlumčany</t>
  </si>
  <si>
    <t>14-23-MP</t>
  </si>
  <si>
    <t>P1188</t>
  </si>
  <si>
    <t>Blovice "A"</t>
  </si>
  <si>
    <t>přejzz km 322,522 Č.Vel-Plz (Blovice)</t>
  </si>
  <si>
    <t>E413LJ9ZAP00</t>
  </si>
  <si>
    <t>17-17-MP</t>
  </si>
  <si>
    <t>Nezjištěna</t>
  </si>
  <si>
    <t>Ždírec</t>
  </si>
  <si>
    <t>\\OR00000PLZNT011\SSZT_PLZ-Interní\DOKLADY_K_ZAŘÍZENÍ\Protokoly_k_zařízení\711_Plzeň-Ž.Ruda\PZS km 71,600</t>
  </si>
  <si>
    <t>99-24-JW</t>
  </si>
  <si>
    <t>Klimeš</t>
  </si>
  <si>
    <t>ŽST Ždírec u Plzně stanzz</t>
  </si>
  <si>
    <t>E411LJ8Z1P00</t>
  </si>
  <si>
    <t>\\OR00000PLZNT011\SSZT_PLZ-Interní\DOKLADY_K_ZAŘÍZENÍ\Protokoly_k_zařízení\710A_Horažďovice-Klatovy\žst. Kolinec</t>
  </si>
  <si>
    <t>V žst. Blovice a žst. Nepomuk</t>
  </si>
  <si>
    <t>Ždírec - Blovice</t>
  </si>
  <si>
    <t>\\OR00000PLZNT011\SSZT_PLZ-Interní\DOKLADY_K_ZAŘÍZENÍ\Protokoly_k_zařízení\711_Plzeň-Ž.Ruda\žst. Klatovy</t>
  </si>
  <si>
    <t>Štětka Jaroslav</t>
  </si>
  <si>
    <t>P1186 + P1187</t>
  </si>
  <si>
    <t>přejzz km 319,916 Č.Vel-Plz (Ždírec)</t>
  </si>
  <si>
    <t>E413LJ7ZCP00</t>
  </si>
  <si>
    <t>15-22-MP</t>
  </si>
  <si>
    <t>P1185</t>
  </si>
  <si>
    <t>Srby "B"</t>
  </si>
  <si>
    <t>přejzz km 317,763 Č.Vel-Plz (Srby)</t>
  </si>
  <si>
    <t>E413LJ7ZBP00</t>
  </si>
  <si>
    <t>\\OR00000PLZNT011\SSZT_PLZ-Interní\DOKLADY_K_ZAŘÍZENÍ\Protokoly_k_zařízení\720_Plzeň-Cheb\žst. Planá u Mar. Lázní</t>
  </si>
  <si>
    <t>14-22-MP</t>
  </si>
  <si>
    <t>P1184</t>
  </si>
  <si>
    <t>Srby "A"</t>
  </si>
  <si>
    <t>přejzz km 317,232 Č.Vel-Plz (Srby)</t>
  </si>
  <si>
    <t>E413LJ7ZAP00</t>
  </si>
  <si>
    <t>Kouba Vojtěch</t>
  </si>
  <si>
    <t>16-22-MP</t>
  </si>
  <si>
    <t>P1183</t>
  </si>
  <si>
    <t>Nepomuk St.2</t>
  </si>
  <si>
    <t>Z, T, P</t>
  </si>
  <si>
    <t>přejzz km 314,191 Č.Vel-Plz (Nepomuk)</t>
  </si>
  <si>
    <t>E413LJ6ZBP00</t>
  </si>
  <si>
    <t>\\OR00000PLZNT011\SSZT_PLZ-Interní\DOKLADY_K_ZAŘÍZENÍ\Protokoly_k_zařízení\717A_Domažlice-Planá\žst. Poběžovice</t>
  </si>
  <si>
    <t>V žst. Pačejov</t>
  </si>
  <si>
    <t>PZ 0788/21-E.49</t>
  </si>
  <si>
    <t>VRZ 2021</t>
  </si>
  <si>
    <t>2021/2020</t>
  </si>
  <si>
    <t>Veselý/Sitka</t>
  </si>
  <si>
    <t>AH-ESA-04</t>
  </si>
  <si>
    <t>Nepomuk - Pačejov</t>
  </si>
  <si>
    <t>V žst. Nepomuk St.2. a Ždírec</t>
  </si>
  <si>
    <t>Veselý</t>
  </si>
  <si>
    <t>AH</t>
  </si>
  <si>
    <t>Nepomuk - Ždírec</t>
  </si>
  <si>
    <t>Nepomuk:Ždírec u Plz traťzz</t>
  </si>
  <si>
    <t>E412LJ7Z2P00</t>
  </si>
  <si>
    <t>\\OR00000PLZNT011\SSZT_PLZ-Interní\DOKLADY_K_ZAŘÍZENÍ\Protokoly_k_zařízení\720_Plzeň-Cheb\žst. Brod nad Tichou</t>
  </si>
  <si>
    <t>17-22-MP</t>
  </si>
  <si>
    <t>nezjištěna</t>
  </si>
  <si>
    <t>P1182</t>
  </si>
  <si>
    <t>Nepomuk St.1</t>
  </si>
  <si>
    <t>Z, P</t>
  </si>
  <si>
    <t>přejzz km 313,375 Č.Vel-Plz (Nepomuk)</t>
  </si>
  <si>
    <t>E413LJ6ZAP00</t>
  </si>
  <si>
    <t>\\OR00000PLZNT011\SSZT_PLZ-Interní\DOKLADY_K_ZAŘÍZENÍ\Protokoly_k_zařízení\720_Plzeň-Cheb\TZZ Brod-Planá</t>
  </si>
  <si>
    <t>VRZ FR +RZ 05-24 (2x po sobě?!)</t>
  </si>
  <si>
    <t>05-24-MP</t>
  </si>
  <si>
    <t>P1181</t>
  </si>
  <si>
    <t>Vráž</t>
  </si>
  <si>
    <t>přejzz km 306,247 Č.Vel-Plz (Nekvaso)</t>
  </si>
  <si>
    <t>E413LJ5ZCP00</t>
  </si>
  <si>
    <t>04-24-MP</t>
  </si>
  <si>
    <t>P1180</t>
  </si>
  <si>
    <t>Kovčín</t>
  </si>
  <si>
    <t>přejzz km 304,77 Č.Vel-Plz (Kovčín)</t>
  </si>
  <si>
    <t>E413LJ5ZBP00</t>
  </si>
  <si>
    <t>\\OR00000PLZNT011\SSZT_PLZ-Interní\DOKLADY_K_ZAŘÍZENÍ\Protokoly_k_zařízení\720_Plzeň-Cheb\PZS km 408,864</t>
  </si>
  <si>
    <t>PZ 0786/22-E.49</t>
  </si>
  <si>
    <t>P1179</t>
  </si>
  <si>
    <t>přejzz km 304,09 Č.Vel-Plz (Kovčín)</t>
  </si>
  <si>
    <t>E413LJ5ZAP00</t>
  </si>
  <si>
    <t>\\OR00000PLZNT011\SSZT_PLZ-Interní\DOKLADY_K_ZAŘÍZENÍ\Protokoly_k_zařízení\709B_Horažďovice_př.-Plzeň\PZS km 339,658</t>
  </si>
  <si>
    <t>20-19-MP</t>
  </si>
  <si>
    <t>Vebr</t>
  </si>
  <si>
    <t>Pačejov</t>
  </si>
  <si>
    <t>ŽST Pačejov stanzz</t>
  </si>
  <si>
    <t>E411LJ4Z1P00</t>
  </si>
  <si>
    <t>\\OR00000PLZNT011\SSZT_PLZ-Interní\DOKLADY_K_ZAŘÍZENÍ\Protokoly_k_zařízení\709B_Horažďovice_př.-Plzeň\PZS km 338,774</t>
  </si>
  <si>
    <t>\\OR00000PLZNT011\SSZT_PLZ-Interní\DOKLADY_K_ZAŘÍZENÍ\Protokoly_k_zařízení\711_Plzeň-Ž.Ruda\PZS km 66,068</t>
  </si>
  <si>
    <t>Růt Karel</t>
  </si>
  <si>
    <t>06-24-MP</t>
  </si>
  <si>
    <t>P1178</t>
  </si>
  <si>
    <t>Velký Bor</t>
  </si>
  <si>
    <t>přejzz km 293,204 Č.Vel-Plz (V.Bor)</t>
  </si>
  <si>
    <t>E413LJ3ZAP00</t>
  </si>
  <si>
    <t>\\OR00000PLZNT011\SSZT_PLZ-Interní\DOKLADY_K_ZAŘÍZENÍ\Protokoly_k_zařízení\711_Plzeň-Ž.Ruda\PZS km 66,362</t>
  </si>
  <si>
    <t>11-21-MP</t>
  </si>
  <si>
    <t>143/2015/Ja</t>
  </si>
  <si>
    <t>Horažďovice předměstí</t>
  </si>
  <si>
    <t>ŽST Horažďovice před stanzz</t>
  </si>
  <si>
    <t>E411LJ2Z1P00</t>
  </si>
  <si>
    <t>\\OR00000PLZNT011\SSZT_PLZ-Interní\DOKLADY_K_ZAŘÍZENÍ\Protokoly_k_zařízení\711_Plzeň-Ž.Ruda\PZS km 78,769</t>
  </si>
  <si>
    <t>57-20-MP</t>
  </si>
  <si>
    <t>\\OR00000PLZNT011\SSZT_PLZ-Interní\DOKLADY_K_ZAŘÍZENÍ\Protokoly_k_zařízení\711_Plzeň-Ž.Ruda\PZS km 69,305</t>
  </si>
  <si>
    <t>Kapic Jiří</t>
  </si>
  <si>
    <t>PZ 12073/96-E.49</t>
  </si>
  <si>
    <t>34-23-MP</t>
  </si>
  <si>
    <t>P643</t>
  </si>
  <si>
    <t>712A_Plz.-Č.Kub.</t>
  </si>
  <si>
    <t>Česká Kubice</t>
  </si>
  <si>
    <t>přejzz km 180,64 Plz-Č.Kub (Č.Kubice)</t>
  </si>
  <si>
    <t>E413L6XZBP00</t>
  </si>
  <si>
    <t>\\OR00000PLZNT011\SSZT_PLZ-Interní\DOKLADY_K_ZAŘÍZENÍ\Protokoly_k_zařízení\711_Plzeň-Ž.Ruda\PZS km 68,297</t>
  </si>
  <si>
    <t>PZ 12072/96-E.49</t>
  </si>
  <si>
    <t>33-23-MP</t>
  </si>
  <si>
    <t>P642</t>
  </si>
  <si>
    <t>přejzz km 180,097 Plz-Č.Kub (Č.Kubic)</t>
  </si>
  <si>
    <t>E413L6XZAP00</t>
  </si>
  <si>
    <t>13-24-MP</t>
  </si>
  <si>
    <t>RŮ, HŮ</t>
  </si>
  <si>
    <t>ŽST Česká Kubice stanzz</t>
  </si>
  <si>
    <t>E411L6WZ1P00</t>
  </si>
  <si>
    <t>\\OR00000PLZNT011\SSZT_PLZ-Interní\DOKLADY_K_ZAŘÍZENÍ\Protokoly_k_zařízení\719_Plzeň-Žatec\PZS km 17,512</t>
  </si>
  <si>
    <t>\\OR00000PLZNT011\SSZT_PLZ-Interní\DOKLADY_K_ZAŘÍZENÍ\Protokoly_k_zařízení\714B_Ejpovice-Radnice\PZS km 10,077</t>
  </si>
  <si>
    <t>12-24-MP</t>
  </si>
  <si>
    <t>\\OR00000PLZNT011\SSZT_PLZ-Interní\DOKLADY_K_ZAŘÍZENÍ\Protokoly_k_zařízení\711_Plzeň-Ž.Ruda\PZS km 78,225</t>
  </si>
  <si>
    <t>Blahník Jiří</t>
  </si>
  <si>
    <t>PZ 1448/07-E.49</t>
  </si>
  <si>
    <t>27-22-MP</t>
  </si>
  <si>
    <t>P641</t>
  </si>
  <si>
    <t>Babylon</t>
  </si>
  <si>
    <t>přejzz km 177,527 Plz-Č.Kub (Babylon)</t>
  </si>
  <si>
    <t>E413L6VZBP00</t>
  </si>
  <si>
    <t>\\OR00000PLZNT011\SSZT_PLZ-Interní\DOKLADY_K_ZAŘÍZENÍ\Protokoly_k_zařízení\711_Plzeň-Ž.Ruda\PZS km 77,386</t>
  </si>
  <si>
    <t>PZ 1447/07-E.49</t>
  </si>
  <si>
    <t>26-22-MP</t>
  </si>
  <si>
    <t>P640</t>
  </si>
  <si>
    <t>přejzz km 176,206 Plz-Č.Kub (Babylon)</t>
  </si>
  <si>
    <t>E413L6VZAP00</t>
  </si>
  <si>
    <t>\\OR00000PLZNT011\SSZT_PLZ-Interní\DOKLADY_K_ZAŘÍZENÍ\Protokoly_k_zařízení\711_Plzeň-Ž.Ruda\PZS km 39,136</t>
  </si>
  <si>
    <t>Nová 2021?</t>
  </si>
  <si>
    <t>PZ 12071/96-E.49</t>
  </si>
  <si>
    <t>60-21-MP</t>
  </si>
  <si>
    <t>P638</t>
  </si>
  <si>
    <t>Domažlice "H"</t>
  </si>
  <si>
    <t>přejzz km 171,661 Plz-Č.Kub (Domažl.)</t>
  </si>
  <si>
    <t>E413L6TZEP00</t>
  </si>
  <si>
    <t>\\OR00000PLZNT011\SSZT_PLZ-Interní\DOKLADY_K_ZAŘÍZENÍ\Protokoly_k_zařízení\711_Plzeň-Ž.Ruda\PZS km 37,849</t>
  </si>
  <si>
    <t>PZ 12070/96-E.49</t>
  </si>
  <si>
    <t>59-21-MP</t>
  </si>
  <si>
    <t>P637</t>
  </si>
  <si>
    <t>Domažlice "G"</t>
  </si>
  <si>
    <t>přejzz km 171,316 Plz-Č.Kub (Domažl.)</t>
  </si>
  <si>
    <t>E413L6TZDP00</t>
  </si>
  <si>
    <t>\\OR00000PLZNT011\SSZT_PLZ-Interní\DOKLADY_K_ZAŘÍZENÍ\Protokoly_k_zařízení\711_Plzeň-Ž.Ruda\PZS km 37,308</t>
  </si>
  <si>
    <t>PZ 12069/96-E.49</t>
  </si>
  <si>
    <t>58-21-MP</t>
  </si>
  <si>
    <t>P636</t>
  </si>
  <si>
    <t>Domažlice "F"</t>
  </si>
  <si>
    <t>přejzz km 169,869 Plz-Č.Kub (Domažl.)</t>
  </si>
  <si>
    <t>E413L6TZCP00</t>
  </si>
  <si>
    <t>\\OR00000PLZNT011\SSZT_PLZ-Interní\DOKLADY_K_ZAŘÍZENÍ\Protokoly_k_zařízení\709B_Horažďovice_př.-Plzeň\PZS km 328,577</t>
  </si>
  <si>
    <t>PZ 0499/13-E.49</t>
  </si>
  <si>
    <t>04-23-MP</t>
  </si>
  <si>
    <t>Hrnčíř</t>
  </si>
  <si>
    <t>P635</t>
  </si>
  <si>
    <t>Domažlice "E"</t>
  </si>
  <si>
    <t>přejzz km 169,467 Plz-Č.Kub (Domažl.)</t>
  </si>
  <si>
    <t>E413L6TZBP00</t>
  </si>
  <si>
    <t>\\OR00000PLZNT011\SSZT_PLZ-Interní\DOKLADY_K_ZAŘÍZENÍ\Protokoly_k_zařízení\709B_Horažďovice_př.-Plzeň\PZS km 327,560</t>
  </si>
  <si>
    <t>PZ 12067/96-E.49</t>
  </si>
  <si>
    <t>47-21-MP</t>
  </si>
  <si>
    <t>P634</t>
  </si>
  <si>
    <t>Domažlice "B"</t>
  </si>
  <si>
    <t>přejzz km 168,871 Plz-Č.Kub (Domažl.)</t>
  </si>
  <si>
    <t>E413L6TZAP00</t>
  </si>
  <si>
    <t>\\OR00000PLZNT011\SSZT_PLZ-Interní\DOKLADY_K_ZAŘÍZENÍ\Protokoly_k_zařízení\709B_Horažďovice_př.-Plzeň\TZZ Starý Plzenec-Nezvěstice</t>
  </si>
  <si>
    <t>Šála Zdeněk</t>
  </si>
  <si>
    <t>41-09-MP</t>
  </si>
  <si>
    <t>RÚ, MTZ, DZ</t>
  </si>
  <si>
    <t>Domažlice</t>
  </si>
  <si>
    <t>ŽST Domažlice stanzz</t>
  </si>
  <si>
    <t>E411L6SZ1P00</t>
  </si>
  <si>
    <t>\\OR00000PLZNT011\SSZT_PLZ-Interní\DOKLADY_K_ZAŘÍZENÍ\Protokoly_k_zařízení\709B_Horažďovice_př.-Plzeň\žst. Starý Plzenec</t>
  </si>
  <si>
    <t>56-23-MP</t>
  </si>
  <si>
    <t>Píša</t>
  </si>
  <si>
    <t>Dom.-RZZ + č.vol.</t>
  </si>
  <si>
    <t>Domažlice+Pasečnice</t>
  </si>
  <si>
    <t>PZ 0469/13-E.49</t>
  </si>
  <si>
    <t>61-22-MP</t>
  </si>
  <si>
    <t>P633</t>
  </si>
  <si>
    <t>Domažlice "A"</t>
  </si>
  <si>
    <t>přejzz km 166,995 Plz-Č.Kub (Domažl.)</t>
  </si>
  <si>
    <t>E413L6RZCP00</t>
  </si>
  <si>
    <t>\\OR00000PLZNT011\SSZT_PLZ-Interní\DOKLADY_K_ZAŘÍZENÍ\Protokoly_k_zařízení\714C_Pňovany-Bezdružice\PZS km 3,454</t>
  </si>
  <si>
    <t>Kuželka Antonín</t>
  </si>
  <si>
    <t>PZ 12065/96-E.49</t>
  </si>
  <si>
    <t>46-21-MP</t>
  </si>
  <si>
    <t>P632</t>
  </si>
  <si>
    <t>Domažlice "D"</t>
  </si>
  <si>
    <t>přejzz km 166,435 Plz-Č.Kub (Domažl.)</t>
  </si>
  <si>
    <t>E413L6RZBP00</t>
  </si>
  <si>
    <t>\\OR00000PLZNT011\SSZT_PLZ-Interní\DOKLADY_K_ZAŘÍZENÍ\Protokoly_k_zařízení\719_Plzeň-Žatec\PZS km 9,213</t>
  </si>
  <si>
    <t>Proč jiná VRZ? (Píša 1983)</t>
  </si>
  <si>
    <t>Krutina Zbyněk</t>
  </si>
  <si>
    <t>PZ 10339/96-E.49</t>
  </si>
  <si>
    <t>P631</t>
  </si>
  <si>
    <t>Radonice "D"</t>
  </si>
  <si>
    <t>přejzz km 162,61 Plz-Č.Kub (Milavče)</t>
  </si>
  <si>
    <t>E413L6RZAP00</t>
  </si>
  <si>
    <t>\\OR00000PLZNT011\SSZT_PLZ-Interní\DOKLADY_K_ZAŘÍZENÍ\Protokoly_k_zařízení\719_Plzeň-Žatec\PZS km 8,577</t>
  </si>
  <si>
    <t>54-20-MP</t>
  </si>
  <si>
    <t>MTZ</t>
  </si>
  <si>
    <t>výh. Radonice</t>
  </si>
  <si>
    <t>ŽST Radnice stanzz</t>
  </si>
  <si>
    <t>E411LADZ1P00</t>
  </si>
  <si>
    <t>\\OR00000PLZNT011\SSZT_PLZ-Interní\DOKLADY_K_ZAŘÍZENÍ\Protokoly_k_zařízení\719_Plzeň-Žatec\PZS km 8,161</t>
  </si>
  <si>
    <t>Kromě výhybny je i ŽST !</t>
  </si>
  <si>
    <t>53-20-MP</t>
  </si>
  <si>
    <t>DO RZZ</t>
  </si>
  <si>
    <t>\\OR00000PLZNT011\SSZT_PLZ-Interní\DOKLADY_K_ZAŘÍZENÍ\Protokoly_k_zařízení\717A_Domažlice-Planá\PZS km 68,493</t>
  </si>
  <si>
    <t>PZ 10338/96-E.49</t>
  </si>
  <si>
    <t>60-23-MP</t>
  </si>
  <si>
    <t>P630</t>
  </si>
  <si>
    <t>Radonice "C"</t>
  </si>
  <si>
    <t>přejzz km 161,291 Plz-Č.Kub (Milavče)</t>
  </si>
  <si>
    <t>E413L6NZFP00</t>
  </si>
  <si>
    <t>\\OR00000PLZNT011\SSZT_PLZ-Interní\DOKLADY_K_ZAŘÍZENÍ\Protokoly_k_zařízení\717A_Domažlice-Planá\PZS km 43,471</t>
  </si>
  <si>
    <t>PZ 10337/96-E.49</t>
  </si>
  <si>
    <t>59-23-MP</t>
  </si>
  <si>
    <t>P629</t>
  </si>
  <si>
    <t>Radonice "B"</t>
  </si>
  <si>
    <t>přejzz km 160,941 Plz-Č.Kub (Milavče)</t>
  </si>
  <si>
    <t>E413L6NZEP00</t>
  </si>
  <si>
    <t>\\OR00000PLZNT011\SSZT_PLZ-Interní\DOKLADY_K_ZAŘÍZENÍ\Protokoly_k_zařízení\717A_Domažlice-Planá\PZS km 43,288</t>
  </si>
  <si>
    <t>PZ 10336/96-E.49</t>
  </si>
  <si>
    <t>58-23-MP</t>
  </si>
  <si>
    <t>P628</t>
  </si>
  <si>
    <t>Radonice "A"</t>
  </si>
  <si>
    <t>přejzz km 160,231 Plz-Č.Kub (Milavče)</t>
  </si>
  <si>
    <t>E413L6NZDP00</t>
  </si>
  <si>
    <t>\\OR00000PLZNT011\SSZT_PLZ-Interní\DOKLADY_K_ZAŘÍZENÍ\Protokoly_k_zařízení\717A_Domažlice-Planá\PZS km 42,296</t>
  </si>
  <si>
    <t>PZ 10335/96-E.49</t>
  </si>
  <si>
    <t>51-20-MP</t>
  </si>
  <si>
    <t>P627</t>
  </si>
  <si>
    <t>Nahošice</t>
  </si>
  <si>
    <t>přejzz km 159,074 Plz-Č.Kub (Nahošic)</t>
  </si>
  <si>
    <t>E413L6NZCP00</t>
  </si>
  <si>
    <t>\\OR00000PLZNT011\SSZT_PLZ-Interní\DOKLADY_K_ZAŘÍZENÍ\Protokoly_k_zařízení\712A_Vejprnice-Č.Kubice\PZS km 148,471</t>
  </si>
  <si>
    <t>PZ 10334/96-E.49</t>
  </si>
  <si>
    <t>50-20-MP</t>
  </si>
  <si>
    <t>P626</t>
  </si>
  <si>
    <t>přejzz km 158,84 Plz-Č.Kub (Nahošice)</t>
  </si>
  <si>
    <t>E413L6NZBP00</t>
  </si>
  <si>
    <t>\\OR00000PLZNT011\SSZT_PLZ-Interní\DOKLADY_K_ZAŘÍZENÍ\Protokoly_k_zařízení\712A_Vejprnice-Č.Kubice\PZS km 148,280</t>
  </si>
  <si>
    <t>PZ 10333/96-E.49</t>
  </si>
  <si>
    <t>27-20-MP</t>
  </si>
  <si>
    <t>P625</t>
  </si>
  <si>
    <t>Blížejov</t>
  </si>
  <si>
    <t>přejzz km 157,259 Plz-Č.Kub (Blížejo)</t>
  </si>
  <si>
    <t>E413L6NZAP00</t>
  </si>
  <si>
    <t>\\OR00000PLZNT011\SSZT_PLZ-Interní\DOKLADY_K_ZAŘÍZENÍ\Protokoly_k_zařízení\712A_Vejprnice-Č.Kubice\PZS km 147,999</t>
  </si>
  <si>
    <t>Cvalín Bohumil</t>
  </si>
  <si>
    <t>05-14-MP</t>
  </si>
  <si>
    <t>97/03/08</t>
  </si>
  <si>
    <t>FR/Prusík</t>
  </si>
  <si>
    <t>HÚ, MTZ10</t>
  </si>
  <si>
    <t>ŽST Blížejov stanzz</t>
  </si>
  <si>
    <t>E411L6MZ1P00</t>
  </si>
  <si>
    <t>\\OR00000PLZNT011\SSZT_PLZ-Interní\DOKLADY_K_ZAŘÍZENÍ\Protokoly_k_zařízení\711_Plzeň-Ž.Ruda\PZS km 91,163</t>
  </si>
  <si>
    <t>PZ 10292/96-E.49</t>
  </si>
  <si>
    <t>25-20-MP</t>
  </si>
  <si>
    <t>2006 (TZZ)</t>
  </si>
  <si>
    <t>?/Frühbauer</t>
  </si>
  <si>
    <t>ÚSt</t>
  </si>
  <si>
    <t>Z,T</t>
  </si>
  <si>
    <t>\\OR00000PLZNT011\SSZT_PLZ-Interní\DOKLADY_K_ZAŘÍZENÍ\Protokoly_k_zařízení\710A_Horažďovice-Klatovy\žst. Hrádek u Sušice</t>
  </si>
  <si>
    <t>PZ 10332/96-E.49</t>
  </si>
  <si>
    <t>26-20-MP</t>
  </si>
  <si>
    <t>P624</t>
  </si>
  <si>
    <t>přejzz km 156,256 Plz-Č.Kub (Přívoze)</t>
  </si>
  <si>
    <t>E413L6MZAP00</t>
  </si>
  <si>
    <t>PZ 2841/02-E.49</t>
  </si>
  <si>
    <t>43-22-MP</t>
  </si>
  <si>
    <t>P623</t>
  </si>
  <si>
    <t>Chotiměř</t>
  </si>
  <si>
    <t>přejzz km 155,006 Plz-Č.Kub (Chotiměř)</t>
  </si>
  <si>
    <t>E413L6JZCP00</t>
  </si>
  <si>
    <t>\\OR00000PLZNT011\SSZT_PLZ-Interní\DOKLADY_K_ZAŘÍZENÍ\Protokoly_k_zařízení\712A_Vejprnice-Č.Kubice\žst. Č.Kubice</t>
  </si>
  <si>
    <t>17-20-MP</t>
  </si>
  <si>
    <t>P1696</t>
  </si>
  <si>
    <t>Pastuchovice(Velečín)</t>
  </si>
  <si>
    <t>přejzz km 153,379 Ml-Žatec (Velečín)</t>
  </si>
  <si>
    <t>E413L80ZDP00</t>
  </si>
  <si>
    <t>PZ 0565/06-E.49</t>
  </si>
  <si>
    <t>08-21-MP</t>
  </si>
  <si>
    <t>P622</t>
  </si>
  <si>
    <t>Osvračín</t>
  </si>
  <si>
    <t>přejzz km 153,065 Plz-Č.Kub (Osvračín)</t>
  </si>
  <si>
    <t>E413L6JZBP00</t>
  </si>
  <si>
    <t>18-20-MP</t>
  </si>
  <si>
    <t>P1695</t>
  </si>
  <si>
    <t>přejzz km 153,054 Ml-Žatec (Velečín)</t>
  </si>
  <si>
    <t>E413L80ZCP00</t>
  </si>
  <si>
    <t>\\OR00000PLZNT011\SSZT_PLZ-Interní\DOKLADY_K_ZAŘÍZENÍ\Protokoly_k_zařízení\710B_Klatovy-Domažlice\PZS km 18,437</t>
  </si>
  <si>
    <t>19-20-MP</t>
  </si>
  <si>
    <t>P1694</t>
  </si>
  <si>
    <t>Pastuchovice H4</t>
  </si>
  <si>
    <t>přejzz km 152,551 Ml-Žatec (Pastucho)</t>
  </si>
  <si>
    <t>E413L80ZBP00</t>
  </si>
  <si>
    <t>\\OR00000PLZNT011\SSZT_PLZ-Interní\DOKLADY_K_ZAŘÍZENÍ\Protokoly_k_zařízení\717A_Domažlice-Planá\PZS km 11,495</t>
  </si>
  <si>
    <t>Bláha Jiří</t>
  </si>
  <si>
    <t>PZ 12063/96-E.49</t>
  </si>
  <si>
    <t>P621</t>
  </si>
  <si>
    <t>Staňkov</t>
  </si>
  <si>
    <t>přejzz km 150,637 Plz-Č.Kub (Staňkov)</t>
  </si>
  <si>
    <t>E413L6JZAP00</t>
  </si>
  <si>
    <t>\\OR00000PLZNT011\SSZT_PLZ-Interní\DOKLADY_K_ZAŘÍZENÍ\Protokoly_k_zařízení\709B_Horažďovice_př.-Plzeň\TZZ Blovice-Ždírec</t>
  </si>
  <si>
    <t>Opravit VRZ</t>
  </si>
  <si>
    <t xml:space="preserve">57-24-JW </t>
  </si>
  <si>
    <t>(odb.Vránov) RZZ</t>
  </si>
  <si>
    <t>Staňkov + odb. Vránov</t>
  </si>
  <si>
    <t>ŽST Staňkov stanzz</t>
  </si>
  <si>
    <t>E411L6HZ1P00</t>
  </si>
  <si>
    <t>\\OR00000PLZNT011\SSZT_PLZ-Interní\DOKLADY_K_ZAŘÍZENÍ\Protokoly_k_zařízení\709B_Horažďovice_př.-Plzeň\TZZ Nezvěstice-Blovice</t>
  </si>
  <si>
    <t>02V-22-MP</t>
  </si>
  <si>
    <t>P1692</t>
  </si>
  <si>
    <t>Pastuchovice H2</t>
  </si>
  <si>
    <t>přejzz km 150,555 Ml-Žatec (Pastucho)</t>
  </si>
  <si>
    <t>E413L80ZAP00</t>
  </si>
  <si>
    <t>\\OR00000PLZNT011\SSZT_PLZ-Interní\DOKLADY_K_ZAŘÍZENÍ\Protokoly_k_zařízení\709B_Horažďovice_př.-Plzeň\žst. Blovice</t>
  </si>
  <si>
    <t>06-21-MP</t>
  </si>
  <si>
    <t xml:space="preserve"> (Staňkov) RŮ, HŮ</t>
  </si>
  <si>
    <t>FR-MRZ(2014);PN(2017,19)</t>
  </si>
  <si>
    <t>05-21-MP</t>
  </si>
  <si>
    <t>(Staňkov) RZZ</t>
  </si>
  <si>
    <t>\\OR00000PLZNT011\SSZT_PLZ-Interní\DOKLADY_K_ZAŘÍZENÍ\Protokoly_k_zařízení\709B_Horažďovice_př.-Plzeň\PZS km 325,043</t>
  </si>
  <si>
    <t>PZ 12062/96-E.49</t>
  </si>
  <si>
    <t>18-24-MP</t>
  </si>
  <si>
    <t>2011/2019</t>
  </si>
  <si>
    <t>P620</t>
  </si>
  <si>
    <t>přejzz km 148,471 Plz-Č.Kub (Staňkov)</t>
  </si>
  <si>
    <t>E413L6GZEP00</t>
  </si>
  <si>
    <t>\\OR00000PLZNT011\SSZT_PLZ-Interní\DOKLADY_K_ZAŘÍZENÍ\Protokoly_k_zařízení\709B_Horažďovice_př.-Plzeň\PZS km 304,770</t>
  </si>
  <si>
    <t>PZ 12061/96-E.49</t>
  </si>
  <si>
    <t>19-24-MP</t>
  </si>
  <si>
    <t>P619</t>
  </si>
  <si>
    <t>přejzz km 148,28 Plz-Č.Kub (Staňkov)</t>
  </si>
  <si>
    <t>E413L6GZDP00</t>
  </si>
  <si>
    <t>\\OR00000PLZNT011\SSZT_PLZ-Interní\DOKLADY_K_ZAŘÍZENÍ\Protokoly_k_zařízení\709B_Horažďovice_př.-Plzeň\PZS km 306,247</t>
  </si>
  <si>
    <t>PZ 12060/96-E.49</t>
  </si>
  <si>
    <t>20-24-MP</t>
  </si>
  <si>
    <t>P618</t>
  </si>
  <si>
    <t>přejzz km 147,999 Plz-Č.Kub (Staňkov)</t>
  </si>
  <si>
    <t>E413L6GZCP00</t>
  </si>
  <si>
    <t>\\OR00000PLZNT011\SSZT_PLZ-Interní\DOKLADY_K_ZAŘÍZENÍ\Protokoly_k_zařízení\709B_Horažďovice_př.-Plzeň\PZS km 293,204</t>
  </si>
  <si>
    <t>54-21-MP</t>
  </si>
  <si>
    <t>Trejtnar</t>
  </si>
  <si>
    <t>Žihle</t>
  </si>
  <si>
    <t>ŽST Žihle stanzz</t>
  </si>
  <si>
    <t>E411L7ZZ1P00</t>
  </si>
  <si>
    <t>\\OR00000PLZNT011\SSZT_PLZ-Interní\DOKLADY_K_ZAŘÍZENÍ\Protokoly_k_zařízení\710A_Horažďovice-Klatovy\žst. Horažďovice m</t>
  </si>
  <si>
    <t>53-21-MP</t>
  </si>
  <si>
    <t>\\OR00000PLZNT011\SSZT_PLZ-Interní\DOKLADY_K_ZAŘÍZENÍ\Protokoly_k_zařízení\712A_Vejprnice-Č.Kubice\PZS km 161,291</t>
  </si>
  <si>
    <t>37-20-MP</t>
  </si>
  <si>
    <t>P1691</t>
  </si>
  <si>
    <t>Žihle G8</t>
  </si>
  <si>
    <t>přejzz km 147,218 Ml-Žatec (Žihle)</t>
  </si>
  <si>
    <t>E413L7ZZAP00</t>
  </si>
  <si>
    <t>\\OR00000PLZNT011\SSZT_PLZ-Interní\DOKLADY_K_ZAŘÍZENÍ\Protokoly_k_zařízení\712A_Vejprnice-Č.Kubice\PZS km 160,941</t>
  </si>
  <si>
    <t>38-20-MP</t>
  </si>
  <si>
    <t>P1690</t>
  </si>
  <si>
    <t>Žihle G7</t>
  </si>
  <si>
    <t>přejzz km 146,807 Ml-Žatec (Žihle)</t>
  </si>
  <si>
    <t>E413L7YZFP00</t>
  </si>
  <si>
    <t>\\OR00000PLZNT011\SSZT_PLZ-Interní\DOKLADY_K_ZAŘÍZENÍ\Protokoly_k_zařízení\712A_Vejprnice-Č.Kubice\PZS km 160,231</t>
  </si>
  <si>
    <t>39-20-MP</t>
  </si>
  <si>
    <t>P1689</t>
  </si>
  <si>
    <t>Žihle G6</t>
  </si>
  <si>
    <t>přejzz km 146,091 Ml-Žatec (Žihle)</t>
  </si>
  <si>
    <t>E413L7YZEP00</t>
  </si>
  <si>
    <t>\\OR00000PLZNT011\SSZT_PLZ-Interní\DOKLADY_K_ZAŘÍZENÍ\Protokoly_k_zařízení\712A_Vejprnice-Č.Kubice\žst. Pasečnice</t>
  </si>
  <si>
    <t>28-20-MP</t>
  </si>
  <si>
    <t>P1688</t>
  </si>
  <si>
    <t>Žihle G5</t>
  </si>
  <si>
    <t>přejzz km 145,935 Ml-Žatec (Žihle)</t>
  </si>
  <si>
    <t>E413L7YZDP00</t>
  </si>
  <si>
    <t>PZ 2117/05-E.49</t>
  </si>
  <si>
    <t>29-20-MP</t>
  </si>
  <si>
    <t>P1686/_87</t>
  </si>
  <si>
    <t>Potvorov(Přehořov)G3,4</t>
  </si>
  <si>
    <t>přejzz km 143,676 Ml-Žatec (Přehořov)</t>
  </si>
  <si>
    <t>E413L7YZBP00</t>
  </si>
  <si>
    <t>\\OR00000PLZNT011\SSZT_PLZ-Interní\DOKLADY_K_ZAŘÍZENÍ\Protokoly_k_zařízení\710A_Horažďovice-Klatovy\PZS km 11,549</t>
  </si>
  <si>
    <t>PZ 4891/97-E.49(+92)</t>
  </si>
  <si>
    <t>23m-20-MP</t>
  </si>
  <si>
    <t>P616 + P617</t>
  </si>
  <si>
    <t>Holýšov</t>
  </si>
  <si>
    <t>přejzz km 142,861 Plz-Č.Kub (Holýšov)</t>
  </si>
  <si>
    <t>E413L6GZAP00</t>
  </si>
  <si>
    <t>\\OR00000PLZNT011\SSZT_PLZ-Interní\DOKLADY_K_ZAŘÍZENÍ\Protokoly_k_zařízení\710A_Horažďovice-Klatovy\PZS km 10,166</t>
  </si>
  <si>
    <t>26-23-MP</t>
  </si>
  <si>
    <t>1998/2021</t>
  </si>
  <si>
    <t>Prusík/JV</t>
  </si>
  <si>
    <t>P1685</t>
  </si>
  <si>
    <t>hl.Jezero(Odlezly)</t>
  </si>
  <si>
    <t>přejzz km 142,697 Ml-Žatec (Odlezly)</t>
  </si>
  <si>
    <t>E413L7YZAP00</t>
  </si>
  <si>
    <t>\\OR00000PLZNT011\SSZT_PLZ-Interní\DOKLADY_K_ZAŘÍZENÍ\Protokoly_k_zařízení\717A_Domažlice-Planá\PZS km 56,357</t>
  </si>
  <si>
    <t>Janovec Václav</t>
  </si>
  <si>
    <t>94-24-JW</t>
  </si>
  <si>
    <t>Holýšov žst.</t>
  </si>
  <si>
    <t>ŽST Holýšov stanzz</t>
  </si>
  <si>
    <t>E411L6FZ1P00</t>
  </si>
  <si>
    <t>A TZZ je kde v poslední RZ?</t>
  </si>
  <si>
    <t>PZ 12085/96-E.49</t>
  </si>
  <si>
    <t>93-24-JW</t>
  </si>
  <si>
    <t>Kl/KP</t>
  </si>
  <si>
    <t>ŘSt + St1</t>
  </si>
  <si>
    <t>\\OR00000PLZNT011\SSZT_PLZ-Interní\DOKLADY_K_ZAŘÍZENÍ\Protokoly_k_zařízení\710B_Klatovy-Domažlice\žst. Kdyně</t>
  </si>
  <si>
    <t>95-24-JW</t>
  </si>
  <si>
    <t>P615</t>
  </si>
  <si>
    <t>přejzz km 141,403 Plz-Č.Kub (Holýšov)</t>
  </si>
  <si>
    <t>E413L6EZFP00</t>
  </si>
  <si>
    <t>Nový km 40,538?</t>
  </si>
  <si>
    <t>Braun Petr</t>
  </si>
  <si>
    <t>30-20-MP</t>
  </si>
  <si>
    <t>P1684</t>
  </si>
  <si>
    <t>Mladotice G1</t>
  </si>
  <si>
    <t>přejzz km 137,775 Plz-Mlad (Mladotic)</t>
  </si>
  <si>
    <t>E413L7XZAP00</t>
  </si>
  <si>
    <t>Šimek Jindřich</t>
  </si>
  <si>
    <t>PZ 10331/96-E.49</t>
  </si>
  <si>
    <t>43-21-MP</t>
  </si>
  <si>
    <t>P612</t>
  </si>
  <si>
    <t>Hradec u Stoda</t>
  </si>
  <si>
    <t>přejzz km 137,473 Plz-Č.Kub (Hradec)</t>
  </si>
  <si>
    <t>E413L6EZCP00</t>
  </si>
  <si>
    <t>\\OR00000PLZNT011\SSZT_PLZ-Interní\DOKLADY_K_ZAŘÍZENÍ\Protokoly_k_zařízení\710B_Klatovy-Domažlice\PZS km 20,167</t>
  </si>
  <si>
    <t>PZ 10330/96-E.49</t>
  </si>
  <si>
    <t>42-21-MP</t>
  </si>
  <si>
    <t>P611</t>
  </si>
  <si>
    <t>Stod</t>
  </si>
  <si>
    <t>přejzz km 136,464 Plz-Č.Kub (Hradec)</t>
  </si>
  <si>
    <t>E413L6EZBP00</t>
  </si>
  <si>
    <t>\\OR00000PLZNT011\SSZT_PLZ-Interní\DOKLADY_K_ZAŘÍZENÍ\Protokoly_k_zařízení\710A_Horažďovice-Klatovy\PZS km 18,557</t>
  </si>
  <si>
    <t>PZ 10329/96-E.49</t>
  </si>
  <si>
    <t>41-21-MP</t>
  </si>
  <si>
    <t>P610</t>
  </si>
  <si>
    <t>přejzz km 135,957 Plz-Č.Kub (Stod)</t>
  </si>
  <si>
    <t>E413L6EZAP00</t>
  </si>
  <si>
    <t>\\OR00000PLZNT011\SSZT_PLZ-Interní\DOKLADY_K_ZAŘÍZENÍ\Protokoly_k_zařízení\710A_Horažďovice-Klatovy\PZS km 18,133</t>
  </si>
  <si>
    <t>PZ 10179/96-E.49</t>
  </si>
  <si>
    <t>80-24-JW</t>
  </si>
  <si>
    <t>Píhrt</t>
  </si>
  <si>
    <t>Chotěšov-Stod</t>
  </si>
  <si>
    <t>Chotěšov u Stoda:Sto traťzz</t>
  </si>
  <si>
    <t>E412L6CZ2P00</t>
  </si>
  <si>
    <t>\\OR00000PLZNT011\SSZT_PLZ-Interní\DOKLADY_K_ZAŘÍZENÍ\Protokoly_k_zařízení\711_Plzeň-Ž.Ruda\PZS km 94,078</t>
  </si>
  <si>
    <t>Sika Jan</t>
  </si>
  <si>
    <t>21-21-MP</t>
  </si>
  <si>
    <t>1985/2005</t>
  </si>
  <si>
    <t>Píhrt//Prusík</t>
  </si>
  <si>
    <t>RÚ, HÚ, MTZ</t>
  </si>
  <si>
    <t>ŽST Stod stanzz</t>
  </si>
  <si>
    <t>E411L6DZ1P00</t>
  </si>
  <si>
    <t>\\OR00000PLZNT011\SSZT_PLZ-Interní\DOKLADY_K_ZAŘÍZENÍ\Protokoly_k_zařízení\717A_Domažlice-Planá\PZS km 20,090</t>
  </si>
  <si>
    <t>20-21-MP</t>
  </si>
  <si>
    <t>RZZ</t>
  </si>
  <si>
    <t>\\OR00000PLZNT011\SSZT_PLZ-Interní\DOKLADY_K_ZAŘÍZENÍ\Protokoly_k_zařízení\717A_Domažlice-Planá\PZS km 8,750</t>
  </si>
  <si>
    <t>Proč RZ po 2r? Příště přidat změny z RZ</t>
  </si>
  <si>
    <t>PZ 10328/96-E.49</t>
  </si>
  <si>
    <t>40-21-MP</t>
  </si>
  <si>
    <t>P609</t>
  </si>
  <si>
    <t>přejzz km 134,661 Plz-Č.Kub (Stod)</t>
  </si>
  <si>
    <t>E413L6DZAP00</t>
  </si>
  <si>
    <t>\\OR00000PLZNT011\SSZT_PLZ-Interní\DOKLADY_K_ZAŘÍZENÍ\Protokoly_k_zařízení\717A_Domažlice-Planá\PZS km 20,905</t>
  </si>
  <si>
    <t>14-13-MP</t>
  </si>
  <si>
    <t>výh. Chotěšov</t>
  </si>
  <si>
    <t>VÝH Chotěšov u Stoda stanzz</t>
  </si>
  <si>
    <t>E411L6BZ1P00</t>
  </si>
  <si>
    <t>\\OR00000PLZNT011\SSZT_PLZ-Interní\DOKLADY_K_ZAŘÍZENÍ\Protokoly_k_zařízení\717A_Domažlice-Planá\žst. Bor</t>
  </si>
  <si>
    <t>19-21-MP</t>
  </si>
  <si>
    <t>\\OR00000PLZNT011\SSZT_PLZ-Interní\DOKLADY_K_ZAŘÍZENÍ\Protokoly_k_zařízení\717A_Domažlice-Planá\PZS km 57,996</t>
  </si>
  <si>
    <t>PZ 10327/96-E.49</t>
  </si>
  <si>
    <t>18-21-MP</t>
  </si>
  <si>
    <t>Slaný</t>
  </si>
  <si>
    <t>P608</t>
  </si>
  <si>
    <t>Chotěšov</t>
  </si>
  <si>
    <t>přejzz km 129,545 Plz-Č.Kub (Chotěš.)</t>
  </si>
  <si>
    <t>E413L6BZAP00</t>
  </si>
  <si>
    <t>\\OR00000PLZNT011\SSZT_PLZ-Interní\DOKLADY_K_ZAŘÍZENÍ\Protokoly_k_zařízení\712A_Vejprnice-Č.Kubice\žst. Nýřany</t>
  </si>
  <si>
    <t>Proč? 26.05.2021?</t>
  </si>
  <si>
    <t>PZ 10326/96-E.49</t>
  </si>
  <si>
    <t>61-24-JW</t>
  </si>
  <si>
    <t>P607</t>
  </si>
  <si>
    <t>Zbůch</t>
  </si>
  <si>
    <t>přejzz km 127,885 Plz-Č.Kub (Zbůch)</t>
  </si>
  <si>
    <t>E413L6AZDP00</t>
  </si>
  <si>
    <t>PZ 10325/96-E.49</t>
  </si>
  <si>
    <t>60-24-JW</t>
  </si>
  <si>
    <t>P606</t>
  </si>
  <si>
    <t>Nýřany</t>
  </si>
  <si>
    <t>přejzz km 124,882 Plz-Č.Kub (Nýřany)</t>
  </si>
  <si>
    <t>E413L6AZCP00</t>
  </si>
  <si>
    <t>\\OR00000PLZNT011\SSZT_PLZ-Interní\DOKLADY_K_ZAŘÍZENÍ\Protokoly_k_zařízení\712A_Vejprnice-Č.Kubice\PZS km 162,610</t>
  </si>
  <si>
    <t>PZ 0968/08-E.49</t>
  </si>
  <si>
    <t>31-23-MP</t>
  </si>
  <si>
    <t>P604</t>
  </si>
  <si>
    <t>přejzz km 123,613 Plz-Č.Kub (Nýřany)</t>
  </si>
  <si>
    <t>E413L6AZAP00</t>
  </si>
  <si>
    <t>\\OR00000PLZNT011\SSZT_PLZ-Interní\DOKLADY_K_ZAŘÍZENÍ\Protokoly_k_zařízení\711_Plzeň-Ž.Ruda\PZS km 52,373</t>
  </si>
  <si>
    <t>44-23-MP</t>
  </si>
  <si>
    <t>ŽST Nýřany stanzz</t>
  </si>
  <si>
    <t>E411L69Z1P00</t>
  </si>
  <si>
    <t>\\OR00000PLZNT011\SSZT_PLZ-Interní\DOKLADY_K_ZAŘÍZENÍ\Protokoly_k_zařízení\717C_Staňkov-Poběžovice\PZS km 10,231</t>
  </si>
  <si>
    <t>PZ 2832/02-E.49</t>
  </si>
  <si>
    <t>13-22-MP</t>
  </si>
  <si>
    <t>P603</t>
  </si>
  <si>
    <t>přejzz km 122,722 Plz-Č.Kub (Nýřany)</t>
  </si>
  <si>
    <t>E413L69ZAP00</t>
  </si>
  <si>
    <t>\\OR00000PLZNT011\SSZT_PLZ-Interní\DOKLADY_K_ZAŘÍZENÍ\Protokoly_k_zařízení\711_Plzeň-Ž.Ruda\PZS km 27,547</t>
  </si>
  <si>
    <t>PZ 10323/96-E.49</t>
  </si>
  <si>
    <t>12-22-MP</t>
  </si>
  <si>
    <t>P602</t>
  </si>
  <si>
    <t>přejzz km 122,022 Plz-Č.Kub (Nýřany)</t>
  </si>
  <si>
    <t>E413L68ZDP00</t>
  </si>
  <si>
    <t>\\OR00000PLZNT011\SSZT_PLZ-Interní\DOKLADY_K_ZAŘÍZENÍ\Protokoly_k_zařízení\711_Plzeň-Ž.Ruda\PZS km 26,888</t>
  </si>
  <si>
    <t>PZ 10322/96-E.49</t>
  </si>
  <si>
    <t>33-21-MP</t>
  </si>
  <si>
    <t>P600 + P601</t>
  </si>
  <si>
    <t>Tlučná</t>
  </si>
  <si>
    <t>přejzz km 120,593 Plz-Č.Kub (Tlučná)</t>
  </si>
  <si>
    <t>E413L68ZBP00</t>
  </si>
  <si>
    <t>\\OR00000PLZNT011\SSZT_PLZ-Interní\DOKLADY_K_ZAŘÍZENÍ\Protokoly_k_zařízení\711_Plzeň-Ž.Ruda\PZS km 26,073</t>
  </si>
  <si>
    <t>PZ 10150/96-E.49</t>
  </si>
  <si>
    <t>21-23-MP</t>
  </si>
  <si>
    <t>P599</t>
  </si>
  <si>
    <t>Vejprnice</t>
  </si>
  <si>
    <t>přejzz km 117,86 Plz-Č.Kub (Vejprnic)</t>
  </si>
  <si>
    <t>E413L68ZAP00</t>
  </si>
  <si>
    <t>\\OR00000PLZNT011\SSZT_PLZ-Interní\DOKLADY_K_ZAŘÍZENÍ\Protokoly_k_zařízení\711_Plzeň-Ž.Ruda\PZS km 3,544</t>
  </si>
  <si>
    <t>09-08-MP</t>
  </si>
  <si>
    <t>ŽST Vejprnice stanzz</t>
  </si>
  <si>
    <t>E411L67Z1P00</t>
  </si>
  <si>
    <t>\\OR00000PLZNT011\SSZT_PLZ-Interní\DOKLADY_K_ZAŘÍZENÍ\Protokoly_k_zařízení\711_Plzeň-Ž.Ruda\PZS km 3,304</t>
  </si>
  <si>
    <t>PZ 10177/96-E.49</t>
  </si>
  <si>
    <t>67-24-JW</t>
  </si>
  <si>
    <t xml:space="preserve">Vejprnice-Nýřany </t>
  </si>
  <si>
    <t>Vejprnice:Nýřany traťzz</t>
  </si>
  <si>
    <t>E412L68Z2P00</t>
  </si>
  <si>
    <t>\\OR00000PLZNT011\SSZT_PLZ-Interní\DOKLADY_K_ZAŘÍZENÍ\Protokoly_k_zařízení\711_Plzeň-Ž.Ruda\PZS km 2,891</t>
  </si>
  <si>
    <t>24-20-MP</t>
  </si>
  <si>
    <t>\\OR00000PLZNT011\SSZT_PLZ-Interní\DOKLADY_K_ZAŘÍZENÍ\Protokoly_k_zařízení\720_Plzeň-Cheb\TZZ Plzeň_Jižní_př.-Křimice</t>
  </si>
  <si>
    <t>68-24-JW</t>
  </si>
  <si>
    <t>Plzeň Nová Hospoda</t>
  </si>
  <si>
    <t>\\OR00000PLZNT011\SSZT_PLZ-Interní\DOKLADY_K_ZAŘÍZENÍ\Protokoly_k_zařízení\714A_Rokycany-Nezvěstice\Příkosice-Nezvěstice\PZS km 20,518</t>
  </si>
  <si>
    <t>64-24-JW</t>
  </si>
  <si>
    <t>\\OR00000PLZNT011\SSZT_PLZ-Interní\DOKLADY_K_ZAŘÍZENÍ\Protokoly_k_zařízení\714A_Rokycany-Nezvěstice\Příkosice-Nezvěstice\PZS km 14,471</t>
  </si>
  <si>
    <t>Němec David</t>
  </si>
  <si>
    <t>102-21-MP</t>
  </si>
  <si>
    <t>PL4</t>
  </si>
  <si>
    <t>Plzeň-křížení PL4</t>
  </si>
  <si>
    <t>přejzz km 103,092 Praha-Cheb (Plzeň)</t>
  </si>
  <si>
    <t>E413L7HZCP00</t>
  </si>
  <si>
    <t>\\OR00000PLZNT011\SSZT_PLZ-Interní\DOKLADY_K_ZAŘÍZENÍ\Protokoly_k_zařízení\714A_Rokycany-Nezvěstice\Příkosice-Nezvěstice\PZS km 19,487</t>
  </si>
  <si>
    <t>101-21-MP</t>
  </si>
  <si>
    <t>PL3</t>
  </si>
  <si>
    <t>Plzeň-křížení PL3</t>
  </si>
  <si>
    <t>přejzz km 102,850 Praha-Cheb (Plzeň)</t>
  </si>
  <si>
    <t>E413L7HZBP00</t>
  </si>
  <si>
    <t>\\OR00000PLZNT011\SSZT_PLZ-Interní\DOKLADY_K_ZAŘÍZENÍ\Protokoly_k_zařízení\714A_Rokycany-Nezvěstice\Příkosice-Nezvěstice\PZS km 15,050</t>
  </si>
  <si>
    <t>Sloučeno s Trianglem</t>
  </si>
  <si>
    <t>s Trinaglem</t>
  </si>
  <si>
    <t>poh.výpr</t>
  </si>
  <si>
    <t>Plzeň-PPV - ÚS</t>
  </si>
  <si>
    <t>ŽST Plzeň hl.n. stanzz</t>
  </si>
  <si>
    <t>E411L7HZ1P00</t>
  </si>
  <si>
    <t>\\OR00000PLZNT011\SSZT_PLZ-Interní\DOKLADY_K_ZAŘÍZENÍ\Protokoly_k_zařízení\711_Plzeň-Ž.Ruda\PZS km 62,586</t>
  </si>
  <si>
    <t>100-21-MP</t>
  </si>
  <si>
    <t>Plzeň-Triangl - ÚS</t>
  </si>
  <si>
    <t>\\OR00000PLZNT011\SSZT_PLZ-Interní\DOKLADY_K_ZAŘÍZENÍ\Protokoly_k_zařízení\712A_Vejprnice-Č.Kubice\PZS km 180,640</t>
  </si>
  <si>
    <t>\\OR00000PLZNT011\SSZT_PLZ-Interní\DOKLADY_K_ZAŘÍZENÍ\Protokoly_k_zařízení\712A_Vejprnice-Č.Kubice\PZS km 180,097</t>
  </si>
  <si>
    <t>Jandečka Martin</t>
  </si>
  <si>
    <t>97-21-MP</t>
  </si>
  <si>
    <t>Plzeň kontejner K2</t>
  </si>
  <si>
    <t>\\OR00000PLZNT011\SSZT_PLZ-Interní\DOKLADY_K_ZAŘÍZENÍ\Protokoly_k_zařízení\712B_Nýřany-H.Huť\PZS km 9,426</t>
  </si>
  <si>
    <t>99-21-MP</t>
  </si>
  <si>
    <t>Plzeň kontejner K1</t>
  </si>
  <si>
    <t>\\OR00000PLZNT011\SSZT_PLZ-Interní\DOKLADY_K_ZAŘÍZENÍ\Protokoly_k_zařízení\710B_Klatovy-Domažlice\PZS km 4,596</t>
  </si>
  <si>
    <t>Capík Martin</t>
  </si>
  <si>
    <t>PZ 0708/20-E.49</t>
  </si>
  <si>
    <t>51-23-MP</t>
  </si>
  <si>
    <t>FAdC-Chlum</t>
  </si>
  <si>
    <t>713A_Plz.-Beroun</t>
  </si>
  <si>
    <t>Plzeň-Ejpovice tunel</t>
  </si>
  <si>
    <t>Rokycany:Ejpovice traťzz</t>
  </si>
  <si>
    <t>E412L7EZ2P00</t>
  </si>
  <si>
    <t>\\OR00000PLZNT011\SSZT_PLZ-Interní\DOKLADY_K_ZAŘÍZENÍ\Protokoly_k_zařízení\712A_Vejprnice-Č.Kubice\PZS km 123,613</t>
  </si>
  <si>
    <t>40-20-MP</t>
  </si>
  <si>
    <t>P886</t>
  </si>
  <si>
    <t>711_Plz.-Ž.Ruda</t>
  </si>
  <si>
    <t>Plzeň-"A"</t>
  </si>
  <si>
    <t>přejzz km 96,014 Ž.R.-Plz (Plzeň 1)</t>
  </si>
  <si>
    <t>E413L63ZEP00</t>
  </si>
  <si>
    <t>\\OR00000PLZNT011\SSZT_PLZ-Interní\DOKLADY_K_ZAŘÍZENÍ\Protokoly_k_zařízení\711_Plzeň-Ž.Ruda\PZS km 82,235</t>
  </si>
  <si>
    <t>FAdC-Homolka</t>
  </si>
  <si>
    <t>\\OR00000PLZNT011\SSZT_PLZ-Interní\DOKLADY_K_ZAŘÍZENÍ\Protokoly_k_zařízení\711_Plzeň-Ž.Ruda\PZS km 80,645</t>
  </si>
  <si>
    <t>(tunel) ABE-1</t>
  </si>
  <si>
    <t>Plzeň hl.n. - Ejpovice</t>
  </si>
  <si>
    <t>Ejpovice:Plzeň hl. n. traťzz</t>
  </si>
  <si>
    <t>E412L7GZ2P00</t>
  </si>
  <si>
    <t>\\OR00000PLZNT011\SSZT_PLZ-Interní\DOKLADY_K_ZAŘÍZENÍ\Protokoly_k_zařízení\717A_Domažlice-Planá\žst. Tachov</t>
  </si>
  <si>
    <t>41-20-MP</t>
  </si>
  <si>
    <t>P885</t>
  </si>
  <si>
    <t>Plzeň-zimní st."B"</t>
  </si>
  <si>
    <t>přejzz km 95,436 Ž.R.-Plz (Plzeň 1)</t>
  </si>
  <si>
    <t>E413L63ZDP00</t>
  </si>
  <si>
    <t>\\OR00000PLZNT011\SSZT_PLZ-Interní\DOKLADY_K_ZAŘÍZENÍ\Protokoly_k_zařízení\719_Plzeň-Žatec\PZS km 142,697</t>
  </si>
  <si>
    <t>42-20-MP</t>
  </si>
  <si>
    <t>P884</t>
  </si>
  <si>
    <t>Plzeň-Samaritská "C"</t>
  </si>
  <si>
    <t>přejzz km 94,887 Ž.R.-Plz (Plzeň 2)</t>
  </si>
  <si>
    <t>E413L63ZCP00</t>
  </si>
  <si>
    <t>\\OR00000PLZNT011\SSZT_PLZ-Interní\DOKLADY_K_ZAŘÍZENÍ\Protokoly_k_zařízení\719_Plzeň-Žatec\PZS km 26,539</t>
  </si>
  <si>
    <t>48-23-MP</t>
  </si>
  <si>
    <t>P883</t>
  </si>
  <si>
    <t>Plzeň-Doudlevce</t>
  </si>
  <si>
    <t>přejzz km 94,078 Ž.R.-Plz (Plzeň 2)</t>
  </si>
  <si>
    <t>E413L63ZBP00</t>
  </si>
  <si>
    <t>\\OR00000PLZNT011\SSZT_PLZ-Interní\DOKLADY_K_ZAŘÍZENÍ\Protokoly_k_zařízení\710A_Horažďovice-Klatovy\PZS km 54,959</t>
  </si>
  <si>
    <t>Proč VRZ AŽD?</t>
  </si>
  <si>
    <t>92-24-JW</t>
  </si>
  <si>
    <t>Ejpovice</t>
  </si>
  <si>
    <t>Ejpovice stanzz</t>
  </si>
  <si>
    <t>E411L7KZ1P00</t>
  </si>
  <si>
    <t>\\OR00000PLZNT011\SSZT_PLZ-Interní\DOKLADY_K_ZAŘÍZENÍ\Protokoly_k_zařízení\710A_Horažďovice-Klatovy\PZS km 47,084</t>
  </si>
  <si>
    <t>91-24-JW</t>
  </si>
  <si>
    <t>\\OR00000PLZNT011\SSZT_PLZ-Interní\DOKLADY_K_ZAŘÍZENÍ\Protokoly_k_zařízení\710A_Horažďovice-Klatovy\PZS km 57,204</t>
  </si>
  <si>
    <t>Bystřický Václav</t>
  </si>
  <si>
    <t>17-24-MP</t>
  </si>
  <si>
    <t>P882</t>
  </si>
  <si>
    <t>Valcha</t>
  </si>
  <si>
    <t>přejzz km 91,163 Ž.R.-Plz (Plzeň 1)</t>
  </si>
  <si>
    <t>E413L63ZAP00</t>
  </si>
  <si>
    <t>Dub Stanislav</t>
  </si>
  <si>
    <t>79-24-JW</t>
  </si>
  <si>
    <t>Dolejš</t>
  </si>
  <si>
    <t>Plzeň Valcha</t>
  </si>
  <si>
    <t>ŽST Plzeň-Valcha stanzz</t>
  </si>
  <si>
    <t>E411L61Z1P00</t>
  </si>
  <si>
    <t>78-24-JW</t>
  </si>
  <si>
    <t>\\OR00000PLZNT011\SSZT_PLZ-Interní\DOKLADY_K_ZAŘÍZENÍ\Protokoly_k_zařízení\717C_Staňkov-Poběžovice\H.Týn</t>
  </si>
  <si>
    <t xml:space="preserve">Koubík Miroslav </t>
  </si>
  <si>
    <t>23-23-MP</t>
  </si>
  <si>
    <t>Rokycany</t>
  </si>
  <si>
    <t>ŽST Rokycany stanzz</t>
  </si>
  <si>
    <t>E411L7DZ1P00</t>
  </si>
  <si>
    <t>\\OR00000PLZNT011\SSZT_PLZ-Interní\DOKLADY_K_ZAŘÍZENÍ\Protokoly_k_zařízení\Uzel_Plzeň\Jižní Předměstí</t>
  </si>
  <si>
    <t>96-24-JW</t>
  </si>
  <si>
    <t>P880</t>
  </si>
  <si>
    <t>Dobřany-Šlovice</t>
  </si>
  <si>
    <t>přejzz km 85,557 Ž.R.-Plz (Dobřany)</t>
  </si>
  <si>
    <t>E413L60ZBP00</t>
  </si>
  <si>
    <t>Rollinger Luděk</t>
  </si>
  <si>
    <t>52-08-MP</t>
  </si>
  <si>
    <t>RÚ, HÚ</t>
  </si>
  <si>
    <t>Dobřany</t>
  </si>
  <si>
    <t>ŽST Dobřany stanzz</t>
  </si>
  <si>
    <t>E411L5ZZ1P00</t>
  </si>
  <si>
    <t>\\OR00000PLZNT011\SSZT_PLZ-Interní\DOKLADY_K_ZAŘÍZENÍ\Protokoly_k_zařízení\712A_Vejprnice-Č.Kubice\PZS km 117,860</t>
  </si>
  <si>
    <t>98-24-JW</t>
  </si>
  <si>
    <t>\\OR00000PLZNT011\SSZT_PLZ-Interní\DOKLADY_K_ZAŘÍZENÍ\Protokoly_k_zařízení\717A_Domažlice-Planá\PZS km 10,712</t>
  </si>
  <si>
    <t>97-24-JW</t>
  </si>
  <si>
    <t>\\OR00000PLZNT011\SSZT_PLZ-Interní\DOKLADY_K_ZAŘÍZENÍ\Protokoly_k_zařízení\717A_Domažlice-Planá\PZS km 9,563</t>
  </si>
  <si>
    <t>29-23-MP</t>
  </si>
  <si>
    <t>1993/2005</t>
  </si>
  <si>
    <t>Píša/FR</t>
  </si>
  <si>
    <t>P878</t>
  </si>
  <si>
    <t>přejzz km 82,24 Ž.R.-Plz (Dobřany)</t>
  </si>
  <si>
    <t>E413L5YZCP00</t>
  </si>
  <si>
    <t>\\OR00000PLZNT011\SSZT_PLZ-Interní\DOKLADY_K_ZAŘÍZENÍ\Protokoly_k_zařízení\717A_Domažlice-Planá\PZS km 6,453</t>
  </si>
  <si>
    <t>28-23-MP</t>
  </si>
  <si>
    <t>P877</t>
  </si>
  <si>
    <t>Dobřany E</t>
  </si>
  <si>
    <t>přejzz km 80,645 Ž.R.-Plz (Dobřany)</t>
  </si>
  <si>
    <t>E413L5YZBP00</t>
  </si>
  <si>
    <t>\\OR00000PLZNT011\SSZT_PLZ-Interní\DOKLADY_K_ZAŘÍZENÍ\Protokoly_k_zařízení\717A_Domažlice-Planá\PZS km 5,895</t>
  </si>
  <si>
    <t>Habáň-Sig</t>
  </si>
  <si>
    <t>P876</t>
  </si>
  <si>
    <t>Chlumčany "C3"</t>
  </si>
  <si>
    <t>přejzz km 79,834 Ž.R.-Plz (Chlumčany)</t>
  </si>
  <si>
    <t>E413L5YZAP00</t>
  </si>
  <si>
    <t>\\OR00000PLZNT011\SSZT_PLZ-Interní\DOKLADY_K_ZAŘÍZENÍ\Protokoly_k_zařízení\717A_Domažlice-Planá\PZS km 5,475</t>
  </si>
  <si>
    <t>36-24-MP</t>
  </si>
  <si>
    <t>P875</t>
  </si>
  <si>
    <t>Chlumčany "C4"</t>
  </si>
  <si>
    <t>přejzz km 78,769 Ž.R.-Plz (Chlumčany)</t>
  </si>
  <si>
    <t>E413L5XZAP00</t>
  </si>
  <si>
    <t>\\OR00000PLZNT011\SSZT_PLZ-Interní\DOKLADY_K_ZAŘÍZENÍ\Protokoly_k_zařízení\717A_Domažlice-Planá\PZS km 3,935</t>
  </si>
  <si>
    <t>54-24-JW</t>
  </si>
  <si>
    <t>Chlumčany u Dobřan</t>
  </si>
  <si>
    <t>ŽST Chlumčany u Dobř stanzz</t>
  </si>
  <si>
    <t>E411L5XZ1P00</t>
  </si>
  <si>
    <t>\\OR00000PLZNT011\SSZT_PLZ-Interní\DOKLADY_K_ZAŘÍZENÍ\Protokoly_k_zařízení\717A_Domažlice-Planá\PZS km 3,222</t>
  </si>
  <si>
    <t>55-24-JW</t>
  </si>
  <si>
    <t>\\OR00000PLZNT011\SSZT_PLZ-Interní\DOKLADY_K_ZAŘÍZENÍ\Protokoly_k_zařízení\719_Plzeň-Žatec\PZS km 11,217</t>
  </si>
  <si>
    <t>32-24-MP</t>
  </si>
  <si>
    <t>P874</t>
  </si>
  <si>
    <t>Chlumčany "D1"</t>
  </si>
  <si>
    <t>přejzz km 78,225 Ž.R.-Plz (Chlumčany)</t>
  </si>
  <si>
    <t>E413L5WZDP00</t>
  </si>
  <si>
    <t>\\OR00000PLZNT011\SSZT_PLZ-Interní\DOKLADY_K_ZAŘÍZENÍ\Protokoly_k_zařízení\720_Plzeň-Cheb\žst. Vranov u Stříbra</t>
  </si>
  <si>
    <t>Šmíd Pavel</t>
  </si>
  <si>
    <t>03-08-MP</t>
  </si>
  <si>
    <t>Baroch</t>
  </si>
  <si>
    <t>Holoubkov</t>
  </si>
  <si>
    <t>ŽST Holoubkov stanzz</t>
  </si>
  <si>
    <t>E411L7BZ1P00</t>
  </si>
  <si>
    <t>Kratochvíl Martin</t>
  </si>
  <si>
    <t>51-21-MP</t>
  </si>
  <si>
    <t>\\OR00000PLZNT011\SSZT_PLZ-Interní\DOKLADY_K_ZAŘÍZENÍ\Protokoly_k_zařízení\720_Plzeň-Cheb\PZS km 378,102</t>
  </si>
  <si>
    <t>45-21-MP</t>
  </si>
  <si>
    <t>"+ESA"</t>
  </si>
  <si>
    <t>Holoubkov - Kařízek</t>
  </si>
  <si>
    <t>Kařízek:Holoubkov traťzz</t>
  </si>
  <si>
    <t>E412L79Z2P00</t>
  </si>
  <si>
    <t>\\OR00000PLZNT011\SSZT_PLZ-Interní\DOKLADY_K_ZAŘÍZENÍ\Protokoly_k_zařízení\709B_Horažďovice_př.-Plzeň\PZS km 324,205</t>
  </si>
  <si>
    <t>31-21-MP</t>
  </si>
  <si>
    <t>\\OR00000PLZNT011\SSZT_PLZ-Interní\DOKLADY_K_ZAŘÍZENÍ\Protokoly_k_zařízení\709B_Horažďovice_př.-Plzeň\PZS km 323,278</t>
  </si>
  <si>
    <t>31-24-MP</t>
  </si>
  <si>
    <t>P873</t>
  </si>
  <si>
    <t>Chlumčany "D2"</t>
  </si>
  <si>
    <t>přejzz km 77,386 Ž.R.-Plz (H.Lukavic)</t>
  </si>
  <si>
    <t>E413L5WZCP00</t>
  </si>
  <si>
    <t>\\OR00000PLZNT011\SSZT_PLZ-Interní\DOKLADY_K_ZAŘÍZENÍ\Protokoly_k_zařízení\709B_Horažďovice_př.-Plzeň\PZS km 322,522</t>
  </si>
  <si>
    <t>50-21-MP</t>
  </si>
  <si>
    <t>P285</t>
  </si>
  <si>
    <t>Holoubkov Ho1</t>
  </si>
  <si>
    <t>přejzz km 77,253 Pha-Plz (Holoubkov)</t>
  </si>
  <si>
    <t>E413L7BZAP00</t>
  </si>
  <si>
    <t>\\OR00000PLZNT011\SSZT_PLZ-Interní\DOKLADY_K_ZAŘÍZENÍ\Protokoly_k_zařízení\710A_Horažďovice-Klatovy\TZZ Velké Hydčice-Žichovice</t>
  </si>
  <si>
    <t>49-22-MP</t>
  </si>
  <si>
    <t>P872</t>
  </si>
  <si>
    <t>Přeštice zast. "D"</t>
  </si>
  <si>
    <t>přejzz km 75,961 Ž.R.-Plz (Přeštice)</t>
  </si>
  <si>
    <t>E413L5WZBP00</t>
  </si>
  <si>
    <t>\\OR00000PLZNT011\SSZT_PLZ-Interní\DOKLADY_K_ZAŘÍZENÍ\Protokoly_k_zařízení\720_Plzeň-Cheb\TZZ Vranov-Stříbro</t>
  </si>
  <si>
    <t>Svoboda</t>
  </si>
  <si>
    <t>17-21-MP</t>
  </si>
  <si>
    <t>P785</t>
  </si>
  <si>
    <t>717A_Dom.-Planá</t>
  </si>
  <si>
    <t>Tachov</t>
  </si>
  <si>
    <t>přejzz km 11,242+75,081 Pl-Tach (Tachov)</t>
  </si>
  <si>
    <t>E413LC8ZAP00</t>
  </si>
  <si>
    <t>\\OR00000PLZNT011\SSZT_PLZ-Interní\DOKLADY_K_ZAŘÍZENÍ\Protokoly_k_zařízení\720_Plzeň-Cheb\TZZ Pňovany-Vranov</t>
  </si>
  <si>
    <t>16-20-MP</t>
  </si>
  <si>
    <t>P871</t>
  </si>
  <si>
    <t>Přeštice "E"</t>
  </si>
  <si>
    <t>přejzz km 74,258 Ž.R.-Plz (Přeštice)</t>
  </si>
  <si>
    <t>E413L5WZAP00</t>
  </si>
  <si>
    <t>\\OR00000PLZNT011\SSZT_PLZ-Interní\DOKLADY_K_ZAŘÍZENÍ\Protokoly_k_zařízení\720_Plzeň-Cheb\PZS km 383,828</t>
  </si>
  <si>
    <t>15-20-MP</t>
  </si>
  <si>
    <t>P870</t>
  </si>
  <si>
    <t>Přeštice "G"</t>
  </si>
  <si>
    <t>přejzz km 72,883 Ž.R.-Plz (Přeštice)</t>
  </si>
  <si>
    <t>E413L5VZAP00</t>
  </si>
  <si>
    <t>\\OR00000PLZNT011\SSZT_PLZ-Interní\DOKLADY_K_ZAŘÍZENÍ\Protokoly_k_zařízení\720_Plzeň-Cheb\TZZ Kozolupy-Pňovany</t>
  </si>
  <si>
    <t>81-24-JW</t>
  </si>
  <si>
    <t>Přeštice</t>
  </si>
  <si>
    <t>ŽST Přeštice stanzz</t>
  </si>
  <si>
    <t>E411L5VZ1P00</t>
  </si>
  <si>
    <t>\\OR00000PLZNT011\SSZT_PLZ-Interní\DOKLADY_K_ZAŘÍZENÍ\Protokoly_k_zařízení\720_Plzeň-Cheb\PZS km 369,239</t>
  </si>
  <si>
    <t>Není naše asi už.</t>
  </si>
  <si>
    <t>73-19-MP</t>
  </si>
  <si>
    <t>\\OR00000PLZNT011\SSZT_PLZ-Interní\DOKLADY_K_ZAŘÍZENÍ\Protokoly_k_zařízení\720_Plzeň-Cheb\PZS km 365,481</t>
  </si>
  <si>
    <t>VRZ 2022</t>
  </si>
  <si>
    <t>P771</t>
  </si>
  <si>
    <t>Tachov  zast.</t>
  </si>
  <si>
    <t>přejzz km 71,823 Pas-Tach (Tachov)</t>
  </si>
  <si>
    <t>E413LC5ZEP00</t>
  </si>
  <si>
    <t>13-11-MP</t>
  </si>
  <si>
    <t>Kařízek</t>
  </si>
  <si>
    <t>ŽST Kařízek stanzz</t>
  </si>
  <si>
    <t>E411L78Z1P00</t>
  </si>
  <si>
    <t>\\OR00000PLZNT011\SSZT_PLZ-Interní\DOKLADY_K_ZAŘÍZENÍ\Protokoly_k_zařízení\711_Plzeň-Ž.Ruda\PZS km 47,201</t>
  </si>
  <si>
    <t>54-22-MP</t>
  </si>
  <si>
    <t>\\OR00000PLZNT011\SSZT_PLZ-Interní\DOKLADY_K_ZAŘÍZENÍ\Protokoly_k_zařízení\712A_Vejprnice-Č.Kubice\PZS km 169,467</t>
  </si>
  <si>
    <t>50-22-MP</t>
  </si>
  <si>
    <t>\\OR00000PLZNT011\SSZT_PLZ-Interní\DOKLADY_K_ZAŘÍZENÍ\Protokoly_k_zařízení\720_Plzeň-Cheb\žst. Svojšín</t>
  </si>
  <si>
    <t>29-22-MP</t>
  </si>
  <si>
    <t>Kařízek - Zbiroh</t>
  </si>
  <si>
    <t>Zbiroh:Kařízek traťzz</t>
  </si>
  <si>
    <t>E412L77Z2P00</t>
  </si>
  <si>
    <t>49-21-MP</t>
  </si>
  <si>
    <t>P284</t>
  </si>
  <si>
    <t>Kařízek K1</t>
  </si>
  <si>
    <t>přejzz km 71,717 Pha-Plz (Kařízek)</t>
  </si>
  <si>
    <t>E413L78ZAP00</t>
  </si>
  <si>
    <t>\\OR00000PLZNT011\SSZT_PLZ-Interní\DOKLADY_K_ZAŘÍZENÍ\Protokoly_k_zařízení\720_Plzeň-Cheb\TZZ Milíkov-Svojšín</t>
  </si>
  <si>
    <t>53-24-JW</t>
  </si>
  <si>
    <t>P869</t>
  </si>
  <si>
    <t>Přeštice "5A"</t>
  </si>
  <si>
    <t>přejzz km 71,6 Ž.R.-Plz (Přeštice)</t>
  </si>
  <si>
    <t>E413L5UZIP00</t>
  </si>
  <si>
    <t>\\OR00000PLZNT011\SSZT_PLZ-Interní\DOKLADY_K_ZAŘÍZENÍ\Protokoly_k_zařízení\710A_Horažďovice-Klatovy\PZS km 19,278</t>
  </si>
  <si>
    <t>37-24-MP</t>
  </si>
  <si>
    <t>P868</t>
  </si>
  <si>
    <t>Lužany "E2"</t>
  </si>
  <si>
    <t>přejzz km 69,305 Ž.R.-Plz (Lužany)</t>
  </si>
  <si>
    <t>E413L5UZHP00</t>
  </si>
  <si>
    <t>\\OR00000PLZNT011\SSZT_PLZ-Interní\DOKLADY_K_ZAŘÍZENÍ\Protokoly_k_zařízení\710A_Horažďovice-Klatovy\PZS km 16,371</t>
  </si>
  <si>
    <t>Chybí PZ - scan - pouze Bílý</t>
  </si>
  <si>
    <t>PZ 0736/24-E.49</t>
  </si>
  <si>
    <t>VRZ 2024</t>
  </si>
  <si>
    <t>P766</t>
  </si>
  <si>
    <t>Pernolec</t>
  </si>
  <si>
    <t>Přejzz km 68,493 (Domažlice-Planá)</t>
  </si>
  <si>
    <t>E413LC5ZBP00</t>
  </si>
  <si>
    <t>\\OR00000PLZNT011\SSZT_PLZ-Interní\DOKLADY_K_ZAŘÍZENÍ\Protokoly_k_zařízení\712A_Vejprnice-Č.Kubice\PZS km 166,995</t>
  </si>
  <si>
    <t>39-11-MP</t>
  </si>
  <si>
    <t>Nákladiště Zbiroh</t>
  </si>
  <si>
    <t>Zbiroh</t>
  </si>
  <si>
    <t>\\OR00000PLZNT011\SSZT_PLZ-Interní\DOKLADY_K_ZAŘÍZENÍ\Protokoly_k_zařízení\710B_Klatovy-Domažlice\žst. Pocinovice</t>
  </si>
  <si>
    <t>28-22-MP</t>
  </si>
  <si>
    <t>nákl. Zbiroh</t>
  </si>
  <si>
    <t>Odb Zbiroh stanzz</t>
  </si>
  <si>
    <t>E411L76Z1P00</t>
  </si>
  <si>
    <t>(Nákl.) ESA11</t>
  </si>
  <si>
    <t>\\OR00000PLZNT011\SSZT_PLZ-Interní\DOKLADY_K_ZAŘÍZENÍ\Protokoly_k_zařízení\710A_Horažďovice-Klatovy\PZS km 2,882</t>
  </si>
  <si>
    <t>Stehlík Ondřej</t>
  </si>
  <si>
    <t>38-24-MP</t>
  </si>
  <si>
    <t>P867</t>
  </si>
  <si>
    <t>Lužany "E3"</t>
  </si>
  <si>
    <t>přejzz km 68,297 Ž.R.-Plz (Lužany)</t>
  </si>
  <si>
    <t>E413L5UZGP00</t>
  </si>
  <si>
    <t>\\OR00000PLZNT011\SSZT_PLZ-Interní\DOKLADY_K_ZAŘÍZENÍ\Protokoly_k_zařízení\710A_Horažďovice-Klatovy\PZS km 7,211</t>
  </si>
  <si>
    <t>39-24-MP</t>
  </si>
  <si>
    <t>P866</t>
  </si>
  <si>
    <t>Borovy "E4"</t>
  </si>
  <si>
    <t>přejzz km 66,362 Ž.R.-Plz (Borovy)</t>
  </si>
  <si>
    <t>E413L5UZFP00</t>
  </si>
  <si>
    <t>\\OR00000PLZNT011\SSZT_PLZ-Interní\DOKLADY_K_ZAŘÍZENÍ\Protokoly_k_zařízení\717B_Svojšín-Bor\PZS km 12,020</t>
  </si>
  <si>
    <t>40-24-MP</t>
  </si>
  <si>
    <t>P865</t>
  </si>
  <si>
    <t>Borovy "E5" + AH</t>
  </si>
  <si>
    <t>P, T</t>
  </si>
  <si>
    <t>přejzz km 66,068 Ž.R.-Plz (Borovy)</t>
  </si>
  <si>
    <t>E413L5UZEP00</t>
  </si>
  <si>
    <t>\\OR00000PLZNT011\SSZT_PLZ-Interní\DOKLADY_K_ZAŘÍZENÍ\Protokoly_k_zařízení\717B_Svojšín-Bor\PZS km 7,435</t>
  </si>
  <si>
    <t>38-22-MP</t>
  </si>
  <si>
    <t>P864</t>
  </si>
  <si>
    <t>Borovy "E6"</t>
  </si>
  <si>
    <t>přejzz km 65,934 Ž.R.-Plz (Borovy)</t>
  </si>
  <si>
    <t>E413L5UZDP00</t>
  </si>
  <si>
    <t>P862</t>
  </si>
  <si>
    <t>Červené Poříčí "E7"</t>
  </si>
  <si>
    <t>přejzz km 62,586 Ž.R.-Plz (Č.Poříčí)</t>
  </si>
  <si>
    <t>E413L5UZBP00</t>
  </si>
  <si>
    <t>\\OR00000PLZNT011\SSZT_PLZ-Interní\DOKLADY_K_ZAŘÍZENÍ\Protokoly_k_zařízení\719_Plzeň-Žatec\PZS km 25,423</t>
  </si>
  <si>
    <t>83-24-JW</t>
  </si>
  <si>
    <t>Švihov u Klatov</t>
  </si>
  <si>
    <t>ŽST Švihov u Klatov stanzz</t>
  </si>
  <si>
    <t>E411L5TZ1P00</t>
  </si>
  <si>
    <t>\\OR00000PLZNT011\SSZT_PLZ-Interní\DOKLADY_K_ZAŘÍZENÍ\Protokoly_k_zařízení\714B_Ejpovice-Radnice\PZS km 3,975</t>
  </si>
  <si>
    <t>84-24-JW</t>
  </si>
  <si>
    <t>Švihov</t>
  </si>
  <si>
    <t>\\OR00000PLZNT011\SSZT_PLZ-Interní\DOKLADY_K_ZAŘÍZENÍ\Protokoly_k_zařízení\714B_Ejpovice-Radnice\PZS km 3,618</t>
  </si>
  <si>
    <t>36-22-MP</t>
  </si>
  <si>
    <t>P860</t>
  </si>
  <si>
    <t>Švihov "F1"</t>
  </si>
  <si>
    <t>přejzz km 59,381 Ž.R.-Plz (Švihov)</t>
  </si>
  <si>
    <t>E413L5SZFP00</t>
  </si>
  <si>
    <t>35-22-MP</t>
  </si>
  <si>
    <t>P859</t>
  </si>
  <si>
    <t>Švihov "F2"</t>
  </si>
  <si>
    <t>přejzz km 58,552 Ž.R.-Plz (Švihov)</t>
  </si>
  <si>
    <t>E413L5SZEP00</t>
  </si>
  <si>
    <t>\\OR00000PLZNT011\SSZT_PLZ-Interní\DOKLADY_K_ZAŘÍZENÍ\Protokoly_k_zařízení\711_Plzeň-Ž.Ruda\PZS km 75,961</t>
  </si>
  <si>
    <t>46-23-MP</t>
  </si>
  <si>
    <t>P755</t>
  </si>
  <si>
    <t>Bor u Tachova</t>
  </si>
  <si>
    <t>přejzz km 57,996 Pas-Tach (Bor)</t>
  </si>
  <si>
    <t>E413LC3ZAP00</t>
  </si>
  <si>
    <t>\\OR00000PLZNT011\SSZT_PLZ-Interní\DOKLADY_K_ZAŘÍZENÍ\Protokoly_k_zařízení\714A_Rokycany-Nezvěstice\Rokycany-Mirošov\PZS_km_3,892</t>
  </si>
  <si>
    <t>47-23-MP</t>
  </si>
  <si>
    <t>\\OR00000PLZNT011\SSZT_PLZ-Interní\DOKLADY_K_ZAŘÍZENÍ\Protokoly_k_zařízení\714A_Rokycany-Nezvěstice\Rokycany-Mirošov\PZS_km_0,348 (0,331)</t>
  </si>
  <si>
    <t>58-24-JW</t>
  </si>
  <si>
    <t>(Cerhovice) "+ESA"</t>
  </si>
  <si>
    <t>Hořovice - Zbiroh</t>
  </si>
  <si>
    <t>Hořovice-Zbiroh traťzz</t>
  </si>
  <si>
    <t>E412L76Z2P00</t>
  </si>
  <si>
    <t>\\OR00000PLZNT011\SSZT_PLZ-Interní\DOKLADY_K_ZAŘÍZENÍ\Protokoly_k_zařízení\712A_Vejprnice-Č.Kubice\PZS km 155,006</t>
  </si>
  <si>
    <t>P942</t>
  </si>
  <si>
    <t>Klatovy Voříšk."C"</t>
  </si>
  <si>
    <t>přejzz km 57,204 Hor-Klat (Klatovy)</t>
  </si>
  <si>
    <t>E413L4RZKP00</t>
  </si>
  <si>
    <t>\\OR00000PLZNT011\SSZT_PLZ-Interní\DOKLADY_K_ZAŘÍZENÍ\Protokoly_k_zařízení\717C_Staňkov-Poběžovice\PZS km 8,853</t>
  </si>
  <si>
    <t>Švasta</t>
  </si>
  <si>
    <t>P941</t>
  </si>
  <si>
    <t>Klatovy vodár."B"</t>
  </si>
  <si>
    <t>přejzz km 56,559 Hor-Klat (Klatovy)</t>
  </si>
  <si>
    <t>E413L4RZJP00</t>
  </si>
  <si>
    <t>\\OR00000PLZNT011\SSZT_PLZ-Interní\DOKLADY_K_ZAŘÍZENÍ\Protokoly_k_zařízení\710A_Horažďovice-Klatovy\PZS km 56,559</t>
  </si>
  <si>
    <t>P751</t>
  </si>
  <si>
    <t>přejzz km 56,357 Pas-Tach (Bor)</t>
  </si>
  <si>
    <t>E413LC1ZAP00</t>
  </si>
  <si>
    <t>\\OR00000PLZNT011\SSZT_PLZ-Interní\DOKLADY_K_ZAŘÍZENÍ\Protokoly_k_zařízení\710A_Horažďovice-Klatovy\PZS km 56,202</t>
  </si>
  <si>
    <t>Klatovy mlék. "A"</t>
  </si>
  <si>
    <t>přejzz km 56,202 Hor-Klat (Klatovy)</t>
  </si>
  <si>
    <t>E413L4RZIP00</t>
  </si>
  <si>
    <t>\\OR00000PLZNT011\SSZT_PLZ-Interní\DOKLADY_K_ZAŘÍZENÍ\Protokoly_k_zařízení\720_Plzeň-Cheb\žst. Pňovany</t>
  </si>
  <si>
    <t>34-22-MP</t>
  </si>
  <si>
    <t>P858</t>
  </si>
  <si>
    <t>Točník "F3"</t>
  </si>
  <si>
    <t>přejzz km 55,654 Ž.R.-Plz (Klatovy)</t>
  </si>
  <si>
    <t>E413L5SZDP00</t>
  </si>
  <si>
    <t>P939</t>
  </si>
  <si>
    <t>Luby u Klatov</t>
  </si>
  <si>
    <t>přejzz km 54,959 Hor-Klat (Klatovy)</t>
  </si>
  <si>
    <t>E413L4RZLP00</t>
  </si>
  <si>
    <t>\\OR00000PLZNT011\SSZT_PLZ-Interní\DOKLADY_K_ZAŘÍZENÍ\Protokoly_k_zařízení\720_Plzeň-Cheb\žst. Pavlovice</t>
  </si>
  <si>
    <t>08-22-MP</t>
  </si>
  <si>
    <t>P855</t>
  </si>
  <si>
    <t>Točník "F4"</t>
  </si>
  <si>
    <t>přejzz km 54,196 Ž.R.-Plz (Klatovy)</t>
  </si>
  <si>
    <t>E413L5SZBP00</t>
  </si>
  <si>
    <t>Proč RZ po dvou letech?</t>
  </si>
  <si>
    <t>34-20-MP</t>
  </si>
  <si>
    <t>P938</t>
  </si>
  <si>
    <t>přejzz km 54,128 Hor-Klat (Klatovy)</t>
  </si>
  <si>
    <t>E413L4RZHP00</t>
  </si>
  <si>
    <t>\\OR00000PLZNT011\SSZT_PLZ-Interní\DOKLADY_K_ZAŘÍZENÍ\Protokoly_k_zařízení\717A_Domažlice-Planá\PZS km 71,823</t>
  </si>
  <si>
    <t>03-22-MP</t>
  </si>
  <si>
    <t>P854</t>
  </si>
  <si>
    <t>Točník "J" + AH</t>
  </si>
  <si>
    <t>přejzz km 53,803 Ž.R.-Plz (Klatovy)</t>
  </si>
  <si>
    <t>E413L5SZAP00</t>
  </si>
  <si>
    <t>\\OR00000PLZNT011\SSZT_PLZ-Interní\DOKLADY_K_ZAŘÍZENÍ\Protokoly_k_zařízení\711_Plzeň-Ž.Ruda\PZS km 65,934</t>
  </si>
  <si>
    <t>62-21-MP</t>
  </si>
  <si>
    <t>P747</t>
  </si>
  <si>
    <t>Bor zast.</t>
  </si>
  <si>
    <t>přejzz km 53,454 Pas-Tach (Stráž)</t>
  </si>
  <si>
    <t>E413LC1ZBP00</t>
  </si>
  <si>
    <t>\\OR00000PLZNT011\SSZT_PLZ-Interní\DOKLADY_K_ZAŘÍZENÍ\Protokoly_k_zařízení\711_Plzeň-Ž.Ruda\PZS km 59,381</t>
  </si>
  <si>
    <t>89-21-MP</t>
  </si>
  <si>
    <t>P937</t>
  </si>
  <si>
    <t>přejzz km 53,146 Hor-Klat (Klatovy)</t>
  </si>
  <si>
    <t>E413L4RZGP00</t>
  </si>
  <si>
    <t>\\OR00000PLZNT011\SSZT_PLZ-Interní\DOKLADY_K_ZAŘÍZENÍ\Protokoly_k_zařízení\711_Plzeň-Ž.Ruda\PZS km 58,552</t>
  </si>
  <si>
    <t>P852</t>
  </si>
  <si>
    <t>Točník "K"</t>
  </si>
  <si>
    <t>přejzz km 52,373 Ž.R.-Plz (Klatovy)</t>
  </si>
  <si>
    <t>E413L5PZAP00</t>
  </si>
  <si>
    <t>\\OR00000PLZNT011\SSZT_PLZ-Interní\DOKLADY_K_ZAŘÍZENÍ\Protokoly_k_zařízení\711_Plzeň-Ž.Ruda\PZS km 55,654</t>
  </si>
  <si>
    <t>90-21-MP</t>
  </si>
  <si>
    <t>P936</t>
  </si>
  <si>
    <t>přejzz km 52,328 Hor-Klat (Klatovy)</t>
  </si>
  <si>
    <t>E413L4RZFP00</t>
  </si>
  <si>
    <t>\\OR00000PLZNT011\SSZT_PLZ-Interní\DOKLADY_K_ZAŘÍZENÍ\Protokoly_k_zařízení\720_Plzeň-Cheb\žst. Kozolupy</t>
  </si>
  <si>
    <t>Proč je RZ 2020?</t>
  </si>
  <si>
    <t>35-20-MP</t>
  </si>
  <si>
    <t>P935</t>
  </si>
  <si>
    <t>Vrhaveč</t>
  </si>
  <si>
    <t>přejzz km 51,647 Hor-Klat (Vrhaveč)</t>
  </si>
  <si>
    <t>E413L4RZEP00</t>
  </si>
  <si>
    <t>\\OR00000PLZNT011\SSZT_PLZ-Interní\DOKLADY_K_ZAŘÍZENÍ\Protokoly_k_zařízení\720_Plzeň-Cheb\PZS km 361,658 Kozolupy</t>
  </si>
  <si>
    <t>36-20-MP</t>
  </si>
  <si>
    <t>P934</t>
  </si>
  <si>
    <t>přejzz km 50,354 Hor-Klat (Vrhaveč)</t>
  </si>
  <si>
    <t>E413L4RZDP00</t>
  </si>
  <si>
    <t>\\OR00000PLZNT011\SSZT_PLZ-Interní\DOKLADY_K_ZAŘÍZENÍ\Protokoly_k_zařízení\714A_Rokycany-Nezvěstice\Příkosice-Nezvěstice\PZS km 24,000</t>
  </si>
  <si>
    <t>06-20-MP</t>
  </si>
  <si>
    <t>P933</t>
  </si>
  <si>
    <t>Neznašovy(Běšiny)</t>
  </si>
  <si>
    <t>přejzz km 49,181 Hor-Klat (Vrhaveč)</t>
  </si>
  <si>
    <t>E413L4RZCP00</t>
  </si>
  <si>
    <t>\\OR00000PLZNT011\SSZT_PLZ-Interní\DOKLADY_K_ZAŘÍZENÍ\Protokoly_k_zařízení\714A_Rokycany-Nezvěstice\Příkosice-Nezvěstice\PZS km 23,487</t>
  </si>
  <si>
    <t>Mašek Petr</t>
  </si>
  <si>
    <t>Klatovy DOZ</t>
  </si>
  <si>
    <t>ŽST Klatovy stanzz</t>
  </si>
  <si>
    <t>E411L5MZ1P00</t>
  </si>
  <si>
    <t>51-24-JW</t>
  </si>
  <si>
    <t>DOZ</t>
  </si>
  <si>
    <t>JOP Klatovy</t>
  </si>
  <si>
    <t>\\OR00000PLZNT011\SSZT_PLZ-Interní\DOKLADY_K_ZAŘÍZENÍ\Protokoly_k_zařízení\720_Plzeň-Cheb\TZZ Křimice-Kozolupy</t>
  </si>
  <si>
    <t>Valach Karel</t>
  </si>
  <si>
    <t>06-23-MP</t>
  </si>
  <si>
    <t>Klatovy</t>
  </si>
  <si>
    <t>1996/2020</t>
  </si>
  <si>
    <t>Bart./Klimeš</t>
  </si>
  <si>
    <t>P851</t>
  </si>
  <si>
    <t>Klatovy-Červ.Mlýn "D"</t>
  </si>
  <si>
    <t>přejzz km 48,005 Ž.R.-Plz (Klatovy)</t>
  </si>
  <si>
    <t>E413L5LZFP00</t>
  </si>
  <si>
    <t>07-23-MP</t>
  </si>
  <si>
    <t>Bartůněk</t>
  </si>
  <si>
    <t>P850</t>
  </si>
  <si>
    <t>Klatovy-Beňovy "E"</t>
  </si>
  <si>
    <t>přejzz km 47,201 Ž.R.-Plz (Bezděkov)</t>
  </si>
  <si>
    <t>E413L5LZEP00</t>
  </si>
  <si>
    <t>\\OR00000PLZNT011\SSZT_PLZ-Interní\DOKLADY_K_ZAŘÍZENÍ\Protokoly_k_zařízení\713A_Plzeň-Zbiroh\TZZ Zbiroh-Kařízek</t>
  </si>
  <si>
    <t>24-23-MP</t>
  </si>
  <si>
    <t>1978/2007</t>
  </si>
  <si>
    <t>Klob./FR</t>
  </si>
  <si>
    <t>P932</t>
  </si>
  <si>
    <t>Běšiny(Kněžice)</t>
  </si>
  <si>
    <t>přejzz km 47,084 Hor-Klat (Strážov)</t>
  </si>
  <si>
    <t>E413L4RZBP00</t>
  </si>
  <si>
    <t>\\OR00000PLZNT011\SSZT_PLZ-Interní\DOKLADY_K_ZAŘÍZENÍ\Protokoly_k_zařízení\712A_Vejprnice-Č.Kubice\PZS km 177,527</t>
  </si>
  <si>
    <t>Salamánek Martin</t>
  </si>
  <si>
    <t>Wimmer</t>
  </si>
  <si>
    <t>P930</t>
  </si>
  <si>
    <t>Běšiny</t>
  </si>
  <si>
    <t>přejzz km 45,696 Hor-Klat (Běšiny)</t>
  </si>
  <si>
    <t>E413L4PZAP00</t>
  </si>
  <si>
    <t>\\OR00000PLZNT011\SSZT_PLZ-Interní\DOKLADY_K_ZAŘÍZENÍ\Protokoly_k_zařízení\712A_Vejprnice-Č.Kubice\PZS km 176,206</t>
  </si>
  <si>
    <t>Sedláček</t>
  </si>
  <si>
    <t>40-17-MP</t>
  </si>
  <si>
    <t>Píša./Klimeš</t>
  </si>
  <si>
    <t>P849</t>
  </si>
  <si>
    <t>Bezděkov "KJ2"</t>
  </si>
  <si>
    <t>přejzz km 45,331 Ž.R.-Plz (Bezděkov)</t>
  </si>
  <si>
    <t>E413L5LZDP00</t>
  </si>
  <si>
    <t>\\OR00000PLZNT011\SSZT_PLZ-Interní\DOKLADY_K_ZAŘÍZENÍ\Protokoly_k_zařízení\710B_Klatovy-Domažlice\PZS km 15,552</t>
  </si>
  <si>
    <t>ŽST Běšiny stanzz</t>
  </si>
  <si>
    <t>E411L4PZ1P00</t>
  </si>
  <si>
    <t>\\OR00000PLZNT011\SSZT_PLZ-Interní\DOKLADY_K_ZAŘÍZENÍ\Protokoly_k_zařízení\709B_Horažďovice_př.-Plzeň\PZS km 331,469</t>
  </si>
  <si>
    <t>Nová VRZ</t>
  </si>
  <si>
    <t>\\OR00000PLZNT011\SSZT_PLZ-Interní\DOKLADY_K_ZAŘÍZENÍ\Protokoly_k_zařízení\709B_Horažďovice_př.-Plzeň\PZS km 331,019</t>
  </si>
  <si>
    <t>39-17-MP</t>
  </si>
  <si>
    <t>P848</t>
  </si>
  <si>
    <t>Bezděkov "G"</t>
  </si>
  <si>
    <t>přejzz km 45,039 Ž.R.-Plz (Bezděkov)</t>
  </si>
  <si>
    <t>E413L5LZCP00</t>
  </si>
  <si>
    <t>\\OR00000PLZNT011\SSZT_PLZ-Interní\DOKLADY_K_ZAŘÍZENÍ\Protokoly_k_zařízení\709B_Horažďovice_př.-Plzeň\PZS km 330,454</t>
  </si>
  <si>
    <t>P929</t>
  </si>
  <si>
    <t>přejzz km 44,742 Hor-Klat (Běšiny)</t>
  </si>
  <si>
    <t>E413L4NZFP00</t>
  </si>
  <si>
    <t>\\OR00000PLZNT011\SSZT_PLZ-Interní\DOKLADY_K_ZAŘÍZENÍ\Protokoly_k_zařízení\714A_Rokycany-Nezvěstice\Příkosice-Nezvěstice\PZS km 22,388</t>
  </si>
  <si>
    <t>38-17-MP</t>
  </si>
  <si>
    <t>P847</t>
  </si>
  <si>
    <t>Bezděkov "H"</t>
  </si>
  <si>
    <t>přejzz km 44,499 Ž.R.-Plz (Bezděkov)</t>
  </si>
  <si>
    <t>E413L5LZBP00</t>
  </si>
  <si>
    <t>\\OR00000PLZNT011\SSZT_PLZ-Interní\DOKLADY_K_ZAŘÍZENÍ\Protokoly_k_zařízení\714A_Rokycany-Nezvěstice\Příkosice-Nezvěstice\PZS km 21,176</t>
  </si>
  <si>
    <t>P928</t>
  </si>
  <si>
    <t>přejzz km 44,057 Hor-Klat (Běšiny)</t>
  </si>
  <si>
    <t>E413L4NZEP00</t>
  </si>
  <si>
    <t>\\OR00000PLZNT011\SSZT_PLZ-Interní\DOKLADY_K_ZAŘÍZENÍ\Protokoly_k_zařízení\709B_Horažďovice_př.-Plzeň\PZS km 313,375</t>
  </si>
  <si>
    <t>Nový PZ 0952/24-E.49</t>
  </si>
  <si>
    <t>P927</t>
  </si>
  <si>
    <t>přejzz km 43,529 Hor-Klat (Běšiny)</t>
  </si>
  <si>
    <t>E413L4NZDP00</t>
  </si>
  <si>
    <t>\\OR00000PLZNT011\SSZT_PLZ-Interní\DOKLADY_K_ZAŘÍZENÍ\Protokoly_k_zařízení\709B_Horažďovice_př.-Plzeň\PZS km 314,191</t>
  </si>
  <si>
    <t>Chybí PZ - scan - pouze Opis</t>
  </si>
  <si>
    <t>PZ 0910/24-E.49</t>
  </si>
  <si>
    <t>P734</t>
  </si>
  <si>
    <t>Dubec</t>
  </si>
  <si>
    <t>Přejzz km 43,471 (Domažlice-Planá)</t>
  </si>
  <si>
    <t>E413LBZZCP00</t>
  </si>
  <si>
    <t>\\OR00000PLZNT011\SSZT_PLZ-Interní\DOKLADY_K_ZAŘÍZENÍ\Protokoly_k_zařízení\712A_Vejprnice-Č.Kubice\PZS km 122,722</t>
  </si>
  <si>
    <t>P926</t>
  </si>
  <si>
    <t>přejzz km 43,369 Hor-Klat (Běšiny)</t>
  </si>
  <si>
    <t>E413L4NZCP00</t>
  </si>
  <si>
    <t>\\OR00000PLZNT011\SSZT_PLZ-Interní\DOKLADY_K_ZAŘÍZENÍ\Protokoly_k_zařízení\712A_Vejprnice-Č.Kubice\PZS km 122,022</t>
  </si>
  <si>
    <t>PZ 0909/24-E.49</t>
  </si>
  <si>
    <t>P733</t>
  </si>
  <si>
    <t>Přejzz km 43,288 (Domažlice-Planá)</t>
  </si>
  <si>
    <t>E413LBZZBP00</t>
  </si>
  <si>
    <t>\\OR00000PLZNT011\SSZT_PLZ-Interní\DOKLADY_K_ZAŘÍZENÍ\Protokoly_k_zařízení\709B_Horažďovice_př.-Plzeň\PZS km 317,763</t>
  </si>
  <si>
    <t>37-17-MP</t>
  </si>
  <si>
    <t xml:space="preserve">P846 </t>
  </si>
  <si>
    <t>Janovice "J"</t>
  </si>
  <si>
    <t>přejzz km 42,996 Ž.R.-Plz (Janovice)</t>
  </si>
  <si>
    <t>E413L5LZAP00</t>
  </si>
  <si>
    <t>\\OR00000PLZNT011\SSZT_PLZ-Interní\DOKLADY_K_ZAŘÍZENÍ\Protokoly_k_zařízení\709B_Horažďovice_př.-Plzeň\PZS km 317,232</t>
  </si>
  <si>
    <t>PZ 0908/24-E.49</t>
  </si>
  <si>
    <t>P732</t>
  </si>
  <si>
    <t>Přejzz km 42,296 (Domažlice-Planá)</t>
  </si>
  <si>
    <t>E413LBZZAP00</t>
  </si>
  <si>
    <t>\\OR00000PLZNT011\SSZT_PLZ-Interní\DOKLADY_K_ZAŘÍZENÍ\Protokoly_k_zařízení\714B_Ejpovice-Radnice\PZS km 16,948</t>
  </si>
  <si>
    <t>58-20-MP</t>
  </si>
  <si>
    <t>Janovice nad Úhlavou</t>
  </si>
  <si>
    <t>ŽST Janovice n/Úhlav stanzz</t>
  </si>
  <si>
    <t>E411L5KZ1P00</t>
  </si>
  <si>
    <t>\\OR00000PLZNT011\SSZT_PLZ-Interní\DOKLADY_K_ZAŘÍZENÍ\Protokoly_k_zařízení\714B_Ejpovice-Radnice\PZS km 16,669</t>
  </si>
  <si>
    <t>Janovice n.Úhlavou</t>
  </si>
  <si>
    <t>\\OR00000PLZNT011\SSZT_PLZ-Interní\DOKLADY_K_ZAŘÍZENÍ\Protokoly_k_zařízení\714B_Ejpovice-Radnice\PZS km 15,555</t>
  </si>
  <si>
    <t>61-21-MP</t>
  </si>
  <si>
    <t>P730</t>
  </si>
  <si>
    <t>Třemešné</t>
  </si>
  <si>
    <t>přejzz km 41,340 Pas-Tach (Třemešné)</t>
  </si>
  <si>
    <t>E413LBXZBP00</t>
  </si>
  <si>
    <t>\\OR00000PLZNT011\SSZT_PLZ-Interní\DOKLADY_K_ZAŘÍZENÍ\Protokoly_k_zařízení\714B_Ejpovice-Radnice\PZS km 18,397</t>
  </si>
  <si>
    <t>PZ 0951/24-E.49</t>
  </si>
  <si>
    <t>P923</t>
  </si>
  <si>
    <t>Nemilkov</t>
  </si>
  <si>
    <t>přejzz km 41,193 Hor-Klat (Běšiny)</t>
  </si>
  <si>
    <t>E413L4NZBP00</t>
  </si>
  <si>
    <t>\\OR00000PLZNT011\SSZT_PLZ-Interní\DOKLADY_K_ZAŘÍZENÍ\Protokoly_k_zařízení\714B_Ejpovice-Radnice\PZS km 17,904</t>
  </si>
  <si>
    <t>59-20-MP</t>
  </si>
  <si>
    <t>P845</t>
  </si>
  <si>
    <t>Janovice "J1"</t>
  </si>
  <si>
    <t>přejzz km 41,112 Ž.R.-Plz (Janovice)</t>
  </si>
  <si>
    <t>E413L5JZFP00</t>
  </si>
  <si>
    <t>\\OR00000PLZNT011\SSZT_PLZ-Interní\DOKLADY_K_ZAŘÍZENÍ\Protokoly_k_zařízení\714B_Ejpovice-Radnice\PZS km 17,588</t>
  </si>
  <si>
    <t>P922</t>
  </si>
  <si>
    <t>přejzz km 40,738 Hor-Klat (Velhartic)</t>
  </si>
  <si>
    <t>E413L4NZAP00</t>
  </si>
  <si>
    <t>\\OR00000PLZNT011\SSZT_PLZ-Interní\DOKLADY_K_ZAŘÍZENÍ\Protokoly_k_zařízení\711_Plzeň-Ž.Ruda\PZS km 53,803</t>
  </si>
  <si>
    <t>03-21-MP</t>
  </si>
  <si>
    <t>Mladotice</t>
  </si>
  <si>
    <t>ŽST Mladotice stanzz</t>
  </si>
  <si>
    <t>E411L7XZ1P00</t>
  </si>
  <si>
    <t>\\OR00000PLZNT011\SSZT_PLZ-Interní\DOKLADY_K_ZAŘÍZENÍ\Protokoly_k_zařízení\719_Plzeň-Žatec\PZS km 150,196</t>
  </si>
  <si>
    <t>02-21-MP</t>
  </si>
  <si>
    <t>\\OR00000PLZNT011\SSZT_PLZ-Interní\DOKLADY_K_ZAŘÍZENÍ\Protokoly_k_zařízení\711_Plzeň-Ž.Ruda\PZS km 54,196</t>
  </si>
  <si>
    <t>Chybí PZ -||- +Chybné datum v RZ 2021?</t>
  </si>
  <si>
    <t>P921</t>
  </si>
  <si>
    <t>přejzz km 39,853 Hor-Klat (Velhartic)</t>
  </si>
  <si>
    <t>E413L4MZAP00</t>
  </si>
  <si>
    <t>\\OR00000PLZNT011\SSZT_PLZ-Interní\DOKLADY_K_ZAŘÍZENÍ\Protokoly_k_zařízení\Uzel_Plzeň\PZS km 348,398-PL2</t>
  </si>
  <si>
    <t>ŽST Nemilkov stanzz</t>
  </si>
  <si>
    <t>E411L4MZ1P00</t>
  </si>
  <si>
    <t>\\OR00000PLZNT011\SSZT_PLZ-Interní\DOKLADY_K_ZAŘÍZENÍ\Protokoly_k_zařízení\714B_Ejpovice-Radnice\PZS km 15,054</t>
  </si>
  <si>
    <t>\\OR00000PLZNT011\SSZT_PLZ-Interní\DOKLADY_K_ZAŘÍZENÍ\Protokoly_k_zařízení\Uzel_Plzeň\Plzeň seř.n</t>
  </si>
  <si>
    <t>28-24-MP</t>
  </si>
  <si>
    <t>2009/2015</t>
  </si>
  <si>
    <t>P843</t>
  </si>
  <si>
    <t>Petrovice</t>
  </si>
  <si>
    <t>přejzz km 39,136 Ž.R.-Plz (Petrovice)</t>
  </si>
  <si>
    <t>E413L5JZDP00</t>
  </si>
  <si>
    <t>P920</t>
  </si>
  <si>
    <t>přejzz km 38,928 Hor-Klat (Běšiny)</t>
  </si>
  <si>
    <t>E413L4LZCP00</t>
  </si>
  <si>
    <t>29-24-MP</t>
  </si>
  <si>
    <t>P842</t>
  </si>
  <si>
    <t>přejzz km 37,846 Ž.R.-Plz (Petrovice)</t>
  </si>
  <si>
    <t>E413L5JZCP00</t>
  </si>
  <si>
    <t>Chybí PZ - scan - pouze kopie?</t>
  </si>
  <si>
    <t>P919</t>
  </si>
  <si>
    <t>přejzz km 37,504 Hor-Klat (Kolinec)</t>
  </si>
  <si>
    <t>E413L4LZBP00</t>
  </si>
  <si>
    <t>30-24-MP</t>
  </si>
  <si>
    <t>P841</t>
  </si>
  <si>
    <t>přejzz km 37,308 Ž.R.-Plz (Petrovice)</t>
  </si>
  <si>
    <t>E413L5JZBP00</t>
  </si>
  <si>
    <t>P918</t>
  </si>
  <si>
    <t>Malonice</t>
  </si>
  <si>
    <t>přejzz km 36,838 Hor-Klat (Kolinec)</t>
  </si>
  <si>
    <t>E413L4LZAP00</t>
  </si>
  <si>
    <t>Král Jaroslav</t>
  </si>
  <si>
    <t>P722</t>
  </si>
  <si>
    <t>Bělá n. Radbuzou</t>
  </si>
  <si>
    <t>přejzz km 36,756 Pas-Tach (Bělá n.R.)</t>
  </si>
  <si>
    <t>E413LBXZAP00</t>
  </si>
  <si>
    <t>65-21-MP</t>
  </si>
  <si>
    <t>(HÚ, MTZ)</t>
  </si>
  <si>
    <t>ŽST Bělá n/Radbuzou stanzz</t>
  </si>
  <si>
    <t>E411LBWZ1P00</t>
  </si>
  <si>
    <t>\\OR00000PLZNT011\SSZT_PLZ-Interní\DOKLADY_K_ZAŘÍZENÍ\Protokoly_k_zařízení\711_Plzeň-Ž.Ruda\PZS km 79,834</t>
  </si>
  <si>
    <t>64-21-MP</t>
  </si>
  <si>
    <t>\\OR00000PLZNT011\SSZT_PLZ-Interní\DOKLADY_K_ZAŘÍZENÍ\Protokoly_k_zařízení\710B_Klatovy-Domažlice\PZS km 21,577</t>
  </si>
  <si>
    <t>01-21-MP</t>
  </si>
  <si>
    <t>P916</t>
  </si>
  <si>
    <t>přejzz km 35,130 Hor-Klat (Kolinec)</t>
  </si>
  <si>
    <t>E413L4KZAP00</t>
  </si>
  <si>
    <t>\\OR00000PLZNT011\SSZT_PLZ-Interní\DOKLADY_K_ZAŘÍZENÍ\Protokoly_k_zařízení\717A_Domažlice-Planá\PZS km 33,306</t>
  </si>
  <si>
    <t>61-20-MP</t>
  </si>
  <si>
    <t>P840</t>
  </si>
  <si>
    <t>Nýrsko</t>
  </si>
  <si>
    <t>přejzz km 34,698 Ž.R.-Plz (Nýrsko)</t>
  </si>
  <si>
    <t>E413L5JZAP00</t>
  </si>
  <si>
    <t>\\OR00000PLZNT011\SSZT_PLZ-Interní\DOKLADY_K_ZAŘÍZENÍ\Protokoly_k_zařízení\717A_Domažlice-Planá\PZS km 31,678</t>
  </si>
  <si>
    <t>59-24-JW</t>
  </si>
  <si>
    <t>Nýřany-Chotěšov</t>
  </si>
  <si>
    <t>Nýřany:Chotěšov u St traťzz</t>
  </si>
  <si>
    <t>E412L6AZ2P00</t>
  </si>
  <si>
    <t>\\OR00000PLZNT011\SSZT_PLZ-Interní\DOKLADY_K_ZAŘÍZENÍ\Protokoly_k_zařízení\714B_Ejpovice-Radnice\PZS km 10,504</t>
  </si>
  <si>
    <t>45-23-MP</t>
  </si>
  <si>
    <t>R3/79</t>
  </si>
  <si>
    <t>\\OR00000PLZNT011\SSZT_PLZ-Interní\DOKLADY_K_ZAŘÍZENÍ\Protokoly_k_zařízení\714B_Ejpovice-Radnice\PZS km 16,006</t>
  </si>
  <si>
    <t>60-20-MP</t>
  </si>
  <si>
    <t>ŽST Nýrsko stanzz</t>
  </si>
  <si>
    <t>E411L5HZ1P00</t>
  </si>
  <si>
    <t>\\OR00000PLZNT011\SSZT_PLZ-Interní\DOKLADY_K_ZAŘÍZENÍ\Protokoly_k_zařízení\710A_Horažďovice-Klatovy\PZS km 53,146</t>
  </si>
  <si>
    <t>\\OR00000PLZNT011\SSZT_PLZ-Interní\DOKLADY_K_ZAŘÍZENÍ\Protokoly_k_zařízení\710A_Horažďovice-Klatovy\PZS km 52,328</t>
  </si>
  <si>
    <t>38-21-MP</t>
  </si>
  <si>
    <t>P913</t>
  </si>
  <si>
    <t>Kolinec</t>
  </si>
  <si>
    <t>přejzz km 33,855 Hor-Klat (Kolinec)</t>
  </si>
  <si>
    <t>E413L4JZCP00</t>
  </si>
  <si>
    <t>\\OR00000PLZNT011\SSZT_PLZ-Interní\DOKLADY_K_ZAŘÍZENÍ\Protokoly_k_zařízení\717A_Domažlice-Planá\PZS km 36,756</t>
  </si>
  <si>
    <t>62-20-MP</t>
  </si>
  <si>
    <t>P839</t>
  </si>
  <si>
    <t>Nýrsko N2</t>
  </si>
  <si>
    <t>přejzz km 33,378 Ž.R.-Plz (Nýrsko)</t>
  </si>
  <si>
    <t>E413L5GZFP00</t>
  </si>
  <si>
    <t>\\OR00000PLZNT011\SSZT_PLZ-Interní\DOKLADY_K_ZAŘÍZENÍ\Protokoly_k_zařízení\714A_Rokycany-Nezvěstice\Žst. Příkosice</t>
  </si>
  <si>
    <t>93-21-MP</t>
  </si>
  <si>
    <t>P717</t>
  </si>
  <si>
    <t>Újezd Sv.Kříže</t>
  </si>
  <si>
    <t>přejzz km 33,306 Pas-Tach (Bělá n.R.)</t>
  </si>
  <si>
    <t>E413LBTZBP00</t>
  </si>
  <si>
    <t>\\OR00000PLZNT011\SSZT_PLZ-Interní\DOKLADY_K_ZAŘÍZENÍ\Protokoly_k_zařízení\714A_Rokycany-Nezvěstice\Příkosice-Nezvěstice\TZZ Příkosice-Nezvěstice</t>
  </si>
  <si>
    <t>37-21-MP</t>
  </si>
  <si>
    <t>P912</t>
  </si>
  <si>
    <t>přejzz km 32,713 Hor-Klat (Kolinec)</t>
  </si>
  <si>
    <t>E413L4JZBP00</t>
  </si>
  <si>
    <t>55-21-MP</t>
  </si>
  <si>
    <t>Plasy</t>
  </si>
  <si>
    <t>ŽST Plasy stanzz</t>
  </si>
  <si>
    <t>E411L7VZ1P00</t>
  </si>
  <si>
    <t>\\OR00000PLZNT011\SSZT_PLZ-Interní\DOKLADY_K_ZAŘÍZENÍ\Protokoly_k_zařízení\714A_Rokycany-Nezvěstice\Žst. Mirošov</t>
  </si>
  <si>
    <t>32-21-MP</t>
  </si>
  <si>
    <t>20-20-MP</t>
  </si>
  <si>
    <t>P1683</t>
  </si>
  <si>
    <t>přejzz km 32,144 Plz-Mlad (Plasy)</t>
  </si>
  <si>
    <t>E413L7UZCP00</t>
  </si>
  <si>
    <t>\\OR00000PLZNT011\SSZT_PLZ-Interní\DOKLADY_K_ZAŘÍZENÍ\Protokoly_k_zařízení\714A_Rokycany-Nezvěstice\Příkosice-Nezvěstice\PZS km 12,933</t>
  </si>
  <si>
    <t>92-21-MP</t>
  </si>
  <si>
    <t>P715</t>
  </si>
  <si>
    <t>Svržno</t>
  </si>
  <si>
    <t>přejzz km 31,680 Pas-Tach (Hostouň)</t>
  </si>
  <si>
    <t>E413LBTZAP00</t>
  </si>
  <si>
    <t>\\OR00000PLZNT011\SSZT_PLZ-Interní\DOKLADY_K_ZAŘÍZENÍ\Protokoly_k_zařízení\714A_Rokycany-Nezvěstice\Mirošov-Příkosice\PZS_km_12,361</t>
  </si>
  <si>
    <t>36-21-MP</t>
  </si>
  <si>
    <t>P911</t>
  </si>
  <si>
    <t>přejzz km 31,284 Hor-Klat (Kolinec)</t>
  </si>
  <si>
    <t>E413L4JZAP00</t>
  </si>
  <si>
    <t>\\OR00000PLZNT011\SSZT_PLZ-Interní\DOKLADY_K_ZAŘÍZENÍ\Protokoly_k_zařízení\714A_Rokycany-Nezvěstice\Mirošov-Příkosice\PZS_km_12,165</t>
  </si>
  <si>
    <t>STOD</t>
  </si>
  <si>
    <t>48-21-MP</t>
  </si>
  <si>
    <t>P823</t>
  </si>
  <si>
    <t>710B_Klat.-Dom.</t>
  </si>
  <si>
    <t>Domažlice "C"</t>
  </si>
  <si>
    <t>přejzz km 30,339 Janov-Dom (Domažlic)</t>
  </si>
  <si>
    <t>E413L54ZDP00</t>
  </si>
  <si>
    <t>\\OR00000PLZNT011\SSZT_PLZ-Interní\DOKLADY_K_ZAŘÍZENÍ\Protokoly_k_zařízení\714A_Rokycany-Nezvěstice\Mirošov-Příkosice\PZS_km_11,719</t>
  </si>
  <si>
    <t>P910</t>
  </si>
  <si>
    <t>přejzz km 30,203 Hor-Klat (Kolinec)</t>
  </si>
  <si>
    <t>E413L4HZAP00</t>
  </si>
  <si>
    <t>\\OR00000PLZNT011\SSZT_PLZ-Interní\DOKLADY_K_ZAŘÍZENÍ\Protokoly_k_zařízení\714A_Rokycany-Nezvěstice\Mirošov-Příkosice\PZS_km_11,058_11,377</t>
  </si>
  <si>
    <t>Vyřešit VRZ + 2021 příp. VRZ??</t>
  </si>
  <si>
    <t>52-24-JW</t>
  </si>
  <si>
    <t>Urban</t>
  </si>
  <si>
    <t>ŽST Kolinec stanzz</t>
  </si>
  <si>
    <t>E411L4HZ1P00</t>
  </si>
  <si>
    <t>P712</t>
  </si>
  <si>
    <t>Hostouň</t>
  </si>
  <si>
    <t>přejzz km 28,872 Dom.-Bělá n.R (Hostouň)</t>
  </si>
  <si>
    <t>E413LBRZAP00</t>
  </si>
  <si>
    <t>\\OR00000PLZNT011\SSZT_PLZ-Interní\DOKLADY_K_ZAŘÍZENÍ\Protokoly_k_zařízení\714A_Rokycany-Nezvěstice\Rokycany-Mirošov\PZS_km_7,100 P1223</t>
  </si>
  <si>
    <t>41-23-MP</t>
  </si>
  <si>
    <t>2003/2015</t>
  </si>
  <si>
    <t>FR/Klimeš</t>
  </si>
  <si>
    <t>P837</t>
  </si>
  <si>
    <t>Dešenice "A1"</t>
  </si>
  <si>
    <t>přejzz km 27,547 Ž.R.-Plz (Dešenice)</t>
  </si>
  <si>
    <t>E413L5GZDP00</t>
  </si>
  <si>
    <t>\\OR00000PLZNT011\SSZT_PLZ-Interní\DOKLADY_K_ZAŘÍZENÍ\Protokoly_k_zařízení\714A_Rokycany-Nezvěstice\Rokycany-Mirošov\PZS_km_6,897 P1222</t>
  </si>
  <si>
    <t>40-23-MP</t>
  </si>
  <si>
    <t>P836</t>
  </si>
  <si>
    <t>Dešenice "A2"</t>
  </si>
  <si>
    <t>přejzz km 26,888 Ž.R.-Plz (Dešenice)</t>
  </si>
  <si>
    <t>E413L5GZCP00</t>
  </si>
  <si>
    <t>\\OR00000PLZNT011\SSZT_PLZ-Interní\DOKLADY_K_ZAŘÍZENÍ\Protokoly_k_zařízení\714A_Rokycany-Nezvěstice\Rokycany-Mirošov\PZS_km_6,262 P1221</t>
  </si>
  <si>
    <t>25-23-MP</t>
  </si>
  <si>
    <t>P1681</t>
  </si>
  <si>
    <t>přejzz km 26,539 Plz-Mlad (Kaznějov)</t>
  </si>
  <si>
    <t>E413L7UZAP00</t>
  </si>
  <si>
    <t>\\OR00000PLZNT011\SSZT_PLZ-Interní\DOKLADY_K_ZAŘÍZENÍ\Protokoly_k_zařízení\714A_Rokycany-Nezvěstice\Rokycany-Mirošov\PZS_km_5,411 P1220</t>
  </si>
  <si>
    <t>Opakované RZ provádí Veselý?</t>
  </si>
  <si>
    <t>88-24-JW</t>
  </si>
  <si>
    <t>P907</t>
  </si>
  <si>
    <t>Mokrosuky</t>
  </si>
  <si>
    <t>přejzz km 26,505 Hor-Klat (Hrádek)</t>
  </si>
  <si>
    <t>E413L4GZDP00</t>
  </si>
  <si>
    <t>\\OR00000PLZNT011\SSZT_PLZ-Interní\DOKLADY_K_ZAŘÍZENÍ\Protokoly_k_zařízení\714A_Rokycany-Nezvěstice\Rokycany-Mirošov\PZS_km_5,172</t>
  </si>
  <si>
    <t>57-21-MP</t>
  </si>
  <si>
    <t>\\OR00000PLZNT011\SSZT_PLZ-Interní\DOKLADY_K_ZAŘÍZENÍ\Protokoly_k_zařízení\714A_Rokycany-Nezvěstice\Rokycany-Mirošov\PZS_km_5,004</t>
  </si>
  <si>
    <t>ADŽ</t>
  </si>
  <si>
    <t>\\OR00000PLZNT011\SSZT_PLZ-Interní\DOKLADY_K_ZAŘÍZENÍ\Protokoly_k_zařízení\714A_Rokycany-Nezvěstice\Rokycany-Mirošov\PZS_km_4,731</t>
  </si>
  <si>
    <t>39-23-MP</t>
  </si>
  <si>
    <t>P835</t>
  </si>
  <si>
    <t>Dešenice "A3"</t>
  </si>
  <si>
    <t>přejzz km 26,073 Ž.R.-Plz (Dešenice)</t>
  </si>
  <si>
    <t>E413L5GZBP00</t>
  </si>
  <si>
    <t>\\OR00000PLZNT011\SSZT_PLZ-Interní\DOKLADY_K_ZAŘÍZENÍ\Protokoly_k_zařízení\714A_Rokycany-Nezvěstice\Rokycany-Mirošov\PZS_km_3,097</t>
  </si>
  <si>
    <t>87-24-JW</t>
  </si>
  <si>
    <t>P906</t>
  </si>
  <si>
    <t>přejzz km 25,461 Hor-Klat (Hrádek)</t>
  </si>
  <si>
    <t>E413L4GZCP00</t>
  </si>
  <si>
    <t>\\OR00000PLZNT011\SSZT_PLZ-Interní\DOKLADY_K_ZAŘÍZENÍ\Protokoly_k_zařízení\714A_Rokycany-Nezvěstice\Rokycany-Mirošov\PZS_km_2,656</t>
  </si>
  <si>
    <t>51-22-MP</t>
  </si>
  <si>
    <t>P1680</t>
  </si>
  <si>
    <t>přejzz km 25,423 Plz-Mlad (Kaznějov)</t>
  </si>
  <si>
    <t>E413L7SZCP00</t>
  </si>
  <si>
    <t>\\OR00000PLZNT011\SSZT_PLZ-Interní\DOKLADY_K_ZAŘÍZENÍ\Protokoly_k_zařízení\714A_Rokycany-Nezvěstice\Rokycany-Mirošov\PZS_km_2,332</t>
  </si>
  <si>
    <t>PZ 0984/22-E.49</t>
  </si>
  <si>
    <t>P1256</t>
  </si>
  <si>
    <t>Šťáhlavice</t>
  </si>
  <si>
    <t>přejzz km 23,997 Rok-Nez (Šťáhlavy)</t>
  </si>
  <si>
    <t>E413LA7ZEP00</t>
  </si>
  <si>
    <t>\\OR00000PLZNT011\SSZT_PLZ-Interní\DOKLADY_K_ZAŘÍZENÍ\Protokoly_k_zařízení\714A_Rokycany-Nezvěstice\Rokycany-Mirošov\PZS_km_1,810</t>
  </si>
  <si>
    <t>76-24-JW</t>
  </si>
  <si>
    <t>P904</t>
  </si>
  <si>
    <t>Hrádek u Sušice</t>
  </si>
  <si>
    <t>přejzz km 24,379 Hor-Klat (Hrádek)</t>
  </si>
  <si>
    <t>E413L4GZAP00</t>
  </si>
  <si>
    <t>\\OR00000PLZNT011\SSZT_PLZ-Interní\DOKLADY_K_ZAŘÍZENÍ\Protokoly_k_zařízení\720_Plzeň-Cheb\žst. Křimice</t>
  </si>
  <si>
    <t>09-20-MP</t>
  </si>
  <si>
    <t>P818</t>
  </si>
  <si>
    <t>Kout na Šumavě</t>
  </si>
  <si>
    <t>přejzz km 24,292 Janov-Dom (Kout)</t>
  </si>
  <si>
    <t>E413L54ZAP00</t>
  </si>
  <si>
    <t>16-24-MP</t>
  </si>
  <si>
    <t>ŽST Hrádek u Sušice stanzz</t>
  </si>
  <si>
    <t>E411L4FZ1P00</t>
  </si>
  <si>
    <t>\\OR00000PLZNT011\SSZT_PLZ-Interní\DOKLADY_K_ZAŘÍZENÍ\Protokoly_k_zařízení\717A_Domažlice-Planá\žst. Bělá</t>
  </si>
  <si>
    <t>15-24-MP</t>
  </si>
  <si>
    <t>2011/2012</t>
  </si>
  <si>
    <t>PZ 0983/22-E.49</t>
  </si>
  <si>
    <t>2022/2024</t>
  </si>
  <si>
    <t>Šv/Wimmer</t>
  </si>
  <si>
    <t>P1254</t>
  </si>
  <si>
    <t>přejzz km 23,481 Rok-Nez (Šťáhlavy)</t>
  </si>
  <si>
    <t>E413LA7ZDP00</t>
  </si>
  <si>
    <t>\\OR00000PLZNT011\SSZT_PLZ-Interní\DOKLADY_K_ZAŘÍZENÍ\Protokoly_k_zařízení\717A_Domažlice-Planá\PZS km 53,454</t>
  </si>
  <si>
    <t>Hájek Martin</t>
  </si>
  <si>
    <t>R17/20/HRC</t>
  </si>
  <si>
    <t>P834</t>
  </si>
  <si>
    <t>Zelená Lhota</t>
  </si>
  <si>
    <t>přejzz km 23,469 Ž.R.-Plz (Nýrsko)</t>
  </si>
  <si>
    <t>E413L5GZAP00</t>
  </si>
  <si>
    <t>\\OR00000PLZNT011\SSZT_PLZ-Interní\DOKLADY_K_ZAŘÍZENÍ\Protokoly_k_zařízení\717A_Domažlice-Planá\PZS km 41,340</t>
  </si>
  <si>
    <t>R18/20/HRC</t>
  </si>
  <si>
    <t>ŽST Zelená Lhota stanzz</t>
  </si>
  <si>
    <t>E411L5FZ1P00</t>
  </si>
  <si>
    <t>\\OR00000PLZNT011\SSZT_PLZ-Interní\DOKLADY_K_ZAŘÍZENÍ\Protokoly_k_zařízení\717A_Domažlice-Planá\PZS km 16,168</t>
  </si>
  <si>
    <t>Schwarz</t>
  </si>
  <si>
    <t>\\OR00000PLZNT011\SSZT_PLZ-Interní\DOKLADY_K_ZAŘÍZENÍ\Protokoly_k_zařízení\712A_Vejprnice-Č.Kubice\PZS km 171,661</t>
  </si>
  <si>
    <t>P903</t>
  </si>
  <si>
    <t>přejzz km 23,084 Hor-Klat (Hrádek)</t>
  </si>
  <si>
    <t>E413L4EZBP00</t>
  </si>
  <si>
    <t>\\OR00000PLZNT011\SSZT_PLZ-Interní\DOKLADY_K_ZAŘÍZENÍ\Protokoly_k_zařízení\712A_Vejprnice-Č.Kubice\PZS km 171,316</t>
  </si>
  <si>
    <t>PZ 2975/15-E.49</t>
  </si>
  <si>
    <t>R16/20/HRC</t>
  </si>
  <si>
    <t>P833</t>
  </si>
  <si>
    <t>\\OR00000PLZNT011\SSZT_PLZ-Interní\DOKLADY_K_ZAŘÍZENÍ\Protokoly_k_zařízení\712A_Vejprnice-Č.Kubice\PZS km 169,869</t>
  </si>
  <si>
    <t>28-21-MP</t>
  </si>
  <si>
    <t>R 13/11-Kl</t>
  </si>
  <si>
    <t>P902</t>
  </si>
  <si>
    <t>přejzz km 19,278 Hor-Klat (Sušice)</t>
  </si>
  <si>
    <t>E413L4EZAP00</t>
  </si>
  <si>
    <t>\\OR00000PLZNT011\SSZT_PLZ-Interní\DOKLADY_K_ZAŘÍZENÍ\Protokoly_k_zařízení\719_Plzeň-Žatec\žst.Kaznějov</t>
  </si>
  <si>
    <t>62-24-JW</t>
  </si>
  <si>
    <t>P1679</t>
  </si>
  <si>
    <t>Obora u Kazněj."C"</t>
  </si>
  <si>
    <t>přejzz km 22,694 Plz-Mlad (Kaznějov)</t>
  </si>
  <si>
    <t>E413L7SZBP00</t>
  </si>
  <si>
    <t>PZ 748/12-E.49</t>
  </si>
  <si>
    <t>20-22-MP</t>
  </si>
  <si>
    <t>P1251</t>
  </si>
  <si>
    <t>přejzz km 22,388 Rok-Nez (Milínov)</t>
  </si>
  <si>
    <t>E413LA7ZCP00</t>
  </si>
  <si>
    <t>95-21-MP</t>
  </si>
  <si>
    <t>P817</t>
  </si>
  <si>
    <t>Starec (Kdyně)</t>
  </si>
  <si>
    <t>přejzz km 21,577 Janov-Dom (Kdyně)</t>
  </si>
  <si>
    <t>E413L52ZBP00</t>
  </si>
  <si>
    <t>\\OR00000PLZNT011\SSZT_PLZ-Interní\DOKLADY_K_ZAŘÍZENÍ\Protokoly_k_zařízení\719_Plzeň-Žatec\žst.Žihle</t>
  </si>
  <si>
    <t>63-24-JW</t>
  </si>
  <si>
    <t>P1678</t>
  </si>
  <si>
    <t>Obora u Kazněj.</t>
  </si>
  <si>
    <t>přejzz km 21,504 Plz-Mlad (Obora)</t>
  </si>
  <si>
    <t>E413L7SZAP00</t>
  </si>
  <si>
    <t>45-19-MP</t>
  </si>
  <si>
    <t>2005/2008</t>
  </si>
  <si>
    <t>HÚ, RÚ, TZ</t>
  </si>
  <si>
    <t>Poběžovice</t>
  </si>
  <si>
    <t>ŽST Poběžovice stanzz</t>
  </si>
  <si>
    <t>E411LBMZ1P00</t>
  </si>
  <si>
    <t>\\OR00000PLZNT011\SSZT_PLZ-Interní\DOKLADY_K_ZAŘÍZENÍ\Protokoly_k_zařízení\714A_Rokycany-Nezvěstice\Kamenný Újezd</t>
  </si>
  <si>
    <t>43-24-JW</t>
  </si>
  <si>
    <t>PZ 747/12-E.49</t>
  </si>
  <si>
    <t>19-22-MP</t>
  </si>
  <si>
    <t>P1249</t>
  </si>
  <si>
    <t>Kornatice-rybník</t>
  </si>
  <si>
    <t>přejzz km 21,176 Rok-Nez (Milínov)</t>
  </si>
  <si>
    <t>E413LA7ZBP00</t>
  </si>
  <si>
    <t>\\OR00000PLZNT011\SSZT_PLZ-Interní\DOKLADY_K_ZAŘÍZENÍ\Protokoly_k_zařízení\713A_Plzeň-Zbiroh\PZS km 77,253</t>
  </si>
  <si>
    <t>P706</t>
  </si>
  <si>
    <t>\\OR00000PLZNT011\SSZT_PLZ-Interní\DOKLADY_K_ZAŘÍZENÍ\Protokoly_k_zařízení\713A_Plzeň-Zbiroh\PZS km 71,717</t>
  </si>
  <si>
    <t>PZ 0955/23-E.49</t>
  </si>
  <si>
    <t>P1248</t>
  </si>
  <si>
    <t>Kornatice</t>
  </si>
  <si>
    <t>přejzz km 20,517 Rok-Nez (Milínov)</t>
  </si>
  <si>
    <t>E413LA7ZAP00</t>
  </si>
  <si>
    <t>\\OR00000PLZNT011\SSZT_PLZ-Interní\DOKLADY_K_ZAŘÍZENÍ\Protokoly_k_zařízení\712A_Vejprnice-Č.Kubice\PZS km 168,871</t>
  </si>
  <si>
    <t>P816</t>
  </si>
  <si>
    <t>Prapořiště (Kdyně)</t>
  </si>
  <si>
    <t>přejzz km 20,167 Janov-Dom (Kdyně)</t>
  </si>
  <si>
    <t>E413L52ZAP00</t>
  </si>
  <si>
    <t>\\OR00000PLZNT011\SSZT_PLZ-Interní\DOKLADY_K_ZAŘÍZENÍ\Protokoly_k_zařízení\712A_Vejprnice-Č.Kubice\PZS km 166,435</t>
  </si>
  <si>
    <t>P705</t>
  </si>
  <si>
    <t>přejzz km 20,09 Dom - Planá (Poběžovice)</t>
  </si>
  <si>
    <t>E413LBGZCP00</t>
  </si>
  <si>
    <t>\\OR00000PLZNT011\SSZT_PLZ-Interní\DOKLADY_K_ZAŘÍZENÍ\Protokoly_k_zařízení\710B_Klatovy-Domažlice\PZS km 30,339</t>
  </si>
  <si>
    <t>16-21-MP</t>
  </si>
  <si>
    <t>P439</t>
  </si>
  <si>
    <t>714C_Pň.-Bezd.</t>
  </si>
  <si>
    <t>Kokašice</t>
  </si>
  <si>
    <t>přejzz km 19,864 Pň-Bezdr (Kokašice)</t>
  </si>
  <si>
    <t>E413LALZAP00</t>
  </si>
  <si>
    <t>\\OR00000PLZNT011\SSZT_PLZ-Interní\DOKLADY_K_ZAŘÍZENÍ\Protokoly_k_zařízení\713A_Plzeň-Zbiroh\TZZ Holoubkov-Rokycany</t>
  </si>
  <si>
    <t>PZ 1848/19-E.59</t>
  </si>
  <si>
    <t>73-24-JW</t>
  </si>
  <si>
    <t>714B_Ejp.-Radnice</t>
  </si>
  <si>
    <t>Stupno-samovraty</t>
  </si>
  <si>
    <t>ŽST Stupno stanzz</t>
  </si>
  <si>
    <t>E411LABZ1P00</t>
  </si>
  <si>
    <t>\\OR00000PLZNT011\SSZT_PLZ-Interní\DOKLADY_K_ZAŘÍZENÍ\Protokoly_k_zařízení\713A_Plzeň-Zbiroh\TZZ Kařízek-Holoubkov</t>
  </si>
  <si>
    <t>PZ 0954/23-E-49</t>
  </si>
  <si>
    <t>P1246</t>
  </si>
  <si>
    <t>přejzz km 19,487 Rok-Nez (Kornatice)</t>
  </si>
  <si>
    <t>E413LA7ZFP00</t>
  </si>
  <si>
    <t>\\OR00000PLZNT011\SSZT_PLZ-Interní\DOKLADY_K_ZAŘÍZENÍ\Protokoly_k_zařízení\712A_Vejprnice-Č.Kubice\PZS km 137,473</t>
  </si>
  <si>
    <t>02-24-MP</t>
  </si>
  <si>
    <t>Stupno</t>
  </si>
  <si>
    <t>\\OR00000PLZNT011\SSZT_PLZ-Interní\DOKLADY_K_ZAŘÍZENÍ\Protokoly_k_zařízení\712A_Vejprnice-Č.Kubice\PZS km 136,464</t>
  </si>
  <si>
    <t>PZ 1839/19-E.49</t>
  </si>
  <si>
    <t>P463</t>
  </si>
  <si>
    <t>přejzz km 19,373 Chr-Stup (Stupno)</t>
  </si>
  <si>
    <t>E413LAAZGP00</t>
  </si>
  <si>
    <t>\\OR00000PLZNT011\SSZT_PLZ-Interní\DOKLADY_K_ZAŘÍZENÍ\Protokoly_k_zařízení\712A_Vejprnice-Č.Kubice\PZS km 135,957</t>
  </si>
  <si>
    <t>08-20-MP</t>
  </si>
  <si>
    <t>Zjistit</t>
  </si>
  <si>
    <t>Kdyně</t>
  </si>
  <si>
    <t>ŽST Kdyně stanzz</t>
  </si>
  <si>
    <t>E411L51Z1P00</t>
  </si>
  <si>
    <t>\\OR00000PLZNT011\SSZT_PLZ-Interní\DOKLADY_K_ZAŘÍZENÍ\Protokoly_k_zařízení\712A_Vejprnice-Č.Kubice\PZS km 134,661</t>
  </si>
  <si>
    <t>Pocinovice:Kdyně traťzz</t>
  </si>
  <si>
    <t>E412L4YZ1P00</t>
  </si>
  <si>
    <t>\\OR00000PLZNT011\SSZT_PLZ-Interní\DOKLADY_K_ZAŘÍZENÍ\Protokoly_k_zařízení\710A_Horažďovice-Klatovy\PZS km 33,855</t>
  </si>
  <si>
    <t>Chybí PZ (respektive PZM se světly??)</t>
  </si>
  <si>
    <t>PZ 10305/96-E.49</t>
  </si>
  <si>
    <t>63-22-MP</t>
  </si>
  <si>
    <t>P899</t>
  </si>
  <si>
    <t>Sušice (dříve St.2) PZM</t>
  </si>
  <si>
    <t>E413L4DZAP00</t>
  </si>
  <si>
    <t>\\OR00000PLZNT011\SSZT_PLZ-Interní\DOKLADY_K_ZAŘÍZENÍ\Protokoly_k_zařízení\710A_Horažďovice-Klatovy\PZS km 32,713</t>
  </si>
  <si>
    <t>50-23-MP</t>
  </si>
  <si>
    <t>P898</t>
  </si>
  <si>
    <t>přejzz km 18,557 Hor-Klat (Sušice)</t>
  </si>
  <si>
    <t>E413L4CZDP00</t>
  </si>
  <si>
    <t>\\OR00000PLZNT011\SSZT_PLZ-Interní\DOKLADY_K_ZAŘÍZENÍ\Protokoly_k_zařízení\710A_Horažďovice-Klatovy\PZS km 31,284</t>
  </si>
  <si>
    <t>10-24-MP</t>
  </si>
  <si>
    <t>P815</t>
  </si>
  <si>
    <t>Přejzz km 18,437 Janov-Dom (Brnířov)</t>
  </si>
  <si>
    <t>E413L4YZCP00</t>
  </si>
  <si>
    <t>\\OR00000PLZNT011\SSZT_PLZ-Interní\DOKLADY_K_ZAŘÍZENÍ\Protokoly_k_zařízení\712A_Vejprnice-Č.Kubice\PZS km 120,593+120,627</t>
  </si>
  <si>
    <t>Koutek Jiří</t>
  </si>
  <si>
    <t>PZ 0725/17-E.49</t>
  </si>
  <si>
    <t>06-22-MP</t>
  </si>
  <si>
    <t>P461</t>
  </si>
  <si>
    <t>Dolní Stupno</t>
  </si>
  <si>
    <t>přejzz km 18,397 Chr-Stup (Stupno)</t>
  </si>
  <si>
    <t>E413LAAZJP00</t>
  </si>
  <si>
    <t>\\OR00000PLZNT011\SSZT_PLZ-Interní\DOKLADY_K_ZAŘÍZENÍ\Protokoly_k_zařízení\719_Plzeň-Žatec\žst.Plasy</t>
  </si>
  <si>
    <t>R20/20/HRC</t>
  </si>
  <si>
    <t>P830</t>
  </si>
  <si>
    <t>Hojsova stráž "ZH3"</t>
  </si>
  <si>
    <t>přejzz km 18,345 Ž.R.-Plz (Hamry)</t>
  </si>
  <si>
    <t>E413L5EZCP00</t>
  </si>
  <si>
    <t>49-23-MP</t>
  </si>
  <si>
    <t>P897</t>
  </si>
  <si>
    <t>přejzz km 18,133 Hor-Klat (Sušice)</t>
  </si>
  <si>
    <t>E413L4CZCP00</t>
  </si>
  <si>
    <t>PZ 0724/17-E.49</t>
  </si>
  <si>
    <t>05-22-MP</t>
  </si>
  <si>
    <t>P460</t>
  </si>
  <si>
    <t>přejzz km 17,904 Chr-Stup (Stupno)</t>
  </si>
  <si>
    <t>E413LAAZIP00</t>
  </si>
  <si>
    <t>\\OR00000PLZNT011\SSZT_PLZ-Interní\DOKLADY_K_ZAŘÍZENÍ\Protokoly_k_zařízení\710A_Horažďovice-Klatovy\žst. V. Hydčice</t>
  </si>
  <si>
    <t>Nová VRZ 2024?</t>
  </si>
  <si>
    <t>PZ 0723/17-E.49</t>
  </si>
  <si>
    <t>04-22-MP</t>
  </si>
  <si>
    <t>P459</t>
  </si>
  <si>
    <t>přejzz km 17,588 Chr-Stup (Stupno)</t>
  </si>
  <si>
    <t>E413LAAZHP00</t>
  </si>
  <si>
    <t>34-24-MP</t>
  </si>
  <si>
    <t>Horní Bříza</t>
  </si>
  <si>
    <t>ŽST Horní Bříza stanzz</t>
  </si>
  <si>
    <t>E411L7RZ1P00</t>
  </si>
  <si>
    <t>\\OR00000PLZNT011\SSZT_PLZ-Interní\DOKLADY_K_ZAŘÍZENÍ\Protokoly_k_zařízení\710A_Horažďovice-Klatovy\PZS km 22,777</t>
  </si>
  <si>
    <t>VRZ se SZZ</t>
  </si>
  <si>
    <t>35-24-MP</t>
  </si>
  <si>
    <t>P1677</t>
  </si>
  <si>
    <t>Horní Bříza v RZZ</t>
  </si>
  <si>
    <t>přejzz km 17,512 Plz-Mlad (H.Bříza)</t>
  </si>
  <si>
    <t>E413L7RZAP00</t>
  </si>
  <si>
    <t>\\OR00000PLZNT011\SSZT_PLZ-Interní\DOKLADY_K_ZAŘÍZENÍ\Protokoly_k_zařízení\714A_Rokycany-Nezvěstice\Mirošov-Příkosice\PZS_km_9,355</t>
  </si>
  <si>
    <t>PZ 0890/07-E.49</t>
  </si>
  <si>
    <t>10-22-MP</t>
  </si>
  <si>
    <t>03-05-07/KK</t>
  </si>
  <si>
    <t>P458</t>
  </si>
  <si>
    <t>Všenice</t>
  </si>
  <si>
    <t>přejzz km 16,948 Chr-Stup (Všenice)</t>
  </si>
  <si>
    <t>E413LAAZFP00</t>
  </si>
  <si>
    <t>\\OR00000PLZNT011\SSZT_PLZ-Interní\DOKLADY_K_ZAŘÍZENÍ\Protokoly_k_zařízení\714A_Rokycany-Nezvěstice\Mirošov-Příkosice\PZS_km_8,583</t>
  </si>
  <si>
    <t>PZ 0889/07-E.49</t>
  </si>
  <si>
    <t>11-22-MP</t>
  </si>
  <si>
    <t>02-05-07/KK</t>
  </si>
  <si>
    <t>P457</t>
  </si>
  <si>
    <t>přejzz km 16,669 Chr-Stup (Všenice)</t>
  </si>
  <si>
    <t>E413LAAZEP00</t>
  </si>
  <si>
    <t>\\OR00000PLZNT011\SSZT_PLZ-Interní\DOKLADY_K_ZAŘÍZENÍ\Protokoly_k_zařízení\712A_Vejprnice-Č.Kubice\žst. Stod</t>
  </si>
  <si>
    <t>62-22-MP</t>
  </si>
  <si>
    <t>P894</t>
  </si>
  <si>
    <t>přejzz km 16,371 Hor-Klat (Sušice)</t>
  </si>
  <si>
    <t>E413L4CZBP00</t>
  </si>
  <si>
    <t>83/2021-R</t>
  </si>
  <si>
    <t>P701</t>
  </si>
  <si>
    <t>Nový Kramolín</t>
  </si>
  <si>
    <t>přejzz km 16,168 Dom-Planá (N.Kramolín)</t>
  </si>
  <si>
    <t>E413LBGZBP00</t>
  </si>
  <si>
    <t>PZ 0745/21-E.49</t>
  </si>
  <si>
    <t>P456</t>
  </si>
  <si>
    <t>Stupno "CS10"</t>
  </si>
  <si>
    <t>přejzz km 16,006 Chr-Stup (Střapole)</t>
  </si>
  <si>
    <t>E413LAAZDP00</t>
  </si>
  <si>
    <t>\\OR00000PLZNT011\SSZT_PLZ-Interní\DOKLADY_K_ZAŘÍZENÍ\Protokoly_k_zařízení\712A_Vejprnice-Č.Kubice\PZS km 129,545</t>
  </si>
  <si>
    <t>Hamry-Hojsova Stráž</t>
  </si>
  <si>
    <t>ŽST Hojsova Stráž stanzz</t>
  </si>
  <si>
    <t>E411L5DZ1P00</t>
  </si>
  <si>
    <t>\\OR00000PLZNT011\SSZT_PLZ-Interní\DOKLADY_K_ZAŘÍZENÍ\Protokoly_k_zařízení\717A_Domažlice-Planá\PZS km 75,081+11,242</t>
  </si>
  <si>
    <t>R21/20/HRC</t>
  </si>
  <si>
    <t>\\OR00000PLZNT011\SSZT_PLZ-Interní\DOKLADY_K_ZAŘÍZENÍ\Protokoly_k_zařízení\714C_Pňovany-Bezdružice\PZS km 19,864</t>
  </si>
  <si>
    <t>PZ 2976/15-E.49</t>
  </si>
  <si>
    <t>R19/20/HRC</t>
  </si>
  <si>
    <t>P829</t>
  </si>
  <si>
    <t>Hojsova Stráž "H1"</t>
  </si>
  <si>
    <t>přejzz km 15,664 Ž.R.-Plz (Hamry)</t>
  </si>
  <si>
    <t>E413L5CZAP00</t>
  </si>
  <si>
    <t>\\OR00000PLZNT011\SSZT_PLZ-Interní\DOKLADY_K_ZAŘÍZENÍ\Protokoly_k_zařízení\714C_Pňovany-Bezdružice\PZS km 12,587</t>
  </si>
  <si>
    <t>PZ 0888/07-E.49</t>
  </si>
  <si>
    <t>09-22-MP</t>
  </si>
  <si>
    <t>01-05-07/KK</t>
  </si>
  <si>
    <t>P455</t>
  </si>
  <si>
    <t>Střapole</t>
  </si>
  <si>
    <t>přejzz km 15,555 Chr-Stup (Střapole)</t>
  </si>
  <si>
    <t>E413LAAZCP00</t>
  </si>
  <si>
    <t>\\OR00000PLZNT011\SSZT_PLZ-Interní\DOKLADY_K_ZAŘÍZENÍ\Protokoly_k_zařízení\710A_Horažďovice-Klatovy\PZS km 30,203</t>
  </si>
  <si>
    <t>P813</t>
  </si>
  <si>
    <t>Chodská Lhota</t>
  </si>
  <si>
    <t>Přejzz km 15,552 Janov-Dom (Ch.Lhota)</t>
  </si>
  <si>
    <t>E413L4YZBP00</t>
  </si>
  <si>
    <t>\\OR00000PLZNT011\SSZT_PLZ-Interní\DOKLADY_K_ZAŘÍZENÍ\Protokoly_k_zařízení\720_Plzeň-Cheb\žst. Ošelín</t>
  </si>
  <si>
    <t>56-24-JW</t>
  </si>
  <si>
    <t>P812</t>
  </si>
  <si>
    <t>Přejzz km 15,115 Janov-Dom (Ch.Lhota)</t>
  </si>
  <si>
    <t>E413L4YZAP00</t>
  </si>
  <si>
    <t>PZ 0767/21-E.49</t>
  </si>
  <si>
    <t>P454</t>
  </si>
  <si>
    <t>Střapole CS8</t>
  </si>
  <si>
    <t>přejzz km 15,054 Chr-Stup (Střapole)</t>
  </si>
  <si>
    <t>E413LAAZOP00</t>
  </si>
  <si>
    <t>\\OR00000PLZNT011\SSZT_PLZ-Interní\DOKLADY_K_ZAŘÍZENÍ\Protokoly_k_zařízení\720_Plzeň-Cheb\PZS km 403,919</t>
  </si>
  <si>
    <t>PZ 0952/23-E.49</t>
  </si>
  <si>
    <t>P1239</t>
  </si>
  <si>
    <t>Mešno "C"</t>
  </si>
  <si>
    <t>přejzz km 15,050 Rok-Nez (Mešno)</t>
  </si>
  <si>
    <t>E413LA5ZBP00</t>
  </si>
  <si>
    <t>\\OR00000PLZNT011\SSZT_PLZ-Interní\DOKLADY_K_ZAŘÍZENÍ\Protokoly_k_zařízení\709B_Horažďovice_př.-Plzeň\žst. Horažďovice př</t>
  </si>
  <si>
    <t>40-19-MP</t>
  </si>
  <si>
    <t>\\OR00000PLZNT011\SSZT_PLZ-Interní\DOKLADY_K_ZAŘÍZENÍ\Protokoly_k_zařízení\720_Plzeň-Cheb\TZZ Ošelín-Pavlovice</t>
  </si>
  <si>
    <t>PZ 0951/23-E.49</t>
  </si>
  <si>
    <t>P1237</t>
  </si>
  <si>
    <t>přejzz km 14,464 Rok-Nez (Mešno)</t>
  </si>
  <si>
    <t>E413LA5ZAP00</t>
  </si>
  <si>
    <t>\\OR00000PLZNT011\SSZT_PLZ-Interní\DOKLADY_K_ZAŘÍZENÍ\Protokoly_k_zařízení\720_Plzeň-Cheb\TZZ Svojšín-Ošelín</t>
  </si>
  <si>
    <t>44-20-MP</t>
  </si>
  <si>
    <t>P893</t>
  </si>
  <si>
    <t>Žichovice</t>
  </si>
  <si>
    <t>přejzz km 14,195 Hor-Klat (Rabí)</t>
  </si>
  <si>
    <t>E413L4CZAP00</t>
  </si>
  <si>
    <t>\\OR00000PLZNT011\SSZT_PLZ-Interní\DOKLADY_K_ZAŘÍZENÍ\Protokoly_k_zařízení\712A_Vejprnice-Č.Kubice\PZS km 153,067</t>
  </si>
  <si>
    <t>PZ 1404/19-E.49</t>
  </si>
  <si>
    <t>74-24-JW</t>
  </si>
  <si>
    <t>P453</t>
  </si>
  <si>
    <t>Sedlecko</t>
  </si>
  <si>
    <t>přejzz km 13,852 Chr-Stup (Sedlecko)</t>
  </si>
  <si>
    <t>E413LAAZLP00</t>
  </si>
  <si>
    <t>\\OR00000PLZNT011\SSZT_PLZ-Interní\DOKLADY_K_ZAŘÍZENÍ\Protokoly_k_zařízení\712A_Vejprnice-Č.Kubice\PZS km 150,637</t>
  </si>
  <si>
    <t>PZ 1403/19-E.49</t>
  </si>
  <si>
    <t>75-24-JW</t>
  </si>
  <si>
    <t>P452</t>
  </si>
  <si>
    <t>přejzz km 13,391 Chr-Stup (Sedlecko)</t>
  </si>
  <si>
    <t>E413LAAZKP00</t>
  </si>
  <si>
    <t>\\OR00000PLZNT011\SSZT_PLZ-Interní\DOKLADY_K_ZAŘÍZENÍ\Protokoly_k_zařízení\712A_Vejprnice-Č.Kubice\žst. Staňkov</t>
  </si>
  <si>
    <t>Je to on? 13,278</t>
  </si>
  <si>
    <t>PZ 2020/16-E.49</t>
  </si>
  <si>
    <t>84-21-MP</t>
  </si>
  <si>
    <t>P1233</t>
  </si>
  <si>
    <t>Příkosice</t>
  </si>
  <si>
    <t>přejzz km 12,933 Rok-Nez (Příkosice)</t>
  </si>
  <si>
    <t>E413LA4ZAP00</t>
  </si>
  <si>
    <t>PZ 1712/20-E.49</t>
  </si>
  <si>
    <t>P451</t>
  </si>
  <si>
    <t>Chrást "CS5"</t>
  </si>
  <si>
    <t>přejzz km 12,846 Chr-Stup (Sedlecko)</t>
  </si>
  <si>
    <t>E413LAAZNP00</t>
  </si>
  <si>
    <t>45-20-MP</t>
  </si>
  <si>
    <t>2010/2017</t>
  </si>
  <si>
    <t>ŽST Žichovice stanzz</t>
  </si>
  <si>
    <t>E411L4BZ1P00</t>
  </si>
  <si>
    <t>\\OR00000PLZNT011\SSZT_PLZ-Interní\DOKLADY_K_ZAŘÍZENÍ\Protokoly_k_zařízení\719_Plzeň-Žatec\žst.Mladotice</t>
  </si>
  <si>
    <t>46-20-MP</t>
  </si>
  <si>
    <t>88-21-MP</t>
  </si>
  <si>
    <t>NZ Příkosice stanzz</t>
  </si>
  <si>
    <t>E411LA4Z1P00</t>
  </si>
  <si>
    <t>\\OR00000PLZNT011\SSZT_PLZ-Interní\DOKLADY_K_ZAŘÍZENÍ\Protokoly_k_zařízení\710A_Horažďovice-Klatovy\PZS km 35,130</t>
  </si>
  <si>
    <t>V SZZ uvést, projít TZZ + 2021 opr.</t>
  </si>
  <si>
    <t>PZ 1999/16-E.49</t>
  </si>
  <si>
    <t>86-21-MP</t>
  </si>
  <si>
    <t>Příkosice-Nezvěstice</t>
  </si>
  <si>
    <t>\\OR00000PLZNT011\SSZT_PLZ-Interní\DOKLADY_K_ZAŘÍZENÍ\Protokoly_k_zařízení\709B_Horažďovice_př.-Plzeň\TZZ Nepomuk - Pačejov</t>
  </si>
  <si>
    <t>\\OR00000PLZNT011\SSZT_PLZ-Interní\DOKLADY_K_ZAŘÍZENÍ\Protokoly_k_zařízení\709B_Horažďovice_př.-Plzeň\TZZ Nepomuk - Ždírec</t>
  </si>
  <si>
    <t>PZ 1710/20-E.49</t>
  </si>
  <si>
    <t>P450</t>
  </si>
  <si>
    <t>Chrást "CS4"</t>
  </si>
  <si>
    <t>přejzz km 12,637 Chr-Stup (Sedlecko)</t>
  </si>
  <si>
    <t>E413LAAZMP00</t>
  </si>
  <si>
    <t>\\OR00000PLZNT011\SSZT_PLZ-Interní\DOKLADY_K_ZAŘÍZENÍ\Protokoly_k_zařízení\709B_Horažďovice_př.-Plzeň\PZS km 304,121</t>
  </si>
  <si>
    <t>15-21-MP</t>
  </si>
  <si>
    <t>P429</t>
  </si>
  <si>
    <t>Cebiv</t>
  </si>
  <si>
    <t>přejzz km 12,587 Pň-Bezdr (Cebiv)</t>
  </si>
  <si>
    <t>E413LAJZAP00</t>
  </si>
  <si>
    <t>\\OR00000PLZNT011\SSZT_PLZ-Interní\DOKLADY_K_ZAŘÍZENÍ\Protokoly_k_zařízení\711_Plzeň-Ž.Ruda\PZS km 34,698</t>
  </si>
  <si>
    <t>PZ 2019/16-E.49</t>
  </si>
  <si>
    <t>83-21-MP</t>
  </si>
  <si>
    <t>P1232</t>
  </si>
  <si>
    <t>přejzz km 12,361 Rok-Nez (Příkosice)</t>
  </si>
  <si>
    <t>E413LA3ZHP00</t>
  </si>
  <si>
    <t>\\OR00000PLZNT011\SSZT_PLZ-Interní\DOKLADY_K_ZAŘÍZENÍ\Protokoly_k_zařízení\711_Plzeň-Ž.Ruda\PZS km 33,378</t>
  </si>
  <si>
    <t>PZ 2018/16-E.49</t>
  </si>
  <si>
    <t>82-21-MP</t>
  </si>
  <si>
    <t>P1231</t>
  </si>
  <si>
    <t>přejzz km 12,165 Rok-Nez (Příkosice)</t>
  </si>
  <si>
    <t>E413LA3ZGP00</t>
  </si>
  <si>
    <t>\\OR00000PLZNT011\SSZT_PLZ-Interní\DOKLADY_K_ZAŘÍZENÍ\Protokoly_k_zařízení\711_Plzeň-Ž.Ruda\žst. Nýrsko</t>
  </si>
  <si>
    <t>56-22-MP</t>
  </si>
  <si>
    <t>P799</t>
  </si>
  <si>
    <t>717B_Svojšín-Bor</t>
  </si>
  <si>
    <t>Skviřín</t>
  </si>
  <si>
    <t>přejzz km 12,02 Sv.-Bor (Bor)</t>
  </si>
  <si>
    <t>E413LATZCP00</t>
  </si>
  <si>
    <t>27-23-MP</t>
  </si>
  <si>
    <t>1996/2011</t>
  </si>
  <si>
    <t>Prusík/FR</t>
  </si>
  <si>
    <t>ŽST Tachov stanzz</t>
  </si>
  <si>
    <t>E411LCBZ1P00</t>
  </si>
  <si>
    <t>\\OR00000PLZNT011\SSZT_PLZ-Interní\DOKLADY_K_ZAŘÍZENÍ\Protokoly_k_zařízení\711_Plzeň-Ž.Ruda\žst. Janovice nad Úhlavou</t>
  </si>
  <si>
    <t>PZ 2017/16-E.49</t>
  </si>
  <si>
    <t>81-21-MP</t>
  </si>
  <si>
    <t>P1230</t>
  </si>
  <si>
    <t>přejzz km 11,719 Rok-Nez (Příkosice)</t>
  </si>
  <si>
    <t>E413LA3ZFP00</t>
  </si>
  <si>
    <t>55-23-MP</t>
  </si>
  <si>
    <t>/2020</t>
  </si>
  <si>
    <t>/Klimeš</t>
  </si>
  <si>
    <t>P892</t>
  </si>
  <si>
    <t>přejzz km 11,549 Hor-Klat (Žichovice)</t>
  </si>
  <si>
    <t>E413L4AZBP00</t>
  </si>
  <si>
    <t>\\OR00000PLZNT011\SSZT_PLZ-Interní\DOKLADY_K_ZAŘÍZENÍ\Protokoly_k_zařízení\711_Plzeň-Ž.Ruda\PZS km 41,112</t>
  </si>
  <si>
    <t>11-24-MP</t>
  </si>
  <si>
    <t>P695</t>
  </si>
  <si>
    <t>Klenčí p. Čerch.</t>
  </si>
  <si>
    <t>přejzz km 11,495 Pas-Tach (Klenčí pČ)</t>
  </si>
  <si>
    <t>E413LBEZAP00</t>
  </si>
  <si>
    <t>PZ 2016/16-E.49</t>
  </si>
  <si>
    <t>80-21-MP</t>
  </si>
  <si>
    <t>P1229</t>
  </si>
  <si>
    <t>přejzz km 11,377 Rok-Nez (Příkosice)</t>
  </si>
  <si>
    <t>E413LA3ZEP00</t>
  </si>
  <si>
    <t>\\OR00000PLZNT011\SSZT_PLZ-Interní\DOKLADY_K_ZAŘÍZENÍ\Protokoly_k_zařízení\709B_Horažďovice_př.-Plzeň\žst. Pačejov</t>
  </si>
  <si>
    <t>20-23-MP</t>
  </si>
  <si>
    <t>1979/2016</t>
  </si>
  <si>
    <t>Klob./JV</t>
  </si>
  <si>
    <t>P1676</t>
  </si>
  <si>
    <t>Třemošná</t>
  </si>
  <si>
    <t>přejzz km 11,217 Plz-Mlad (Třemošná)</t>
  </si>
  <si>
    <t>E413L7PZAP00</t>
  </si>
  <si>
    <t>PZ 2015/16-E.49</t>
  </si>
  <si>
    <t>79-21-MP</t>
  </si>
  <si>
    <t>P1228</t>
  </si>
  <si>
    <t>přejzz km 11,058 Rok-Nez (Příkosice)</t>
  </si>
  <si>
    <t>E413LA3ZDP00</t>
  </si>
  <si>
    <t>\\OR00000PLZNT011\SSZT_PLZ-Interní\DOKLADY_K_ZAŘÍZENÍ\Protokoly_k_zařízení\711_Plzeň-Ž.Ruda\žst. Hamry Hojsova Stráž</t>
  </si>
  <si>
    <t>PZ 2974/15-E.49</t>
  </si>
  <si>
    <t>R22/20/HRC</t>
  </si>
  <si>
    <t>P828</t>
  </si>
  <si>
    <t>Brčálník "HS1"</t>
  </si>
  <si>
    <t>přejzz km 11,054 Ž.R.-Plz (Brčálník)</t>
  </si>
  <si>
    <t>E413L5CZBP00</t>
  </si>
  <si>
    <t>P784</t>
  </si>
  <si>
    <t>přejzz km 10,712 Pl-Tach (Tachov)</t>
  </si>
  <si>
    <t>E413LC8ZHP00</t>
  </si>
  <si>
    <t>\\OR00000PLZNT011\SSZT_PLZ-Interní\DOKLADY_K_ZAŘÍZENÍ\Protokoly_k_zařízení\711_Plzeň-Ž.Ruda\PZS km 15,664</t>
  </si>
  <si>
    <t>21-20-MP</t>
  </si>
  <si>
    <t>P1675</t>
  </si>
  <si>
    <t>přejzz km 10,513 Plz-Mlad (Třemošná)</t>
  </si>
  <si>
    <t>E413L7NZDP00</t>
  </si>
  <si>
    <t>\\OR00000PLZNT011\SSZT_PLZ-Interní\DOKLADY_K_ZAŘÍZENÍ\Protokoly_k_zařízení\710B_Klatovy-Domažlice\TZZ Kdyně-Domažlice</t>
  </si>
  <si>
    <t>PZ 1437/21-E.49</t>
  </si>
  <si>
    <t>P448</t>
  </si>
  <si>
    <t>Chrást "2H"</t>
  </si>
  <si>
    <t>přejzz km 10,504 Chr-Stup (Chrást)</t>
  </si>
  <si>
    <t>E413LAAZBP00</t>
  </si>
  <si>
    <t>\\OR00000PLZNT011\SSZT_PLZ-Interní\DOKLADY_K_ZAŘÍZENÍ\Protokoly_k_zařízení\711_Plzeň-Ž.Ruda\žst. Zelená Lhota</t>
  </si>
  <si>
    <t>86-24-JW</t>
  </si>
  <si>
    <t>ŽST Třemošná u Plzně stanzz</t>
  </si>
  <si>
    <t>E411L7NZ1P00</t>
  </si>
  <si>
    <t>\\OR00000PLZNT011\SSZT_PLZ-Interní\DOKLADY_K_ZAŘÍZENÍ\Protokoly_k_zařízení\711_Plzeň-Ž.Ruda\žst. Špičák</t>
  </si>
  <si>
    <t>85-24-JW</t>
  </si>
  <si>
    <t>43-23-MP</t>
  </si>
  <si>
    <t>P678</t>
  </si>
  <si>
    <t>717C_Staň.-Pob.</t>
  </si>
  <si>
    <t>Horšovský Týn"Sv.Anna"</t>
  </si>
  <si>
    <t>přejzz km 10,231 Vr-Pobež (Horš.Týn)</t>
  </si>
  <si>
    <t>E413LB6ZAP00</t>
  </si>
  <si>
    <t>\\OR00000PLZNT011\SSZT_PLZ-Interní\DOKLADY_K_ZAŘÍZENÍ\Protokoly_k_zařízení\711_Plzeň-Ž.Ruda\PZS km 18,345</t>
  </si>
  <si>
    <t>54-23-MP</t>
  </si>
  <si>
    <t>P891</t>
  </si>
  <si>
    <t>přejzz km 10,166 Hor-Klat (Hejná)</t>
  </si>
  <si>
    <t>E413L4AZAP00</t>
  </si>
  <si>
    <t>\\OR00000PLZNT011\SSZT_PLZ-Interní\DOKLADY_K_ZAŘÍZENÍ\Protokoly_k_zařízení\711_Plzeň-Ž.Ruda\PZS km 11,054</t>
  </si>
  <si>
    <t>PZ 0766/19-E.49</t>
  </si>
  <si>
    <t>33-24-MP</t>
  </si>
  <si>
    <t>P286</t>
  </si>
  <si>
    <t>Chrást "1H"</t>
  </si>
  <si>
    <t>přejzz km 10,077 Chr-Stup (Chrást)</t>
  </si>
  <si>
    <t>E413LAAZAP00</t>
  </si>
  <si>
    <t>\\OR00000PLZNT011\SSZT_PLZ-Interní\DOKLADY_K_ZAŘÍZENÍ\Protokoly_k_zařízení\711_Plzeň-Ž.Ruda\PZS km 1,689</t>
  </si>
  <si>
    <t>22m-20-MP</t>
  </si>
  <si>
    <t>2006/2020</t>
  </si>
  <si>
    <t>P1674</t>
  </si>
  <si>
    <t>Třemošná "A4"</t>
  </si>
  <si>
    <t>přejzz km 9,848 Plz-Mlad (Třemošná)</t>
  </si>
  <si>
    <t>E413L7NZCP00</t>
  </si>
  <si>
    <t>PZ 1919/06-E.49</t>
  </si>
  <si>
    <t>23-21-MP</t>
  </si>
  <si>
    <t>2006/2013</t>
  </si>
  <si>
    <t>Dolejš 2x</t>
  </si>
  <si>
    <t>P1227</t>
  </si>
  <si>
    <t>Mirošov město</t>
  </si>
  <si>
    <t>přejzz km 9,355 Rok-Nez (Mirošov)</t>
  </si>
  <si>
    <t>E413LA3ZCP00</t>
  </si>
  <si>
    <t>\\OR00000PLZNT011\SSZT_PLZ-Interní\DOKLADY_K_ZAŘÍZENÍ\Protokoly_k_zařízení\711_Plzeň-Ž.Ruda\žst. Železná Ruda - Alžbětín</t>
  </si>
  <si>
    <t>P783</t>
  </si>
  <si>
    <t>Tachov - Biletín</t>
  </si>
  <si>
    <t>přejzz km 9,563 Pl-Tach (Tachov)</t>
  </si>
  <si>
    <t>E413LC8ZGP00</t>
  </si>
  <si>
    <t>30-23-MP</t>
  </si>
  <si>
    <t>P659</t>
  </si>
  <si>
    <t>712B_Nýř.-H.Huť</t>
  </si>
  <si>
    <t>Heřmanova Huť</t>
  </si>
  <si>
    <t>přejzz km 9,426 Nýř-H.Huť (H.Huť)</t>
  </si>
  <si>
    <t>E413LAYZAP00</t>
  </si>
  <si>
    <t>Najít TZZ !!</t>
  </si>
  <si>
    <t>PZ 12090/96-E.49</t>
  </si>
  <si>
    <t>42-23-MP</t>
  </si>
  <si>
    <t>Horšovský Týn</t>
  </si>
  <si>
    <t>ŽST Horšovský Týn stanzz</t>
  </si>
  <si>
    <t>E411LB5Z1P00</t>
  </si>
  <si>
    <t>\\OR00000PLZNT011\SSZT_PLZ-Interní\DOKLADY_K_ZAŘÍZENÍ\Protokoly_k_zařízení\711_Plzeň-Ž.Ruda\PZS km 23,468</t>
  </si>
  <si>
    <t>Nový PZ 0921/24-E.49</t>
  </si>
  <si>
    <t>23-24-MP</t>
  </si>
  <si>
    <t>P1673</t>
  </si>
  <si>
    <t>přejzz km 9,213 Plz-Mlad (Třemošná)</t>
  </si>
  <si>
    <t>E413L7NZBP00</t>
  </si>
  <si>
    <t>\\OR00000PLZNT011\SSZT_PLZ-Interní\DOKLADY_K_ZAŘÍZENÍ\Protokoly_k_zařízení\711_Plzeň-Ž.Ruda\PZS km 22,856</t>
  </si>
  <si>
    <t>PZ 1918/06-E.49</t>
  </si>
  <si>
    <t>24-21-MP</t>
  </si>
  <si>
    <t>2006/2012</t>
  </si>
  <si>
    <t>P1225</t>
  </si>
  <si>
    <t>Mirošov zast.</t>
  </si>
  <si>
    <t>přejzz km 8,583 Rok-Nez (Mirošov)</t>
  </si>
  <si>
    <t>E413LA3ZAP00</t>
  </si>
  <si>
    <t>\\OR00000PLZNT011\SSZT_PLZ-Interní\DOKLADY_K_ZAŘÍZENÍ\Protokoly_k_zařízení\712A_Vejprnice-Č.Kubice\výh. Radonice</t>
  </si>
  <si>
    <t>44-22-MP</t>
  </si>
  <si>
    <t>P675</t>
  </si>
  <si>
    <t>přejzz km 8,853 Vr-Pobež (Horš.Týn)</t>
  </si>
  <si>
    <t>E413LB4ZAP00</t>
  </si>
  <si>
    <t>PZ 0992/23-E.49</t>
  </si>
  <si>
    <t>P691</t>
  </si>
  <si>
    <t>Trhanov</t>
  </si>
  <si>
    <t>přejzz km 8,75 Pas-Tach (Trhanov)</t>
  </si>
  <si>
    <t>E413LBCZBP00</t>
  </si>
  <si>
    <t>\\OR00000PLZNT011\SSZT_PLZ-Interní\DOKLADY_K_ZAŘÍZENÍ\Protokoly_k_zařízení\712A_Vejprnice-Č.Kubice\PZS km 159,074</t>
  </si>
  <si>
    <t>22-24-MP</t>
  </si>
  <si>
    <t>P1672</t>
  </si>
  <si>
    <t>přejzz km 8,577 Plz-Mlad (Třemošná)</t>
  </si>
  <si>
    <t>E413L7NZAP00</t>
  </si>
  <si>
    <t>\\OR00000PLZNT011\SSZT_PLZ-Interní\DOKLADY_K_ZAŘÍZENÍ\Protokoly_k_zařízení\712A_Vejprnice-Č.Kubice\PZS km 158,840</t>
  </si>
  <si>
    <t>PZ 1744/24-E.48</t>
  </si>
  <si>
    <t>P673</t>
  </si>
  <si>
    <t>\\OR00000PLZNT011\SSZT_PLZ-Interní\DOKLADY_K_ZAŘÍZENÍ\Protokoly_k_zařízení\710A_Horažďovice-Klatovy\žst. Žichovice</t>
  </si>
  <si>
    <t>21-24-MP</t>
  </si>
  <si>
    <t>P1671</t>
  </si>
  <si>
    <t>přejzz km 8,161 Plz-Mlad (Třemošná)</t>
  </si>
  <si>
    <t>E413L7MZDP00</t>
  </si>
  <si>
    <t>Nová?</t>
  </si>
  <si>
    <t>52-09-MP</t>
  </si>
  <si>
    <t>Pocinovice</t>
  </si>
  <si>
    <t>ŽST Pocinovice stanzz</t>
  </si>
  <si>
    <t>E411L4XZ1P00</t>
  </si>
  <si>
    <t>\\OR00000PLZNT011\SSZT_PLZ-Interní\DOKLADY_K_ZAŘÍZENÍ\Protokoly_k_zařízení\710A_Horažďovice-Klatovy\PZS km 14,195</t>
  </si>
  <si>
    <t>PZ 1778/23-E.49</t>
  </si>
  <si>
    <t>\\OR00000PLZNT011\SSZT_PLZ-Interní\DOKLADY_K_ZAŘÍZENÍ\Protokoly_k_zařízení\711_Plzeň-Ž.Ruda\PZS km 96,014</t>
  </si>
  <si>
    <t>P808</t>
  </si>
  <si>
    <t>přejzz km 7,693 Janov-Dom (Pocínovic)</t>
  </si>
  <si>
    <t>E413L4WZCP00</t>
  </si>
  <si>
    <t>\\OR00000PLZNT011\SSZT_PLZ-Interní\DOKLADY_K_ZAŘÍZENÍ\Protokoly_k_zařízení\711_Plzeň-Ž.Ruda\PZS km 95,436</t>
  </si>
  <si>
    <t>2015?</t>
  </si>
  <si>
    <t>Špičák</t>
  </si>
  <si>
    <t>ŽST Špičák stanzz</t>
  </si>
  <si>
    <t>E411L5BZ1P00</t>
  </si>
  <si>
    <t>\\OR00000PLZNT011\SSZT_PLZ-Interní\DOKLADY_K_ZAŘÍZENÍ\Protokoly_k_zařízení\711_Plzeň-Ž.Ruda\PZS km 94,887</t>
  </si>
  <si>
    <t>R23/20/HRC</t>
  </si>
  <si>
    <t>\\OR00000PLZNT011\SSZT_PLZ-Interní\DOKLADY_K_ZAŘÍZENÍ\Protokoly_k_zařízení\711_Plzeň-Ž.Ruda\PZS km 48,005</t>
  </si>
  <si>
    <t>87-21-MP</t>
  </si>
  <si>
    <t>TOSHIBA RAS</t>
  </si>
  <si>
    <t>\\OR00000PLZNT011\SSZT_PLZ-Interní\DOKLADY_K_ZAŘÍZENÍ\Protokoly_k_zařízení\711_Plzeň-Ž.Ruda\PZS km 45,331</t>
  </si>
  <si>
    <t>55-22-MP</t>
  </si>
  <si>
    <t>P792</t>
  </si>
  <si>
    <t>Holostřevy</t>
  </si>
  <si>
    <t>přejzz km 7,435 Sv.-Bor (Bor)</t>
  </si>
  <si>
    <t>E413LATZBP00</t>
  </si>
  <si>
    <t>\\OR00000PLZNT011\SSZT_PLZ-Interní\DOKLADY_K_ZAŘÍZENÍ\Protokoly_k_zařízení\711_Plzeň-Ž.Ruda\PZS km 45,039</t>
  </si>
  <si>
    <t>58-22-MP</t>
  </si>
  <si>
    <t>P890</t>
  </si>
  <si>
    <t>přejzz km 7,211 Hor-Klat (V.Hydčice)</t>
  </si>
  <si>
    <t>E413L48ZBP00</t>
  </si>
  <si>
    <t>\\OR00000PLZNT011\SSZT_PLZ-Interní\DOKLADY_K_ZAŘÍZENÍ\Protokoly_k_zařízení\711_Plzeň-Ž.Ruda\PZS km 44,499</t>
  </si>
  <si>
    <t>PZ 2014/16-E.49</t>
  </si>
  <si>
    <t>78-21-MP</t>
  </si>
  <si>
    <t>P1223</t>
  </si>
  <si>
    <t>přejzz km 7,100 Rok-Nez (Mirošov)</t>
  </si>
  <si>
    <t>E413LA2ZAP00</t>
  </si>
  <si>
    <t>\\OR00000PLZNT011\SSZT_PLZ-Interní\DOKLADY_K_ZAŘÍZENÍ\Protokoly_k_zařízení\711_Plzeň-Ž.Ruda\PZS km 42,996</t>
  </si>
  <si>
    <t>PZ 2013/16-E.49</t>
  </si>
  <si>
    <t>77-21-MP</t>
  </si>
  <si>
    <t>P1222</t>
  </si>
  <si>
    <t>Hrádek-Hory u Miroš.</t>
  </si>
  <si>
    <t>přejzz km 6,897 Rok-Nez (Mirošov)</t>
  </si>
  <si>
    <t>E413LA1ZMP00</t>
  </si>
  <si>
    <t>\\OR00000PLZNT011\SSZT_PLZ-Interní\DOKLADY_K_ZAŘÍZENÍ\Protokoly_k_zařízení\714B_Ejpovice-Radnice\PZS km 12,846</t>
  </si>
  <si>
    <t>P781</t>
  </si>
  <si>
    <t>Lom u Tachova</t>
  </si>
  <si>
    <t>přejzz km 6,453 Pl-Tach (Lom u Tach.)</t>
  </si>
  <si>
    <t>E413LC8ZFP00</t>
  </si>
  <si>
    <t>\\OR00000PLZNT011\SSZT_PLZ-Interní\DOKLADY_K_ZAŘÍZENÍ\Protokoly_k_zařízení\714B_Ejpovice-Radnice\PZS km 12,637</t>
  </si>
  <si>
    <t>PZ 2012/16-E.49</t>
  </si>
  <si>
    <t>76-21-MP</t>
  </si>
  <si>
    <t>P1221</t>
  </si>
  <si>
    <t>Hrádek</t>
  </si>
  <si>
    <t>přejzz km 6,262 Rok-Nez (Dobřív)</t>
  </si>
  <si>
    <t>E413LA1ZLP00</t>
  </si>
  <si>
    <t>\\OR00000PLZNT011\SSZT_PLZ-Interní\DOKLADY_K_ZAŘÍZENÍ\Protokoly_k_zařízení\719_Plzeň-Žatec\PZS km 147,218</t>
  </si>
  <si>
    <t>Nové číslo PZ = Nový datum RZ</t>
  </si>
  <si>
    <t>14/20-HRC</t>
  </si>
  <si>
    <t>P687</t>
  </si>
  <si>
    <t>Havlovice(+Pasečnice)</t>
  </si>
  <si>
    <t>přejzz km 6,24 Pas-Tach (Babylon)</t>
  </si>
  <si>
    <t>E413LBCZAP00</t>
  </si>
  <si>
    <t>\\OR00000PLZNT011\SSZT_PLZ-Interní\DOKLADY_K_ZAŘÍZENÍ\Protokoly_k_zařízení\719_Plzeň-Žatec\PZS km 146,807</t>
  </si>
  <si>
    <t>Stejný PZ jako Domažlice</t>
  </si>
  <si>
    <t>57-23-MP</t>
  </si>
  <si>
    <t>Pasečnice (St.3)</t>
  </si>
  <si>
    <t>Domažlice-Pasečnice stanzz</t>
  </si>
  <si>
    <t>E411L6UZ1P00</t>
  </si>
  <si>
    <t>\\OR00000PLZNT011\SSZT_PLZ-Interní\DOKLADY_K_ZAŘÍZENÍ\Protokoly_k_zařízení\719_Plzeň-Žatec\PZS km 146,091</t>
  </si>
  <si>
    <t>100-24-JW</t>
  </si>
  <si>
    <t>P1669</t>
  </si>
  <si>
    <t>Plzeň AHP 03</t>
  </si>
  <si>
    <t>přejzz km 5,994 Plz-Mlad (Plzeň 1)</t>
  </si>
  <si>
    <t>E413L7MZBP00</t>
  </si>
  <si>
    <t>\\OR00000PLZNT011\SSZT_PLZ-Interní\DOKLADY_K_ZAŘÍZENÍ\Protokoly_k_zařízení\710A_Horažďovice-Klatovy\PZS km 54,128</t>
  </si>
  <si>
    <t>P780</t>
  </si>
  <si>
    <t>přejzz km 5,895 Pl-Tach (Lom u Tach.)</t>
  </si>
  <si>
    <t>E413LC8ZEP00</t>
  </si>
  <si>
    <t>\\OR00000PLZNT011\SSZT_PLZ-Interní\DOKLADY_K_ZAŘÍZENÍ\Protokoly_k_zařízení\710A_Horažďovice-Klatovy\PZS km 51,647</t>
  </si>
  <si>
    <t>P779</t>
  </si>
  <si>
    <t>přejzz km 5,475 Pl-Tach (Lom u Tach.)</t>
  </si>
  <si>
    <t>E413LC8ZDP00</t>
  </si>
  <si>
    <t>\\OR00000PLZNT011\SSZT_PLZ-Interní\DOKLADY_K_ZAŘÍZENÍ\Protokoly_k_zařízení\710A_Horažďovice-Klatovy\PZS km 50,354</t>
  </si>
  <si>
    <t>PZ 2011/16-E.49</t>
  </si>
  <si>
    <t>75-21-MP</t>
  </si>
  <si>
    <t>P1220</t>
  </si>
  <si>
    <t>přejzz km 5,411 Rok-Nez (Hrádek u Ro)</t>
  </si>
  <si>
    <t>E413LA1ZKP00</t>
  </si>
  <si>
    <t>\\OR00000PLZNT011\SSZT_PLZ-Interní\DOKLADY_K_ZAŘÍZENÍ\Protokoly_k_zařízení\710B_Klatovy-Domažlice\PZS km 7,693</t>
  </si>
  <si>
    <t>PZ 2010/16-E.49</t>
  </si>
  <si>
    <t>74-21-MP</t>
  </si>
  <si>
    <t>P1218 + P1219</t>
  </si>
  <si>
    <t>přejzz km 5,172 Rok-Nez (Hrádek u Ro)</t>
  </si>
  <si>
    <t>E413LA1ZIP00</t>
  </si>
  <si>
    <t>\\OR00000PLZNT011\SSZT_PLZ-Interní\DOKLADY_K_ZAŘÍZENÍ\Protokoly_k_zařízení\720_Plzeň-Cheb\TZZ Pavlovice-Brod</t>
  </si>
  <si>
    <t>PZ 2009/16-E.49</t>
  </si>
  <si>
    <t>73-21-MP</t>
  </si>
  <si>
    <t>P1217</t>
  </si>
  <si>
    <t>přejzz km 5,004 Rok-Nez (Hrádek u Ro)</t>
  </si>
  <si>
    <t>E413LA1ZHP00</t>
  </si>
  <si>
    <t>\\OR00000PLZNT011\SSZT_PLZ-Interní\DOKLADY_K_ZAŘÍZENÍ\Protokoly_k_zařízení\719_Plzeň-Žatec\PZS km 143,676+143,786</t>
  </si>
  <si>
    <t>PZ 2008/16-E.49</t>
  </si>
  <si>
    <t>72-21-MP</t>
  </si>
  <si>
    <t>P1216</t>
  </si>
  <si>
    <t>přejzz km 4,731 Rok-Nez (Hrádek u Ro)</t>
  </si>
  <si>
    <t>E413LA1ZGP00</t>
  </si>
  <si>
    <t>\\OR00000PLZNT011\SSZT_PLZ-Interní\DOKLADY_K_ZAŘÍZENÍ\Protokoly_k_zařízení\719_Plzeň-Žatec\PZS km 145,935</t>
  </si>
  <si>
    <t>32-23-MP</t>
  </si>
  <si>
    <t>P806</t>
  </si>
  <si>
    <t>Úborsko</t>
  </si>
  <si>
    <t>přejzz km 4,596 Janov-Dom (Běhařov)</t>
  </si>
  <si>
    <t>E413L4WZBP00</t>
  </si>
  <si>
    <t>\\OR00000PLZNT011\SSZT_PLZ-Interní\DOKLADY_K_ZAŘÍZENÍ\Protokoly_k_zařízení\719_Plzeň-Žatec\PZS km 137,775</t>
  </si>
  <si>
    <t>PZ 1713/17-E.49</t>
  </si>
  <si>
    <t>53-22-MP</t>
  </si>
  <si>
    <t>P469</t>
  </si>
  <si>
    <t>Břasy</t>
  </si>
  <si>
    <t>přejzz km 3,975 Stup-Radn (Břasy)</t>
  </si>
  <si>
    <t>E413LACZCP00</t>
  </si>
  <si>
    <t>\\OR00000PLZNT011\SSZT_PLZ-Interní\DOKLADY_K_ZAŘÍZENÍ\Protokoly_k_zařízení\712A_Vejprnice-Č.Kubice\PZS km 157,259</t>
  </si>
  <si>
    <t>P778</t>
  </si>
  <si>
    <t>přejzz km 3,935 Pl-Tach (Lom u Tach.)</t>
  </si>
  <si>
    <t>E413LC8ZCP00</t>
  </si>
  <si>
    <t>\\OR00000PLZNT011\SSZT_PLZ-Interní\DOKLADY_K_ZAŘÍZENÍ\Protokoly_k_zařízení\712A_Vejprnice-Č.Kubice\PZS km 156,256</t>
  </si>
  <si>
    <t>PZ 1911/07-E.49</t>
  </si>
  <si>
    <t>47-22-MP</t>
  </si>
  <si>
    <t>P1214</t>
  </si>
  <si>
    <t>Nová Huť</t>
  </si>
  <si>
    <t>přejzz km 3,892 Rok-Nez (Hrádek u Ro)</t>
  </si>
  <si>
    <t>E413LA1ZBP00</t>
  </si>
  <si>
    <t>PZ 1712/17-E.49</t>
  </si>
  <si>
    <t>52-22-MP</t>
  </si>
  <si>
    <t>P468</t>
  </si>
  <si>
    <t>přejzz km 3,618 Stup-Radn (Břasy)</t>
  </si>
  <si>
    <t>E413LACZBP00</t>
  </si>
  <si>
    <t>\\OR00000PLZNT011\SSZT_PLZ-Interní\DOKLADY_K_ZAŘÍZENÍ\Protokoly_k_zařízení\710A_Horažďovice-Klatovy\PZS km 23,084</t>
  </si>
  <si>
    <t>PZ 3168/04-E.49</t>
  </si>
  <si>
    <t>36-23-MP</t>
  </si>
  <si>
    <t>P827</t>
  </si>
  <si>
    <t>Železná Ruda "E2"</t>
  </si>
  <si>
    <t>přejzz km 3,544 Ž.R.-Plz (Ž.Ruda)</t>
  </si>
  <si>
    <t>E413L58ZDP00</t>
  </si>
  <si>
    <t>PZ 0913/24-E.49</t>
  </si>
  <si>
    <t>P419</t>
  </si>
  <si>
    <t>Blahousty</t>
  </si>
  <si>
    <t>přejzz km 3,454 Pň-Bezdr (Pňovany)</t>
  </si>
  <si>
    <t>E413LAGZFP00</t>
  </si>
  <si>
    <t>\\OR00000PLZNT011\SSZT_PLZ-Interní\DOKLADY_K_ZAŘÍZENÍ\Protokoly_k_zařízení\712A_Vejprnice-Č.Kubice\PZS km 142,861+142,649</t>
  </si>
  <si>
    <t>PZ 3169/04-E.49</t>
  </si>
  <si>
    <t>37-23-MP</t>
  </si>
  <si>
    <t>P826</t>
  </si>
  <si>
    <t>přejzz km 3,304 Ž.R.-Plz (Ž.Ruda)</t>
  </si>
  <si>
    <t>E413L58ZCP00</t>
  </si>
  <si>
    <t>\\OR00000PLZNT011\SSZT_PLZ-Interní\DOKLADY_K_ZAŘÍZENÍ\Protokoly_k_zařízení\719_Plzeň-Žatec\PZS km 10,513</t>
  </si>
  <si>
    <t>P777</t>
  </si>
  <si>
    <t>přejzz km 3,222 Pl-Tach (Brod n.T.)</t>
  </si>
  <si>
    <t>E413LC8ZBP00</t>
  </si>
  <si>
    <t>\\OR00000PLZNT011\SSZT_PLZ-Interní\DOKLADY_K_ZAŘÍZENÍ\Protokoly_k_zařízení\719_Plzeň-Žatec\PZS km 9,848</t>
  </si>
  <si>
    <t>PZ 3170/04-E.49</t>
  </si>
  <si>
    <t>71-21-MP</t>
  </si>
  <si>
    <t>P1213</t>
  </si>
  <si>
    <t>Kamenný Újezd</t>
  </si>
  <si>
    <t>přejzz km 3,097 Rok-Nez (Kam.Újezd)</t>
  </si>
  <si>
    <t>E413LA1ZFP00</t>
  </si>
  <si>
    <t>\\OR00000PLZNT011\SSZT_PLZ-Interní\DOKLADY_K_ZAŘÍZENÍ\Protokoly_k_zařízení\719_Plzeň-Žatec\PZS km 32,144</t>
  </si>
  <si>
    <t>38-23-MP</t>
  </si>
  <si>
    <t>P825</t>
  </si>
  <si>
    <t>Železná Ruda "E3"</t>
  </si>
  <si>
    <t>přejzz km 2,891 Ž.R.-Plz (Ž.Ruda)</t>
  </si>
  <si>
    <t>E413L58ZBP00</t>
  </si>
  <si>
    <t>\\OR00000PLZNT011\SSZT_PLZ-Interní\DOKLADY_K_ZAŘÍZENÍ\Protokoly_k_zařízení\719_Plzeň-Žatec\PZS km 153,379</t>
  </si>
  <si>
    <t>PZ 10160/ 96-E.49</t>
  </si>
  <si>
    <t>57-22-MP</t>
  </si>
  <si>
    <t>P887</t>
  </si>
  <si>
    <t>Horaž. m. St.2</t>
  </si>
  <si>
    <t>přejzz km 2,882 Hor-Klat (Horažďovic)</t>
  </si>
  <si>
    <t>E413L48ZAP00</t>
  </si>
  <si>
    <t>\\OR00000PLZNT011\SSZT_PLZ-Interní\DOKLADY_K_ZAŘÍZENÍ\Protokoly_k_zařízení\719_Plzeň-Žatec\PZS km 153,054</t>
  </si>
  <si>
    <t>61-23-MP</t>
  </si>
  <si>
    <t>St.1, DK</t>
  </si>
  <si>
    <t>Horažďovice město</t>
  </si>
  <si>
    <t>ŽST Horažďovice stanzz</t>
  </si>
  <si>
    <t>E411L47Z1P00</t>
  </si>
  <si>
    <t>\\OR00000PLZNT011\SSZT_PLZ-Interní\DOKLADY_K_ZAŘÍZENÍ\Protokoly_k_zařízení\719_Plzeň-Žatec\PZS km 152,551</t>
  </si>
  <si>
    <t>PZ 2003/16-E.49</t>
  </si>
  <si>
    <t>70-21-MP</t>
  </si>
  <si>
    <t>P1212</t>
  </si>
  <si>
    <t>přejzz km 2,656 Rok-Nez (Kam.Újezd)</t>
  </si>
  <si>
    <t>E413LA1ZEP00</t>
  </si>
  <si>
    <t>\\OR00000PLZNT011\SSZT_PLZ-Interní\DOKLADY_K_ZAŘÍZENÍ\Protokoly_k_zařízení\717A_Domažlice-Planá\PZS km 28,872</t>
  </si>
  <si>
    <t>96-21-MP</t>
  </si>
  <si>
    <t>kontejner K2</t>
  </si>
  <si>
    <t>Plzeň-seř. n. ST.1 a St.14</t>
  </si>
  <si>
    <t>ŽST Plzeň hl.n.-seř. stanzz</t>
  </si>
  <si>
    <t>E411L7JZ1P00</t>
  </si>
  <si>
    <t>\\OR00000PLZNT011\SSZT_PLZ-Interní\DOKLADY_K_ZAŘÍZENÍ\Protokoly_k_zařízení\711_Plzeň-Ž.Ruda\PZS km 74,258</t>
  </si>
  <si>
    <t>98-21-MP</t>
  </si>
  <si>
    <t>kontejner K1</t>
  </si>
  <si>
    <t>\\OR00000PLZNT011\SSZT_PLZ-Interní\DOKLADY_K_ZAŘÍZENÍ\Protokoly_k_zařízení\711_Plzeň-Ž.Ruda\PZS km 72,883</t>
  </si>
  <si>
    <t>S-45-20-JV? Chybí PZ - scan</t>
  </si>
  <si>
    <t>04-21-MP</t>
  </si>
  <si>
    <t>\\OR00000PLZNT011\SSZT_PLZ-Interní\DOKLADY_K_ZAŘÍZENÍ\Protokoly_k_zařízení\720_Plzeň-Cheb\žst. Stříbro</t>
  </si>
  <si>
    <t>PZ 2002/16-E.49</t>
  </si>
  <si>
    <t>69-21-MP</t>
  </si>
  <si>
    <t>P1211</t>
  </si>
  <si>
    <t>přejzz km 2,332 Rok-Nez (Kam.Újezd)</t>
  </si>
  <si>
    <t>E413LA1ZDP00</t>
  </si>
  <si>
    <t>Místo v. - není v práci</t>
  </si>
  <si>
    <t>PZ 2001/16-E.49</t>
  </si>
  <si>
    <t>68-21-MP</t>
  </si>
  <si>
    <t>P1210</t>
  </si>
  <si>
    <t>přejzz km 1,810 Rok-Nez (Kam.Újezd)</t>
  </si>
  <si>
    <t>E413LA1ZCP00</t>
  </si>
  <si>
    <t>\\OR00000PLZNT011\SSZT_PLZ-Interní\DOKLADY_K_ZAŘÍZENÍ\Protokoly_k_zařízení\720_Plzeň-Cheb\TZZ Stříbro-Milíkov</t>
  </si>
  <si>
    <t>Datum PZ x d. výroby</t>
  </si>
  <si>
    <t>PZ 2977/15-E.49</t>
  </si>
  <si>
    <t>R24/20/HRC</t>
  </si>
  <si>
    <t>P824</t>
  </si>
  <si>
    <t>Železná Ruda "SA3"</t>
  </si>
  <si>
    <t>přejzz km 1,689 Ž.R.-Plz (Ž.Ruda)</t>
  </si>
  <si>
    <t>E413L58ZEP00</t>
  </si>
  <si>
    <t>\\OR00000PLZNT011\SSZT_PLZ-Interní\DOKLADY_K_ZAŘÍZENÍ\Protokoly_k_zařízení\720_Plzeň-Cheb\žst. Milíkov</t>
  </si>
  <si>
    <t>Změna d. výroby dle PZ</t>
  </si>
  <si>
    <t>52-21-MP</t>
  </si>
  <si>
    <t>nová RZ se zpracovává</t>
  </si>
  <si>
    <t>není SŽ</t>
  </si>
  <si>
    <t>vlečka Líně</t>
  </si>
  <si>
    <t>\\OR00000PLZNT011\SSZT_PLZ-Interní\DOKLADY_K_ZAŘÍZENÍ\Protokoly_k_zařízení\710B_Klatovy-Domažlice\PZS km 24,292</t>
  </si>
  <si>
    <t>Není naše/nemá</t>
  </si>
  <si>
    <t>05-08-MP</t>
  </si>
  <si>
    <t>\\OR00000PLZNT011\SSZT_PLZ-Interní\DOKLADY_K_ZAŘÍZENÍ\Protokoly_k_zařízení\710A_Horažďovice-Klatovy\PZS km 49,181</t>
  </si>
  <si>
    <t>Sdělovací</t>
  </si>
  <si>
    <t>90-24-JW</t>
  </si>
  <si>
    <t>Rokycany - Ejpovice</t>
  </si>
  <si>
    <t>Klimatizace</t>
  </si>
  <si>
    <t>Ověřit / Poslední RZ před VRZ</t>
  </si>
  <si>
    <t>PZ 0800/13-E.49</t>
  </si>
  <si>
    <t>48-22-MP</t>
  </si>
  <si>
    <t>P1207</t>
  </si>
  <si>
    <t>přejzz km 0,331 Rok-Nez (Rokycany)</t>
  </si>
  <si>
    <t>E413LA1ZAP00</t>
  </si>
  <si>
    <t>\\OR00000PLZNT011\SSZT_PLZ-Interní\DOKLADY_K_ZAŘÍZENÍ\Protokoly_k_zařízení\709B_Horažďovice_př.-Plzeň\PZS km 319,916</t>
  </si>
  <si>
    <t>Nová VRZ (mladší 5 let)</t>
  </si>
  <si>
    <t>44-21-MP</t>
  </si>
  <si>
    <t>Rokycany - Holoubkov</t>
  </si>
  <si>
    <t>Holoubkov:Rokycany traťzz</t>
  </si>
  <si>
    <t>E412L7CZ2P00</t>
  </si>
  <si>
    <t>\\OR00000PLZNT011\SSZT_PLZ-Interní\DOKLADY_K_ZAŘÍZENÍ\Protokoly_k_zařízení\709B_Horažďovice_př.-Plzeň\PZS km 336,111</t>
  </si>
  <si>
    <t>V pořádku</t>
  </si>
  <si>
    <t>není!?</t>
  </si>
  <si>
    <t>R25/20/HRC</t>
  </si>
  <si>
    <t>Železná Ruda-Alžbětín</t>
  </si>
  <si>
    <t>ŽST Železná Ruda stanzz</t>
  </si>
  <si>
    <t>E411L57Z1P00</t>
  </si>
  <si>
    <t>\\OR00000PLZNT011\SSZT_PLZ-Interní\DOKLADY_K_ZAŘÍZENÍ\Protokoly_k_zařízení\709B_Horažďovice_př.-Plzeň\PZS km 334,234</t>
  </si>
  <si>
    <t>Dohledat</t>
  </si>
  <si>
    <t>\\OR00000PLZNT011\SSZT_PLZ-Interní\DOKLADY_K_ZAŘÍZENÍ\Protokoly_k_zařízení\717A_Domažlice-Planá\PZS km 6,240</t>
  </si>
  <si>
    <t>LEGENDA</t>
  </si>
  <si>
    <t>Hypertext - odpovídají řazení když je seznam seřazen dle ID (č.)</t>
  </si>
  <si>
    <t>Poznámky</t>
  </si>
  <si>
    <t>Místo výkonu</t>
  </si>
  <si>
    <t>Telefon</t>
  </si>
  <si>
    <t>Udržující</t>
  </si>
  <si>
    <t>Násl.UTZ</t>
  </si>
  <si>
    <t>Datum UTZ</t>
  </si>
  <si>
    <t>Číslo PZ</t>
  </si>
  <si>
    <t>Násl.RZ</t>
  </si>
  <si>
    <t>Provedení</t>
  </si>
  <si>
    <t>posl. RZ</t>
  </si>
  <si>
    <t>r. VRZ</t>
  </si>
  <si>
    <t>VRZ doplň.</t>
  </si>
  <si>
    <t>I. VRZ</t>
  </si>
  <si>
    <t>RZ</t>
  </si>
  <si>
    <t>r.v.</t>
  </si>
  <si>
    <t>Pxxx / typ</t>
  </si>
  <si>
    <t>km</t>
  </si>
  <si>
    <t>trať</t>
  </si>
  <si>
    <t>místo</t>
  </si>
  <si>
    <t xml:space="preserve">druh </t>
  </si>
  <si>
    <t>Název zakázky (svyhledat)</t>
  </si>
  <si>
    <t>Zakázka</t>
  </si>
  <si>
    <t>č.</t>
  </si>
  <si>
    <t>Štětka</t>
  </si>
  <si>
    <t xml:space="preserve">TZ </t>
  </si>
  <si>
    <t>Rajčáni</t>
  </si>
  <si>
    <t>Capík</t>
  </si>
  <si>
    <t>Diviš</t>
  </si>
  <si>
    <t>Plzeň-ÚS Triangl</t>
  </si>
  <si>
    <t xml:space="preserve">Jandečka </t>
  </si>
  <si>
    <t>Košán</t>
  </si>
  <si>
    <t>Horažďovice př.</t>
  </si>
  <si>
    <t>Koubík</t>
  </si>
  <si>
    <t xml:space="preserve">Nekola </t>
  </si>
  <si>
    <t>Šmíd</t>
  </si>
  <si>
    <t>Kratochvíl</t>
  </si>
  <si>
    <t>89-19-MP</t>
  </si>
  <si>
    <t>Krejčí</t>
  </si>
  <si>
    <t>ažd</t>
  </si>
  <si>
    <t xml:space="preserve">Váňa </t>
  </si>
  <si>
    <t>Mašek P.</t>
  </si>
  <si>
    <t xml:space="preserve">Dub </t>
  </si>
  <si>
    <t>78-19-MP</t>
  </si>
  <si>
    <t>Rollinger</t>
  </si>
  <si>
    <t>76-19-MP</t>
  </si>
  <si>
    <t>Chlumčany</t>
  </si>
  <si>
    <t>87-19-MP</t>
  </si>
  <si>
    <t>Plzeň-Valcha</t>
  </si>
  <si>
    <t>Leško</t>
  </si>
  <si>
    <t xml:space="preserve">Chmelař </t>
  </si>
  <si>
    <t>Jägr</t>
  </si>
  <si>
    <t>Mašek J.</t>
  </si>
  <si>
    <t xml:space="preserve">Leško </t>
  </si>
  <si>
    <t>Plzák</t>
  </si>
  <si>
    <t>Vranov</t>
  </si>
  <si>
    <t xml:space="preserve">Rajčáni </t>
  </si>
  <si>
    <t>Hinner</t>
  </si>
  <si>
    <t xml:space="preserve">Hetlfleiš </t>
  </si>
  <si>
    <t>Kapic</t>
  </si>
  <si>
    <t>Něměc</t>
  </si>
  <si>
    <t>VRZ 2019</t>
  </si>
  <si>
    <t>Chrást-Radnice</t>
  </si>
  <si>
    <t>Král</t>
  </si>
  <si>
    <t>1982?</t>
  </si>
  <si>
    <t>Šála</t>
  </si>
  <si>
    <t>Z + P</t>
  </si>
  <si>
    <t>Krutina</t>
  </si>
  <si>
    <t>Čermák</t>
  </si>
  <si>
    <t>Horaž. m. St.1, DK</t>
  </si>
  <si>
    <t xml:space="preserve">Zemek </t>
  </si>
  <si>
    <t xml:space="preserve">Kouba </t>
  </si>
  <si>
    <t>Smítka</t>
  </si>
  <si>
    <t>69-19-MP</t>
  </si>
  <si>
    <t>Chmelař</t>
  </si>
  <si>
    <t>67-19-MP</t>
  </si>
  <si>
    <t>\\OR00000PLZNT011\SSZT_PLZ-Interní\DOKLADY_K_ZAŘÍZENÍ\Protokoly_k_zařízení\720_Plzeň-Cheb\PZS km 403,194</t>
  </si>
  <si>
    <t>Černý</t>
  </si>
  <si>
    <t>Pavlovice P1 (RZZ)?</t>
  </si>
  <si>
    <t>Vranov  V1 (RZZ?)</t>
  </si>
  <si>
    <t>Rajčány</t>
  </si>
  <si>
    <t>369,239</t>
  </si>
  <si>
    <t>75,081 a 11,242</t>
  </si>
  <si>
    <t>s</t>
  </si>
  <si>
    <t>02-20-MP</t>
  </si>
  <si>
    <t>Sika</t>
  </si>
  <si>
    <t>Blahník</t>
  </si>
  <si>
    <t>Kuželka</t>
  </si>
  <si>
    <t>P,Z</t>
  </si>
  <si>
    <t>Šobr</t>
  </si>
  <si>
    <t>Salamánek</t>
  </si>
  <si>
    <t>07-20-MP</t>
  </si>
  <si>
    <t>R 01/09-Kl</t>
  </si>
  <si>
    <t>03-24-MP</t>
  </si>
  <si>
    <t>R 02/09-Kl</t>
  </si>
  <si>
    <t>01-24-MP</t>
  </si>
  <si>
    <t>25-21-MP</t>
  </si>
  <si>
    <t>60-22-MP</t>
  </si>
  <si>
    <t>59-22-MP</t>
  </si>
  <si>
    <t>27-21-MP</t>
  </si>
  <si>
    <t>26-21-MP</t>
  </si>
  <si>
    <t>S-50-19-JV</t>
  </si>
  <si>
    <t>1975?</t>
  </si>
  <si>
    <t>S-49-19-JV</t>
  </si>
  <si>
    <t>71-19-MP</t>
  </si>
  <si>
    <t xml:space="preserve">Čermák </t>
  </si>
  <si>
    <t>Hájek</t>
  </si>
  <si>
    <t>Valach</t>
  </si>
  <si>
    <t>Váňa</t>
  </si>
  <si>
    <t>Stehlík</t>
  </si>
  <si>
    <t>07-22-MP</t>
  </si>
  <si>
    <t xml:space="preserve">Stehlík </t>
  </si>
  <si>
    <t>37-22-MP</t>
  </si>
  <si>
    <t>Dub</t>
  </si>
  <si>
    <t>P,  T</t>
  </si>
  <si>
    <t>P1872</t>
  </si>
  <si>
    <t>Braun</t>
  </si>
  <si>
    <t>Bystřický</t>
  </si>
  <si>
    <t>Plzeň-nemoc."A"</t>
  </si>
  <si>
    <t>Chmelík</t>
  </si>
  <si>
    <t>52-20-MP</t>
  </si>
  <si>
    <t>Cvalín</t>
  </si>
  <si>
    <t>P616/P617</t>
  </si>
  <si>
    <t>142,861+142,949</t>
  </si>
  <si>
    <t>82-19-MP</t>
  </si>
  <si>
    <t>Šimek</t>
  </si>
  <si>
    <t>123,613+123,630</t>
  </si>
  <si>
    <t>P600/P601</t>
  </si>
  <si>
    <t>120,593+120,627</t>
  </si>
  <si>
    <t>Zeman</t>
  </si>
  <si>
    <t>P1667/_68</t>
  </si>
  <si>
    <t>143,676 + 143,786</t>
  </si>
  <si>
    <t>39-19-MP</t>
  </si>
  <si>
    <t>Jandečka</t>
  </si>
  <si>
    <t>90-19-MP</t>
  </si>
  <si>
    <t>Nemá??</t>
  </si>
  <si>
    <t>Koutek</t>
  </si>
  <si>
    <t>Němec</t>
  </si>
  <si>
    <t>Houlík</t>
  </si>
  <si>
    <t>Vohrna</t>
  </si>
  <si>
    <t>Kubík</t>
  </si>
  <si>
    <t>9,355 (9,692)</t>
  </si>
  <si>
    <t>8,583 (8,917)</t>
  </si>
  <si>
    <t>Nekola</t>
  </si>
  <si>
    <t>P1218/_19</t>
  </si>
  <si>
    <t>5,172+5,204</t>
  </si>
  <si>
    <t>3,892 (3,900)</t>
  </si>
  <si>
    <t>\\OR00000PLZNT011\SSZT_PLZ-Interní\DOKLADY_K_ZAŘÍZENÍ\Protokoly_k_zařízení\714A_Rokycany-Nezvěstice\Rokycany-Mirošov\PZS_km_0,348</t>
  </si>
  <si>
    <t>0,331(0,348)</t>
  </si>
  <si>
    <t>Růt</t>
  </si>
  <si>
    <t>43-18-MP</t>
  </si>
  <si>
    <t>Kouba</t>
  </si>
  <si>
    <t>P1186/_87</t>
  </si>
  <si>
    <t>319,916+320,121</t>
  </si>
  <si>
    <t>Zemek</t>
  </si>
  <si>
    <t>https://www.python.org/downloads/</t>
  </si>
  <si>
    <t>C:\Users\honza\Documents\13_Programming\Python\Vrstvy_obr</t>
  </si>
  <si>
    <t>Plzeň-Triangl</t>
  </si>
  <si>
    <t>68-19-MP</t>
  </si>
  <si>
    <t>Ch.Planá-M.Lázně(ESA)</t>
  </si>
  <si>
    <t>66-19-MP</t>
  </si>
  <si>
    <t>07-09/12-09</t>
  </si>
  <si>
    <t>Planá-Ch.Planá (ESA)</t>
  </si>
  <si>
    <t>Brod-Planá</t>
  </si>
  <si>
    <t>07-09/09-10</t>
  </si>
  <si>
    <t>Pavlovice-Brod (ESA)</t>
  </si>
  <si>
    <t>09-10/04-11</t>
  </si>
  <si>
    <t>Ošelín-Pavlovice (ESA)</t>
  </si>
  <si>
    <t>07-10/04-11</t>
  </si>
  <si>
    <t>Svojšín-Ošelín (ESA)</t>
  </si>
  <si>
    <t>Milíkov-Svojšín (ESA)</t>
  </si>
  <si>
    <t>Stříbro-Milíkov (ESA)</t>
  </si>
  <si>
    <t>Hetfleiš</t>
  </si>
  <si>
    <t>Vranov-Stříbro</t>
  </si>
  <si>
    <t>Pňovany-Vranov</t>
  </si>
  <si>
    <t>Kozolupy-Pňovany</t>
  </si>
  <si>
    <t>Křimice-Kozolupy</t>
  </si>
  <si>
    <t>Hetflejš</t>
  </si>
  <si>
    <t>AH Nekvasovy</t>
  </si>
  <si>
    <t>AH Nepomuk</t>
  </si>
  <si>
    <t>Ulč</t>
  </si>
  <si>
    <t>84-19-MP</t>
  </si>
  <si>
    <t>Koterov-St.Plzenec</t>
  </si>
  <si>
    <t>Borovský</t>
  </si>
  <si>
    <t>74-19-MP</t>
  </si>
  <si>
    <t xml:space="preserve">Sika </t>
  </si>
  <si>
    <t>64-19-MP</t>
  </si>
  <si>
    <t>Zbiroh-Cerhovice (+ESA)</t>
  </si>
  <si>
    <t>Kařízek-Zbiroh (+ESA)</t>
  </si>
  <si>
    <t>Holoub.-Kařízek (+ESA</t>
  </si>
  <si>
    <t>Rokycany-Holoub.(+ESA</t>
  </si>
  <si>
    <t>85-19-MP</t>
  </si>
  <si>
    <t>Ejpovice-Rokycany</t>
  </si>
  <si>
    <t>48-20-MP</t>
  </si>
  <si>
    <t>1965?</t>
  </si>
  <si>
    <t>05-23-MP</t>
  </si>
  <si>
    <t>65-19-MP</t>
  </si>
  <si>
    <t>Janovice</t>
  </si>
  <si>
    <t>77-19-MP</t>
  </si>
  <si>
    <t>75-19-MP</t>
  </si>
  <si>
    <t>86-19-MP</t>
  </si>
  <si>
    <t>72-19-MP</t>
  </si>
  <si>
    <t>Domažlice St.3</t>
  </si>
  <si>
    <t>Pasečnice</t>
  </si>
  <si>
    <t>Z + T</t>
  </si>
  <si>
    <t>\\OR00000PLZNT011\SSZT_PLZ-Interní\DOKLADY_K_ZAŘÍZENÍ\Protokoly_k_zařízení\712A_Vejprnice-Č.Kubice\odb. Vránov</t>
  </si>
  <si>
    <t xml:space="preserve">Bláha </t>
  </si>
  <si>
    <t>odb. Vránov</t>
  </si>
  <si>
    <t>81-19-MP</t>
  </si>
  <si>
    <t>88-19-MP</t>
  </si>
  <si>
    <t>Blovice TEST</t>
  </si>
  <si>
    <t>St.Plzenec TEST</t>
  </si>
  <si>
    <t xml:space="preserve">Diviš </t>
  </si>
  <si>
    <t xml:space="preserve">Zeman </t>
  </si>
  <si>
    <t>79-19-MP</t>
  </si>
  <si>
    <t>Plzeň St.14</t>
  </si>
  <si>
    <t>Plzeň seř.-kontejner K2</t>
  </si>
  <si>
    <t>Plzeň seř.-kontejner K1</t>
  </si>
  <si>
    <t>Plzeň Triangl-poh.výpr.</t>
  </si>
  <si>
    <t>Hypertext</t>
  </si>
  <si>
    <t>VRZ</t>
  </si>
  <si>
    <t>č.PZS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</si>
</sst>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8">
    <numFmt numFmtId="164" formatCode="000,000,000"/>
    <numFmt numFmtId="165" formatCode="mm\-yy"/>
    <numFmt numFmtId="166" formatCode="0.000"/>
    <numFmt numFmtId="167" formatCode="m/yy"/>
    <numFmt numFmtId="168" formatCode="0.000&quot; + 320,121&quot;"/>
    <numFmt numFmtId="169" formatCode="0.000&quot; (304,090)&quot;"/>
    <numFmt numFmtId="170" formatCode="0.000&quot; + 143,786&quot;"/>
    <numFmt numFmtId="171" formatCode="0.000&quot; + 142,949&quot;"/>
    <numFmt numFmtId="172" formatCode="0.000&quot; + 120,627&quot;"/>
    <numFmt numFmtId="173" formatCode="0.000&quot; + 11,242&quot;"/>
    <numFmt numFmtId="174" formatCode="0.000&quot; (0,242)&quot;"/>
    <numFmt numFmtId="175" formatCode="00&quot;Staňkov&quot;"/>
    <numFmt numFmtId="176" formatCode="0.000&quot; (9,355)&quot;"/>
    <numFmt numFmtId="177" formatCode="0.000&quot; (8,583)&quot;"/>
    <numFmt numFmtId="178" formatCode="0.000&quot; + P1219&quot;"/>
    <numFmt numFmtId="179" formatCode="0.000&quot; + 5,204&quot;"/>
    <numFmt numFmtId="180" formatCode="0.000&quot; (3,892)&quot;"/>
    <numFmt numFmtId="181" formatCode="0.000&quot; (0,331)&quot;"/>
  </numFmts>
  <fonts count="30" x14ac:knownFonts="1">
    <font>
      <sz val="11"/>
      <color theme="1"/>
      <name val="Aptos Narrow"/>
      <family val="2"/>
      <charset val="238"/>
      <scheme val="minor"/>
    </font>
    <font>
      <sz val="10"/>
      <name val="Arial"/>
      <family val="2"/>
      <charset val="238"/>
    </font>
    <font>
      <sz val="11"/>
      <color theme="1"/>
      <name val="Aptos Narrow"/>
      <family val="2"/>
      <scheme val="minor"/>
    </font>
    <font>
      <sz val="10"/>
      <color indexed="8"/>
      <name val="Arial"/>
      <family val="2"/>
      <charset val="238"/>
    </font>
    <font>
      <sz val="10"/>
      <color theme="1" tint="0.34998626667073579"/>
      <name val="Arial"/>
      <family val="2"/>
      <charset val="238"/>
    </font>
    <font>
      <sz val="9"/>
      <color indexed="11"/>
      <name val="Arial"/>
      <family val="2"/>
      <charset val="238"/>
    </font>
    <font>
      <sz val="9"/>
      <color theme="1"/>
      <name val="Arial"/>
      <family val="2"/>
      <charset val="238"/>
    </font>
    <font>
      <sz val="9"/>
      <name val="Arial"/>
      <family val="2"/>
      <charset val="238"/>
    </font>
    <font>
      <u/>
      <sz val="10"/>
      <color theme="10"/>
      <name val="Arial"/>
      <family val="2"/>
      <charset val="238"/>
    </font>
    <font>
      <sz val="9"/>
      <color indexed="10"/>
      <name val="Arial"/>
      <family val="2"/>
      <charset val="238"/>
    </font>
    <font>
      <sz val="9"/>
      <color rgb="FFFF0000"/>
      <name val="Arial"/>
      <family val="2"/>
      <charset val="238"/>
    </font>
    <font>
      <sz val="9"/>
      <color indexed="12"/>
      <name val="Arial"/>
      <family val="2"/>
      <charset val="238"/>
    </font>
    <font>
      <sz val="10"/>
      <color rgb="FFFF0000"/>
      <name val="Arial"/>
      <family val="2"/>
      <charset val="238"/>
    </font>
    <font>
      <b/>
      <sz val="10"/>
      <name val="Arial"/>
      <family val="2"/>
      <charset val="238"/>
    </font>
    <font>
      <b/>
      <sz val="10"/>
      <color rgb="FFFF0000"/>
      <name val="Arial"/>
      <family val="2"/>
      <charset val="238"/>
    </font>
    <font>
      <sz val="10"/>
      <color theme="1"/>
      <name val="Arial"/>
      <family val="2"/>
      <charset val="238"/>
    </font>
    <font>
      <sz val="9"/>
      <color indexed="14"/>
      <name val="Arial"/>
      <family val="2"/>
      <charset val="238"/>
    </font>
    <font>
      <sz val="10"/>
      <color theme="1"/>
      <name val="Verdana"/>
      <family val="2"/>
      <charset val="238"/>
    </font>
    <font>
      <i/>
      <u/>
      <sz val="10"/>
      <color theme="5" tint="-0.249977111117893"/>
      <name val="Arial"/>
      <family val="2"/>
      <charset val="238"/>
    </font>
    <font>
      <u/>
      <sz val="10"/>
      <color rgb="FF0070C0"/>
      <name val="Arial"/>
      <family val="2"/>
      <charset val="238"/>
    </font>
    <font>
      <i/>
      <sz val="10"/>
      <color theme="5" tint="-0.249977111117893"/>
      <name val="Arial"/>
      <family val="2"/>
      <charset val="238"/>
    </font>
    <font>
      <i/>
      <sz val="9"/>
      <color theme="5" tint="-0.249977111117893"/>
      <name val="Arial"/>
      <family val="2"/>
      <charset val="238"/>
    </font>
    <font>
      <u/>
      <sz val="10"/>
      <color theme="4" tint="-0.499984740745262"/>
      <name val="Arial"/>
      <family val="2"/>
      <charset val="238"/>
    </font>
    <font>
      <b/>
      <sz val="11"/>
      <color theme="1"/>
      <name val="Aptos Narrow"/>
      <family val="2"/>
      <scheme val="minor"/>
    </font>
    <font>
      <b/>
      <sz val="10"/>
      <color indexed="8"/>
      <name val="Arial"/>
      <family val="2"/>
      <charset val="238"/>
    </font>
    <font>
      <b/>
      <sz val="9"/>
      <color indexed="10"/>
      <name val="Arial"/>
      <family val="2"/>
      <charset val="238"/>
    </font>
    <font>
      <b/>
      <sz val="9"/>
      <name val="Arial"/>
      <family val="2"/>
      <charset val="238"/>
    </font>
    <font>
      <u/>
      <sz val="11"/>
      <color theme="10"/>
      <name val="Aptos Narrow"/>
      <family val="2"/>
      <charset val="238"/>
      <scheme val="minor"/>
    </font>
    <font>
      <sz val="9"/>
      <color indexed="8"/>
      <name val="Arial"/>
      <family val="2"/>
      <charset val="238"/>
    </font>
    <font>
      <sz val="9"/>
      <color rgb="FF0070C0"/>
      <name val="Arial"/>
      <family val="2"/>
      <charset val="238"/>
    </font>
  </fonts>
  <fills count="2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5B9BD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72"/>
      </patternFill>
    </fill>
    <fill>
      <patternFill patternType="solid">
        <fgColor rgb="FF7030A0"/>
        <bgColor indexed="64"/>
      </patternFill>
    </fill>
    <fill>
      <patternFill patternType="solid">
        <fgColor indexed="65"/>
        <bgColor indexed="72"/>
      </patternFill>
    </fill>
    <fill>
      <patternFill patternType="solid">
        <fgColor rgb="FF92D050"/>
        <bgColor indexed="72"/>
      </patternFill>
    </fill>
    <fill>
      <patternFill patternType="solid">
        <fgColor theme="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C000"/>
        <bgColor indexed="72"/>
      </patternFill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72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/>
        <bgColor indexed="72"/>
      </patternFill>
    </fill>
    <fill>
      <patternFill patternType="solid">
        <fgColor rgb="FFFF0000"/>
        <bgColor indexed="72"/>
      </patternFill>
    </fill>
    <fill>
      <patternFill patternType="solid">
        <fgColor theme="0"/>
        <bgColor indexed="72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7">
    <xf numFmtId="0" fontId="0" fillId="0" borderId="0"/>
    <xf numFmtId="0" fontId="1" fillId="0" borderId="0"/>
    <xf numFmtId="0" fontId="2" fillId="0" borderId="0"/>
    <xf numFmtId="0" fontId="8" fillId="0" borderId="0"/>
    <xf numFmtId="0" fontId="17" fillId="0" borderId="0"/>
    <xf numFmtId="0" fontId="17" fillId="0" borderId="0"/>
    <xf numFmtId="0" fontId="27" fillId="0" borderId="0" applyNumberFormat="0" applyFill="0" applyBorder="0" applyAlignment="0" applyProtection="0"/>
  </cellStyleXfs>
  <cellXfs count="654">
    <xf numFmtId="0" fontId="0" fillId="0" borderId="0" xfId="0"/>
    <xf numFmtId="0" fontId="1" fillId="0" borderId="0" xfId="1"/>
    <xf numFmtId="0" fontId="1" fillId="0" borderId="0" xfId="1" applyAlignment="1">
      <alignment horizontal="left"/>
    </xf>
    <xf numFmtId="164" fontId="1" fillId="0" borderId="0" xfId="1" applyNumberFormat="1"/>
    <xf numFmtId="14" fontId="1" fillId="0" borderId="0" xfId="1" applyNumberFormat="1"/>
    <xf numFmtId="1" fontId="1" fillId="0" borderId="0" xfId="1" applyNumberFormat="1"/>
    <xf numFmtId="0" fontId="2" fillId="2" borderId="1" xfId="2" applyFill="1" applyBorder="1"/>
    <xf numFmtId="0" fontId="1" fillId="0" borderId="2" xfId="1" applyBorder="1"/>
    <xf numFmtId="0" fontId="1" fillId="3" borderId="3" xfId="1" applyFill="1" applyBorder="1"/>
    <xf numFmtId="164" fontId="1" fillId="2" borderId="1" xfId="1" applyNumberFormat="1" applyFill="1" applyBorder="1"/>
    <xf numFmtId="0" fontId="1" fillId="2" borderId="1" xfId="1" applyFill="1" applyBorder="1"/>
    <xf numFmtId="14" fontId="1" fillId="2" borderId="1" xfId="1" applyNumberFormat="1" applyFill="1" applyBorder="1"/>
    <xf numFmtId="165" fontId="3" fillId="2" borderId="1" xfId="1" applyNumberFormat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/>
    </xf>
    <xf numFmtId="165" fontId="3" fillId="2" borderId="1" xfId="1" applyNumberFormat="1" applyFont="1" applyFill="1" applyBorder="1" applyAlignment="1">
      <alignment horizontal="center"/>
    </xf>
    <xf numFmtId="0" fontId="1" fillId="2" borderId="1" xfId="1" applyFill="1" applyBorder="1" applyAlignment="1">
      <alignment horizontal="center" vertical="center"/>
    </xf>
    <xf numFmtId="166" fontId="1" fillId="2" borderId="1" xfId="1" applyNumberFormat="1" applyFill="1" applyBorder="1" applyAlignment="1">
      <alignment horizontal="right" vertical="center"/>
    </xf>
    <xf numFmtId="166" fontId="4" fillId="2" borderId="1" xfId="1" applyNumberFormat="1" applyFont="1" applyFill="1" applyBorder="1" applyAlignment="1">
      <alignment horizontal="right" vertical="center"/>
    </xf>
    <xf numFmtId="167" fontId="1" fillId="2" borderId="1" xfId="1" quotePrefix="1" applyNumberFormat="1" applyFill="1" applyBorder="1" applyAlignment="1">
      <alignment horizontal="left" vertical="center"/>
    </xf>
    <xf numFmtId="0" fontId="5" fillId="2" borderId="1" xfId="1" quotePrefix="1" applyFont="1" applyFill="1" applyBorder="1" applyAlignment="1">
      <alignment horizontal="center" vertical="center"/>
    </xf>
    <xf numFmtId="0" fontId="6" fillId="2" borderId="1" xfId="1" applyFont="1" applyFill="1" applyBorder="1" applyAlignment="1">
      <alignment vertical="center"/>
    </xf>
    <xf numFmtId="0" fontId="6" fillId="2" borderId="1" xfId="1" applyFont="1" applyFill="1" applyBorder="1" applyAlignment="1">
      <alignment horizontal="center" vertical="center"/>
    </xf>
    <xf numFmtId="0" fontId="7" fillId="0" borderId="4" xfId="1" applyFont="1" applyBorder="1" applyAlignment="1">
      <alignment horizontal="center" vertical="center"/>
    </xf>
    <xf numFmtId="0" fontId="1" fillId="4" borderId="5" xfId="1" applyFill="1" applyBorder="1" applyAlignment="1">
      <alignment horizontal="left"/>
    </xf>
    <xf numFmtId="0" fontId="1" fillId="0" borderId="6" xfId="1" applyBorder="1"/>
    <xf numFmtId="0" fontId="1" fillId="3" borderId="7" xfId="1" applyFill="1" applyBorder="1"/>
    <xf numFmtId="164" fontId="1" fillId="3" borderId="5" xfId="1" applyNumberFormat="1" applyFill="1" applyBorder="1"/>
    <xf numFmtId="0" fontId="1" fillId="3" borderId="5" xfId="1" applyFill="1" applyBorder="1"/>
    <xf numFmtId="14" fontId="1" fillId="3" borderId="5" xfId="1" applyNumberFormat="1" applyFill="1" applyBorder="1"/>
    <xf numFmtId="165" fontId="3" fillId="3" borderId="5" xfId="1" applyNumberFormat="1" applyFont="1" applyFill="1" applyBorder="1" applyAlignment="1">
      <alignment horizontal="center" vertical="center"/>
    </xf>
    <xf numFmtId="0" fontId="3" fillId="3" borderId="5" xfId="1" applyFont="1" applyFill="1" applyBorder="1" applyAlignment="1">
      <alignment horizontal="center" vertical="center"/>
    </xf>
    <xf numFmtId="0" fontId="1" fillId="3" borderId="5" xfId="1" applyFill="1" applyBorder="1" applyAlignment="1">
      <alignment horizontal="center" vertical="center"/>
    </xf>
    <xf numFmtId="166" fontId="1" fillId="3" borderId="5" xfId="1" applyNumberFormat="1" applyFill="1" applyBorder="1" applyAlignment="1">
      <alignment horizontal="right" vertical="center"/>
    </xf>
    <xf numFmtId="166" fontId="4" fillId="3" borderId="5" xfId="1" applyNumberFormat="1" applyFont="1" applyFill="1" applyBorder="1" applyAlignment="1">
      <alignment horizontal="right" vertical="center"/>
    </xf>
    <xf numFmtId="0" fontId="1" fillId="3" borderId="5" xfId="1" applyFill="1" applyBorder="1" applyAlignment="1">
      <alignment horizontal="left" vertical="center"/>
    </xf>
    <xf numFmtId="0" fontId="8" fillId="3" borderId="5" xfId="3" applyFill="1" applyBorder="1"/>
    <xf numFmtId="0" fontId="9" fillId="3" borderId="5" xfId="1" quotePrefix="1" applyFont="1" applyFill="1" applyBorder="1" applyAlignment="1">
      <alignment horizontal="center"/>
    </xf>
    <xf numFmtId="49" fontId="7" fillId="3" borderId="5" xfId="2" applyNumberFormat="1" applyFont="1" applyFill="1" applyBorder="1"/>
    <xf numFmtId="0" fontId="7" fillId="0" borderId="8" xfId="1" applyFont="1" applyBorder="1" applyAlignment="1">
      <alignment horizontal="center" vertical="center"/>
    </xf>
    <xf numFmtId="0" fontId="8" fillId="4" borderId="5" xfId="3" applyFill="1" applyBorder="1"/>
    <xf numFmtId="165" fontId="3" fillId="3" borderId="5" xfId="1" applyNumberFormat="1" applyFont="1" applyFill="1" applyBorder="1" applyAlignment="1">
      <alignment horizontal="center" vertical="justify"/>
    </xf>
    <xf numFmtId="0" fontId="3" fillId="3" borderId="5" xfId="1" applyFont="1" applyFill="1" applyBorder="1" applyAlignment="1">
      <alignment horizontal="center"/>
    </xf>
    <xf numFmtId="165" fontId="3" fillId="3" borderId="5" xfId="1" applyNumberFormat="1" applyFont="1" applyFill="1" applyBorder="1" applyAlignment="1">
      <alignment horizontal="center"/>
    </xf>
    <xf numFmtId="0" fontId="1" fillId="3" borderId="5" xfId="1" applyFill="1" applyBorder="1" applyAlignment="1">
      <alignment horizontal="center" vertical="justify"/>
    </xf>
    <xf numFmtId="166" fontId="1" fillId="3" borderId="5" xfId="1" applyNumberFormat="1" applyFill="1" applyBorder="1" applyAlignment="1">
      <alignment horizontal="right" vertical="justify"/>
    </xf>
    <xf numFmtId="166" fontId="4" fillId="3" borderId="5" xfId="1" applyNumberFormat="1" applyFont="1" applyFill="1" applyBorder="1" applyAlignment="1">
      <alignment horizontal="right" vertical="justify"/>
    </xf>
    <xf numFmtId="167" fontId="1" fillId="3" borderId="5" xfId="1" quotePrefix="1" applyNumberFormat="1" applyFill="1" applyBorder="1" applyAlignment="1">
      <alignment horizontal="left" vertical="justify"/>
    </xf>
    <xf numFmtId="0" fontId="7" fillId="3" borderId="5" xfId="1" applyFont="1" applyFill="1" applyBorder="1" applyAlignment="1">
      <alignment vertical="center"/>
    </xf>
    <xf numFmtId="0" fontId="7" fillId="3" borderId="5" xfId="1" applyFont="1" applyFill="1" applyBorder="1" applyAlignment="1">
      <alignment horizontal="center" vertical="center"/>
    </xf>
    <xf numFmtId="0" fontId="8" fillId="0" borderId="0" xfId="3"/>
    <xf numFmtId="0" fontId="1" fillId="3" borderId="5" xfId="1" applyFill="1" applyBorder="1" applyAlignment="1">
      <alignment horizontal="center"/>
    </xf>
    <xf numFmtId="166" fontId="1" fillId="3" borderId="5" xfId="1" applyNumberFormat="1" applyFill="1" applyBorder="1" applyAlignment="1">
      <alignment horizontal="right"/>
    </xf>
    <xf numFmtId="166" fontId="4" fillId="3" borderId="5" xfId="1" applyNumberFormat="1" applyFont="1" applyFill="1" applyBorder="1" applyAlignment="1">
      <alignment horizontal="right"/>
    </xf>
    <xf numFmtId="0" fontId="1" fillId="3" borderId="5" xfId="1" quotePrefix="1" applyFill="1" applyBorder="1" applyAlignment="1">
      <alignment horizontal="left"/>
    </xf>
    <xf numFmtId="167" fontId="8" fillId="5" borderId="0" xfId="3" quotePrefix="1" applyNumberFormat="1" applyFill="1" applyAlignment="1">
      <alignment horizontal="left" vertical="justify"/>
    </xf>
    <xf numFmtId="0" fontId="1" fillId="5" borderId="7" xfId="1" applyFill="1" applyBorder="1"/>
    <xf numFmtId="164" fontId="1" fillId="2" borderId="5" xfId="1" applyNumberFormat="1" applyFill="1" applyBorder="1"/>
    <xf numFmtId="0" fontId="1" fillId="2" borderId="5" xfId="1" applyFill="1" applyBorder="1"/>
    <xf numFmtId="14" fontId="1" fillId="2" borderId="5" xfId="1" applyNumberFormat="1" applyFill="1" applyBorder="1"/>
    <xf numFmtId="165" fontId="3" fillId="2" borderId="5" xfId="1" applyNumberFormat="1" applyFont="1" applyFill="1" applyBorder="1" applyAlignment="1">
      <alignment horizontal="center" vertical="center"/>
    </xf>
    <xf numFmtId="0" fontId="3" fillId="2" borderId="5" xfId="1" applyFont="1" applyFill="1" applyBorder="1" applyAlignment="1">
      <alignment horizontal="center"/>
    </xf>
    <xf numFmtId="165" fontId="3" fillId="2" borderId="5" xfId="1" applyNumberFormat="1" applyFont="1" applyFill="1" applyBorder="1" applyAlignment="1">
      <alignment horizontal="center"/>
    </xf>
    <xf numFmtId="0" fontId="1" fillId="2" borderId="5" xfId="1" applyFill="1" applyBorder="1" applyAlignment="1">
      <alignment horizontal="center" vertical="center"/>
    </xf>
    <xf numFmtId="166" fontId="1" fillId="2" borderId="5" xfId="1" applyNumberFormat="1" applyFill="1" applyBorder="1" applyAlignment="1">
      <alignment horizontal="right" vertical="center"/>
    </xf>
    <xf numFmtId="166" fontId="4" fillId="2" borderId="5" xfId="1" applyNumberFormat="1" applyFont="1" applyFill="1" applyBorder="1" applyAlignment="1">
      <alignment horizontal="right" vertical="center"/>
    </xf>
    <xf numFmtId="0" fontId="1" fillId="2" borderId="5" xfId="1" quotePrefix="1" applyFill="1" applyBorder="1" applyAlignment="1">
      <alignment horizontal="left"/>
    </xf>
    <xf numFmtId="0" fontId="8" fillId="2" borderId="5" xfId="3" applyFill="1" applyBorder="1"/>
    <xf numFmtId="0" fontId="5" fillId="2" borderId="5" xfId="1" quotePrefix="1" applyFont="1" applyFill="1" applyBorder="1" applyAlignment="1">
      <alignment horizontal="center" vertical="center"/>
    </xf>
    <xf numFmtId="0" fontId="7" fillId="6" borderId="5" xfId="1" applyFont="1" applyFill="1" applyBorder="1" applyAlignment="1">
      <alignment vertical="center"/>
    </xf>
    <xf numFmtId="0" fontId="7" fillId="6" borderId="5" xfId="1" applyFont="1" applyFill="1" applyBorder="1" applyAlignment="1">
      <alignment horizontal="center" vertical="center"/>
    </xf>
    <xf numFmtId="167" fontId="8" fillId="5" borderId="5" xfId="3" applyNumberFormat="1" applyFill="1" applyBorder="1" applyAlignment="1">
      <alignment horizontal="left" vertical="justify"/>
    </xf>
    <xf numFmtId="0" fontId="2" fillId="0" borderId="6" xfId="2" applyBorder="1"/>
    <xf numFmtId="164" fontId="1" fillId="5" borderId="5" xfId="1" applyNumberFormat="1" applyFill="1" applyBorder="1"/>
    <xf numFmtId="0" fontId="1" fillId="5" borderId="5" xfId="1" applyFill="1" applyBorder="1"/>
    <xf numFmtId="14" fontId="1" fillId="4" borderId="5" xfId="1" applyNumberFormat="1" applyFill="1" applyBorder="1"/>
    <xf numFmtId="14" fontId="1" fillId="5" borderId="5" xfId="1" applyNumberFormat="1" applyFill="1" applyBorder="1"/>
    <xf numFmtId="165" fontId="3" fillId="5" borderId="5" xfId="1" applyNumberFormat="1" applyFont="1" applyFill="1" applyBorder="1" applyAlignment="1">
      <alignment horizontal="center" vertical="center"/>
    </xf>
    <xf numFmtId="0" fontId="3" fillId="5" borderId="5" xfId="1" applyFont="1" applyFill="1" applyBorder="1" applyAlignment="1">
      <alignment horizontal="center" vertical="center"/>
    </xf>
    <xf numFmtId="0" fontId="1" fillId="5" borderId="5" xfId="1" applyFill="1" applyBorder="1" applyAlignment="1">
      <alignment horizontal="center"/>
    </xf>
    <xf numFmtId="166" fontId="1" fillId="5" borderId="5" xfId="1" applyNumberFormat="1" applyFill="1" applyBorder="1" applyAlignment="1">
      <alignment horizontal="right"/>
    </xf>
    <xf numFmtId="166" fontId="4" fillId="5" borderId="5" xfId="1" applyNumberFormat="1" applyFont="1" applyFill="1" applyBorder="1" applyAlignment="1">
      <alignment horizontal="right"/>
    </xf>
    <xf numFmtId="0" fontId="1" fillId="5" borderId="5" xfId="1" quotePrefix="1" applyFill="1" applyBorder="1" applyAlignment="1">
      <alignment horizontal="left"/>
    </xf>
    <xf numFmtId="0" fontId="8" fillId="7" borderId="5" xfId="3" applyFill="1" applyBorder="1"/>
    <xf numFmtId="0" fontId="9" fillId="5" borderId="5" xfId="1" quotePrefix="1" applyFont="1" applyFill="1" applyBorder="1" applyAlignment="1">
      <alignment horizontal="center"/>
    </xf>
    <xf numFmtId="49" fontId="7" fillId="5" borderId="5" xfId="2" applyNumberFormat="1" applyFont="1" applyFill="1" applyBorder="1"/>
    <xf numFmtId="0" fontId="8" fillId="5" borderId="5" xfId="3" applyFill="1" applyBorder="1" applyAlignment="1">
      <alignment horizontal="left"/>
    </xf>
    <xf numFmtId="0" fontId="3" fillId="8" borderId="5" xfId="1" applyFont="1" applyFill="1" applyBorder="1" applyAlignment="1">
      <alignment horizontal="center" vertical="center"/>
    </xf>
    <xf numFmtId="0" fontId="10" fillId="3" borderId="5" xfId="1" quotePrefix="1" applyFont="1" applyFill="1" applyBorder="1" applyAlignment="1">
      <alignment horizontal="center"/>
    </xf>
    <xf numFmtId="0" fontId="1" fillId="4" borderId="7" xfId="1" applyFill="1" applyBorder="1"/>
    <xf numFmtId="164" fontId="1" fillId="4" borderId="5" xfId="1" applyNumberFormat="1" applyFill="1" applyBorder="1"/>
    <xf numFmtId="0" fontId="1" fillId="4" borderId="5" xfId="1" applyFill="1" applyBorder="1"/>
    <xf numFmtId="165" fontId="3" fillId="4" borderId="5" xfId="1" applyNumberFormat="1" applyFont="1" applyFill="1" applyBorder="1" applyAlignment="1">
      <alignment horizontal="center" vertical="center"/>
    </xf>
    <xf numFmtId="0" fontId="3" fillId="4" borderId="5" xfId="1" applyFont="1" applyFill="1" applyBorder="1" applyAlignment="1">
      <alignment horizontal="center" vertical="center"/>
    </xf>
    <xf numFmtId="0" fontId="1" fillId="4" borderId="5" xfId="1" applyFill="1" applyBorder="1" applyAlignment="1">
      <alignment horizontal="center" vertical="center"/>
    </xf>
    <xf numFmtId="166" fontId="1" fillId="4" borderId="5" xfId="1" applyNumberFormat="1" applyFill="1" applyBorder="1" applyAlignment="1">
      <alignment horizontal="right" vertical="center"/>
    </xf>
    <xf numFmtId="0" fontId="1" fillId="4" borderId="5" xfId="1" quotePrefix="1" applyFill="1" applyBorder="1" applyAlignment="1">
      <alignment horizontal="left"/>
    </xf>
    <xf numFmtId="0" fontId="8" fillId="9" borderId="5" xfId="3" applyFill="1" applyBorder="1"/>
    <xf numFmtId="0" fontId="11" fillId="4" borderId="5" xfId="1" quotePrefix="1" applyFont="1" applyFill="1" applyBorder="1" applyAlignment="1">
      <alignment horizontal="center" vertical="center"/>
    </xf>
    <xf numFmtId="0" fontId="7" fillId="4" borderId="5" xfId="1" applyFont="1" applyFill="1" applyBorder="1" applyAlignment="1">
      <alignment vertical="center"/>
    </xf>
    <xf numFmtId="0" fontId="7" fillId="4" borderId="5" xfId="1" applyFont="1" applyFill="1" applyBorder="1" applyAlignment="1">
      <alignment horizontal="center" vertical="center"/>
    </xf>
    <xf numFmtId="165" fontId="1" fillId="3" borderId="5" xfId="1" applyNumberFormat="1" applyFill="1" applyBorder="1" applyAlignment="1">
      <alignment horizontal="center" vertical="center"/>
    </xf>
    <xf numFmtId="0" fontId="5" fillId="3" borderId="5" xfId="1" quotePrefix="1" applyFont="1" applyFill="1" applyBorder="1" applyAlignment="1">
      <alignment horizontal="center" vertical="center"/>
    </xf>
    <xf numFmtId="0" fontId="6" fillId="3" borderId="5" xfId="1" applyFont="1" applyFill="1" applyBorder="1" applyAlignment="1">
      <alignment vertical="center"/>
    </xf>
    <xf numFmtId="0" fontId="6" fillId="3" borderId="5" xfId="1" applyFont="1" applyFill="1" applyBorder="1" applyAlignment="1">
      <alignment horizontal="center" vertical="center"/>
    </xf>
    <xf numFmtId="164" fontId="1" fillId="10" borderId="5" xfId="1" applyNumberFormat="1" applyFill="1" applyBorder="1"/>
    <xf numFmtId="0" fontId="1" fillId="10" borderId="5" xfId="1" applyFill="1" applyBorder="1"/>
    <xf numFmtId="14" fontId="1" fillId="10" borderId="5" xfId="1" applyNumberFormat="1" applyFill="1" applyBorder="1"/>
    <xf numFmtId="165" fontId="3" fillId="10" borderId="5" xfId="1" applyNumberFormat="1" applyFont="1" applyFill="1" applyBorder="1" applyAlignment="1">
      <alignment horizontal="center"/>
    </xf>
    <xf numFmtId="0" fontId="1" fillId="10" borderId="5" xfId="1" applyFill="1" applyBorder="1" applyAlignment="1">
      <alignment horizontal="center"/>
    </xf>
    <xf numFmtId="165" fontId="1" fillId="10" borderId="5" xfId="1" applyNumberFormat="1" applyFill="1" applyBorder="1" applyAlignment="1">
      <alignment horizontal="center"/>
    </xf>
    <xf numFmtId="166" fontId="1" fillId="10" borderId="5" xfId="1" applyNumberFormat="1" applyFill="1" applyBorder="1" applyAlignment="1">
      <alignment horizontal="right"/>
    </xf>
    <xf numFmtId="166" fontId="4" fillId="10" borderId="5" xfId="1" applyNumberFormat="1" applyFont="1" applyFill="1" applyBorder="1" applyAlignment="1">
      <alignment horizontal="right"/>
    </xf>
    <xf numFmtId="0" fontId="1" fillId="10" borderId="5" xfId="1" quotePrefix="1" applyFill="1" applyBorder="1" applyAlignment="1">
      <alignment horizontal="left"/>
    </xf>
    <xf numFmtId="0" fontId="8" fillId="10" borderId="5" xfId="3" applyFill="1" applyBorder="1"/>
    <xf numFmtId="0" fontId="9" fillId="10" borderId="5" xfId="1" applyFont="1" applyFill="1" applyBorder="1" applyAlignment="1">
      <alignment horizontal="center"/>
    </xf>
    <xf numFmtId="49" fontId="7" fillId="10" borderId="5" xfId="2" applyNumberFormat="1" applyFont="1" applyFill="1" applyBorder="1"/>
    <xf numFmtId="165" fontId="1" fillId="3" borderId="5" xfId="1" applyNumberFormat="1" applyFill="1" applyBorder="1" applyAlignment="1">
      <alignment horizontal="center"/>
    </xf>
    <xf numFmtId="0" fontId="11" fillId="3" borderId="5" xfId="1" quotePrefix="1" applyFont="1" applyFill="1" applyBorder="1" applyAlignment="1">
      <alignment horizontal="center" vertical="center"/>
    </xf>
    <xf numFmtId="165" fontId="3" fillId="10" borderId="5" xfId="1" applyNumberFormat="1" applyFont="1" applyFill="1" applyBorder="1" applyAlignment="1">
      <alignment horizontal="center" vertical="center"/>
    </xf>
    <xf numFmtId="0" fontId="8" fillId="5" borderId="5" xfId="3" applyFill="1" applyBorder="1"/>
    <xf numFmtId="167" fontId="8" fillId="5" borderId="0" xfId="3" applyNumberFormat="1" applyFill="1" applyAlignment="1">
      <alignment horizontal="left" vertical="justify"/>
    </xf>
    <xf numFmtId="0" fontId="8" fillId="3" borderId="5" xfId="3" applyFill="1" applyBorder="1" applyAlignment="1">
      <alignment horizontal="left" vertical="center"/>
    </xf>
    <xf numFmtId="0" fontId="7" fillId="10" borderId="5" xfId="1" applyFont="1" applyFill="1" applyBorder="1" applyAlignment="1">
      <alignment vertical="center"/>
    </xf>
    <xf numFmtId="0" fontId="7" fillId="10" borderId="5" xfId="1" applyFont="1" applyFill="1" applyBorder="1" applyAlignment="1">
      <alignment horizontal="center" vertical="center"/>
    </xf>
    <xf numFmtId="0" fontId="8" fillId="2" borderId="5" xfId="3" applyFill="1" applyBorder="1" applyAlignment="1">
      <alignment horizontal="left"/>
    </xf>
    <xf numFmtId="0" fontId="8" fillId="10" borderId="5" xfId="3" applyFill="1" applyBorder="1" applyAlignment="1">
      <alignment horizontal="left"/>
    </xf>
    <xf numFmtId="0" fontId="8" fillId="3" borderId="5" xfId="3" applyFill="1" applyBorder="1" applyAlignment="1">
      <alignment horizontal="left"/>
    </xf>
    <xf numFmtId="167" fontId="8" fillId="2" borderId="5" xfId="3" applyNumberFormat="1" applyFill="1" applyBorder="1" applyAlignment="1">
      <alignment horizontal="left" vertical="justify"/>
    </xf>
    <xf numFmtId="165" fontId="3" fillId="11" borderId="5" xfId="1" applyNumberFormat="1" applyFont="1" applyFill="1" applyBorder="1" applyAlignment="1">
      <alignment horizontal="center" vertical="center"/>
    </xf>
    <xf numFmtId="167" fontId="8" fillId="3" borderId="5" xfId="3" applyNumberFormat="1" applyFill="1" applyBorder="1" applyAlignment="1">
      <alignment horizontal="left" vertical="center"/>
    </xf>
    <xf numFmtId="0" fontId="1" fillId="10" borderId="5" xfId="1" applyFill="1" applyBorder="1" applyAlignment="1">
      <alignment horizontal="center" vertical="center"/>
    </xf>
    <xf numFmtId="165" fontId="1" fillId="10" borderId="5" xfId="1" applyNumberFormat="1" applyFill="1" applyBorder="1" applyAlignment="1">
      <alignment horizontal="center" vertical="center"/>
    </xf>
    <xf numFmtId="0" fontId="8" fillId="10" borderId="0" xfId="3" applyFill="1"/>
    <xf numFmtId="0" fontId="7" fillId="10" borderId="5" xfId="1" applyFont="1" applyFill="1" applyBorder="1"/>
    <xf numFmtId="0" fontId="7" fillId="10" borderId="5" xfId="1" applyFont="1" applyFill="1" applyBorder="1" applyAlignment="1">
      <alignment horizontal="center"/>
    </xf>
    <xf numFmtId="167" fontId="8" fillId="3" borderId="5" xfId="3" applyNumberFormat="1" applyFill="1" applyBorder="1" applyAlignment="1">
      <alignment horizontal="left" vertical="justify"/>
    </xf>
    <xf numFmtId="0" fontId="3" fillId="10" borderId="5" xfId="1" applyFont="1" applyFill="1" applyBorder="1" applyAlignment="1">
      <alignment horizontal="center" vertical="center"/>
    </xf>
    <xf numFmtId="166" fontId="1" fillId="3" borderId="5" xfId="1" quotePrefix="1" applyNumberFormat="1" applyFill="1" applyBorder="1" applyAlignment="1">
      <alignment horizontal="right" vertical="center"/>
    </xf>
    <xf numFmtId="0" fontId="1" fillId="3" borderId="5" xfId="1" quotePrefix="1" applyFill="1" applyBorder="1" applyAlignment="1">
      <alignment horizontal="right" vertical="center"/>
    </xf>
    <xf numFmtId="0" fontId="3" fillId="10" borderId="5" xfId="1" applyFont="1" applyFill="1" applyBorder="1" applyAlignment="1">
      <alignment horizontal="center"/>
    </xf>
    <xf numFmtId="0" fontId="8" fillId="2" borderId="5" xfId="3" applyFill="1" applyBorder="1" applyAlignment="1">
      <alignment horizontal="left" vertical="center"/>
    </xf>
    <xf numFmtId="0" fontId="1" fillId="0" borderId="6" xfId="1" applyBorder="1" applyAlignment="1">
      <alignment horizontal="left"/>
    </xf>
    <xf numFmtId="0" fontId="1" fillId="10" borderId="7" xfId="1" applyFill="1" applyBorder="1"/>
    <xf numFmtId="14" fontId="1" fillId="8" borderId="5" xfId="1" applyNumberFormat="1" applyFill="1" applyBorder="1"/>
    <xf numFmtId="165" fontId="3" fillId="8" borderId="5" xfId="1" applyNumberFormat="1" applyFont="1" applyFill="1" applyBorder="1" applyAlignment="1">
      <alignment horizontal="center"/>
    </xf>
    <xf numFmtId="166" fontId="12" fillId="10" borderId="5" xfId="1" applyNumberFormat="1" applyFont="1" applyFill="1" applyBorder="1" applyAlignment="1">
      <alignment horizontal="right"/>
    </xf>
    <xf numFmtId="0" fontId="12" fillId="0" borderId="6" xfId="1" applyFont="1" applyBorder="1"/>
    <xf numFmtId="0" fontId="1" fillId="12" borderId="5" xfId="1" applyFill="1" applyBorder="1" applyAlignment="1">
      <alignment horizontal="center"/>
    </xf>
    <xf numFmtId="0" fontId="1" fillId="3" borderId="5" xfId="1" applyFill="1" applyBorder="1" applyAlignment="1">
      <alignment horizontal="right" vertical="center"/>
    </xf>
    <xf numFmtId="0" fontId="1" fillId="3" borderId="5" xfId="1" quotePrefix="1" applyFill="1" applyBorder="1" applyAlignment="1">
      <alignment horizontal="left" vertical="center"/>
    </xf>
    <xf numFmtId="165" fontId="3" fillId="5" borderId="5" xfId="1" applyNumberFormat="1" applyFont="1" applyFill="1" applyBorder="1" applyAlignment="1">
      <alignment horizontal="center"/>
    </xf>
    <xf numFmtId="0" fontId="3" fillId="5" borderId="5" xfId="1" applyFont="1" applyFill="1" applyBorder="1" applyAlignment="1">
      <alignment horizontal="center"/>
    </xf>
    <xf numFmtId="0" fontId="7" fillId="5" borderId="5" xfId="1" applyFont="1" applyFill="1" applyBorder="1" applyAlignment="1">
      <alignment vertical="center"/>
    </xf>
    <xf numFmtId="0" fontId="7" fillId="5" borderId="5" xfId="1" applyFont="1" applyFill="1" applyBorder="1" applyAlignment="1">
      <alignment horizontal="center" vertical="center"/>
    </xf>
    <xf numFmtId="14" fontId="1" fillId="0" borderId="6" xfId="1" applyNumberFormat="1" applyBorder="1"/>
    <xf numFmtId="167" fontId="1" fillId="3" borderId="5" xfId="1" quotePrefix="1" applyNumberFormat="1" applyFill="1" applyBorder="1" applyAlignment="1">
      <alignment horizontal="left" vertical="center"/>
    </xf>
    <xf numFmtId="49" fontId="6" fillId="3" borderId="5" xfId="2" applyNumberFormat="1" applyFont="1" applyFill="1" applyBorder="1"/>
    <xf numFmtId="0" fontId="1" fillId="13" borderId="0" xfId="1" applyFill="1"/>
    <xf numFmtId="0" fontId="13" fillId="0" borderId="6" xfId="1" applyFont="1" applyBorder="1"/>
    <xf numFmtId="0" fontId="1" fillId="2" borderId="7" xfId="1" applyFill="1" applyBorder="1"/>
    <xf numFmtId="0" fontId="1" fillId="2" borderId="5" xfId="1" applyFill="1" applyBorder="1" applyAlignment="1">
      <alignment horizontal="center"/>
    </xf>
    <xf numFmtId="166" fontId="1" fillId="2" borderId="5" xfId="1" applyNumberFormat="1" applyFill="1" applyBorder="1" applyAlignment="1">
      <alignment horizontal="right"/>
    </xf>
    <xf numFmtId="166" fontId="4" fillId="2" borderId="5" xfId="1" applyNumberFormat="1" applyFont="1" applyFill="1" applyBorder="1" applyAlignment="1">
      <alignment horizontal="right"/>
    </xf>
    <xf numFmtId="0" fontId="9" fillId="2" borderId="5" xfId="1" quotePrefix="1" applyFont="1" applyFill="1" applyBorder="1" applyAlignment="1">
      <alignment horizontal="center"/>
    </xf>
    <xf numFmtId="0" fontId="7" fillId="2" borderId="5" xfId="1" applyFont="1" applyFill="1" applyBorder="1" applyAlignment="1">
      <alignment vertical="center"/>
    </xf>
    <xf numFmtId="0" fontId="7" fillId="2" borderId="5" xfId="1" applyFont="1" applyFill="1" applyBorder="1" applyAlignment="1">
      <alignment horizontal="center" vertical="center"/>
    </xf>
    <xf numFmtId="0" fontId="14" fillId="0" borderId="6" xfId="1" applyFont="1" applyBorder="1" applyAlignment="1">
      <alignment horizontal="left"/>
    </xf>
    <xf numFmtId="0" fontId="11" fillId="3" borderId="5" xfId="1" applyFont="1" applyFill="1" applyBorder="1" applyAlignment="1">
      <alignment horizontal="center" vertical="center"/>
    </xf>
    <xf numFmtId="0" fontId="8" fillId="3" borderId="5" xfId="3" quotePrefix="1" applyFill="1" applyBorder="1"/>
    <xf numFmtId="0" fontId="9" fillId="3" borderId="5" xfId="1" applyFont="1" applyFill="1" applyBorder="1" applyAlignment="1">
      <alignment horizontal="center"/>
    </xf>
    <xf numFmtId="0" fontId="8" fillId="7" borderId="5" xfId="3" quotePrefix="1" applyFill="1" applyBorder="1"/>
    <xf numFmtId="0" fontId="9" fillId="5" borderId="5" xfId="1" applyFont="1" applyFill="1" applyBorder="1" applyAlignment="1">
      <alignment horizontal="center"/>
    </xf>
    <xf numFmtId="0" fontId="14" fillId="0" borderId="6" xfId="1" applyFont="1" applyBorder="1"/>
    <xf numFmtId="0" fontId="15" fillId="2" borderId="7" xfId="1" applyFont="1" applyFill="1" applyBorder="1"/>
    <xf numFmtId="164" fontId="15" fillId="5" borderId="5" xfId="1" applyNumberFormat="1" applyFont="1" applyFill="1" applyBorder="1"/>
    <xf numFmtId="0" fontId="15" fillId="5" borderId="5" xfId="1" applyFont="1" applyFill="1" applyBorder="1"/>
    <xf numFmtId="165" fontId="3" fillId="8" borderId="5" xfId="1" applyNumberFormat="1" applyFont="1" applyFill="1" applyBorder="1" applyAlignment="1">
      <alignment horizontal="center" vertical="center"/>
    </xf>
    <xf numFmtId="0" fontId="3" fillId="8" borderId="5" xfId="1" applyFont="1" applyFill="1" applyBorder="1" applyAlignment="1">
      <alignment horizontal="center"/>
    </xf>
    <xf numFmtId="165" fontId="3" fillId="8" borderId="5" xfId="1" applyNumberFormat="1" applyFont="1" applyFill="1" applyBorder="1" applyAlignment="1">
      <alignment horizontal="center" vertical="justify"/>
    </xf>
    <xf numFmtId="0" fontId="1" fillId="8" borderId="5" xfId="1" applyFill="1" applyBorder="1" applyAlignment="1">
      <alignment horizontal="center" vertical="justify"/>
    </xf>
    <xf numFmtId="166" fontId="1" fillId="5" borderId="5" xfId="1" applyNumberFormat="1" applyFill="1" applyBorder="1" applyAlignment="1">
      <alignment horizontal="right" vertical="justify"/>
    </xf>
    <xf numFmtId="166" fontId="4" fillId="5" borderId="5" xfId="1" applyNumberFormat="1" applyFont="1" applyFill="1" applyBorder="1" applyAlignment="1">
      <alignment horizontal="right" vertical="justify"/>
    </xf>
    <xf numFmtId="167" fontId="1" fillId="5" borderId="5" xfId="1" quotePrefix="1" applyNumberFormat="1" applyFill="1" applyBorder="1" applyAlignment="1">
      <alignment horizontal="left" vertical="justify"/>
    </xf>
    <xf numFmtId="0" fontId="1" fillId="6" borderId="7" xfId="1" applyFill="1" applyBorder="1"/>
    <xf numFmtId="0" fontId="6" fillId="6" borderId="5" xfId="1" applyFont="1" applyFill="1" applyBorder="1" applyAlignment="1">
      <alignment vertical="center"/>
    </xf>
    <xf numFmtId="0" fontId="6" fillId="6" borderId="5" xfId="1" applyFont="1" applyFill="1" applyBorder="1" applyAlignment="1">
      <alignment horizontal="center" vertical="center"/>
    </xf>
    <xf numFmtId="164" fontId="15" fillId="2" borderId="5" xfId="1" applyNumberFormat="1" applyFont="1" applyFill="1" applyBorder="1"/>
    <xf numFmtId="0" fontId="15" fillId="2" borderId="5" xfId="1" applyFont="1" applyFill="1" applyBorder="1"/>
    <xf numFmtId="165" fontId="3" fillId="2" borderId="5" xfId="1" applyNumberFormat="1" applyFont="1" applyFill="1" applyBorder="1" applyAlignment="1">
      <alignment horizontal="center" vertical="justify"/>
    </xf>
    <xf numFmtId="0" fontId="1" fillId="2" borderId="5" xfId="1" applyFill="1" applyBorder="1" applyAlignment="1">
      <alignment horizontal="center" vertical="justify"/>
    </xf>
    <xf numFmtId="166" fontId="1" fillId="2" borderId="5" xfId="1" applyNumberFormat="1" applyFill="1" applyBorder="1" applyAlignment="1">
      <alignment horizontal="right" vertical="justify"/>
    </xf>
    <xf numFmtId="166" fontId="4" fillId="2" borderId="5" xfId="1" applyNumberFormat="1" applyFont="1" applyFill="1" applyBorder="1" applyAlignment="1">
      <alignment horizontal="right" vertical="justify"/>
    </xf>
    <xf numFmtId="167" fontId="1" fillId="2" borderId="5" xfId="1" quotePrefix="1" applyNumberFormat="1" applyFill="1" applyBorder="1" applyAlignment="1">
      <alignment horizontal="left" vertical="justify"/>
    </xf>
    <xf numFmtId="0" fontId="8" fillId="2" borderId="5" xfId="3" quotePrefix="1" applyFill="1" applyBorder="1"/>
    <xf numFmtId="0" fontId="9" fillId="2" borderId="5" xfId="1" applyFont="1" applyFill="1" applyBorder="1" applyAlignment="1">
      <alignment horizontal="center"/>
    </xf>
    <xf numFmtId="49" fontId="7" fillId="2" borderId="5" xfId="2" applyNumberFormat="1" applyFont="1" applyFill="1" applyBorder="1"/>
    <xf numFmtId="0" fontId="8" fillId="2" borderId="0" xfId="3" applyFill="1"/>
    <xf numFmtId="165" fontId="3" fillId="5" borderId="5" xfId="1" applyNumberFormat="1" applyFont="1" applyFill="1" applyBorder="1" applyAlignment="1">
      <alignment horizontal="center" vertical="justify"/>
    </xf>
    <xf numFmtId="0" fontId="3" fillId="5" borderId="5" xfId="1" applyFont="1" applyFill="1" applyBorder="1" applyAlignment="1">
      <alignment horizontal="center" vertical="justify"/>
    </xf>
    <xf numFmtId="0" fontId="3" fillId="3" borderId="5" xfId="1" applyFont="1" applyFill="1" applyBorder="1" applyAlignment="1">
      <alignment horizontal="center" vertical="justify"/>
    </xf>
    <xf numFmtId="0" fontId="7" fillId="11" borderId="5" xfId="1" applyFont="1" applyFill="1" applyBorder="1" applyAlignment="1">
      <alignment vertical="center"/>
    </xf>
    <xf numFmtId="0" fontId="7" fillId="11" borderId="5" xfId="1" applyFont="1" applyFill="1" applyBorder="1" applyAlignment="1">
      <alignment horizontal="center" vertical="center"/>
    </xf>
    <xf numFmtId="167" fontId="1" fillId="2" borderId="5" xfId="1" quotePrefix="1" applyNumberFormat="1" applyFill="1" applyBorder="1" applyAlignment="1">
      <alignment horizontal="left" vertical="center"/>
    </xf>
    <xf numFmtId="166" fontId="1" fillId="2" borderId="5" xfId="1" quotePrefix="1" applyNumberFormat="1" applyFill="1" applyBorder="1" applyAlignment="1">
      <alignment horizontal="right" vertical="center"/>
    </xf>
    <xf numFmtId="168" fontId="1" fillId="2" borderId="5" xfId="1" quotePrefix="1" applyNumberFormat="1" applyFill="1" applyBorder="1" applyAlignment="1">
      <alignment horizontal="right" vertical="center"/>
    </xf>
    <xf numFmtId="0" fontId="1" fillId="2" borderId="5" xfId="1" quotePrefix="1" applyFill="1" applyBorder="1" applyAlignment="1">
      <alignment horizontal="left" vertical="center"/>
    </xf>
    <xf numFmtId="0" fontId="11" fillId="2" borderId="5" xfId="1" applyFont="1" applyFill="1" applyBorder="1" applyAlignment="1">
      <alignment horizontal="center" vertical="center"/>
    </xf>
    <xf numFmtId="0" fontId="7" fillId="14" borderId="5" xfId="1" applyFont="1" applyFill="1" applyBorder="1" applyAlignment="1">
      <alignment vertical="center"/>
    </xf>
    <xf numFmtId="0" fontId="7" fillId="14" borderId="5" xfId="1" applyFont="1" applyFill="1" applyBorder="1" applyAlignment="1">
      <alignment horizontal="center" vertical="center"/>
    </xf>
    <xf numFmtId="0" fontId="15" fillId="3" borderId="7" xfId="1" applyFont="1" applyFill="1" applyBorder="1"/>
    <xf numFmtId="166" fontId="1" fillId="3" borderId="5" xfId="1" applyNumberFormat="1" applyFill="1" applyBorder="1" applyAlignment="1">
      <alignment horizontal="center" vertical="center"/>
    </xf>
    <xf numFmtId="166" fontId="1" fillId="3" borderId="5" xfId="1" quotePrefix="1" applyNumberFormat="1" applyFill="1" applyBorder="1" applyAlignment="1">
      <alignment horizontal="right" vertical="justify"/>
    </xf>
    <xf numFmtId="167" fontId="16" fillId="3" borderId="5" xfId="1" quotePrefix="1" applyNumberFormat="1" applyFont="1" applyFill="1" applyBorder="1" applyAlignment="1">
      <alignment horizontal="center" vertical="justify"/>
    </xf>
    <xf numFmtId="0" fontId="7" fillId="3" borderId="5" xfId="1" applyFont="1" applyFill="1" applyBorder="1"/>
    <xf numFmtId="0" fontId="7" fillId="3" borderId="5" xfId="1" applyFont="1" applyFill="1" applyBorder="1" applyAlignment="1">
      <alignment horizontal="center"/>
    </xf>
    <xf numFmtId="14" fontId="15" fillId="2" borderId="5" xfId="4" applyNumberFormat="1" applyFont="1" applyFill="1" applyBorder="1" applyAlignment="1">
      <alignment horizontal="right" vertical="center"/>
    </xf>
    <xf numFmtId="0" fontId="1" fillId="8" borderId="5" xfId="1" applyFill="1" applyBorder="1" applyAlignment="1">
      <alignment horizontal="center" vertical="center"/>
    </xf>
    <xf numFmtId="0" fontId="1" fillId="12" borderId="5" xfId="1" applyFill="1" applyBorder="1" applyAlignment="1">
      <alignment horizontal="center" vertical="center"/>
    </xf>
    <xf numFmtId="0" fontId="6" fillId="2" borderId="5" xfId="1" applyFont="1" applyFill="1" applyBorder="1" applyAlignment="1">
      <alignment vertical="center"/>
    </xf>
    <xf numFmtId="0" fontId="6" fillId="2" borderId="5" xfId="1" applyFont="1" applyFill="1" applyBorder="1" applyAlignment="1">
      <alignment horizontal="center" vertical="center"/>
    </xf>
    <xf numFmtId="166" fontId="1" fillId="8" borderId="5" xfId="1" applyNumberFormat="1" applyFill="1" applyBorder="1" applyAlignment="1">
      <alignment horizontal="center" vertical="center"/>
    </xf>
    <xf numFmtId="167" fontId="16" fillId="3" borderId="5" xfId="1" applyNumberFormat="1" applyFont="1" applyFill="1" applyBorder="1" applyAlignment="1">
      <alignment horizontal="center" vertical="justify"/>
    </xf>
    <xf numFmtId="169" fontId="1" fillId="2" borderId="5" xfId="1" quotePrefix="1" applyNumberFormat="1" applyFill="1" applyBorder="1" applyAlignment="1">
      <alignment horizontal="right" vertical="center"/>
    </xf>
    <xf numFmtId="0" fontId="3" fillId="2" borderId="5" xfId="1" applyFont="1" applyFill="1" applyBorder="1" applyAlignment="1">
      <alignment horizontal="center" vertical="center"/>
    </xf>
    <xf numFmtId="0" fontId="8" fillId="3" borderId="5" xfId="3" quotePrefix="1" applyFill="1" applyBorder="1" applyAlignment="1">
      <alignment horizontal="left"/>
    </xf>
    <xf numFmtId="0" fontId="1" fillId="10" borderId="5" xfId="1" quotePrefix="1" applyFill="1" applyBorder="1" applyAlignment="1">
      <alignment horizontal="left" vertical="center"/>
    </xf>
    <xf numFmtId="0" fontId="8" fillId="10" borderId="5" xfId="3" quotePrefix="1" applyFill="1" applyBorder="1"/>
    <xf numFmtId="0" fontId="11" fillId="3" borderId="5" xfId="1" quotePrefix="1" applyFont="1" applyFill="1" applyBorder="1" applyAlignment="1">
      <alignment horizontal="center"/>
    </xf>
    <xf numFmtId="0" fontId="8" fillId="3" borderId="5" xfId="3" quotePrefix="1" applyFill="1" applyBorder="1" applyAlignment="1">
      <alignment horizontal="left" vertical="center"/>
    </xf>
    <xf numFmtId="0" fontId="1" fillId="15" borderId="0" xfId="1" applyFill="1"/>
    <xf numFmtId="0" fontId="8" fillId="5" borderId="5" xfId="3" quotePrefix="1" applyFill="1" applyBorder="1" applyAlignment="1">
      <alignment horizontal="left"/>
    </xf>
    <xf numFmtId="167" fontId="8" fillId="2" borderId="5" xfId="3" applyNumberFormat="1" applyFill="1" applyBorder="1" applyAlignment="1">
      <alignment horizontal="left" vertical="center"/>
    </xf>
    <xf numFmtId="0" fontId="3" fillId="6" borderId="5" xfId="1" applyFont="1" applyFill="1" applyBorder="1" applyAlignment="1">
      <alignment horizontal="center"/>
    </xf>
    <xf numFmtId="165" fontId="3" fillId="6" borderId="5" xfId="1" applyNumberFormat="1" applyFont="1" applyFill="1" applyBorder="1" applyAlignment="1">
      <alignment horizontal="center"/>
    </xf>
    <xf numFmtId="0" fontId="1" fillId="15" borderId="6" xfId="1" applyFill="1" applyBorder="1" applyAlignment="1">
      <alignment horizontal="left"/>
    </xf>
    <xf numFmtId="0" fontId="11" fillId="2" borderId="5" xfId="1" quotePrefix="1" applyFont="1" applyFill="1" applyBorder="1" applyAlignment="1">
      <alignment horizontal="center"/>
    </xf>
    <xf numFmtId="14" fontId="1" fillId="11" borderId="5" xfId="1" applyNumberFormat="1" applyFill="1" applyBorder="1"/>
    <xf numFmtId="0" fontId="11" fillId="3" borderId="5" xfId="1" applyFont="1" applyFill="1" applyBorder="1" applyAlignment="1">
      <alignment horizontal="center"/>
    </xf>
    <xf numFmtId="0" fontId="10" fillId="5" borderId="5" xfId="1" applyFont="1" applyFill="1" applyBorder="1" applyAlignment="1">
      <alignment horizontal="center"/>
    </xf>
    <xf numFmtId="0" fontId="10" fillId="3" borderId="5" xfId="1" applyFont="1" applyFill="1" applyBorder="1" applyAlignment="1">
      <alignment horizontal="center"/>
    </xf>
    <xf numFmtId="0" fontId="1" fillId="11" borderId="5" xfId="1" applyFill="1" applyBorder="1" applyAlignment="1">
      <alignment horizontal="center" vertical="center"/>
    </xf>
    <xf numFmtId="166" fontId="1" fillId="11" borderId="5" xfId="1" applyNumberFormat="1" applyFill="1" applyBorder="1" applyAlignment="1">
      <alignment horizontal="right" vertical="center"/>
    </xf>
    <xf numFmtId="0" fontId="1" fillId="11" borderId="5" xfId="1" quotePrefix="1" applyFill="1" applyBorder="1" applyAlignment="1">
      <alignment horizontal="left"/>
    </xf>
    <xf numFmtId="0" fontId="11" fillId="11" borderId="5" xfId="1" quotePrefix="1" applyFont="1" applyFill="1" applyBorder="1" applyAlignment="1">
      <alignment horizontal="center" vertical="center"/>
    </xf>
    <xf numFmtId="0" fontId="1" fillId="11" borderId="5" xfId="1" quotePrefix="1" applyFill="1" applyBorder="1" applyAlignment="1">
      <alignment horizontal="left" vertical="center"/>
    </xf>
    <xf numFmtId="0" fontId="1" fillId="8" borderId="5" xfId="1" applyFill="1" applyBorder="1" applyAlignment="1">
      <alignment horizontal="center"/>
    </xf>
    <xf numFmtId="0" fontId="13" fillId="6" borderId="6" xfId="1" applyFont="1" applyFill="1" applyBorder="1"/>
    <xf numFmtId="14" fontId="1" fillId="16" borderId="5" xfId="1" applyNumberFormat="1" applyFill="1" applyBorder="1"/>
    <xf numFmtId="165" fontId="3" fillId="16" borderId="5" xfId="1" applyNumberFormat="1" applyFont="1" applyFill="1" applyBorder="1" applyAlignment="1">
      <alignment horizontal="center"/>
    </xf>
    <xf numFmtId="165" fontId="3" fillId="14" borderId="5" xfId="1" applyNumberFormat="1" applyFont="1" applyFill="1" applyBorder="1" applyAlignment="1">
      <alignment horizontal="center" vertical="center"/>
    </xf>
    <xf numFmtId="0" fontId="3" fillId="14" borderId="5" xfId="1" applyFont="1" applyFill="1" applyBorder="1" applyAlignment="1">
      <alignment horizontal="center" vertical="center"/>
    </xf>
    <xf numFmtId="0" fontId="1" fillId="14" borderId="5" xfId="1" applyFill="1" applyBorder="1" applyAlignment="1">
      <alignment horizontal="center" vertical="center"/>
    </xf>
    <xf numFmtId="166" fontId="1" fillId="14" borderId="5" xfId="1" applyNumberFormat="1" applyFill="1" applyBorder="1" applyAlignment="1">
      <alignment horizontal="right" vertical="center"/>
    </xf>
    <xf numFmtId="0" fontId="1" fillId="14" borderId="5" xfId="1" quotePrefix="1" applyFill="1" applyBorder="1" applyAlignment="1">
      <alignment horizontal="left" vertical="center"/>
    </xf>
    <xf numFmtId="0" fontId="11" fillId="14" borderId="5" xfId="1" quotePrefix="1" applyFont="1" applyFill="1" applyBorder="1" applyAlignment="1">
      <alignment horizontal="center" vertical="center"/>
    </xf>
    <xf numFmtId="167" fontId="8" fillId="5" borderId="5" xfId="3" quotePrefix="1" applyNumberFormat="1" applyFill="1" applyBorder="1" applyAlignment="1">
      <alignment horizontal="left" vertical="justify"/>
    </xf>
    <xf numFmtId="167" fontId="8" fillId="3" borderId="5" xfId="3" quotePrefix="1" applyNumberFormat="1" applyFill="1" applyBorder="1" applyAlignment="1">
      <alignment horizontal="left" vertical="justify"/>
    </xf>
    <xf numFmtId="14" fontId="1" fillId="17" borderId="5" xfId="1" applyNumberFormat="1" applyFill="1" applyBorder="1"/>
    <xf numFmtId="0" fontId="1" fillId="5" borderId="5" xfId="1" applyFill="1" applyBorder="1" applyAlignment="1">
      <alignment horizontal="center" vertical="justify"/>
    </xf>
    <xf numFmtId="170" fontId="1" fillId="11" borderId="5" xfId="1" applyNumberFormat="1" applyFill="1" applyBorder="1" applyAlignment="1">
      <alignment horizontal="right" vertical="center"/>
    </xf>
    <xf numFmtId="171" fontId="1" fillId="3" borderId="5" xfId="1" applyNumberFormat="1" applyFill="1" applyBorder="1" applyAlignment="1">
      <alignment horizontal="right"/>
    </xf>
    <xf numFmtId="0" fontId="3" fillId="18" borderId="5" xfId="1" applyFont="1" applyFill="1" applyBorder="1" applyAlignment="1">
      <alignment horizontal="center" vertical="center"/>
    </xf>
    <xf numFmtId="0" fontId="5" fillId="3" borderId="5" xfId="1" quotePrefix="1" applyFont="1" applyFill="1" applyBorder="1" applyAlignment="1">
      <alignment horizontal="center"/>
    </xf>
    <xf numFmtId="0" fontId="8" fillId="5" borderId="0" xfId="3" applyFill="1"/>
    <xf numFmtId="172" fontId="15" fillId="3" borderId="5" xfId="1" applyNumberFormat="1" applyFont="1" applyFill="1" applyBorder="1" applyAlignment="1">
      <alignment horizontal="right"/>
    </xf>
    <xf numFmtId="0" fontId="1" fillId="4" borderId="5" xfId="1" applyFill="1" applyBorder="1" applyAlignment="1">
      <alignment horizontal="center"/>
    </xf>
    <xf numFmtId="166" fontId="1" fillId="4" borderId="5" xfId="1" applyNumberFormat="1" applyFill="1" applyBorder="1" applyAlignment="1">
      <alignment horizontal="right"/>
    </xf>
    <xf numFmtId="166" fontId="4" fillId="4" borderId="5" xfId="1" applyNumberFormat="1" applyFont="1" applyFill="1" applyBorder="1" applyAlignment="1">
      <alignment horizontal="right"/>
    </xf>
    <xf numFmtId="0" fontId="9" fillId="4" borderId="5" xfId="1" quotePrefix="1" applyFont="1" applyFill="1" applyBorder="1" applyAlignment="1">
      <alignment horizontal="center"/>
    </xf>
    <xf numFmtId="14" fontId="1" fillId="6" borderId="5" xfId="1" applyNumberFormat="1" applyFill="1" applyBorder="1"/>
    <xf numFmtId="0" fontId="1" fillId="13" borderId="6" xfId="1" applyFill="1" applyBorder="1"/>
    <xf numFmtId="0" fontId="8" fillId="11" borderId="5" xfId="3" applyFill="1" applyBorder="1" applyAlignment="1">
      <alignment horizontal="left" vertical="center"/>
    </xf>
    <xf numFmtId="165" fontId="3" fillId="16" borderId="5" xfId="1" applyNumberFormat="1" applyFont="1" applyFill="1" applyBorder="1" applyAlignment="1">
      <alignment horizontal="center" vertical="center"/>
    </xf>
    <xf numFmtId="165" fontId="1" fillId="5" borderId="5" xfId="1" applyNumberFormat="1" applyFill="1" applyBorder="1" applyAlignment="1">
      <alignment horizontal="center"/>
    </xf>
    <xf numFmtId="0" fontId="8" fillId="3" borderId="0" xfId="3" applyFill="1" applyAlignment="1">
      <alignment horizontal="left"/>
    </xf>
    <xf numFmtId="0" fontId="3" fillId="6" borderId="5" xfId="1" applyFont="1" applyFill="1" applyBorder="1" applyAlignment="1">
      <alignment horizontal="center" vertical="center"/>
    </xf>
    <xf numFmtId="173" fontId="15" fillId="3" borderId="5" xfId="1" applyNumberFormat="1" applyFont="1" applyFill="1" applyBorder="1" applyAlignment="1">
      <alignment horizontal="right"/>
    </xf>
    <xf numFmtId="166" fontId="1" fillId="10" borderId="5" xfId="1" applyNumberFormat="1" applyFill="1" applyBorder="1" applyAlignment="1">
      <alignment horizontal="center" vertical="center"/>
    </xf>
    <xf numFmtId="0" fontId="18" fillId="3" borderId="5" xfId="3" applyFont="1" applyFill="1" applyBorder="1" applyAlignment="1">
      <alignment horizontal="left"/>
    </xf>
    <xf numFmtId="0" fontId="1" fillId="8" borderId="7" xfId="1" applyFill="1" applyBorder="1"/>
    <xf numFmtId="0" fontId="8" fillId="3" borderId="0" xfId="3" applyFill="1"/>
    <xf numFmtId="0" fontId="16" fillId="3" borderId="5" xfId="1" applyFont="1" applyFill="1" applyBorder="1" applyAlignment="1">
      <alignment horizontal="center"/>
    </xf>
    <xf numFmtId="0" fontId="16" fillId="5" borderId="5" xfId="1" quotePrefix="1" applyFont="1" applyFill="1" applyBorder="1" applyAlignment="1">
      <alignment horizontal="center"/>
    </xf>
    <xf numFmtId="14" fontId="1" fillId="14" borderId="5" xfId="1" applyNumberFormat="1" applyFill="1" applyBorder="1"/>
    <xf numFmtId="0" fontId="3" fillId="19" borderId="6" xfId="1" applyFont="1" applyFill="1" applyBorder="1" applyAlignment="1">
      <alignment horizontal="left"/>
    </xf>
    <xf numFmtId="165" fontId="1" fillId="2" borderId="5" xfId="1" applyNumberFormat="1" applyFill="1" applyBorder="1" applyAlignment="1">
      <alignment horizontal="center" vertical="center"/>
    </xf>
    <xf numFmtId="0" fontId="5" fillId="2" borderId="5" xfId="1" quotePrefix="1" applyFont="1" applyFill="1" applyBorder="1" applyAlignment="1">
      <alignment horizontal="center"/>
    </xf>
    <xf numFmtId="0" fontId="8" fillId="14" borderId="5" xfId="3" applyFill="1" applyBorder="1" applyAlignment="1">
      <alignment horizontal="left" vertical="center"/>
    </xf>
    <xf numFmtId="0" fontId="19" fillId="2" borderId="5" xfId="3" applyFont="1" applyFill="1" applyBorder="1"/>
    <xf numFmtId="0" fontId="16" fillId="5" borderId="5" xfId="1" applyFont="1" applyFill="1" applyBorder="1" applyAlignment="1">
      <alignment horizontal="center"/>
    </xf>
    <xf numFmtId="0" fontId="8" fillId="2" borderId="5" xfId="3" quotePrefix="1" applyFill="1" applyBorder="1" applyAlignment="1">
      <alignment horizontal="left"/>
    </xf>
    <xf numFmtId="0" fontId="8" fillId="2" borderId="5" xfId="3" quotePrefix="1" applyFill="1" applyBorder="1" applyAlignment="1">
      <alignment horizontal="left" vertical="center"/>
    </xf>
    <xf numFmtId="0" fontId="8" fillId="10" borderId="5" xfId="3" applyFill="1" applyBorder="1" applyAlignment="1">
      <alignment horizontal="left" vertical="center"/>
    </xf>
    <xf numFmtId="0" fontId="3" fillId="11" borderId="5" xfId="1" applyFont="1" applyFill="1" applyBorder="1" applyAlignment="1">
      <alignment horizontal="center" vertical="center"/>
    </xf>
    <xf numFmtId="0" fontId="1" fillId="18" borderId="5" xfId="1" applyFill="1" applyBorder="1" applyAlignment="1">
      <alignment horizontal="center" vertical="center"/>
    </xf>
    <xf numFmtId="165" fontId="1" fillId="8" borderId="5" xfId="1" applyNumberFormat="1" applyFill="1" applyBorder="1" applyAlignment="1">
      <alignment horizontal="center"/>
    </xf>
    <xf numFmtId="0" fontId="1" fillId="3" borderId="5" xfId="1" applyFill="1" applyBorder="1" applyAlignment="1">
      <alignment horizontal="left"/>
    </xf>
    <xf numFmtId="0" fontId="1" fillId="6" borderId="6" xfId="1" applyFill="1" applyBorder="1" applyAlignment="1">
      <alignment horizontal="left"/>
    </xf>
    <xf numFmtId="0" fontId="1" fillId="2" borderId="5" xfId="1" applyFill="1" applyBorder="1" applyAlignment="1">
      <alignment horizontal="left" vertical="center"/>
    </xf>
    <xf numFmtId="14" fontId="1" fillId="20" borderId="5" xfId="1" applyNumberFormat="1" applyFill="1" applyBorder="1"/>
    <xf numFmtId="14" fontId="1" fillId="18" borderId="5" xfId="1" applyNumberFormat="1" applyFill="1" applyBorder="1"/>
    <xf numFmtId="0" fontId="1" fillId="6" borderId="5" xfId="1" applyFill="1" applyBorder="1"/>
    <xf numFmtId="0" fontId="1" fillId="15" borderId="6" xfId="1" applyFill="1" applyBorder="1"/>
    <xf numFmtId="0" fontId="1" fillId="2" borderId="5" xfId="1" applyFill="1" applyBorder="1" applyAlignment="1">
      <alignment horizontal="left"/>
    </xf>
    <xf numFmtId="0" fontId="11" fillId="2" borderId="5" xfId="1" applyFont="1" applyFill="1" applyBorder="1" applyAlignment="1">
      <alignment horizontal="center"/>
    </xf>
    <xf numFmtId="0" fontId="16" fillId="3" borderId="5" xfId="1" quotePrefix="1" applyFont="1" applyFill="1" applyBorder="1" applyAlignment="1">
      <alignment horizontal="center"/>
    </xf>
    <xf numFmtId="0" fontId="1" fillId="5" borderId="5" xfId="1" applyFill="1" applyBorder="1" applyAlignment="1">
      <alignment horizontal="left"/>
    </xf>
    <xf numFmtId="174" fontId="1" fillId="3" borderId="5" xfId="1" applyNumberFormat="1" applyFill="1" applyBorder="1" applyAlignment="1">
      <alignment horizontal="right" vertical="center"/>
    </xf>
    <xf numFmtId="0" fontId="16" fillId="2" borderId="5" xfId="1" applyFont="1" applyFill="1" applyBorder="1" applyAlignment="1">
      <alignment horizontal="center"/>
    </xf>
    <xf numFmtId="0" fontId="20" fillId="6" borderId="7" xfId="1" applyFont="1" applyFill="1" applyBorder="1"/>
    <xf numFmtId="164" fontId="20" fillId="3" borderId="5" xfId="1" applyNumberFormat="1" applyFont="1" applyFill="1" applyBorder="1"/>
    <xf numFmtId="0" fontId="20" fillId="3" borderId="5" xfId="1" applyFont="1" applyFill="1" applyBorder="1"/>
    <xf numFmtId="14" fontId="20" fillId="3" borderId="5" xfId="1" applyNumberFormat="1" applyFont="1" applyFill="1" applyBorder="1"/>
    <xf numFmtId="165" fontId="20" fillId="3" borderId="5" xfId="1" applyNumberFormat="1" applyFont="1" applyFill="1" applyBorder="1" applyAlignment="1">
      <alignment horizontal="center"/>
    </xf>
    <xf numFmtId="0" fontId="20" fillId="3" borderId="5" xfId="1" applyFont="1" applyFill="1" applyBorder="1" applyAlignment="1">
      <alignment horizontal="center"/>
    </xf>
    <xf numFmtId="166" fontId="20" fillId="3" borderId="5" xfId="1" applyNumberFormat="1" applyFont="1" applyFill="1" applyBorder="1" applyAlignment="1">
      <alignment horizontal="right"/>
    </xf>
    <xf numFmtId="0" fontId="20" fillId="3" borderId="5" xfId="1" quotePrefix="1" applyFont="1" applyFill="1" applyBorder="1" applyAlignment="1">
      <alignment horizontal="left"/>
    </xf>
    <xf numFmtId="0" fontId="21" fillId="3" borderId="5" xfId="1" quotePrefix="1" applyFont="1" applyFill="1" applyBorder="1" applyAlignment="1">
      <alignment horizontal="center"/>
    </xf>
    <xf numFmtId="0" fontId="21" fillId="3" borderId="5" xfId="1" applyFont="1" applyFill="1" applyBorder="1" applyAlignment="1">
      <alignment vertical="center"/>
    </xf>
    <xf numFmtId="0" fontId="21" fillId="3" borderId="5" xfId="1" applyFont="1" applyFill="1" applyBorder="1" applyAlignment="1">
      <alignment horizontal="center" vertical="center"/>
    </xf>
    <xf numFmtId="0" fontId="1" fillId="12" borderId="5" xfId="1" applyFill="1" applyBorder="1" applyAlignment="1">
      <alignment horizontal="center" vertical="justify"/>
    </xf>
    <xf numFmtId="0" fontId="11" fillId="2" borderId="5" xfId="1" quotePrefix="1" applyFont="1" applyFill="1" applyBorder="1" applyAlignment="1">
      <alignment horizontal="center" vertical="center"/>
    </xf>
    <xf numFmtId="165" fontId="3" fillId="19" borderId="6" xfId="1" applyNumberFormat="1" applyFont="1" applyFill="1" applyBorder="1" applyAlignment="1">
      <alignment horizontal="center"/>
    </xf>
    <xf numFmtId="167" fontId="8" fillId="10" borderId="5" xfId="3" quotePrefix="1" applyNumberFormat="1" applyFill="1" applyBorder="1" applyAlignment="1">
      <alignment horizontal="left" vertical="justify"/>
    </xf>
    <xf numFmtId="14" fontId="1" fillId="21" borderId="5" xfId="1" applyNumberFormat="1" applyFill="1" applyBorder="1"/>
    <xf numFmtId="175" fontId="8" fillId="5" borderId="5" xfId="3" applyNumberFormat="1" applyFill="1" applyBorder="1" applyAlignment="1">
      <alignment horizontal="left"/>
    </xf>
    <xf numFmtId="0" fontId="13" fillId="15" borderId="6" xfId="1" applyFont="1" applyFill="1" applyBorder="1" applyAlignment="1">
      <alignment horizontal="left"/>
    </xf>
    <xf numFmtId="175" fontId="8" fillId="3" borderId="5" xfId="3" applyNumberFormat="1" applyFill="1" applyBorder="1" applyAlignment="1">
      <alignment horizontal="left"/>
    </xf>
    <xf numFmtId="166" fontId="4" fillId="10" borderId="5" xfId="1" applyNumberFormat="1" applyFont="1" applyFill="1" applyBorder="1" applyAlignment="1">
      <alignment horizontal="right" vertical="center"/>
    </xf>
    <xf numFmtId="0" fontId="1" fillId="10" borderId="5" xfId="1" applyFill="1" applyBorder="1" applyAlignment="1">
      <alignment horizontal="left" vertical="center"/>
    </xf>
    <xf numFmtId="0" fontId="8" fillId="3" borderId="0" xfId="3" quotePrefix="1" applyFill="1"/>
    <xf numFmtId="176" fontId="1" fillId="3" borderId="5" xfId="1" applyNumberFormat="1" applyFill="1" applyBorder="1" applyAlignment="1">
      <alignment horizontal="right" vertical="center"/>
    </xf>
    <xf numFmtId="177" fontId="1" fillId="3" borderId="5" xfId="1" applyNumberFormat="1" applyFill="1" applyBorder="1" applyAlignment="1">
      <alignment horizontal="right" vertical="center"/>
    </xf>
    <xf numFmtId="0" fontId="1" fillId="3" borderId="9" xfId="1" applyFill="1" applyBorder="1" applyAlignment="1">
      <alignment horizontal="left" vertical="center"/>
    </xf>
    <xf numFmtId="0" fontId="11" fillId="3" borderId="9" xfId="1" applyFont="1" applyFill="1" applyBorder="1" applyAlignment="1">
      <alignment horizontal="center" vertical="center"/>
    </xf>
    <xf numFmtId="165" fontId="3" fillId="6" borderId="5" xfId="1" applyNumberFormat="1" applyFont="1" applyFill="1" applyBorder="1" applyAlignment="1">
      <alignment horizontal="center" vertical="center"/>
    </xf>
    <xf numFmtId="0" fontId="3" fillId="15" borderId="0" xfId="1" applyFont="1" applyFill="1" applyAlignment="1">
      <alignment horizontal="center"/>
    </xf>
    <xf numFmtId="0" fontId="10" fillId="2" borderId="5" xfId="1" applyFont="1" applyFill="1" applyBorder="1" applyAlignment="1">
      <alignment horizontal="center"/>
    </xf>
    <xf numFmtId="0" fontId="22" fillId="3" borderId="5" xfId="3" applyFont="1" applyFill="1" applyBorder="1" applyAlignment="1">
      <alignment horizontal="left"/>
    </xf>
    <xf numFmtId="166" fontId="1" fillId="0" borderId="6" xfId="1" applyNumberFormat="1" applyBorder="1" applyAlignment="1">
      <alignment horizontal="left"/>
    </xf>
    <xf numFmtId="164" fontId="15" fillId="2" borderId="5" xfId="5" applyNumberFormat="1" applyFont="1" applyFill="1" applyBorder="1" applyAlignment="1">
      <alignment horizontal="right" vertical="center"/>
    </xf>
    <xf numFmtId="14" fontId="14" fillId="2" borderId="5" xfId="1" applyNumberFormat="1" applyFont="1" applyFill="1" applyBorder="1"/>
    <xf numFmtId="0" fontId="7" fillId="2" borderId="5" xfId="1" applyFont="1" applyFill="1" applyBorder="1"/>
    <xf numFmtId="0" fontId="7" fillId="2" borderId="5" xfId="1" applyFont="1" applyFill="1" applyBorder="1" applyAlignment="1">
      <alignment horizontal="center"/>
    </xf>
    <xf numFmtId="178" fontId="1" fillId="3" borderId="5" xfId="1" applyNumberFormat="1" applyFill="1" applyBorder="1" applyAlignment="1">
      <alignment horizontal="right" vertical="center"/>
    </xf>
    <xf numFmtId="179" fontId="1" fillId="3" borderId="5" xfId="1" applyNumberFormat="1" applyFill="1" applyBorder="1" applyAlignment="1">
      <alignment horizontal="right" vertical="center"/>
    </xf>
    <xf numFmtId="180" fontId="1" fillId="3" borderId="5" xfId="1" applyNumberFormat="1" applyFill="1" applyBorder="1" applyAlignment="1">
      <alignment horizontal="right" vertical="center"/>
    </xf>
    <xf numFmtId="0" fontId="8" fillId="3" borderId="10" xfId="3" applyFill="1" applyBorder="1"/>
    <xf numFmtId="0" fontId="8" fillId="2" borderId="0" xfId="3" applyFill="1" applyAlignment="1">
      <alignment horizontal="left"/>
    </xf>
    <xf numFmtId="0" fontId="8" fillId="3" borderId="9" xfId="3" quotePrefix="1" applyFill="1" applyBorder="1"/>
    <xf numFmtId="164" fontId="1" fillId="8" borderId="5" xfId="1" applyNumberFormat="1" applyFill="1" applyBorder="1"/>
    <xf numFmtId="0" fontId="1" fillId="8" borderId="5" xfId="1" applyFill="1" applyBorder="1"/>
    <xf numFmtId="0" fontId="8" fillId="11" borderId="0" xfId="3" applyFill="1" applyAlignment="1">
      <alignment horizontal="left" vertical="center"/>
    </xf>
    <xf numFmtId="0" fontId="2" fillId="3" borderId="0" xfId="2" applyFill="1"/>
    <xf numFmtId="0" fontId="1" fillId="0" borderId="11" xfId="1" applyBorder="1"/>
    <xf numFmtId="0" fontId="1" fillId="0" borderId="1" xfId="1" applyBorder="1"/>
    <xf numFmtId="0" fontId="1" fillId="16" borderId="4" xfId="1" applyFill="1" applyBorder="1"/>
    <xf numFmtId="0" fontId="1" fillId="0" borderId="12" xfId="1" applyBorder="1"/>
    <xf numFmtId="0" fontId="1" fillId="0" borderId="5" xfId="1" applyBorder="1"/>
    <xf numFmtId="14" fontId="1" fillId="3" borderId="8" xfId="1" applyNumberFormat="1" applyFill="1" applyBorder="1"/>
    <xf numFmtId="0" fontId="1" fillId="12" borderId="8" xfId="1" applyFill="1" applyBorder="1"/>
    <xf numFmtId="0" fontId="1" fillId="16" borderId="8" xfId="1" applyFill="1" applyBorder="1"/>
    <xf numFmtId="165" fontId="3" fillId="4" borderId="5" xfId="1" applyNumberFormat="1" applyFont="1" applyFill="1" applyBorder="1" applyAlignment="1">
      <alignment horizontal="center"/>
    </xf>
    <xf numFmtId="0" fontId="3" fillId="4" borderId="5" xfId="1" applyFont="1" applyFill="1" applyBorder="1" applyAlignment="1">
      <alignment horizontal="center"/>
    </xf>
    <xf numFmtId="0" fontId="11" fillId="4" borderId="5" xfId="1" quotePrefix="1" applyFont="1" applyFill="1" applyBorder="1" applyAlignment="1">
      <alignment horizontal="center"/>
    </xf>
    <xf numFmtId="164" fontId="1" fillId="4" borderId="8" xfId="1" applyNumberFormat="1" applyFill="1" applyBorder="1"/>
    <xf numFmtId="164" fontId="1" fillId="5" borderId="8" xfId="1" applyNumberFormat="1" applyFill="1" applyBorder="1"/>
    <xf numFmtId="167" fontId="8" fillId="2" borderId="5" xfId="3" quotePrefix="1" applyNumberFormat="1" applyFill="1" applyBorder="1" applyAlignment="1">
      <alignment horizontal="left" vertical="justify"/>
    </xf>
    <xf numFmtId="0" fontId="1" fillId="10" borderId="8" xfId="1" applyFill="1" applyBorder="1"/>
    <xf numFmtId="0" fontId="8" fillId="2" borderId="0" xfId="3" quotePrefix="1" applyFill="1"/>
    <xf numFmtId="0" fontId="1" fillId="8" borderId="8" xfId="1" applyFill="1" applyBorder="1"/>
    <xf numFmtId="181" fontId="1" fillId="3" borderId="5" xfId="1" applyNumberFormat="1" applyFill="1" applyBorder="1" applyAlignment="1">
      <alignment horizontal="right" vertical="center"/>
    </xf>
    <xf numFmtId="0" fontId="1" fillId="2" borderId="8" xfId="1" applyFill="1" applyBorder="1"/>
    <xf numFmtId="0" fontId="1" fillId="3" borderId="8" xfId="1" applyFill="1" applyBorder="1"/>
    <xf numFmtId="14" fontId="1" fillId="22" borderId="5" xfId="1" applyNumberFormat="1" applyFill="1" applyBorder="1"/>
    <xf numFmtId="0" fontId="1" fillId="0" borderId="13" xfId="1" applyBorder="1"/>
    <xf numFmtId="0" fontId="1" fillId="0" borderId="14" xfId="1" applyBorder="1"/>
    <xf numFmtId="0" fontId="1" fillId="6" borderId="15" xfId="1" applyFill="1" applyBorder="1"/>
    <xf numFmtId="0" fontId="2" fillId="2" borderId="0" xfId="2" quotePrefix="1" applyFill="1"/>
    <xf numFmtId="0" fontId="1" fillId="0" borderId="17" xfId="1" applyBorder="1" applyAlignment="1">
      <alignment horizontal="left"/>
    </xf>
    <xf numFmtId="0" fontId="1" fillId="3" borderId="18" xfId="1" applyFill="1" applyBorder="1"/>
    <xf numFmtId="164" fontId="1" fillId="10" borderId="14" xfId="1" applyNumberFormat="1" applyFill="1" applyBorder="1"/>
    <xf numFmtId="0" fontId="1" fillId="10" borderId="14" xfId="1" applyFill="1" applyBorder="1"/>
    <xf numFmtId="14" fontId="1" fillId="20" borderId="14" xfId="1" applyNumberFormat="1" applyFill="1" applyBorder="1"/>
    <xf numFmtId="14" fontId="1" fillId="18" borderId="14" xfId="1" applyNumberFormat="1" applyFill="1" applyBorder="1"/>
    <xf numFmtId="165" fontId="3" fillId="8" borderId="14" xfId="1" applyNumberFormat="1" applyFont="1" applyFill="1" applyBorder="1" applyAlignment="1">
      <alignment horizontal="center"/>
    </xf>
    <xf numFmtId="0" fontId="1" fillId="10" borderId="14" xfId="1" applyFill="1" applyBorder="1" applyAlignment="1">
      <alignment horizontal="center"/>
    </xf>
    <xf numFmtId="165" fontId="3" fillId="10" borderId="14" xfId="1" applyNumberFormat="1" applyFont="1" applyFill="1" applyBorder="1" applyAlignment="1">
      <alignment horizontal="center"/>
    </xf>
    <xf numFmtId="166" fontId="12" fillId="10" borderId="14" xfId="1" applyNumberFormat="1" applyFont="1" applyFill="1" applyBorder="1" applyAlignment="1">
      <alignment horizontal="right"/>
    </xf>
    <xf numFmtId="166" fontId="4" fillId="10" borderId="14" xfId="1" applyNumberFormat="1" applyFont="1" applyFill="1" applyBorder="1" applyAlignment="1">
      <alignment horizontal="right"/>
    </xf>
    <xf numFmtId="0" fontId="1" fillId="10" borderId="14" xfId="1" quotePrefix="1" applyFill="1" applyBorder="1" applyAlignment="1">
      <alignment horizontal="left"/>
    </xf>
    <xf numFmtId="0" fontId="9" fillId="10" borderId="14" xfId="1" applyFont="1" applyFill="1" applyBorder="1" applyAlignment="1">
      <alignment horizontal="center"/>
    </xf>
    <xf numFmtId="49" fontId="7" fillId="10" borderId="14" xfId="2" applyNumberFormat="1" applyFont="1" applyFill="1" applyBorder="1"/>
    <xf numFmtId="0" fontId="7" fillId="0" borderId="15" xfId="1" applyFont="1" applyBorder="1" applyAlignment="1">
      <alignment horizontal="center" vertical="center"/>
    </xf>
    <xf numFmtId="0" fontId="23" fillId="0" borderId="0" xfId="2" applyFont="1"/>
    <xf numFmtId="0" fontId="1" fillId="0" borderId="16" xfId="1" applyBorder="1" applyAlignment="1">
      <alignment horizontal="left"/>
    </xf>
    <xf numFmtId="0" fontId="13" fillId="15" borderId="19" xfId="1" applyFont="1" applyFill="1" applyBorder="1"/>
    <xf numFmtId="164" fontId="13" fillId="0" borderId="20" xfId="1" applyNumberFormat="1" applyFont="1" applyBorder="1"/>
    <xf numFmtId="0" fontId="13" fillId="0" borderId="21" xfId="1" applyFont="1" applyBorder="1"/>
    <xf numFmtId="14" fontId="13" fillId="0" borderId="21" xfId="1" applyNumberFormat="1" applyFont="1" applyBorder="1" applyAlignment="1">
      <alignment horizontal="left"/>
    </xf>
    <xf numFmtId="165" fontId="24" fillId="19" borderId="21" xfId="1" applyNumberFormat="1" applyFont="1" applyFill="1" applyBorder="1" applyAlignment="1">
      <alignment horizontal="left" vertical="center"/>
    </xf>
    <xf numFmtId="0" fontId="24" fillId="19" borderId="21" xfId="1" applyFont="1" applyFill="1" applyBorder="1" applyAlignment="1">
      <alignment horizontal="left" vertical="center"/>
    </xf>
    <xf numFmtId="0" fontId="13" fillId="0" borderId="21" xfId="1" applyFont="1" applyBorder="1" applyAlignment="1">
      <alignment horizontal="left"/>
    </xf>
    <xf numFmtId="166" fontId="13" fillId="0" borderId="21" xfId="1" applyNumberFormat="1" applyFont="1" applyBorder="1" applyAlignment="1">
      <alignment horizontal="left"/>
    </xf>
    <xf numFmtId="0" fontId="13" fillId="0" borderId="21" xfId="1" quotePrefix="1" applyFont="1" applyBorder="1" applyAlignment="1">
      <alignment horizontal="left"/>
    </xf>
    <xf numFmtId="0" fontId="25" fillId="0" borderId="21" xfId="1" quotePrefix="1" applyFont="1" applyBorder="1" applyAlignment="1">
      <alignment horizontal="left"/>
    </xf>
    <xf numFmtId="0" fontId="26" fillId="0" borderId="22" xfId="1" applyFont="1" applyBorder="1" applyAlignment="1">
      <alignment vertical="center"/>
    </xf>
    <xf numFmtId="0" fontId="26" fillId="0" borderId="22" xfId="1" applyFont="1" applyBorder="1" applyAlignment="1">
      <alignment horizontal="left" vertical="center"/>
    </xf>
    <xf numFmtId="0" fontId="26" fillId="0" borderId="23" xfId="1" applyFont="1" applyBorder="1" applyAlignment="1">
      <alignment horizontal="left" vertical="center"/>
    </xf>
    <xf numFmtId="164" fontId="1" fillId="3" borderId="1" xfId="0" applyNumberFormat="1" applyFont="1" applyFill="1" applyBorder="1"/>
    <xf numFmtId="0" fontId="1" fillId="3" borderId="1" xfId="0" applyFont="1" applyFill="1" applyBorder="1"/>
    <xf numFmtId="14" fontId="1" fillId="3" borderId="1" xfId="0" applyNumberFormat="1" applyFont="1" applyFill="1" applyBorder="1"/>
    <xf numFmtId="165" fontId="3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65" fontId="3" fillId="3" borderId="1" xfId="0" applyNumberFormat="1" applyFont="1" applyFill="1" applyBorder="1" applyAlignment="1">
      <alignment horizontal="center"/>
    </xf>
    <xf numFmtId="165" fontId="1" fillId="3" borderId="1" xfId="0" applyNumberFormat="1" applyFont="1" applyFill="1" applyBorder="1" applyAlignment="1">
      <alignment horizontal="center" vertical="center"/>
    </xf>
    <xf numFmtId="166" fontId="1" fillId="3" borderId="1" xfId="0" applyNumberFormat="1" applyFont="1" applyFill="1" applyBorder="1" applyAlignment="1">
      <alignment horizontal="right" vertical="center"/>
    </xf>
    <xf numFmtId="0" fontId="1" fillId="3" borderId="1" xfId="0" quotePrefix="1" applyFont="1" applyFill="1" applyBorder="1" applyAlignment="1">
      <alignment horizontal="left" vertical="center"/>
    </xf>
    <xf numFmtId="0" fontId="27" fillId="3" borderId="1" xfId="6" quotePrefix="1" applyFill="1" applyBorder="1" applyAlignment="1">
      <alignment horizontal="left" vertical="center"/>
    </xf>
    <xf numFmtId="0" fontId="11" fillId="3" borderId="1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164" fontId="1" fillId="8" borderId="9" xfId="0" applyNumberFormat="1" applyFont="1" applyFill="1" applyBorder="1"/>
    <xf numFmtId="0" fontId="1" fillId="8" borderId="9" xfId="0" applyFont="1" applyFill="1" applyBorder="1"/>
    <xf numFmtId="14" fontId="1" fillId="2" borderId="9" xfId="0" applyNumberFormat="1" applyFont="1" applyFill="1" applyBorder="1"/>
    <xf numFmtId="165" fontId="3" fillId="2" borderId="9" xfId="0" applyNumberFormat="1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/>
    </xf>
    <xf numFmtId="165" fontId="3" fillId="2" borderId="9" xfId="0" applyNumberFormat="1" applyFont="1" applyFill="1" applyBorder="1" applyAlignment="1">
      <alignment horizontal="center"/>
    </xf>
    <xf numFmtId="0" fontId="1" fillId="8" borderId="9" xfId="0" applyFont="1" applyFill="1" applyBorder="1" applyAlignment="1">
      <alignment horizontal="center"/>
    </xf>
    <xf numFmtId="166" fontId="1" fillId="2" borderId="9" xfId="0" applyNumberFormat="1" applyFont="1" applyFill="1" applyBorder="1" applyAlignment="1">
      <alignment horizontal="right"/>
    </xf>
    <xf numFmtId="0" fontId="1" fillId="2" borderId="9" xfId="0" quotePrefix="1" applyFont="1" applyFill="1" applyBorder="1" applyAlignment="1">
      <alignment horizontal="left"/>
    </xf>
    <xf numFmtId="0" fontId="27" fillId="2" borderId="9" xfId="6" applyFill="1" applyBorder="1" applyAlignment="1">
      <alignment horizontal="left"/>
    </xf>
    <xf numFmtId="0" fontId="5" fillId="2" borderId="9" xfId="0" quotePrefix="1" applyFont="1" applyFill="1" applyBorder="1" applyAlignment="1">
      <alignment horizontal="center"/>
    </xf>
    <xf numFmtId="0" fontId="7" fillId="0" borderId="24" xfId="0" applyFont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1" fillId="8" borderId="9" xfId="0" applyFont="1" applyFill="1" applyBorder="1" applyAlignment="1">
      <alignment horizontal="center" vertical="center"/>
    </xf>
    <xf numFmtId="166" fontId="0" fillId="2" borderId="9" xfId="0" applyNumberFormat="1" applyFill="1" applyBorder="1" applyAlignment="1">
      <alignment horizontal="right" vertical="center"/>
    </xf>
    <xf numFmtId="167" fontId="27" fillId="2" borderId="9" xfId="6" applyNumberFormat="1" applyFill="1" applyBorder="1" applyAlignment="1">
      <alignment horizontal="left" vertical="center"/>
    </xf>
    <xf numFmtId="0" fontId="5" fillId="2" borderId="9" xfId="0" quotePrefix="1" applyFont="1" applyFill="1" applyBorder="1" applyAlignment="1">
      <alignment horizontal="center" vertical="center"/>
    </xf>
    <xf numFmtId="165" fontId="3" fillId="2" borderId="5" xfId="0" applyNumberFormat="1" applyFont="1" applyFill="1" applyBorder="1" applyAlignment="1">
      <alignment horizontal="center" vertical="center"/>
    </xf>
    <xf numFmtId="164" fontId="1" fillId="3" borderId="5" xfId="0" applyNumberFormat="1" applyFont="1" applyFill="1" applyBorder="1"/>
    <xf numFmtId="0" fontId="1" fillId="3" borderId="5" xfId="0" applyFont="1" applyFill="1" applyBorder="1"/>
    <xf numFmtId="14" fontId="1" fillId="3" borderId="5" xfId="0" applyNumberFormat="1" applyFont="1" applyFill="1" applyBorder="1"/>
    <xf numFmtId="165" fontId="3" fillId="3" borderId="5" xfId="0" applyNumberFormat="1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166" fontId="0" fillId="3" borderId="5" xfId="0" applyNumberFormat="1" applyFill="1" applyBorder="1" applyAlignment="1">
      <alignment horizontal="right" vertical="center"/>
    </xf>
    <xf numFmtId="0" fontId="1" fillId="3" borderId="5" xfId="0" quotePrefix="1" applyFont="1" applyFill="1" applyBorder="1" applyAlignment="1">
      <alignment horizontal="left"/>
    </xf>
    <xf numFmtId="167" fontId="27" fillId="3" borderId="5" xfId="6" applyNumberFormat="1" applyFill="1" applyBorder="1" applyAlignment="1">
      <alignment horizontal="left" vertical="center"/>
    </xf>
    <xf numFmtId="0" fontId="5" fillId="3" borderId="5" xfId="0" quotePrefix="1" applyFont="1" applyFill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164" fontId="1" fillId="10" borderId="5" xfId="0" applyNumberFormat="1" applyFont="1" applyFill="1" applyBorder="1"/>
    <xf numFmtId="0" fontId="1" fillId="10" borderId="5" xfId="0" applyFont="1" applyFill="1" applyBorder="1"/>
    <xf numFmtId="14" fontId="1" fillId="8" borderId="5" xfId="0" applyNumberFormat="1" applyFont="1" applyFill="1" applyBorder="1"/>
    <xf numFmtId="165" fontId="3" fillId="8" borderId="5" xfId="0" applyNumberFormat="1" applyFont="1" applyFill="1" applyBorder="1" applyAlignment="1">
      <alignment horizontal="center"/>
    </xf>
    <xf numFmtId="0" fontId="3" fillId="10" borderId="5" xfId="0" applyFont="1" applyFill="1" applyBorder="1" applyAlignment="1">
      <alignment horizontal="center"/>
    </xf>
    <xf numFmtId="165" fontId="3" fillId="10" borderId="5" xfId="0" applyNumberFormat="1" applyFont="1" applyFill="1" applyBorder="1" applyAlignment="1">
      <alignment horizontal="center"/>
    </xf>
    <xf numFmtId="0" fontId="1" fillId="10" borderId="5" xfId="0" applyFont="1" applyFill="1" applyBorder="1" applyAlignment="1">
      <alignment horizontal="center"/>
    </xf>
    <xf numFmtId="166" fontId="1" fillId="10" borderId="5" xfId="0" applyNumberFormat="1" applyFont="1" applyFill="1" applyBorder="1" applyAlignment="1">
      <alignment horizontal="right"/>
    </xf>
    <xf numFmtId="0" fontId="0" fillId="10" borderId="5" xfId="0" quotePrefix="1" applyFill="1" applyBorder="1" applyAlignment="1">
      <alignment horizontal="left"/>
    </xf>
    <xf numFmtId="0" fontId="0" fillId="10" borderId="5" xfId="0" applyFill="1" applyBorder="1" applyAlignment="1">
      <alignment horizontal="left"/>
    </xf>
    <xf numFmtId="0" fontId="9" fillId="10" borderId="5" xfId="0" applyFont="1" applyFill="1" applyBorder="1" applyAlignment="1">
      <alignment horizontal="center"/>
    </xf>
    <xf numFmtId="165" fontId="1" fillId="3" borderId="5" xfId="0" applyNumberFormat="1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/>
    </xf>
    <xf numFmtId="166" fontId="1" fillId="3" borderId="5" xfId="0" applyNumberFormat="1" applyFont="1" applyFill="1" applyBorder="1" applyAlignment="1">
      <alignment horizontal="right"/>
    </xf>
    <xf numFmtId="0" fontId="0" fillId="3" borderId="5" xfId="0" quotePrefix="1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9" fillId="3" borderId="5" xfId="0" applyFont="1" applyFill="1" applyBorder="1" applyAlignment="1">
      <alignment horizontal="center"/>
    </xf>
    <xf numFmtId="164" fontId="12" fillId="2" borderId="5" xfId="0" applyNumberFormat="1" applyFont="1" applyFill="1" applyBorder="1"/>
    <xf numFmtId="0" fontId="12" fillId="2" borderId="5" xfId="0" applyFont="1" applyFill="1" applyBorder="1"/>
    <xf numFmtId="14" fontId="1" fillId="2" borderId="5" xfId="0" applyNumberFormat="1" applyFont="1" applyFill="1" applyBorder="1"/>
    <xf numFmtId="0" fontId="3" fillId="2" borderId="5" xfId="0" applyFont="1" applyFill="1" applyBorder="1" applyAlignment="1">
      <alignment horizontal="center"/>
    </xf>
    <xf numFmtId="165" fontId="3" fillId="2" borderId="5" xfId="0" applyNumberFormat="1" applyFont="1" applyFill="1" applyBorder="1" applyAlignment="1">
      <alignment horizontal="center"/>
    </xf>
    <xf numFmtId="165" fontId="3" fillId="2" borderId="5" xfId="0" applyNumberFormat="1" applyFont="1" applyFill="1" applyBorder="1" applyAlignment="1">
      <alignment horizontal="center" vertical="justify"/>
    </xf>
    <xf numFmtId="0" fontId="1" fillId="2" borderId="5" xfId="0" applyFont="1" applyFill="1" applyBorder="1" applyAlignment="1">
      <alignment horizontal="center" vertical="justify"/>
    </xf>
    <xf numFmtId="166" fontId="1" fillId="2" borderId="5" xfId="0" applyNumberFormat="1" applyFont="1" applyFill="1" applyBorder="1" applyAlignment="1">
      <alignment horizontal="right" vertical="justify"/>
    </xf>
    <xf numFmtId="167" fontId="1" fillId="2" borderId="5" xfId="0" quotePrefix="1" applyNumberFormat="1" applyFont="1" applyFill="1" applyBorder="1" applyAlignment="1">
      <alignment horizontal="left" vertical="justify"/>
    </xf>
    <xf numFmtId="167" fontId="0" fillId="2" borderId="5" xfId="0" quotePrefix="1" applyNumberFormat="1" applyFill="1" applyBorder="1" applyAlignment="1">
      <alignment horizontal="left" vertical="justify"/>
    </xf>
    <xf numFmtId="0" fontId="9" fillId="2" borderId="5" xfId="0" applyFont="1" applyFill="1" applyBorder="1" applyAlignment="1">
      <alignment horizontal="center"/>
    </xf>
    <xf numFmtId="0" fontId="1" fillId="8" borderId="5" xfId="0" applyFont="1" applyFill="1" applyBorder="1"/>
    <xf numFmtId="165" fontId="3" fillId="3" borderId="5" xfId="0" applyNumberFormat="1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1" fillId="3" borderId="5" xfId="0" quotePrefix="1" applyFont="1" applyFill="1" applyBorder="1" applyAlignment="1">
      <alignment horizontal="left" vertical="center"/>
    </xf>
    <xf numFmtId="166" fontId="1" fillId="3" borderId="5" xfId="0" applyNumberFormat="1" applyFont="1" applyFill="1" applyBorder="1" applyAlignment="1">
      <alignment horizontal="right" vertical="center"/>
    </xf>
    <xf numFmtId="0" fontId="1" fillId="3" borderId="5" xfId="0" applyFont="1" applyFill="1" applyBorder="1" applyAlignment="1">
      <alignment horizontal="left" vertical="center"/>
    </xf>
    <xf numFmtId="0" fontId="27" fillId="3" borderId="5" xfId="6" applyFill="1" applyBorder="1" applyAlignment="1">
      <alignment horizontal="left" vertical="center"/>
    </xf>
    <xf numFmtId="165" fontId="3" fillId="8" borderId="5" xfId="0" applyNumberFormat="1" applyFont="1" applyFill="1" applyBorder="1" applyAlignment="1">
      <alignment horizontal="center" vertical="center"/>
    </xf>
    <xf numFmtId="0" fontId="3" fillId="10" borderId="5" xfId="0" applyFont="1" applyFill="1" applyBorder="1" applyAlignment="1">
      <alignment horizontal="center" vertical="center"/>
    </xf>
    <xf numFmtId="165" fontId="3" fillId="10" borderId="5" xfId="0" applyNumberFormat="1" applyFont="1" applyFill="1" applyBorder="1" applyAlignment="1">
      <alignment horizontal="center" vertical="center"/>
    </xf>
    <xf numFmtId="0" fontId="27" fillId="10" borderId="5" xfId="6" applyFill="1" applyBorder="1" applyAlignment="1">
      <alignment horizontal="left"/>
    </xf>
    <xf numFmtId="166" fontId="0" fillId="3" borderId="5" xfId="0" applyNumberForma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165" fontId="3" fillId="6" borderId="5" xfId="0" applyNumberFormat="1" applyFont="1" applyFill="1" applyBorder="1" applyAlignment="1">
      <alignment horizontal="center"/>
    </xf>
    <xf numFmtId="0" fontId="27" fillId="3" borderId="5" xfId="6" applyFill="1" applyBorder="1" applyAlignment="1">
      <alignment horizontal="left"/>
    </xf>
    <xf numFmtId="0" fontId="3" fillId="6" borderId="5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/>
    </xf>
    <xf numFmtId="165" fontId="3" fillId="8" borderId="5" xfId="0" applyNumberFormat="1" applyFont="1" applyFill="1" applyBorder="1" applyAlignment="1">
      <alignment horizontal="center" vertical="justify"/>
    </xf>
    <xf numFmtId="0" fontId="1" fillId="10" borderId="5" xfId="0" quotePrefix="1" applyFont="1" applyFill="1" applyBorder="1" applyAlignment="1">
      <alignment horizontal="left"/>
    </xf>
    <xf numFmtId="14" fontId="1" fillId="18" borderId="5" xfId="0" applyNumberFormat="1" applyFont="1" applyFill="1" applyBorder="1"/>
    <xf numFmtId="0" fontId="28" fillId="19" borderId="8" xfId="0" applyFont="1" applyFill="1" applyBorder="1" applyAlignment="1">
      <alignment horizontal="center" vertical="center"/>
    </xf>
    <xf numFmtId="164" fontId="12" fillId="10" borderId="5" xfId="0" applyNumberFormat="1" applyFont="1" applyFill="1" applyBorder="1"/>
    <xf numFmtId="0" fontId="12" fillId="10" borderId="5" xfId="0" applyFont="1" applyFill="1" applyBorder="1"/>
    <xf numFmtId="0" fontId="7" fillId="0" borderId="8" xfId="0" applyFont="1" applyBorder="1" applyAlignment="1">
      <alignment horizontal="center"/>
    </xf>
    <xf numFmtId="165" fontId="1" fillId="3" borderId="5" xfId="0" applyNumberFormat="1" applyFont="1" applyFill="1" applyBorder="1" applyAlignment="1">
      <alignment horizontal="center"/>
    </xf>
    <xf numFmtId="164" fontId="1" fillId="2" borderId="5" xfId="0" applyNumberFormat="1" applyFont="1" applyFill="1" applyBorder="1"/>
    <xf numFmtId="0" fontId="0" fillId="2" borderId="5" xfId="0" applyFill="1" applyBorder="1"/>
    <xf numFmtId="0" fontId="1" fillId="2" borderId="5" xfId="0" applyFont="1" applyFill="1" applyBorder="1" applyAlignment="1">
      <alignment horizontal="center"/>
    </xf>
    <xf numFmtId="166" fontId="1" fillId="2" borderId="5" xfId="0" applyNumberFormat="1" applyFont="1" applyFill="1" applyBorder="1" applyAlignment="1">
      <alignment horizontal="right"/>
    </xf>
    <xf numFmtId="0" fontId="0" fillId="8" borderId="5" xfId="0" applyFill="1" applyBorder="1" applyAlignment="1">
      <alignment horizontal="left"/>
    </xf>
    <xf numFmtId="0" fontId="1" fillId="2" borderId="5" xfId="0" applyFont="1" applyFill="1" applyBorder="1" applyAlignment="1">
      <alignment horizontal="left"/>
    </xf>
    <xf numFmtId="0" fontId="16" fillId="2" borderId="5" xfId="0" quotePrefix="1" applyFont="1" applyFill="1" applyBorder="1" applyAlignment="1">
      <alignment horizontal="center"/>
    </xf>
    <xf numFmtId="0" fontId="1" fillId="3" borderId="5" xfId="0" applyFont="1" applyFill="1" applyBorder="1" applyAlignment="1">
      <alignment horizontal="left"/>
    </xf>
    <xf numFmtId="0" fontId="16" fillId="3" borderId="5" xfId="0" quotePrefix="1" applyFont="1" applyFill="1" applyBorder="1" applyAlignment="1">
      <alignment horizontal="center"/>
    </xf>
    <xf numFmtId="165" fontId="3" fillId="6" borderId="5" xfId="0" applyNumberFormat="1" applyFont="1" applyFill="1" applyBorder="1" applyAlignment="1">
      <alignment horizontal="center" vertical="center"/>
    </xf>
    <xf numFmtId="0" fontId="16" fillId="3" borderId="5" xfId="0" applyFont="1" applyFill="1" applyBorder="1" applyAlignment="1">
      <alignment horizontal="center"/>
    </xf>
    <xf numFmtId="165" fontId="3" fillId="3" borderId="5" xfId="0" applyNumberFormat="1" applyFont="1" applyFill="1" applyBorder="1" applyAlignment="1">
      <alignment horizontal="center" vertical="justify"/>
    </xf>
    <xf numFmtId="0" fontId="3" fillId="3" borderId="5" xfId="0" applyFont="1" applyFill="1" applyBorder="1" applyAlignment="1">
      <alignment horizontal="center" vertical="justify"/>
    </xf>
    <xf numFmtId="0" fontId="27" fillId="3" borderId="5" xfId="6" quotePrefix="1" applyFill="1" applyBorder="1" applyAlignment="1">
      <alignment horizontal="left"/>
    </xf>
    <xf numFmtId="0" fontId="0" fillId="8" borderId="5" xfId="0" applyFill="1" applyBorder="1" applyAlignment="1">
      <alignment horizontal="center" vertical="center"/>
    </xf>
    <xf numFmtId="166" fontId="0" fillId="8" borderId="5" xfId="0" applyNumberForma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justify"/>
    </xf>
    <xf numFmtId="166" fontId="1" fillId="3" borderId="5" xfId="0" quotePrefix="1" applyNumberFormat="1" applyFont="1" applyFill="1" applyBorder="1" applyAlignment="1">
      <alignment horizontal="right" vertical="justify"/>
    </xf>
    <xf numFmtId="167" fontId="1" fillId="3" borderId="5" xfId="0" quotePrefix="1" applyNumberFormat="1" applyFont="1" applyFill="1" applyBorder="1" applyAlignment="1">
      <alignment horizontal="left" vertical="justify"/>
    </xf>
    <xf numFmtId="167" fontId="27" fillId="3" borderId="5" xfId="6" applyNumberFormat="1" applyFill="1" applyBorder="1" applyAlignment="1">
      <alignment horizontal="left" vertical="justify"/>
    </xf>
    <xf numFmtId="167" fontId="16" fillId="3" borderId="5" xfId="0" applyNumberFormat="1" applyFont="1" applyFill="1" applyBorder="1" applyAlignment="1">
      <alignment horizontal="center" vertical="justify"/>
    </xf>
    <xf numFmtId="167" fontId="27" fillId="3" borderId="5" xfId="6" quotePrefix="1" applyNumberFormat="1" applyFill="1" applyBorder="1" applyAlignment="1">
      <alignment horizontal="left" vertical="justify"/>
    </xf>
    <xf numFmtId="167" fontId="16" fillId="3" borderId="5" xfId="0" quotePrefix="1" applyNumberFormat="1" applyFont="1" applyFill="1" applyBorder="1" applyAlignment="1">
      <alignment horizontal="center" vertical="justify"/>
    </xf>
    <xf numFmtId="0" fontId="1" fillId="6" borderId="5" xfId="0" applyFont="1" applyFill="1" applyBorder="1"/>
    <xf numFmtId="0" fontId="29" fillId="3" borderId="5" xfId="0" quotePrefix="1" applyFont="1" applyFill="1" applyBorder="1" applyAlignment="1">
      <alignment horizontal="center"/>
    </xf>
    <xf numFmtId="164" fontId="12" fillId="3" borderId="5" xfId="0" applyNumberFormat="1" applyFont="1" applyFill="1" applyBorder="1"/>
    <xf numFmtId="0" fontId="12" fillId="3" borderId="5" xfId="0" applyFont="1" applyFill="1" applyBorder="1"/>
    <xf numFmtId="14" fontId="1" fillId="11" borderId="5" xfId="0" applyNumberFormat="1" applyFont="1" applyFill="1" applyBorder="1"/>
    <xf numFmtId="166" fontId="1" fillId="6" borderId="5" xfId="0" applyNumberFormat="1" applyFont="1" applyFill="1" applyBorder="1" applyAlignment="1">
      <alignment horizontal="right"/>
    </xf>
    <xf numFmtId="0" fontId="11" fillId="3" borderId="5" xfId="0" quotePrefix="1" applyFont="1" applyFill="1" applyBorder="1" applyAlignment="1">
      <alignment horizontal="center"/>
    </xf>
    <xf numFmtId="166" fontId="1" fillId="6" borderId="5" xfId="0" applyNumberFormat="1" applyFont="1" applyFill="1" applyBorder="1" applyAlignment="1">
      <alignment horizontal="right" vertical="center"/>
    </xf>
    <xf numFmtId="164" fontId="1" fillId="4" borderId="5" xfId="0" applyNumberFormat="1" applyFont="1" applyFill="1" applyBorder="1"/>
    <xf numFmtId="0" fontId="1" fillId="4" borderId="5" xfId="0" applyFont="1" applyFill="1" applyBorder="1"/>
    <xf numFmtId="14" fontId="1" fillId="4" borderId="5" xfId="0" applyNumberFormat="1" applyFont="1" applyFill="1" applyBorder="1"/>
    <xf numFmtId="165" fontId="3" fillId="4" borderId="5" xfId="0" applyNumberFormat="1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166" fontId="1" fillId="4" borderId="5" xfId="0" applyNumberFormat="1" applyFont="1" applyFill="1" applyBorder="1" applyAlignment="1">
      <alignment horizontal="right" vertical="center"/>
    </xf>
    <xf numFmtId="0" fontId="1" fillId="4" borderId="5" xfId="0" quotePrefix="1" applyFont="1" applyFill="1" applyBorder="1" applyAlignment="1">
      <alignment horizontal="left"/>
    </xf>
    <xf numFmtId="0" fontId="27" fillId="4" borderId="5" xfId="6" applyFill="1" applyBorder="1" applyAlignment="1">
      <alignment horizontal="left" vertical="center"/>
    </xf>
    <xf numFmtId="0" fontId="11" fillId="4" borderId="5" xfId="0" quotePrefix="1" applyFont="1" applyFill="1" applyBorder="1" applyAlignment="1">
      <alignment horizontal="center" vertical="center"/>
    </xf>
    <xf numFmtId="0" fontId="11" fillId="3" borderId="5" xfId="0" quotePrefix="1" applyFont="1" applyFill="1" applyBorder="1" applyAlignment="1">
      <alignment horizontal="center" vertical="center"/>
    </xf>
    <xf numFmtId="166" fontId="1" fillId="3" borderId="5" xfId="0" quotePrefix="1" applyNumberFormat="1" applyFont="1" applyFill="1" applyBorder="1" applyAlignment="1">
      <alignment horizontal="right" vertical="center"/>
    </xf>
    <xf numFmtId="0" fontId="0" fillId="2" borderId="5" xfId="0" quotePrefix="1" applyFill="1" applyBorder="1" applyAlignment="1">
      <alignment horizontal="left"/>
    </xf>
    <xf numFmtId="0" fontId="27" fillId="2" borderId="5" xfId="6" applyFill="1" applyBorder="1" applyAlignment="1">
      <alignment horizontal="left"/>
    </xf>
    <xf numFmtId="0" fontId="11" fillId="2" borderId="5" xfId="0" quotePrefix="1" applyFont="1" applyFill="1" applyBorder="1" applyAlignment="1">
      <alignment horizontal="center"/>
    </xf>
    <xf numFmtId="0" fontId="1" fillId="2" borderId="5" xfId="0" quotePrefix="1" applyFont="1" applyFill="1" applyBorder="1" applyAlignment="1">
      <alignment horizontal="left"/>
    </xf>
    <xf numFmtId="0" fontId="1" fillId="2" borderId="5" xfId="0" applyFont="1" applyFill="1" applyBorder="1"/>
    <xf numFmtId="14" fontId="1" fillId="14" borderId="5" xfId="0" applyNumberFormat="1" applyFont="1" applyFill="1" applyBorder="1"/>
    <xf numFmtId="0" fontId="3" fillId="2" borderId="5" xfId="0" applyFont="1" applyFill="1" applyBorder="1" applyAlignment="1">
      <alignment horizontal="center" vertical="center"/>
    </xf>
    <xf numFmtId="0" fontId="11" fillId="3" borderId="5" xfId="0" applyFont="1" applyFill="1" applyBorder="1" applyAlignment="1">
      <alignment horizontal="center"/>
    </xf>
    <xf numFmtId="165" fontId="3" fillId="11" borderId="5" xfId="0" applyNumberFormat="1" applyFont="1" applyFill="1" applyBorder="1" applyAlignment="1">
      <alignment horizontal="center" vertical="center"/>
    </xf>
    <xf numFmtId="0" fontId="3" fillId="23" borderId="5" xfId="0" applyFont="1" applyFill="1" applyBorder="1" applyAlignment="1">
      <alignment horizontal="center" vertical="center"/>
    </xf>
    <xf numFmtId="0" fontId="7" fillId="15" borderId="8" xfId="0" applyFont="1" applyFill="1" applyBorder="1" applyAlignment="1">
      <alignment horizontal="center" vertical="center"/>
    </xf>
    <xf numFmtId="0" fontId="11" fillId="2" borderId="5" xfId="0" applyFont="1" applyFill="1" applyBorder="1" applyAlignment="1">
      <alignment horizontal="center"/>
    </xf>
    <xf numFmtId="0" fontId="0" fillId="6" borderId="5" xfId="0" applyFill="1" applyBorder="1"/>
    <xf numFmtId="14" fontId="1" fillId="6" borderId="5" xfId="0" applyNumberFormat="1" applyFont="1" applyFill="1" applyBorder="1"/>
    <xf numFmtId="165" fontId="1" fillId="2" borderId="5" xfId="0" applyNumberFormat="1" applyFont="1" applyFill="1" applyBorder="1" applyAlignment="1">
      <alignment horizontal="center" vertical="center"/>
    </xf>
    <xf numFmtId="14" fontId="1" fillId="23" borderId="5" xfId="0" applyNumberFormat="1" applyFont="1" applyFill="1" applyBorder="1"/>
    <xf numFmtId="0" fontId="1" fillId="6" borderId="0" xfId="0" applyFont="1" applyFill="1"/>
    <xf numFmtId="14" fontId="1" fillId="3" borderId="0" xfId="0" applyNumberFormat="1" applyFont="1" applyFill="1"/>
    <xf numFmtId="0" fontId="27" fillId="2" borderId="5" xfId="6" quotePrefix="1" applyFill="1" applyBorder="1" applyAlignment="1">
      <alignment horizontal="left"/>
    </xf>
    <xf numFmtId="166" fontId="1" fillId="3" borderId="5" xfId="0" applyNumberFormat="1" applyFont="1" applyFill="1" applyBorder="1" applyAlignment="1">
      <alignment horizontal="center" vertical="center"/>
    </xf>
    <xf numFmtId="0" fontId="3" fillId="8" borderId="5" xfId="0" applyFont="1" applyFill="1" applyBorder="1" applyAlignment="1">
      <alignment horizontal="center"/>
    </xf>
    <xf numFmtId="0" fontId="1" fillId="8" borderId="5" xfId="0" applyFont="1" applyFill="1" applyBorder="1" applyAlignment="1">
      <alignment horizontal="center"/>
    </xf>
    <xf numFmtId="0" fontId="3" fillId="6" borderId="5" xfId="0" applyFont="1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165" fontId="3" fillId="4" borderId="5" xfId="0" applyNumberFormat="1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166" fontId="1" fillId="4" borderId="5" xfId="0" applyNumberFormat="1" applyFont="1" applyFill="1" applyBorder="1" applyAlignment="1">
      <alignment horizontal="right"/>
    </xf>
    <xf numFmtId="0" fontId="1" fillId="4" borderId="5" xfId="0" applyFont="1" applyFill="1" applyBorder="1" applyAlignment="1">
      <alignment horizontal="left"/>
    </xf>
    <xf numFmtId="0" fontId="11" fillId="4" borderId="5" xfId="0" quotePrefix="1" applyFont="1" applyFill="1" applyBorder="1" applyAlignment="1">
      <alignment horizontal="center"/>
    </xf>
    <xf numFmtId="0" fontId="1" fillId="11" borderId="5" xfId="0" applyFont="1" applyFill="1" applyBorder="1" applyAlignment="1">
      <alignment horizontal="center" vertical="center"/>
    </xf>
    <xf numFmtId="166" fontId="1" fillId="11" borderId="5" xfId="0" applyNumberFormat="1" applyFont="1" applyFill="1" applyBorder="1" applyAlignment="1">
      <alignment horizontal="right" vertical="center"/>
    </xf>
    <xf numFmtId="0" fontId="1" fillId="11" borderId="5" xfId="0" quotePrefix="1" applyFont="1" applyFill="1" applyBorder="1" applyAlignment="1">
      <alignment horizontal="left"/>
    </xf>
    <xf numFmtId="0" fontId="27" fillId="11" borderId="5" xfId="6" applyFill="1" applyBorder="1" applyAlignment="1">
      <alignment horizontal="left" vertical="center"/>
    </xf>
    <xf numFmtId="0" fontId="11" fillId="11" borderId="5" xfId="0" quotePrefix="1" applyFont="1" applyFill="1" applyBorder="1" applyAlignment="1">
      <alignment horizontal="center" vertical="center"/>
    </xf>
    <xf numFmtId="0" fontId="1" fillId="11" borderId="5" xfId="0" quotePrefix="1" applyFont="1" applyFill="1" applyBorder="1" applyAlignment="1">
      <alignment horizontal="left" vertical="center"/>
    </xf>
    <xf numFmtId="165" fontId="3" fillId="14" borderId="5" xfId="0" applyNumberFormat="1" applyFont="1" applyFill="1" applyBorder="1" applyAlignment="1">
      <alignment horizontal="center" vertical="center"/>
    </xf>
    <xf numFmtId="0" fontId="3" fillId="14" borderId="5" xfId="0" applyFont="1" applyFill="1" applyBorder="1" applyAlignment="1">
      <alignment horizontal="center" vertical="center"/>
    </xf>
    <xf numFmtId="0" fontId="1" fillId="14" borderId="5" xfId="0" applyFont="1" applyFill="1" applyBorder="1" applyAlignment="1">
      <alignment horizontal="center" vertical="center"/>
    </xf>
    <xf numFmtId="166" fontId="1" fillId="14" borderId="5" xfId="0" applyNumberFormat="1" applyFont="1" applyFill="1" applyBorder="1" applyAlignment="1">
      <alignment horizontal="right" vertical="center"/>
    </xf>
    <xf numFmtId="0" fontId="1" fillId="14" borderId="5" xfId="0" quotePrefix="1" applyFont="1" applyFill="1" applyBorder="1" applyAlignment="1">
      <alignment horizontal="left" vertical="center"/>
    </xf>
    <xf numFmtId="0" fontId="27" fillId="14" borderId="5" xfId="6" applyFill="1" applyBorder="1" applyAlignment="1">
      <alignment horizontal="left" vertical="center"/>
    </xf>
    <xf numFmtId="0" fontId="11" fillId="14" borderId="5" xfId="0" quotePrefix="1" applyFont="1" applyFill="1" applyBorder="1" applyAlignment="1">
      <alignment horizontal="center" vertical="center"/>
    </xf>
    <xf numFmtId="0" fontId="3" fillId="11" borderId="5" xfId="0" applyFont="1" applyFill="1" applyBorder="1" applyAlignment="1">
      <alignment horizontal="center" vertical="center"/>
    </xf>
    <xf numFmtId="0" fontId="7" fillId="19" borderId="8" xfId="0" applyFont="1" applyFill="1" applyBorder="1" applyAlignment="1">
      <alignment horizontal="center" vertical="center"/>
    </xf>
    <xf numFmtId="0" fontId="11" fillId="3" borderId="5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166" fontId="1" fillId="2" borderId="5" xfId="0" applyNumberFormat="1" applyFont="1" applyFill="1" applyBorder="1" applyAlignment="1">
      <alignment horizontal="right" vertical="center"/>
    </xf>
    <xf numFmtId="0" fontId="27" fillId="2" borderId="5" xfId="6" applyFill="1" applyBorder="1" applyAlignment="1">
      <alignment horizontal="left" vertical="center"/>
    </xf>
    <xf numFmtId="0" fontId="11" fillId="2" borderId="5" xfId="0" quotePrefix="1" applyFont="1" applyFill="1" applyBorder="1" applyAlignment="1">
      <alignment horizontal="center" vertical="center"/>
    </xf>
    <xf numFmtId="0" fontId="0" fillId="2" borderId="5" xfId="0" applyFill="1" applyBorder="1" applyAlignment="1">
      <alignment horizontal="left" vertical="center"/>
    </xf>
    <xf numFmtId="0" fontId="0" fillId="3" borderId="5" xfId="0" applyFill="1" applyBorder="1" applyAlignment="1">
      <alignment horizontal="left" vertical="center"/>
    </xf>
    <xf numFmtId="0" fontId="27" fillId="2" borderId="5" xfId="6" quotePrefix="1" applyFill="1" applyBorder="1" applyAlignment="1">
      <alignment horizontal="left" vertical="center"/>
    </xf>
    <xf numFmtId="14" fontId="0" fillId="3" borderId="5" xfId="0" applyNumberFormat="1" applyFill="1" applyBorder="1"/>
    <xf numFmtId="0" fontId="1" fillId="2" borderId="5" xfId="0" applyFont="1" applyFill="1" applyBorder="1" applyAlignment="1">
      <alignment horizontal="left" vertical="center"/>
    </xf>
    <xf numFmtId="0" fontId="11" fillId="2" borderId="5" xfId="0" applyFont="1" applyFill="1" applyBorder="1" applyAlignment="1">
      <alignment horizontal="center" vertical="center"/>
    </xf>
    <xf numFmtId="166" fontId="1" fillId="2" borderId="5" xfId="0" quotePrefix="1" applyNumberFormat="1" applyFont="1" applyFill="1" applyBorder="1" applyAlignment="1">
      <alignment horizontal="right" vertical="center"/>
    </xf>
    <xf numFmtId="0" fontId="1" fillId="2" borderId="5" xfId="0" quotePrefix="1" applyFont="1" applyFill="1" applyBorder="1" applyAlignment="1">
      <alignment horizontal="left" vertical="center"/>
    </xf>
    <xf numFmtId="0" fontId="7" fillId="13" borderId="8" xfId="0" applyFont="1" applyFill="1" applyBorder="1" applyAlignment="1">
      <alignment horizontal="center" vertical="center"/>
    </xf>
    <xf numFmtId="0" fontId="1" fillId="3" borderId="0" xfId="0" applyFont="1" applyFill="1"/>
    <xf numFmtId="0" fontId="7" fillId="24" borderId="8" xfId="0" applyFont="1" applyFill="1" applyBorder="1" applyAlignment="1">
      <alignment horizontal="center" vertical="center"/>
    </xf>
    <xf numFmtId="0" fontId="27" fillId="3" borderId="5" xfId="6" quotePrefix="1" applyFill="1" applyBorder="1" applyAlignment="1">
      <alignment horizontal="left" vertical="center"/>
    </xf>
    <xf numFmtId="0" fontId="27" fillId="0" borderId="0" xfId="6"/>
    <xf numFmtId="167" fontId="27" fillId="2" borderId="5" xfId="6" applyNumberFormat="1" applyFill="1" applyBorder="1" applyAlignment="1">
      <alignment horizontal="left" vertical="center"/>
    </xf>
    <xf numFmtId="0" fontId="5" fillId="2" borderId="5" xfId="0" quotePrefix="1" applyFont="1" applyFill="1" applyBorder="1" applyAlignment="1">
      <alignment horizontal="center" vertical="center"/>
    </xf>
    <xf numFmtId="167" fontId="1" fillId="2" borderId="5" xfId="0" quotePrefix="1" applyNumberFormat="1" applyFont="1" applyFill="1" applyBorder="1" applyAlignment="1">
      <alignment horizontal="left" vertical="center"/>
    </xf>
    <xf numFmtId="167" fontId="0" fillId="2" borderId="5" xfId="0" applyNumberFormat="1" applyFill="1" applyBorder="1" applyAlignment="1">
      <alignment horizontal="left" vertical="center"/>
    </xf>
    <xf numFmtId="167" fontId="1" fillId="3" borderId="5" xfId="0" quotePrefix="1" applyNumberFormat="1" applyFont="1" applyFill="1" applyBorder="1" applyAlignment="1">
      <alignment horizontal="left" vertical="center"/>
    </xf>
    <xf numFmtId="167" fontId="1" fillId="3" borderId="5" xfId="0" applyNumberFormat="1" applyFont="1" applyFill="1" applyBorder="1" applyAlignment="1">
      <alignment horizontal="left" vertical="center"/>
    </xf>
    <xf numFmtId="0" fontId="5" fillId="3" borderId="5" xfId="0" quotePrefix="1" applyFont="1" applyFill="1" applyBorder="1" applyAlignment="1">
      <alignment horizontal="center"/>
    </xf>
    <xf numFmtId="0" fontId="9" fillId="3" borderId="5" xfId="0" quotePrefix="1" applyFont="1" applyFill="1" applyBorder="1" applyAlignment="1">
      <alignment horizontal="center"/>
    </xf>
    <xf numFmtId="0" fontId="9" fillId="2" borderId="5" xfId="0" quotePrefix="1" applyFont="1" applyFill="1" applyBorder="1" applyAlignment="1">
      <alignment horizontal="center"/>
    </xf>
    <xf numFmtId="0" fontId="10" fillId="3" borderId="5" xfId="0" quotePrefix="1" applyFont="1" applyFill="1" applyBorder="1" applyAlignment="1">
      <alignment horizontal="center"/>
    </xf>
    <xf numFmtId="0" fontId="10" fillId="3" borderId="5" xfId="0" applyFont="1" applyFill="1" applyBorder="1" applyAlignment="1">
      <alignment horizontal="center"/>
    </xf>
    <xf numFmtId="0" fontId="10" fillId="2" borderId="5" xfId="0" applyFont="1" applyFill="1" applyBorder="1" applyAlignment="1">
      <alignment horizontal="center"/>
    </xf>
    <xf numFmtId="166" fontId="1" fillId="3" borderId="5" xfId="0" applyNumberFormat="1" applyFont="1" applyFill="1" applyBorder="1" applyAlignment="1">
      <alignment horizontal="right" vertical="justify"/>
    </xf>
    <xf numFmtId="167" fontId="0" fillId="3" borderId="5" xfId="0" quotePrefix="1" applyNumberFormat="1" applyFill="1" applyBorder="1" applyAlignment="1">
      <alignment horizontal="left" vertical="justify"/>
    </xf>
    <xf numFmtId="167" fontId="0" fillId="2" borderId="5" xfId="0" applyNumberFormat="1" applyFill="1" applyBorder="1" applyAlignment="1">
      <alignment horizontal="left" vertical="justify"/>
    </xf>
    <xf numFmtId="167" fontId="1" fillId="2" borderId="5" xfId="0" applyNumberFormat="1" applyFont="1" applyFill="1" applyBorder="1" applyAlignment="1">
      <alignment horizontal="left" vertical="justify"/>
    </xf>
    <xf numFmtId="167" fontId="1" fillId="3" borderId="5" xfId="0" applyNumberFormat="1" applyFont="1" applyFill="1" applyBorder="1" applyAlignment="1">
      <alignment horizontal="left" vertical="justify"/>
    </xf>
    <xf numFmtId="14" fontId="0" fillId="3" borderId="5" xfId="0" applyNumberFormat="1" applyFill="1" applyBorder="1" applyAlignment="1">
      <alignment horizontal="left"/>
    </xf>
    <xf numFmtId="14" fontId="1" fillId="3" borderId="5" xfId="0" applyNumberFormat="1" applyFont="1" applyFill="1" applyBorder="1" applyAlignment="1">
      <alignment horizontal="left"/>
    </xf>
    <xf numFmtId="164" fontId="1" fillId="3" borderId="10" xfId="0" applyNumberFormat="1" applyFont="1" applyFill="1" applyBorder="1"/>
    <xf numFmtId="0" fontId="1" fillId="6" borderId="10" xfId="0" applyFont="1" applyFill="1" applyBorder="1"/>
    <xf numFmtId="14" fontId="0" fillId="6" borderId="5" xfId="0" applyNumberFormat="1" applyFill="1" applyBorder="1"/>
    <xf numFmtId="14" fontId="0" fillId="6" borderId="10" xfId="0" applyNumberFormat="1" applyFill="1" applyBorder="1"/>
    <xf numFmtId="165" fontId="3" fillId="3" borderId="10" xfId="0" applyNumberFormat="1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165" fontId="3" fillId="6" borderId="10" xfId="0" applyNumberFormat="1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/>
    </xf>
    <xf numFmtId="166" fontId="1" fillId="3" borderId="10" xfId="0" applyNumberFormat="1" applyFont="1" applyFill="1" applyBorder="1" applyAlignment="1">
      <alignment horizontal="right"/>
    </xf>
    <xf numFmtId="0" fontId="0" fillId="3" borderId="10" xfId="0" quotePrefix="1" applyFill="1" applyBorder="1" applyAlignment="1">
      <alignment horizontal="left"/>
    </xf>
    <xf numFmtId="0" fontId="0" fillId="3" borderId="10" xfId="0" applyFill="1" applyBorder="1" applyAlignment="1">
      <alignment horizontal="left"/>
    </xf>
    <xf numFmtId="0" fontId="9" fillId="3" borderId="10" xfId="0" quotePrefix="1" applyFont="1" applyFill="1" applyBorder="1" applyAlignment="1">
      <alignment horizontal="center"/>
    </xf>
    <xf numFmtId="0" fontId="7" fillId="0" borderId="25" xfId="0" applyFont="1" applyBorder="1" applyAlignment="1">
      <alignment horizontal="center" vertical="center"/>
    </xf>
    <xf numFmtId="0" fontId="23" fillId="0" borderId="0" xfId="0" applyFont="1"/>
    <xf numFmtId="164" fontId="13" fillId="0" borderId="26" xfId="0" applyNumberFormat="1" applyFont="1" applyBorder="1"/>
    <xf numFmtId="0" fontId="13" fillId="0" borderId="26" xfId="0" applyFont="1" applyBorder="1"/>
    <xf numFmtId="14" fontId="13" fillId="0" borderId="26" xfId="0" applyNumberFormat="1" applyFont="1" applyBorder="1" applyAlignment="1">
      <alignment horizontal="left"/>
    </xf>
    <xf numFmtId="165" fontId="24" fillId="19" borderId="26" xfId="0" applyNumberFormat="1" applyFont="1" applyFill="1" applyBorder="1" applyAlignment="1">
      <alignment horizontal="left" vertical="center"/>
    </xf>
    <xf numFmtId="0" fontId="24" fillId="19" borderId="26" xfId="0" applyFont="1" applyFill="1" applyBorder="1" applyAlignment="1">
      <alignment horizontal="left" vertical="center"/>
    </xf>
    <xf numFmtId="0" fontId="13" fillId="0" borderId="26" xfId="0" applyFont="1" applyBorder="1" applyAlignment="1">
      <alignment horizontal="left"/>
    </xf>
    <xf numFmtId="166" fontId="13" fillId="0" borderId="26" xfId="0" applyNumberFormat="1" applyFont="1" applyBorder="1" applyAlignment="1">
      <alignment horizontal="left"/>
    </xf>
    <xf numFmtId="0" fontId="13" fillId="0" borderId="26" xfId="0" quotePrefix="1" applyFont="1" applyBorder="1" applyAlignment="1">
      <alignment horizontal="left"/>
    </xf>
    <xf numFmtId="0" fontId="25" fillId="0" borderId="26" xfId="0" quotePrefix="1" applyFont="1" applyBorder="1" applyAlignment="1">
      <alignment horizontal="left"/>
    </xf>
    <xf numFmtId="0" fontId="26" fillId="0" borderId="27" xfId="0" applyFont="1" applyBorder="1" applyAlignment="1">
      <alignment horizontal="left" vertical="center"/>
    </xf>
    <xf numFmtId="0" fontId="13" fillId="0" borderId="28" xfId="1" applyFont="1" applyBorder="1" applyAlignment="1">
      <alignment horizontal="center"/>
    </xf>
    <xf numFmtId="0" fontId="13" fillId="0" borderId="29" xfId="1" applyFont="1" applyBorder="1" applyAlignment="1">
      <alignment horizontal="center"/>
    </xf>
    <xf numFmtId="0" fontId="13" fillId="0" borderId="30" xfId="1" applyFont="1" applyBorder="1" applyAlignment="1">
      <alignment horizontal="center"/>
    </xf>
  </cellXfs>
  <cellStyles count="7">
    <cellStyle name="Hypertextový odkaz" xfId="3" builtinId="8"/>
    <cellStyle name="Hypertextový odkaz 2" xfId="6" xr:uid="{AFF6180D-78D5-449F-984D-3F6E8269639E}"/>
    <cellStyle name="Normální" xfId="0" builtinId="0"/>
    <cellStyle name="Normální 2" xfId="1" xr:uid="{2BDB710E-5483-4016-9A04-47982A958BB2}"/>
    <cellStyle name="Normální 3" xfId="2" xr:uid="{E0D98428-BDA3-429D-AF58-8143A3B6D2CC}"/>
    <cellStyle name="Normální 3 2" xfId="5" xr:uid="{149B3B3D-704D-4BC6-A51F-B2D78DA3A2EB}"/>
    <cellStyle name="Normální 4" xfId="4" xr:uid="{7DD4EAF8-35A0-4E08-8864-6EC42DB55311}"/>
  </cellStyles>
  <dxfs count="18">
    <dxf>
      <fill>
        <patternFill>
          <bgColor theme="9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ont>
        <b/>
      </font>
      <fill>
        <patternFill>
          <bgColor theme="5" tint="-0.24994659260841701"/>
        </patternFill>
      </fill>
    </dxf>
    <dxf>
      <font>
        <b/>
      </font>
      <fill>
        <patternFill>
          <bgColor theme="5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2" tint="-9.9948118533890809E-2"/>
        </patternFill>
      </fill>
    </dxf>
    <dxf>
      <font>
        <b/>
      </font>
      <fill>
        <patternFill>
          <bgColor theme="5" tint="-0.24994659260841701"/>
        </patternFill>
      </fill>
    </dxf>
    <dxf>
      <font>
        <b/>
      </font>
      <fill>
        <patternFill>
          <bgColor theme="5" tint="-0.24994659260841701"/>
        </patternFill>
      </fill>
    </dxf>
    <dxf>
      <font>
        <b/>
      </font>
      <fill>
        <patternFill>
          <bgColor theme="5" tint="-0.24994659260841701"/>
        </patternFill>
      </fill>
    </dxf>
    <dxf>
      <font>
        <b/>
      </font>
      <fill>
        <patternFill>
          <bgColor theme="5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-0.24994659260841701"/>
        </patternFill>
      </fill>
    </dxf>
    <dxf>
      <font>
        <b/>
      </font>
      <fill>
        <patternFill>
          <bgColor theme="5" tint="-0.24994659260841701"/>
        </patternFill>
      </fill>
    </dxf>
    <dxf>
      <font>
        <b/>
      </font>
      <fill>
        <patternFill>
          <bgColor theme="5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onza\Documents\13_Programming\HTML\Vrstvy-web\00%20-%20Seznam2024%20(Vse)%20-%20kopie.xlsx" TargetMode="External"/><Relationship Id="rId1" Type="http://schemas.openxmlformats.org/officeDocument/2006/relationships/externalLinkPath" Target="/Users/honza/Documents/13_Programming/HTML/Vrstvy-web/00%20-%20Seznam2024%20(Vse)%20-%20kopi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2025&amp;UTZ"/>
      <sheetName val="Tel.sez."/>
      <sheetName val="SZO PZS"/>
      <sheetName val="ArchivStaveb"/>
      <sheetName val="Sklad_B105"/>
      <sheetName val="Závady"/>
      <sheetName val="články"/>
      <sheetName val="IS&amp;Uz"/>
      <sheetName val="Info"/>
      <sheetName val="Vzorce_test"/>
      <sheetName val="Vzorce"/>
      <sheetName val="Sděl."/>
      <sheetName val="Stavba &lt;5let"/>
      <sheetName val="LzeOdstranit"/>
      <sheetName val="PZ a UTZ"/>
      <sheetName val="2025&amp;UTZ (2)"/>
      <sheetName val="Vše (2)"/>
      <sheetName val="2024"/>
      <sheetName val="2025"/>
      <sheetName val="List1"/>
      <sheetName val="Paths"/>
      <sheetName val="PZ a UTZ_orig"/>
    </sheetNames>
    <sheetDataSet>
      <sheetData sheetId="0" refreshError="1"/>
      <sheetData sheetId="1">
        <row r="42">
          <cell r="C42">
            <v>728462763</v>
          </cell>
          <cell r="D42" t="str">
            <v>Nemoc</v>
          </cell>
        </row>
        <row r="43">
          <cell r="C43">
            <v>724214663</v>
          </cell>
          <cell r="D43" t="str">
            <v>V kanceláři</v>
          </cell>
        </row>
        <row r="46">
          <cell r="C46">
            <v>725339118</v>
          </cell>
          <cell r="D46" t="str">
            <v>V kanceláři</v>
          </cell>
        </row>
        <row r="47">
          <cell r="C47">
            <v>724862430</v>
          </cell>
          <cell r="D47" t="str">
            <v>V kanceláři</v>
          </cell>
        </row>
        <row r="48">
          <cell r="C48">
            <v>724862387</v>
          </cell>
          <cell r="D48" t="str">
            <v>4.596</v>
          </cell>
        </row>
        <row r="49">
          <cell r="C49">
            <v>724214681</v>
          </cell>
          <cell r="D49" t="str">
            <v>DOMAŽLICE</v>
          </cell>
        </row>
        <row r="50">
          <cell r="C50">
            <v>724644317</v>
          </cell>
        </row>
        <row r="51">
          <cell r="C51">
            <v>724214678</v>
          </cell>
          <cell r="D51" t="str">
            <v>V kanceláři</v>
          </cell>
        </row>
        <row r="54">
          <cell r="C54">
            <v>724214647</v>
          </cell>
          <cell r="D54" t="str">
            <v>28,872+ HOSTOUŇ</v>
          </cell>
        </row>
        <row r="57">
          <cell r="C57">
            <v>724862388</v>
          </cell>
          <cell r="D57" t="str">
            <v>18,437+ KDYNĚ</v>
          </cell>
        </row>
        <row r="58">
          <cell r="C58">
            <v>725582092</v>
          </cell>
          <cell r="D58" t="str">
            <v>PŇOVANY</v>
          </cell>
        </row>
        <row r="59">
          <cell r="C59">
            <v>725741946</v>
          </cell>
          <cell r="D59" t="str">
            <v>KŘIMICE</v>
          </cell>
        </row>
        <row r="60">
          <cell r="C60">
            <v>725363406</v>
          </cell>
        </row>
        <row r="62">
          <cell r="C62">
            <v>724932650</v>
          </cell>
          <cell r="D62" t="str">
            <v>KŘIMICE-KOZOLUPY</v>
          </cell>
        </row>
        <row r="63">
          <cell r="C63">
            <v>725582094</v>
          </cell>
          <cell r="D63" t="str">
            <v>Nemoc</v>
          </cell>
        </row>
        <row r="69">
          <cell r="C69">
            <v>721654457</v>
          </cell>
          <cell r="D69" t="str">
            <v>PLANÁ</v>
          </cell>
        </row>
        <row r="77">
          <cell r="C77">
            <v>724932663</v>
          </cell>
          <cell r="D77" t="str">
            <v>V kanceláři</v>
          </cell>
        </row>
        <row r="78">
          <cell r="C78">
            <v>724932957</v>
          </cell>
          <cell r="D78" t="str">
            <v>Dovolená</v>
          </cell>
        </row>
        <row r="79">
          <cell r="C79">
            <v>602296179</v>
          </cell>
          <cell r="D79" t="str">
            <v>V kanceláři</v>
          </cell>
        </row>
        <row r="80">
          <cell r="C80">
            <v>725582091</v>
          </cell>
          <cell r="D80" t="str">
            <v>V kanceláři</v>
          </cell>
        </row>
        <row r="81">
          <cell r="C81">
            <v>606499607</v>
          </cell>
          <cell r="D81" t="str">
            <v>V kanceláři</v>
          </cell>
        </row>
        <row r="82">
          <cell r="C82">
            <v>602271646</v>
          </cell>
          <cell r="D82" t="str">
            <v>V kanceláři</v>
          </cell>
        </row>
        <row r="83">
          <cell r="C83">
            <v>725061917</v>
          </cell>
          <cell r="D83" t="str">
            <v>V kanceláři</v>
          </cell>
        </row>
        <row r="84">
          <cell r="C84">
            <v>720029031</v>
          </cell>
          <cell r="D84" t="str">
            <v>V kanceláři</v>
          </cell>
        </row>
        <row r="85">
          <cell r="C85">
            <v>725339122</v>
          </cell>
          <cell r="D85" t="str">
            <v>V kanceláři</v>
          </cell>
        </row>
        <row r="86">
          <cell r="C86">
            <v>722971939</v>
          </cell>
          <cell r="D86" t="str">
            <v>V kanceláři</v>
          </cell>
        </row>
        <row r="87">
          <cell r="C87">
            <v>724214607</v>
          </cell>
          <cell r="D87" t="str">
            <v>V kanceláři</v>
          </cell>
        </row>
        <row r="88">
          <cell r="C88">
            <v>724932597</v>
          </cell>
          <cell r="D88" t="str">
            <v>Nemoc</v>
          </cell>
        </row>
        <row r="89">
          <cell r="C89">
            <v>724862433</v>
          </cell>
          <cell r="D89" t="str">
            <v>V kanceláři</v>
          </cell>
        </row>
        <row r="92">
          <cell r="C92">
            <v>606699219</v>
          </cell>
          <cell r="D92" t="str">
            <v>PLZEŇ</v>
          </cell>
        </row>
        <row r="93">
          <cell r="C93">
            <v>725339121</v>
          </cell>
          <cell r="D93" t="str">
            <v>PLZEŇ</v>
          </cell>
        </row>
        <row r="94">
          <cell r="C94">
            <v>724214559</v>
          </cell>
          <cell r="D94" t="str">
            <v>Dovolená</v>
          </cell>
        </row>
        <row r="95">
          <cell r="C95">
            <v>603418035</v>
          </cell>
          <cell r="D95" t="str">
            <v>PLZEŇ</v>
          </cell>
        </row>
        <row r="96">
          <cell r="C96">
            <v>602668264</v>
          </cell>
          <cell r="D96" t="str">
            <v>TŘEMOŠNÁ</v>
          </cell>
        </row>
        <row r="97">
          <cell r="C97">
            <v>602117762</v>
          </cell>
          <cell r="D97" t="str">
            <v>V kanceláři</v>
          </cell>
        </row>
        <row r="98">
          <cell r="C98">
            <v>602649764</v>
          </cell>
          <cell r="D98" t="str">
            <v>PLZEŇ</v>
          </cell>
        </row>
        <row r="99">
          <cell r="C99">
            <v>725138711</v>
          </cell>
          <cell r="D99" t="str">
            <v>ROKYCANY, MIROŠOV</v>
          </cell>
        </row>
        <row r="100">
          <cell r="C100">
            <v>607228744</v>
          </cell>
          <cell r="D100" t="str">
            <v>PLZEŇ</v>
          </cell>
        </row>
        <row r="101">
          <cell r="C101">
            <v>602282288</v>
          </cell>
          <cell r="D101" t="str">
            <v>Dovolená</v>
          </cell>
        </row>
        <row r="102">
          <cell r="C102">
            <v>607233605</v>
          </cell>
          <cell r="D102" t="str">
            <v>PLZEŇ</v>
          </cell>
        </row>
        <row r="103">
          <cell r="C103">
            <v>724932741</v>
          </cell>
          <cell r="D103" t="str">
            <v>PLZEŇ</v>
          </cell>
        </row>
        <row r="104">
          <cell r="C104">
            <v>724862434</v>
          </cell>
          <cell r="D104" t="str">
            <v>ABE HOLOUBKOV- ROKYCANY</v>
          </cell>
        </row>
        <row r="105">
          <cell r="C105">
            <v>607233937</v>
          </cell>
          <cell r="D105" t="str">
            <v>PLZEŇ</v>
          </cell>
        </row>
        <row r="106">
          <cell r="C106">
            <v>724862436</v>
          </cell>
          <cell r="D106" t="str">
            <v>ROKYCANY</v>
          </cell>
        </row>
        <row r="107">
          <cell r="C107">
            <v>724644331</v>
          </cell>
          <cell r="D107" t="str">
            <v>ABE ROKYCANY- EJPOVICE</v>
          </cell>
        </row>
        <row r="108">
          <cell r="C108">
            <v>702062264</v>
          </cell>
          <cell r="D108" t="str">
            <v>HOLOUBKOV</v>
          </cell>
        </row>
        <row r="109">
          <cell r="C109">
            <v>702062263</v>
          </cell>
          <cell r="D109" t="str">
            <v>HOLOUBKOV</v>
          </cell>
        </row>
        <row r="112">
          <cell r="C112">
            <v>725339120</v>
          </cell>
          <cell r="D112" t="str">
            <v>NEZVĚSTICE</v>
          </cell>
        </row>
        <row r="113">
          <cell r="C113">
            <v>602206551</v>
          </cell>
          <cell r="D113" t="str">
            <v>PLZEŇ</v>
          </cell>
        </row>
        <row r="114">
          <cell r="C114">
            <v>606716285</v>
          </cell>
          <cell r="D114" t="str">
            <v>V kanceláři</v>
          </cell>
        </row>
        <row r="115">
          <cell r="C115">
            <v>728174692</v>
          </cell>
          <cell r="D115" t="str">
            <v>PLZEŇ</v>
          </cell>
        </row>
        <row r="116">
          <cell r="C116">
            <v>728462821</v>
          </cell>
          <cell r="D116" t="str">
            <v>PLZEŇ</v>
          </cell>
        </row>
        <row r="117">
          <cell r="C117">
            <v>725582093</v>
          </cell>
          <cell r="D117" t="str">
            <v>BLOVICE</v>
          </cell>
        </row>
        <row r="118">
          <cell r="C118">
            <v>725339123</v>
          </cell>
          <cell r="D118" t="str">
            <v>31.284</v>
          </cell>
        </row>
        <row r="119">
          <cell r="C119">
            <v>724862431</v>
          </cell>
          <cell r="D119" t="str">
            <v>ŽDÍREC</v>
          </cell>
        </row>
        <row r="120">
          <cell r="C120">
            <v>724450266</v>
          </cell>
          <cell r="D120" t="str">
            <v>ST.PLZENEC</v>
          </cell>
        </row>
        <row r="121">
          <cell r="C121">
            <v>602668277</v>
          </cell>
          <cell r="D121" t="str">
            <v>NEPOMUK</v>
          </cell>
        </row>
        <row r="122">
          <cell r="C122">
            <v>724644248</v>
          </cell>
          <cell r="D122" t="str">
            <v>Dovolená</v>
          </cell>
        </row>
        <row r="123">
          <cell r="C123">
            <v>725363406</v>
          </cell>
          <cell r="D123" t="e">
            <v>#N/A</v>
          </cell>
        </row>
        <row r="124">
          <cell r="C124">
            <v>724495589</v>
          </cell>
          <cell r="D124" t="str">
            <v>Dovolená</v>
          </cell>
        </row>
        <row r="125">
          <cell r="C125">
            <v>725339124</v>
          </cell>
          <cell r="D125" t="str">
            <v>26.505 ŽICHOVICE</v>
          </cell>
        </row>
        <row r="126">
          <cell r="C126">
            <v>725741945</v>
          </cell>
          <cell r="D126" t="str">
            <v>HOR. PŘEDM.</v>
          </cell>
        </row>
        <row r="127">
          <cell r="C127">
            <v>605523102</v>
          </cell>
          <cell r="D127" t="str">
            <v>PLZEŇ</v>
          </cell>
        </row>
        <row r="128">
          <cell r="C128">
            <v>602668276</v>
          </cell>
          <cell r="D128" t="str">
            <v>BĚŠINY</v>
          </cell>
        </row>
        <row r="129">
          <cell r="C129">
            <v>725363405</v>
          </cell>
          <cell r="D129" t="str">
            <v>ŽELEZNÁ RUDA</v>
          </cell>
        </row>
        <row r="130">
          <cell r="C130">
            <v>602668275</v>
          </cell>
          <cell r="D130" t="str">
            <v>JANOVICE</v>
          </cell>
        </row>
        <row r="131">
          <cell r="C131">
            <v>724901887</v>
          </cell>
          <cell r="D131" t="str">
            <v>1,689         3,304</v>
          </cell>
        </row>
        <row r="132">
          <cell r="C132">
            <v>725364837</v>
          </cell>
          <cell r="D132" t="str">
            <v>NEPOMUK</v>
          </cell>
        </row>
        <row r="133">
          <cell r="C133">
            <v>725582090</v>
          </cell>
          <cell r="D133" t="str">
            <v>DOBŘANY - PŘEŠTICE</v>
          </cell>
        </row>
        <row r="134">
          <cell r="C134">
            <v>724214556</v>
          </cell>
          <cell r="D134" t="str">
            <v>DOBŘANY</v>
          </cell>
        </row>
        <row r="135">
          <cell r="C135">
            <v>607232200</v>
          </cell>
          <cell r="D135" t="str">
            <v>PLZEŇ</v>
          </cell>
        </row>
        <row r="136">
          <cell r="C136">
            <v>724644308</v>
          </cell>
          <cell r="D136" t="str">
            <v>Dovolená</v>
          </cell>
        </row>
        <row r="139">
          <cell r="C139">
            <v>728462763</v>
          </cell>
          <cell r="D139" t="str">
            <v>Nemoc</v>
          </cell>
        </row>
        <row r="140">
          <cell r="C140">
            <v>724862430</v>
          </cell>
          <cell r="D140" t="str">
            <v>V kanceláři</v>
          </cell>
        </row>
        <row r="141">
          <cell r="C141">
            <v>724862387</v>
          </cell>
          <cell r="D141" t="str">
            <v>4.596</v>
          </cell>
        </row>
        <row r="142">
          <cell r="C142">
            <v>725339118</v>
          </cell>
          <cell r="D142" t="str">
            <v>V kanceláři</v>
          </cell>
        </row>
        <row r="143">
          <cell r="C143">
            <v>724862388</v>
          </cell>
          <cell r="D143" t="str">
            <v>18,437+ KDYNĚ</v>
          </cell>
        </row>
        <row r="144">
          <cell r="C144">
            <v>724214678</v>
          </cell>
          <cell r="D144" t="e">
            <v>#N/A</v>
          </cell>
        </row>
        <row r="145">
          <cell r="C145">
            <v>724214681</v>
          </cell>
          <cell r="D145" t="str">
            <v>DOMAŽLICE</v>
          </cell>
        </row>
        <row r="146">
          <cell r="C146">
            <v>724214647</v>
          </cell>
          <cell r="D146" t="str">
            <v>28,872+ HOSTOUŇ</v>
          </cell>
        </row>
        <row r="147">
          <cell r="C147">
            <v>601375102</v>
          </cell>
          <cell r="D147" t="str">
            <v>Nemoc</v>
          </cell>
        </row>
        <row r="148">
          <cell r="C148">
            <v>724644317</v>
          </cell>
          <cell r="D148" t="str">
            <v>V kanceláři</v>
          </cell>
        </row>
        <row r="149">
          <cell r="C149">
            <v>724214491</v>
          </cell>
          <cell r="D149" t="str">
            <v>KŘIMICE-KOZOLUPY</v>
          </cell>
        </row>
        <row r="150">
          <cell r="C150">
            <v>725582092</v>
          </cell>
          <cell r="D150" t="str">
            <v>PŇOVANY</v>
          </cell>
        </row>
        <row r="151">
          <cell r="C151">
            <v>607032129</v>
          </cell>
          <cell r="D151" t="str">
            <v>V kanceláři</v>
          </cell>
        </row>
        <row r="152">
          <cell r="C152">
            <v>725582094</v>
          </cell>
          <cell r="D152" t="str">
            <v>Nemoc</v>
          </cell>
        </row>
        <row r="153">
          <cell r="C153">
            <v>721654457</v>
          </cell>
          <cell r="D153" t="str">
            <v>PLANÁ</v>
          </cell>
        </row>
        <row r="154">
          <cell r="C154">
            <v>725363407</v>
          </cell>
          <cell r="D154" t="str">
            <v>STŘÍBRO</v>
          </cell>
        </row>
        <row r="155">
          <cell r="C155">
            <v>724214467</v>
          </cell>
          <cell r="D155" t="str">
            <v>CHODOVÁ PLANÁ</v>
          </cell>
        </row>
        <row r="156">
          <cell r="C156">
            <v>607064526</v>
          </cell>
          <cell r="D156" t="str">
            <v>V kanceláři</v>
          </cell>
        </row>
        <row r="157">
          <cell r="C157">
            <v>725741946</v>
          </cell>
          <cell r="D157" t="str">
            <v>KŘIMICE</v>
          </cell>
        </row>
        <row r="158">
          <cell r="C158">
            <v>725363406</v>
          </cell>
          <cell r="D158" t="e">
            <v>#N/A</v>
          </cell>
        </row>
        <row r="159">
          <cell r="C159">
            <v>724214663</v>
          </cell>
          <cell r="D159" t="str">
            <v>V kanceláři</v>
          </cell>
        </row>
        <row r="164">
          <cell r="C164">
            <v>606699219</v>
          </cell>
          <cell r="D164" t="str">
            <v>PLZEŇ</v>
          </cell>
        </row>
        <row r="165">
          <cell r="C165">
            <v>602649764</v>
          </cell>
          <cell r="D165" t="str">
            <v>PLZEŇ</v>
          </cell>
        </row>
        <row r="166">
          <cell r="D166" t="str">
            <v>PLZEŇ</v>
          </cell>
        </row>
        <row r="167">
          <cell r="C167">
            <v>724214559</v>
          </cell>
          <cell r="D167" t="str">
            <v>Dovolená</v>
          </cell>
        </row>
        <row r="170">
          <cell r="C170">
            <v>724214559</v>
          </cell>
          <cell r="D170" t="str">
            <v>Dovolená</v>
          </cell>
        </row>
        <row r="174">
          <cell r="C174">
            <v>724932741</v>
          </cell>
          <cell r="D174" t="str">
            <v>PLZEŇ</v>
          </cell>
        </row>
        <row r="175">
          <cell r="C175">
            <v>724862436</v>
          </cell>
          <cell r="D175" t="str">
            <v>ROKYCANY</v>
          </cell>
        </row>
        <row r="179">
          <cell r="C179">
            <v>602649764</v>
          </cell>
          <cell r="D179" t="e">
            <v>#N/A</v>
          </cell>
        </row>
        <row r="187">
          <cell r="C187" t="str">
            <v xml:space="preserve"> </v>
          </cell>
        </row>
        <row r="190">
          <cell r="C190">
            <v>725339121</v>
          </cell>
          <cell r="D190" t="str">
            <v>PLZEŇ</v>
          </cell>
        </row>
        <row r="196">
          <cell r="C196">
            <v>725339120</v>
          </cell>
        </row>
        <row r="197">
          <cell r="C197">
            <v>602206551</v>
          </cell>
          <cell r="D197" t="str">
            <v>PLZEŇ</v>
          </cell>
        </row>
        <row r="198">
          <cell r="C198">
            <v>724644308</v>
          </cell>
          <cell r="D198" t="str">
            <v>Dovolená</v>
          </cell>
        </row>
        <row r="201">
          <cell r="C201">
            <v>725582093</v>
          </cell>
          <cell r="D201" t="str">
            <v>BLOVICE</v>
          </cell>
        </row>
        <row r="206">
          <cell r="C206">
            <v>725741945</v>
          </cell>
          <cell r="D206" t="str">
            <v>HOR. PŘEDM.</v>
          </cell>
        </row>
        <row r="208">
          <cell r="C208">
            <v>725339123</v>
          </cell>
          <cell r="D208" t="str">
            <v>NEZVĚSTICE</v>
          </cell>
        </row>
        <row r="214">
          <cell r="C214">
            <v>728174692</v>
          </cell>
        </row>
        <row r="216">
          <cell r="C216">
            <v>725582090</v>
          </cell>
          <cell r="D216" t="str">
            <v>DOBŘANY - PŘEŠTICE</v>
          </cell>
        </row>
        <row r="220">
          <cell r="C220">
            <v>725363405</v>
          </cell>
          <cell r="D220" t="str">
            <v>ŽELEZNÁ RUDA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96">
          <cell r="E96" t="str">
            <v>PLZEŇ</v>
          </cell>
        </row>
      </sheetData>
      <sheetData sheetId="10"/>
      <sheetData sheetId="11" refreshError="1"/>
      <sheetData sheetId="12" refreshError="1"/>
      <sheetData sheetId="13" refreshError="1"/>
      <sheetData sheetId="14">
        <row r="2">
          <cell r="E2" t="str">
            <v>km</v>
          </cell>
          <cell r="F2" t="str">
            <v>typ</v>
          </cell>
          <cell r="G2" t="str">
            <v>číslo PZ</v>
          </cell>
          <cell r="H2" t="str">
            <v>Poslední protokol UTZ</v>
          </cell>
        </row>
        <row r="3">
          <cell r="E3" t="str">
            <v>10,077</v>
          </cell>
          <cell r="F3" t="str">
            <v>PZZ-RE (AZ)</v>
          </cell>
          <cell r="G3" t="str">
            <v>PZ 0766/19-E.49</v>
          </cell>
          <cell r="H3">
            <v>43585</v>
          </cell>
        </row>
        <row r="4">
          <cell r="E4" t="str">
            <v>10,504</v>
          </cell>
          <cell r="F4" t="str">
            <v>PZZ-K (AZ)</v>
          </cell>
          <cell r="G4" t="str">
            <v>PZ 1437/21-E.49</v>
          </cell>
          <cell r="H4">
            <v>44495</v>
          </cell>
        </row>
        <row r="5">
          <cell r="E5" t="str">
            <v>12,637</v>
          </cell>
          <cell r="F5" t="str">
            <v>PZZ-RE</v>
          </cell>
          <cell r="G5" t="str">
            <v>PZ 1710/20-E.49</v>
          </cell>
          <cell r="H5">
            <v>44067</v>
          </cell>
        </row>
        <row r="6">
          <cell r="E6" t="str">
            <v>12,846</v>
          </cell>
          <cell r="F6" t="str">
            <v>PZZ-RE</v>
          </cell>
          <cell r="G6" t="str">
            <v>PZ 1712/20-E.49</v>
          </cell>
          <cell r="H6">
            <v>44067</v>
          </cell>
        </row>
        <row r="7">
          <cell r="E7">
            <v>13.930999999999999</v>
          </cell>
          <cell r="F7" t="str">
            <v>PZZ-RE</v>
          </cell>
          <cell r="G7" t="str">
            <v>PZ 1403/19-E.49</v>
          </cell>
          <cell r="H7">
            <v>43760</v>
          </cell>
        </row>
        <row r="8">
          <cell r="E8">
            <v>13.852</v>
          </cell>
          <cell r="F8" t="str">
            <v>PZZ-RE (AZ)</v>
          </cell>
          <cell r="G8" t="str">
            <v>PZ 1404/19-E.49</v>
          </cell>
          <cell r="H8">
            <v>43760</v>
          </cell>
        </row>
        <row r="9">
          <cell r="E9" t="str">
            <v>15,054</v>
          </cell>
          <cell r="F9" t="str">
            <v>PZZ-RE</v>
          </cell>
          <cell r="G9" t="str">
            <v>PZ 0767/21-E.49</v>
          </cell>
          <cell r="H9">
            <v>44544</v>
          </cell>
        </row>
        <row r="10">
          <cell r="E10" t="str">
            <v>15,555</v>
          </cell>
          <cell r="F10" t="str">
            <v>PZZ-AC</v>
          </cell>
          <cell r="G10" t="str">
            <v>PZ 0888/07-E.49</v>
          </cell>
          <cell r="H10">
            <v>44648</v>
          </cell>
        </row>
        <row r="11">
          <cell r="E11" t="str">
            <v>16,006</v>
          </cell>
          <cell r="F11" t="str">
            <v>PZZ-RE (AZ)</v>
          </cell>
          <cell r="G11" t="str">
            <v>PZ 0745/21-E.49</v>
          </cell>
          <cell r="H11">
            <v>44491</v>
          </cell>
        </row>
        <row r="12">
          <cell r="E12" t="str">
            <v>16,669</v>
          </cell>
          <cell r="F12" t="str">
            <v>PZZ-AC</v>
          </cell>
          <cell r="G12" t="str">
            <v>PZ 0889/07-E.49</v>
          </cell>
          <cell r="H12">
            <v>44648</v>
          </cell>
        </row>
        <row r="13">
          <cell r="E13" t="str">
            <v>16,948</v>
          </cell>
          <cell r="F13" t="str">
            <v>PZZ-AC</v>
          </cell>
          <cell r="G13" t="str">
            <v>PZ 0890/07-E.49</v>
          </cell>
          <cell r="H13">
            <v>44648</v>
          </cell>
        </row>
        <row r="14">
          <cell r="E14" t="str">
            <v>17,588</v>
          </cell>
          <cell r="F14" t="str">
            <v>PZZ-RE</v>
          </cell>
          <cell r="G14" t="str">
            <v>PZ 0723/17-E.49</v>
          </cell>
          <cell r="H14">
            <v>44613</v>
          </cell>
        </row>
        <row r="15">
          <cell r="E15" t="str">
            <v>17,904</v>
          </cell>
          <cell r="F15" t="str">
            <v>PZZ-RE</v>
          </cell>
          <cell r="G15" t="str">
            <v>PZ 0724/17-E.49</v>
          </cell>
          <cell r="H15">
            <v>44613</v>
          </cell>
        </row>
        <row r="16">
          <cell r="E16" t="str">
            <v>18,397</v>
          </cell>
          <cell r="F16" t="str">
            <v>PZZ-RE</v>
          </cell>
          <cell r="G16" t="str">
            <v>PZ 0725/17-E.49</v>
          </cell>
          <cell r="H16">
            <v>44613</v>
          </cell>
        </row>
        <row r="17">
          <cell r="E17" t="str">
            <v>19,373</v>
          </cell>
          <cell r="F17" t="str">
            <v>PZZ-RE (AZ)</v>
          </cell>
          <cell r="G17" t="str">
            <v>PZ 1839/19-E.49</v>
          </cell>
          <cell r="H17">
            <v>43752</v>
          </cell>
        </row>
        <row r="18">
          <cell r="E18" t="str">
            <v>3,618</v>
          </cell>
          <cell r="F18" t="str">
            <v>PZZ-RE</v>
          </cell>
          <cell r="G18" t="str">
            <v>PZ 1712/17-E.49</v>
          </cell>
          <cell r="H18">
            <v>44811</v>
          </cell>
        </row>
        <row r="19">
          <cell r="E19" t="str">
            <v>3,975</v>
          </cell>
          <cell r="F19" t="str">
            <v>PZZ-RE</v>
          </cell>
          <cell r="G19" t="str">
            <v>PZ 1713/17-E.49</v>
          </cell>
          <cell r="H19">
            <v>44811</v>
          </cell>
        </row>
        <row r="23">
          <cell r="E23" t="str">
            <v>km</v>
          </cell>
          <cell r="F23" t="str">
            <v>typ</v>
          </cell>
          <cell r="G23" t="str">
            <v>číslo PZ</v>
          </cell>
          <cell r="H23" t="str">
            <v>Poslední protokol UTZ</v>
          </cell>
        </row>
        <row r="24">
          <cell r="E24">
            <v>0.34799999999999998</v>
          </cell>
          <cell r="F24" t="str">
            <v>PZZ-RE (AZ)</v>
          </cell>
          <cell r="G24" t="str">
            <v>PZ 0800/13-E.49</v>
          </cell>
          <cell r="H24">
            <v>44854</v>
          </cell>
        </row>
        <row r="25">
          <cell r="E25">
            <v>1.81</v>
          </cell>
          <cell r="F25" t="str">
            <v>PZZ-K</v>
          </cell>
          <cell r="G25" t="str">
            <v>PZ 2001/16-E.49</v>
          </cell>
          <cell r="H25">
            <v>44476</v>
          </cell>
        </row>
        <row r="26">
          <cell r="E26">
            <v>2.3319999999999999</v>
          </cell>
          <cell r="F26" t="str">
            <v>PZZ-K</v>
          </cell>
          <cell r="G26" t="str">
            <v>PZ 2002/16-E.49</v>
          </cell>
          <cell r="H26">
            <v>44476</v>
          </cell>
        </row>
        <row r="27">
          <cell r="E27">
            <v>2.6560000000000001</v>
          </cell>
          <cell r="F27" t="str">
            <v>PZZ-K</v>
          </cell>
          <cell r="G27" t="str">
            <v>PZ 2003/16-E.49</v>
          </cell>
          <cell r="H27">
            <v>44476</v>
          </cell>
        </row>
        <row r="28">
          <cell r="E28">
            <v>3.097</v>
          </cell>
          <cell r="F28" t="str">
            <v>PZZ-K</v>
          </cell>
          <cell r="G28" t="str">
            <v>PZ 2004/16-E.49</v>
          </cell>
          <cell r="H28">
            <v>44476</v>
          </cell>
        </row>
        <row r="29">
          <cell r="E29" t="str">
            <v>3,892 (3,900)</v>
          </cell>
          <cell r="F29" t="str">
            <v>PZZ-K</v>
          </cell>
          <cell r="G29" t="str">
            <v>PZ 1911/07-E.49</v>
          </cell>
          <cell r="H29">
            <v>44804</v>
          </cell>
        </row>
        <row r="30">
          <cell r="E30">
            <v>4.7309999999999999</v>
          </cell>
          <cell r="F30" t="str">
            <v>PZZ-K</v>
          </cell>
          <cell r="G30" t="str">
            <v>PZ 2008/16-E.49</v>
          </cell>
          <cell r="H30">
            <v>44476</v>
          </cell>
        </row>
        <row r="31">
          <cell r="E31">
            <v>5.0039999999999996</v>
          </cell>
          <cell r="F31" t="str">
            <v>PZZ-K</v>
          </cell>
          <cell r="G31" t="str">
            <v>PZ 2009/16-E.49</v>
          </cell>
          <cell r="H31">
            <v>44476</v>
          </cell>
        </row>
        <row r="32">
          <cell r="E32" t="str">
            <v>5,172+ 5,204</v>
          </cell>
          <cell r="F32" t="str">
            <v>PZZ-K (AZ)</v>
          </cell>
          <cell r="G32" t="str">
            <v>PZ 2010/16-E.49</v>
          </cell>
          <cell r="H32">
            <v>44476</v>
          </cell>
        </row>
        <row r="33">
          <cell r="E33">
            <v>5.4109999999999996</v>
          </cell>
          <cell r="F33" t="str">
            <v>PZZ-K</v>
          </cell>
          <cell r="G33" t="str">
            <v>PZ 2011/16-E.49</v>
          </cell>
          <cell r="H33">
            <v>44476</v>
          </cell>
        </row>
        <row r="34">
          <cell r="E34">
            <v>6.2619999999999996</v>
          </cell>
          <cell r="F34" t="str">
            <v>PZZ-K</v>
          </cell>
          <cell r="G34" t="str">
            <v>PZ 2012/16-E.49</v>
          </cell>
          <cell r="H34">
            <v>44476</v>
          </cell>
        </row>
        <row r="35">
          <cell r="E35">
            <v>6.8970000000000002</v>
          </cell>
          <cell r="F35" t="str">
            <v>PZZ-K</v>
          </cell>
          <cell r="G35" t="str">
            <v>PZ 2013/16-E.49</v>
          </cell>
          <cell r="H35">
            <v>44476</v>
          </cell>
        </row>
        <row r="36">
          <cell r="E36">
            <v>7.1</v>
          </cell>
          <cell r="F36" t="str">
            <v>PZZ-K</v>
          </cell>
          <cell r="G36" t="str">
            <v>PZ 2014/16-E.49</v>
          </cell>
          <cell r="H36">
            <v>44476</v>
          </cell>
        </row>
        <row r="37">
          <cell r="E37" t="str">
            <v>8,917 (8,583)</v>
          </cell>
          <cell r="F37" t="str">
            <v>PZZ-RE</v>
          </cell>
          <cell r="G37" t="str">
            <v>PZ 1918/06-E.49</v>
          </cell>
          <cell r="H37">
            <v>44260</v>
          </cell>
        </row>
        <row r="38">
          <cell r="E38" t="str">
            <v>9,692 (9,355)</v>
          </cell>
          <cell r="F38" t="str">
            <v>PZZ-RE</v>
          </cell>
          <cell r="G38" t="str">
            <v>PZ 1919/06-E.49</v>
          </cell>
          <cell r="H38">
            <v>44260</v>
          </cell>
        </row>
        <row r="39">
          <cell r="E39">
            <v>11.058</v>
          </cell>
          <cell r="F39" t="str">
            <v>PZZ-K</v>
          </cell>
          <cell r="G39" t="str">
            <v>PZ 2015/16-E.49</v>
          </cell>
          <cell r="H39">
            <v>44476</v>
          </cell>
        </row>
        <row r="40">
          <cell r="E40">
            <v>11.377000000000001</v>
          </cell>
          <cell r="F40" t="str">
            <v>PZZ-K</v>
          </cell>
          <cell r="G40" t="str">
            <v>PZ 2016/16-E.49</v>
          </cell>
          <cell r="H40">
            <v>44476</v>
          </cell>
        </row>
        <row r="41">
          <cell r="E41">
            <v>11.718999999999999</v>
          </cell>
          <cell r="F41" t="str">
            <v>PZZ-K</v>
          </cell>
          <cell r="G41" t="str">
            <v>PZ 2017/16-E.49</v>
          </cell>
          <cell r="H41">
            <v>44476</v>
          </cell>
        </row>
        <row r="42">
          <cell r="E42">
            <v>12.164999999999999</v>
          </cell>
          <cell r="F42" t="str">
            <v>PZZ-K</v>
          </cell>
          <cell r="G42" t="str">
            <v>PZ 2018/16-E.49</v>
          </cell>
          <cell r="H42">
            <v>44476</v>
          </cell>
        </row>
        <row r="43">
          <cell r="E43">
            <v>12.361000000000001</v>
          </cell>
          <cell r="F43" t="str">
            <v>PZZ-K</v>
          </cell>
          <cell r="G43" t="str">
            <v>PZ 2019/16-E.49</v>
          </cell>
          <cell r="H43">
            <v>44476</v>
          </cell>
        </row>
        <row r="44">
          <cell r="E44">
            <v>12.933</v>
          </cell>
          <cell r="F44" t="str">
            <v>PZZ-K</v>
          </cell>
          <cell r="G44" t="str">
            <v>PZ 2020/16-E.49</v>
          </cell>
          <cell r="H44">
            <v>44476</v>
          </cell>
        </row>
        <row r="45">
          <cell r="E45" t="str">
            <v>14,464 (14,471)</v>
          </cell>
          <cell r="F45" t="str">
            <v>PZZ-RE</v>
          </cell>
          <cell r="G45" t="str">
            <v>PZ 0951/23-E.49</v>
          </cell>
          <cell r="H45">
            <v>45099</v>
          </cell>
        </row>
        <row r="46">
          <cell r="E46">
            <v>15.05</v>
          </cell>
          <cell r="F46" t="str">
            <v>PZZ-RE (AZ)</v>
          </cell>
          <cell r="G46" t="str">
            <v>PZ 0952/23-E.49</v>
          </cell>
          <cell r="H46">
            <v>45099</v>
          </cell>
        </row>
        <row r="47">
          <cell r="E47">
            <v>19.486999999999998</v>
          </cell>
          <cell r="F47" t="str">
            <v>PZZ-RE (AZ)</v>
          </cell>
          <cell r="G47" t="str">
            <v>PZ 0954/23-E-49</v>
          </cell>
          <cell r="H47">
            <v>45099</v>
          </cell>
        </row>
        <row r="48">
          <cell r="E48">
            <v>20.516999999999999</v>
          </cell>
          <cell r="F48" t="str">
            <v>PZZ-RE (AZ)</v>
          </cell>
          <cell r="G48" t="str">
            <v>PZ 0955/23-E.49</v>
          </cell>
          <cell r="H48">
            <v>45099</v>
          </cell>
        </row>
        <row r="49">
          <cell r="E49">
            <v>21.175999999999998</v>
          </cell>
          <cell r="F49" t="str">
            <v>PZZ-RE</v>
          </cell>
          <cell r="G49" t="str">
            <v>PZ 747/12-E.49</v>
          </cell>
          <cell r="H49">
            <v>44679</v>
          </cell>
        </row>
        <row r="50">
          <cell r="E50">
            <v>22.388000000000002</v>
          </cell>
          <cell r="F50" t="str">
            <v>PZZ-RE</v>
          </cell>
          <cell r="G50" t="str">
            <v>PZ 748/12-E.49</v>
          </cell>
          <cell r="H50">
            <v>44679</v>
          </cell>
        </row>
        <row r="51">
          <cell r="E51">
            <v>23.486999999999998</v>
          </cell>
          <cell r="F51" t="str">
            <v>PZZ-RE (AZ)</v>
          </cell>
          <cell r="G51" t="str">
            <v>PZ 0983/22-E.49</v>
          </cell>
          <cell r="H51">
            <v>44713</v>
          </cell>
        </row>
        <row r="52">
          <cell r="E52">
            <v>24.4</v>
          </cell>
          <cell r="F52" t="str">
            <v>PZZ-RE (AZ)</v>
          </cell>
          <cell r="G52" t="str">
            <v>PZ 0984/22-E.49</v>
          </cell>
          <cell r="H52">
            <v>44713</v>
          </cell>
        </row>
        <row r="56">
          <cell r="E56" t="str">
            <v>km</v>
          </cell>
          <cell r="F56" t="str">
            <v>typ</v>
          </cell>
          <cell r="G56" t="str">
            <v>číslo PZ</v>
          </cell>
          <cell r="H56" t="str">
            <v>Poslední protokol UTZ</v>
          </cell>
        </row>
        <row r="57">
          <cell r="E57">
            <v>117.86</v>
          </cell>
          <cell r="F57" t="str">
            <v>AŽD 71 + E.D. (AZ)</v>
          </cell>
          <cell r="G57" t="str">
            <v>PZ 10150/96-E.49</v>
          </cell>
          <cell r="H57">
            <v>44951</v>
          </cell>
        </row>
        <row r="58">
          <cell r="E58" t="str">
            <v>120,593+120,627</v>
          </cell>
          <cell r="F58" t="str">
            <v>AŽD 71 + E.D.</v>
          </cell>
          <cell r="G58" t="str">
            <v>PZ 10322/96-E.49</v>
          </cell>
          <cell r="H58">
            <v>44342</v>
          </cell>
        </row>
        <row r="59">
          <cell r="E59">
            <v>122.02200000000001</v>
          </cell>
          <cell r="F59" t="str">
            <v>AŽD 71 (AZ)</v>
          </cell>
          <cell r="G59" t="str">
            <v>PZ 10323/96-E.49</v>
          </cell>
          <cell r="H59">
            <v>44670</v>
          </cell>
        </row>
        <row r="60">
          <cell r="E60">
            <v>122.72199999999999</v>
          </cell>
          <cell r="F60" t="str">
            <v>AŽD 71 (AZ)</v>
          </cell>
          <cell r="G60" t="str">
            <v>PZ 2832/02-E.49</v>
          </cell>
          <cell r="H60">
            <v>44812</v>
          </cell>
        </row>
        <row r="61">
          <cell r="E61">
            <v>123.613</v>
          </cell>
          <cell r="F61" t="str">
            <v>PZZ-K (AZ)</v>
          </cell>
          <cell r="G61" t="str">
            <v>PZ 0968/08-E.49</v>
          </cell>
          <cell r="H61">
            <v>45187</v>
          </cell>
        </row>
        <row r="62">
          <cell r="E62">
            <v>124.88200000000001</v>
          </cell>
          <cell r="F62" t="str">
            <v>AŽD 71</v>
          </cell>
          <cell r="G62" t="str">
            <v>PZ 10325/96-E.49</v>
          </cell>
          <cell r="H62">
            <v>44342</v>
          </cell>
        </row>
        <row r="63">
          <cell r="E63">
            <v>127.88500000000001</v>
          </cell>
          <cell r="F63" t="str">
            <v>AŽD 71</v>
          </cell>
          <cell r="G63" t="str">
            <v>PZ 10326/96-E.49</v>
          </cell>
          <cell r="H63">
            <v>44342</v>
          </cell>
        </row>
        <row r="64">
          <cell r="E64">
            <v>129.54499999999999</v>
          </cell>
          <cell r="F64" t="str">
            <v>AŽD 71</v>
          </cell>
          <cell r="G64" t="str">
            <v>PZ 10327/96-E.49</v>
          </cell>
          <cell r="H64">
            <v>44356</v>
          </cell>
        </row>
        <row r="65">
          <cell r="E65">
            <v>134.661</v>
          </cell>
          <cell r="F65" t="str">
            <v>AŽD 71</v>
          </cell>
          <cell r="G65" t="str">
            <v>PZ 10328/96-E.49</v>
          </cell>
          <cell r="H65">
            <v>44356</v>
          </cell>
        </row>
        <row r="66">
          <cell r="E66">
            <v>135.95699999999999</v>
          </cell>
          <cell r="F66" t="str">
            <v>AŽD 71</v>
          </cell>
          <cell r="G66" t="str">
            <v>PZ 10329/96-E.49</v>
          </cell>
          <cell r="H66">
            <v>44356</v>
          </cell>
        </row>
        <row r="67">
          <cell r="E67">
            <v>136.464</v>
          </cell>
          <cell r="F67" t="str">
            <v>AŽD 71</v>
          </cell>
          <cell r="G67" t="str">
            <v>PZ 10330/96-E.49</v>
          </cell>
          <cell r="H67">
            <v>44356</v>
          </cell>
        </row>
        <row r="68">
          <cell r="E68">
            <v>137.47300000000001</v>
          </cell>
          <cell r="F68" t="str">
            <v>AŽD 71</v>
          </cell>
          <cell r="G68" t="str">
            <v>PZ 10331/96-E.49</v>
          </cell>
          <cell r="H68">
            <v>44356</v>
          </cell>
        </row>
        <row r="69">
          <cell r="E69">
            <v>141.40299999999999</v>
          </cell>
          <cell r="F69" t="str">
            <v>PZZ-RE</v>
          </cell>
          <cell r="G69" t="str">
            <v>PZ 727/12-E.49</v>
          </cell>
          <cell r="H69">
            <v>44361</v>
          </cell>
        </row>
        <row r="70">
          <cell r="E70">
            <v>142.86099999999999</v>
          </cell>
          <cell r="F70" t="str">
            <v>AŽD 71 (AZ)</v>
          </cell>
          <cell r="G70" t="str">
            <v>PZ 4891/97-E.49</v>
          </cell>
          <cell r="H70">
            <v>44743</v>
          </cell>
        </row>
        <row r="71">
          <cell r="E71">
            <v>142.94900000000001</v>
          </cell>
          <cell r="F71" t="str">
            <v>AŽD 71 (AZ)</v>
          </cell>
          <cell r="G71" t="str">
            <v>PZ 4892/97-E.49</v>
          </cell>
          <cell r="H71">
            <v>44743</v>
          </cell>
        </row>
        <row r="72">
          <cell r="E72">
            <v>147.999</v>
          </cell>
          <cell r="F72" t="str">
            <v>AŽD 71 + E.D.</v>
          </cell>
          <cell r="G72" t="str">
            <v>PZ 12060/96-E.49</v>
          </cell>
          <cell r="H72">
            <v>44336</v>
          </cell>
        </row>
        <row r="73">
          <cell r="E73">
            <v>148.28</v>
          </cell>
          <cell r="F73" t="str">
            <v>AŽD 71</v>
          </cell>
          <cell r="G73" t="str">
            <v>PZ 12061/96-E.49</v>
          </cell>
          <cell r="H73">
            <v>44336</v>
          </cell>
        </row>
        <row r="74">
          <cell r="E74">
            <v>148.471</v>
          </cell>
          <cell r="F74" t="str">
            <v>AŽD 71</v>
          </cell>
          <cell r="G74" t="str">
            <v>PZ 12062/96-E.49</v>
          </cell>
          <cell r="H74">
            <v>44235</v>
          </cell>
        </row>
        <row r="75">
          <cell r="E75">
            <v>150.637</v>
          </cell>
          <cell r="F75" t="str">
            <v>AŽD 71 + E.D.</v>
          </cell>
          <cell r="G75" t="str">
            <v>PZ 12063/96-E.49</v>
          </cell>
          <cell r="H75">
            <v>44231</v>
          </cell>
        </row>
        <row r="76">
          <cell r="E76">
            <v>153.06700000000001</v>
          </cell>
          <cell r="F76" t="str">
            <v>PZZ-K</v>
          </cell>
          <cell r="G76" t="str">
            <v>PZ 0565/06-E.49</v>
          </cell>
          <cell r="H76">
            <v>44231</v>
          </cell>
        </row>
        <row r="77">
          <cell r="E77">
            <v>155.006</v>
          </cell>
          <cell r="F77" t="str">
            <v>AŽD 71 + E.D.</v>
          </cell>
          <cell r="G77" t="str">
            <v>PZ 2841/02-E.49</v>
          </cell>
          <cell r="H77">
            <v>44763</v>
          </cell>
        </row>
        <row r="78">
          <cell r="E78">
            <v>156.256</v>
          </cell>
          <cell r="F78" t="str">
            <v>AŽD 71 + E.D.</v>
          </cell>
          <cell r="G78" t="str">
            <v>PZ 10332/96-E.49</v>
          </cell>
          <cell r="H78">
            <v>44340</v>
          </cell>
        </row>
        <row r="79">
          <cell r="E79">
            <v>157.25899999999999</v>
          </cell>
          <cell r="F79" t="str">
            <v>AŽD 71 + E.D.</v>
          </cell>
          <cell r="G79" t="str">
            <v>PZ 10333/96-E.49</v>
          </cell>
          <cell r="H79">
            <v>44340</v>
          </cell>
        </row>
        <row r="80">
          <cell r="E80">
            <v>158.84</v>
          </cell>
          <cell r="F80" t="str">
            <v>AŽD 71 + E.D.</v>
          </cell>
          <cell r="G80" t="str">
            <v>PZ 10334/96-E.49</v>
          </cell>
          <cell r="H80">
            <v>44340</v>
          </cell>
        </row>
        <row r="81">
          <cell r="E81">
            <v>159.07400000000001</v>
          </cell>
          <cell r="F81" t="str">
            <v>AŽD 71 + E.D.</v>
          </cell>
          <cell r="G81" t="str">
            <v>PZ 10335/96-E.49</v>
          </cell>
          <cell r="H81">
            <v>44340</v>
          </cell>
        </row>
        <row r="82">
          <cell r="E82">
            <v>160.23099999999999</v>
          </cell>
          <cell r="F82" t="str">
            <v>AŽD 71 + E.D.</v>
          </cell>
          <cell r="G82" t="str">
            <v>PZ 10336/96-E.49</v>
          </cell>
          <cell r="H82">
            <v>44334</v>
          </cell>
        </row>
        <row r="83">
          <cell r="E83">
            <v>160.941</v>
          </cell>
          <cell r="F83" t="str">
            <v>AŽD 71 + E.D.</v>
          </cell>
          <cell r="G83" t="str">
            <v>PZ 10337/96-E.49</v>
          </cell>
          <cell r="H83">
            <v>44334</v>
          </cell>
        </row>
        <row r="84">
          <cell r="E84">
            <v>161.291</v>
          </cell>
          <cell r="F84" t="str">
            <v>AŽD 71 + E.D.</v>
          </cell>
          <cell r="G84" t="str">
            <v>PZ 10338/96-E.49</v>
          </cell>
          <cell r="H84">
            <v>44334</v>
          </cell>
        </row>
        <row r="85">
          <cell r="E85">
            <v>162.61000000000001</v>
          </cell>
          <cell r="F85" t="str">
            <v>AŽD 71 + E.D.</v>
          </cell>
          <cell r="G85" t="str">
            <v>PZ 10339/96-E.49</v>
          </cell>
          <cell r="H85">
            <v>44334</v>
          </cell>
        </row>
        <row r="86">
          <cell r="E86">
            <v>166.435</v>
          </cell>
          <cell r="F86" t="str">
            <v>AŽD 71</v>
          </cell>
          <cell r="G86" t="str">
            <v>PZ 12065/96-E.49</v>
          </cell>
          <cell r="H86">
            <v>44362</v>
          </cell>
        </row>
        <row r="87">
          <cell r="E87">
            <v>166.995</v>
          </cell>
          <cell r="F87" t="str">
            <v>PZZ-RE (AZ)</v>
          </cell>
          <cell r="G87" t="str">
            <v>PZ 0469/13-E.49</v>
          </cell>
          <cell r="H87">
            <v>44896</v>
          </cell>
        </row>
        <row r="88">
          <cell r="E88">
            <v>168.87100000000001</v>
          </cell>
          <cell r="F88" t="str">
            <v>AŽD 71 + E.D.</v>
          </cell>
          <cell r="G88" t="str">
            <v>PZ 12067/96-E.49</v>
          </cell>
          <cell r="H88">
            <v>44362</v>
          </cell>
        </row>
        <row r="89">
          <cell r="E89">
            <v>169.46700000000001</v>
          </cell>
          <cell r="F89" t="str">
            <v>PZZ-RE</v>
          </cell>
          <cell r="G89" t="str">
            <v>PZ 0499/13-E.49</v>
          </cell>
          <cell r="H89">
            <v>44950</v>
          </cell>
        </row>
        <row r="90">
          <cell r="E90">
            <v>169.869</v>
          </cell>
          <cell r="F90" t="str">
            <v>AŽD 71 + E.D.</v>
          </cell>
          <cell r="G90" t="str">
            <v>PZ 12069/96-E.49</v>
          </cell>
          <cell r="H90">
            <v>44406</v>
          </cell>
        </row>
        <row r="91">
          <cell r="E91">
            <v>171.316</v>
          </cell>
          <cell r="F91" t="str">
            <v>AŽD 71 + E.D.</v>
          </cell>
          <cell r="G91" t="str">
            <v>PZ 12070/96-E.49</v>
          </cell>
          <cell r="H91">
            <v>44406</v>
          </cell>
        </row>
        <row r="92">
          <cell r="E92">
            <v>171.661</v>
          </cell>
          <cell r="F92" t="str">
            <v>AŽD 71 + E.D.</v>
          </cell>
          <cell r="G92" t="str">
            <v>PZ 12071/96-E.49</v>
          </cell>
          <cell r="H92">
            <v>44406</v>
          </cell>
        </row>
        <row r="93">
          <cell r="E93">
            <v>176.20599999999999</v>
          </cell>
          <cell r="F93" t="str">
            <v>PZZ-K</v>
          </cell>
          <cell r="G93" t="str">
            <v>PZ 1447/07-E.49</v>
          </cell>
          <cell r="H93">
            <v>44697</v>
          </cell>
        </row>
        <row r="94">
          <cell r="E94">
            <v>177.52699999999999</v>
          </cell>
          <cell r="F94" t="str">
            <v>PZZ-K</v>
          </cell>
          <cell r="G94" t="str">
            <v>PZ 1448/07-E.49</v>
          </cell>
          <cell r="H94">
            <v>44697</v>
          </cell>
        </row>
        <row r="95">
          <cell r="E95">
            <v>180.09700000000001</v>
          </cell>
          <cell r="F95" t="str">
            <v>AŽD 71 + E.D.</v>
          </cell>
          <cell r="G95" t="str">
            <v>PZ 12072/96-E.49</v>
          </cell>
          <cell r="H95">
            <v>44428</v>
          </cell>
        </row>
        <row r="96">
          <cell r="E96">
            <v>180.64</v>
          </cell>
          <cell r="F96" t="str">
            <v>AŽD 71 + E.D.</v>
          </cell>
          <cell r="G96" t="str">
            <v>PZ 12073/96-E.49</v>
          </cell>
          <cell r="H96">
            <v>44428</v>
          </cell>
        </row>
        <row r="100">
          <cell r="E100" t="str">
            <v>km</v>
          </cell>
          <cell r="F100" t="str">
            <v>typ</v>
          </cell>
          <cell r="G100" t="str">
            <v>číslo PZ</v>
          </cell>
          <cell r="H100" t="str">
            <v>Poslední protokol UTZ</v>
          </cell>
        </row>
        <row r="101">
          <cell r="E101">
            <v>9.4260000000000002</v>
          </cell>
          <cell r="F101" t="str">
            <v>PZZ-RE (AZ)</v>
          </cell>
          <cell r="G101" t="str">
            <v>PZ 1079/13-E.49</v>
          </cell>
          <cell r="H101">
            <v>45105</v>
          </cell>
        </row>
        <row r="105">
          <cell r="E105" t="str">
            <v>km</v>
          </cell>
          <cell r="F105" t="str">
            <v>typ</v>
          </cell>
          <cell r="G105" t="str">
            <v>číslo PZ</v>
          </cell>
          <cell r="H105" t="str">
            <v>Poslední protokol UTZ</v>
          </cell>
        </row>
        <row r="106">
          <cell r="E106">
            <v>8.8529999999999998</v>
          </cell>
          <cell r="F106" t="str">
            <v>PZZ-RE</v>
          </cell>
          <cell r="G106" t="str">
            <v>PZ 1733/12-E.49</v>
          </cell>
          <cell r="H106">
            <v>44743</v>
          </cell>
        </row>
        <row r="107">
          <cell r="E107">
            <v>10.231</v>
          </cell>
          <cell r="F107" t="str">
            <v>AŽD 71</v>
          </cell>
          <cell r="G107" t="str">
            <v>PZ 12075/96-E.49</v>
          </cell>
          <cell r="H107">
            <v>44399</v>
          </cell>
        </row>
        <row r="111">
          <cell r="E111" t="str">
            <v>km</v>
          </cell>
          <cell r="F111" t="str">
            <v>typ</v>
          </cell>
          <cell r="G111" t="str">
            <v>číslo PZ</v>
          </cell>
          <cell r="H111" t="str">
            <v>Poslední protokol UTZ</v>
          </cell>
        </row>
        <row r="112">
          <cell r="E112">
            <v>1.6890000000000001</v>
          </cell>
          <cell r="F112" t="str">
            <v>PZZ-EA</v>
          </cell>
          <cell r="G112" t="str">
            <v>PZ 2977/15-E.49</v>
          </cell>
          <cell r="H112">
            <v>44159</v>
          </cell>
        </row>
        <row r="113">
          <cell r="E113">
            <v>2.891</v>
          </cell>
          <cell r="F113" t="str">
            <v>PZZ-EA (AZ)</v>
          </cell>
          <cell r="G113" t="str">
            <v>PZ 3170/04-E.49</v>
          </cell>
          <cell r="H113">
            <v>43710</v>
          </cell>
        </row>
        <row r="114">
          <cell r="E114">
            <v>3.3039999999999998</v>
          </cell>
          <cell r="F114" t="str">
            <v>PZZ-EA (AZ)</v>
          </cell>
          <cell r="G114" t="str">
            <v>PZ 3169/04-E.49</v>
          </cell>
          <cell r="H114">
            <v>43710</v>
          </cell>
        </row>
        <row r="115">
          <cell r="E115">
            <v>3.5539999999999998</v>
          </cell>
          <cell r="F115" t="str">
            <v>PZZ-EA (AZ)</v>
          </cell>
          <cell r="G115" t="str">
            <v>PZ 3168/04-E.49</v>
          </cell>
          <cell r="H115">
            <v>43710</v>
          </cell>
        </row>
        <row r="116">
          <cell r="E116">
            <v>11.054</v>
          </cell>
          <cell r="F116" t="str">
            <v>PZZ-RE</v>
          </cell>
          <cell r="G116" t="str">
            <v>PZ 2974/15-E.49</v>
          </cell>
          <cell r="H116">
            <v>44158</v>
          </cell>
        </row>
        <row r="117">
          <cell r="E117">
            <v>15.664</v>
          </cell>
          <cell r="F117" t="str">
            <v>PZZ-AC</v>
          </cell>
          <cell r="G117" t="str">
            <v>PZ 2976/15-E.49</v>
          </cell>
          <cell r="H117">
            <v>44159</v>
          </cell>
        </row>
        <row r="118">
          <cell r="E118">
            <v>18.344999999999999</v>
          </cell>
          <cell r="F118" t="str">
            <v>PZZ-RE</v>
          </cell>
          <cell r="G118" t="str">
            <v>PZ 2975/15-E.49</v>
          </cell>
          <cell r="H118">
            <v>44158</v>
          </cell>
        </row>
        <row r="119">
          <cell r="E119">
            <v>22.856000000000002</v>
          </cell>
          <cell r="F119" t="str">
            <v>PZZ-AC</v>
          </cell>
          <cell r="G119" t="str">
            <v>PZ 2980/15-E.49</v>
          </cell>
          <cell r="H119">
            <v>44158</v>
          </cell>
        </row>
        <row r="120">
          <cell r="E120">
            <v>23.468</v>
          </cell>
          <cell r="F120" t="str">
            <v>PZZ-AC</v>
          </cell>
          <cell r="G120" t="str">
            <v>PZ 2979/15-E.49</v>
          </cell>
          <cell r="H120">
            <v>44158</v>
          </cell>
        </row>
        <row r="121">
          <cell r="E121">
            <v>26.073</v>
          </cell>
          <cell r="F121" t="str">
            <v>AŽD 71 + E.D.</v>
          </cell>
          <cell r="G121" t="str">
            <v>PZ 2648/03-E.49</v>
          </cell>
          <cell r="H121">
            <v>45106</v>
          </cell>
        </row>
        <row r="122">
          <cell r="E122">
            <v>26.888000000000002</v>
          </cell>
          <cell r="F122" t="str">
            <v>AŽD 71 + E.D.</v>
          </cell>
          <cell r="G122" t="str">
            <v>PZ 2649/03-E.49</v>
          </cell>
          <cell r="H122">
            <v>45106</v>
          </cell>
        </row>
        <row r="123">
          <cell r="E123">
            <v>27.547000000000001</v>
          </cell>
          <cell r="F123" t="str">
            <v>AŽD 71 + E.D.</v>
          </cell>
          <cell r="G123" t="str">
            <v>PZ 0552/04-E.49</v>
          </cell>
          <cell r="H123">
            <v>45106</v>
          </cell>
        </row>
        <row r="124">
          <cell r="E124">
            <v>33.378</v>
          </cell>
          <cell r="F124" t="str">
            <v>PZZ-AC</v>
          </cell>
          <cell r="G124" t="str">
            <v>PZ 2731/15-E.49</v>
          </cell>
          <cell r="H124">
            <v>44113</v>
          </cell>
        </row>
        <row r="125">
          <cell r="E125">
            <v>34.698</v>
          </cell>
          <cell r="F125" t="str">
            <v>PZZ-AC</v>
          </cell>
          <cell r="G125" t="str">
            <v>PZ 2732/15-E.49</v>
          </cell>
          <cell r="H125">
            <v>44113</v>
          </cell>
        </row>
        <row r="126">
          <cell r="E126">
            <v>37.308</v>
          </cell>
          <cell r="F126" t="str">
            <v>PZZ-K</v>
          </cell>
          <cell r="G126" t="str">
            <v>PZ 2565/09-E.49</v>
          </cell>
          <cell r="H126">
            <v>43629</v>
          </cell>
        </row>
        <row r="127">
          <cell r="E127">
            <v>37.848999999999997</v>
          </cell>
          <cell r="F127" t="str">
            <v>PZZ-K</v>
          </cell>
          <cell r="G127" t="str">
            <v>PZ 2566/09-E.49</v>
          </cell>
          <cell r="H127">
            <v>43631</v>
          </cell>
        </row>
        <row r="128">
          <cell r="E128">
            <v>39.136000000000003</v>
          </cell>
          <cell r="F128" t="str">
            <v>PZZ-K</v>
          </cell>
          <cell r="G128" t="str">
            <v>PZ 2567/09-E.49</v>
          </cell>
          <cell r="H128">
            <v>43629</v>
          </cell>
        </row>
        <row r="129">
          <cell r="E129">
            <v>41.112000000000002</v>
          </cell>
          <cell r="F129" t="str">
            <v>PZZ-AC (AZ)</v>
          </cell>
          <cell r="G129" t="str">
            <v>PZ 2733/15-E.49</v>
          </cell>
          <cell r="H129">
            <v>44123</v>
          </cell>
        </row>
        <row r="130">
          <cell r="E130">
            <v>42.996000000000002</v>
          </cell>
          <cell r="F130" t="str">
            <v>AŽD 71</v>
          </cell>
          <cell r="G130" t="str">
            <v>PZ 8333/96-E.49</v>
          </cell>
          <cell r="H130">
            <v>44099</v>
          </cell>
        </row>
        <row r="131">
          <cell r="E131">
            <v>44.499000000000002</v>
          </cell>
          <cell r="F131" t="str">
            <v>AŽD 71</v>
          </cell>
          <cell r="G131" t="str">
            <v>PZ 8332/96-E.49</v>
          </cell>
          <cell r="H131">
            <v>44099</v>
          </cell>
        </row>
        <row r="132">
          <cell r="E132">
            <v>45.039000000000001</v>
          </cell>
          <cell r="F132" t="str">
            <v>AŽD 71</v>
          </cell>
          <cell r="G132" t="str">
            <v>PZ 8331/96-E.49</v>
          </cell>
          <cell r="H132">
            <v>44099</v>
          </cell>
        </row>
        <row r="133">
          <cell r="E133">
            <v>45.331000000000003</v>
          </cell>
          <cell r="F133" t="str">
            <v>AŽD 71</v>
          </cell>
          <cell r="G133" t="str">
            <v>PZ 8330/96-E.49</v>
          </cell>
          <cell r="H133">
            <v>44099</v>
          </cell>
        </row>
        <row r="134">
          <cell r="E134">
            <v>47.201000000000001</v>
          </cell>
          <cell r="F134" t="str">
            <v>AŽD 71 (AZ)</v>
          </cell>
          <cell r="G134" t="str">
            <v>PZ 2521/96-E.49</v>
          </cell>
          <cell r="H134">
            <v>44124</v>
          </cell>
        </row>
        <row r="135">
          <cell r="E135">
            <v>48.005000000000003</v>
          </cell>
          <cell r="F135" t="str">
            <v>AŽD 71</v>
          </cell>
          <cell r="G135" t="str">
            <v>PZ 2520/96-E.49</v>
          </cell>
          <cell r="H135">
            <v>44106</v>
          </cell>
        </row>
        <row r="136">
          <cell r="E136">
            <v>52.372999999999998</v>
          </cell>
          <cell r="F136" t="str">
            <v>AŽD 71</v>
          </cell>
          <cell r="G136" t="str">
            <v>PZ 1331/95-E.49</v>
          </cell>
          <cell r="H136">
            <v>43732</v>
          </cell>
        </row>
        <row r="137">
          <cell r="E137">
            <v>53.802999999999997</v>
          </cell>
          <cell r="F137" t="str">
            <v>AŽD 71</v>
          </cell>
          <cell r="G137" t="str">
            <v>PZ 1330/95-E.49</v>
          </cell>
          <cell r="H137">
            <v>43732</v>
          </cell>
        </row>
        <row r="138">
          <cell r="E138">
            <v>54.195999999999998</v>
          </cell>
          <cell r="F138" t="str">
            <v>AŽD 71</v>
          </cell>
          <cell r="G138" t="str">
            <v>PZ 1329/95-E.49</v>
          </cell>
          <cell r="H138">
            <v>43732</v>
          </cell>
        </row>
        <row r="139">
          <cell r="E139">
            <v>55.654000000000003</v>
          </cell>
          <cell r="F139" t="str">
            <v>AŽD 71</v>
          </cell>
          <cell r="G139" t="str">
            <v>PZ 1320/95-E.49</v>
          </cell>
          <cell r="H139">
            <v>43731</v>
          </cell>
        </row>
        <row r="140">
          <cell r="E140">
            <v>58.552</v>
          </cell>
          <cell r="F140" t="str">
            <v>AŽD 71</v>
          </cell>
          <cell r="G140" t="str">
            <v>PZ 1321/95-E.49</v>
          </cell>
          <cell r="H140">
            <v>43731</v>
          </cell>
        </row>
        <row r="141">
          <cell r="E141">
            <v>59.381</v>
          </cell>
          <cell r="F141" t="str">
            <v>AŽD 71</v>
          </cell>
          <cell r="G141" t="str">
            <v>PZ 0373/95-E.49</v>
          </cell>
          <cell r="H141">
            <v>43706</v>
          </cell>
        </row>
        <row r="142">
          <cell r="E142">
            <v>62.585999999999999</v>
          </cell>
          <cell r="F142" t="str">
            <v>AŽD 71</v>
          </cell>
          <cell r="G142" t="str">
            <v>PZ 0380/95-E.49</v>
          </cell>
          <cell r="H142">
            <v>43731</v>
          </cell>
        </row>
        <row r="143">
          <cell r="E143">
            <v>65.933999999999997</v>
          </cell>
          <cell r="F143" t="str">
            <v>AŽD 71</v>
          </cell>
          <cell r="G143" t="str">
            <v>PZ 0400/95-E.49</v>
          </cell>
          <cell r="H143">
            <v>43731</v>
          </cell>
        </row>
        <row r="144">
          <cell r="E144">
            <v>66.067999999999998</v>
          </cell>
          <cell r="F144" t="str">
            <v>AŽD 71</v>
          </cell>
          <cell r="G144" t="str">
            <v>PZ 1311/95-E.49</v>
          </cell>
          <cell r="H144">
            <v>43613</v>
          </cell>
        </row>
        <row r="145">
          <cell r="E145">
            <v>66.361999999999995</v>
          </cell>
          <cell r="F145" t="str">
            <v>AŽD 71</v>
          </cell>
          <cell r="G145" t="str">
            <v>PZ 1312/95-E.49</v>
          </cell>
          <cell r="H145">
            <v>43613</v>
          </cell>
        </row>
        <row r="146">
          <cell r="E146">
            <v>68.296999999999997</v>
          </cell>
          <cell r="F146" t="str">
            <v>AŽD 71</v>
          </cell>
          <cell r="G146" t="str">
            <v>PZ 1316/95-E.49</v>
          </cell>
          <cell r="H146">
            <v>43613</v>
          </cell>
        </row>
        <row r="147">
          <cell r="E147">
            <v>69.305000000000007</v>
          </cell>
          <cell r="F147" t="str">
            <v>AŽD 71</v>
          </cell>
          <cell r="G147" t="str">
            <v>PZ 1315/95-E.49</v>
          </cell>
          <cell r="H147">
            <v>43613</v>
          </cell>
        </row>
        <row r="148">
          <cell r="E148">
            <v>71.599999999999994</v>
          </cell>
          <cell r="F148" t="str">
            <v>AŽD 71 + E.D. (AZ)</v>
          </cell>
          <cell r="G148" t="str">
            <v>PZ 2540/96-E.49</v>
          </cell>
          <cell r="H148">
            <v>43669</v>
          </cell>
        </row>
        <row r="149">
          <cell r="E149">
            <v>72.882999999999996</v>
          </cell>
          <cell r="F149" t="str">
            <v>AŽD 71 + E.D. (AZ)</v>
          </cell>
          <cell r="G149" t="str">
            <v>PZ 2541/96-E.49</v>
          </cell>
          <cell r="H149">
            <v>43958</v>
          </cell>
        </row>
        <row r="150">
          <cell r="E150">
            <v>74.257999999999996</v>
          </cell>
          <cell r="F150" t="str">
            <v>AŽD 71</v>
          </cell>
          <cell r="G150" t="str">
            <v>PZ 2542/96-E.49</v>
          </cell>
          <cell r="H150">
            <v>43958</v>
          </cell>
        </row>
        <row r="151">
          <cell r="E151">
            <v>75.960999999999999</v>
          </cell>
          <cell r="F151" t="str">
            <v>PZZ-RE (AZ)</v>
          </cell>
          <cell r="G151" t="str">
            <v>PZ 0718/13-E.49</v>
          </cell>
          <cell r="H151">
            <v>44802</v>
          </cell>
        </row>
        <row r="152">
          <cell r="E152">
            <v>77.385999999999996</v>
          </cell>
          <cell r="F152" t="str">
            <v>AŽD 71</v>
          </cell>
          <cell r="G152" t="str">
            <v>PZ 0381/95-E.49</v>
          </cell>
          <cell r="H152">
            <v>43612</v>
          </cell>
        </row>
        <row r="153">
          <cell r="E153">
            <v>78.224999999999994</v>
          </cell>
          <cell r="F153" t="str">
            <v>AŽD 71</v>
          </cell>
          <cell r="G153" t="str">
            <v>PZ 0383/95-E.49</v>
          </cell>
          <cell r="H153">
            <v>43612</v>
          </cell>
        </row>
        <row r="154">
          <cell r="E154">
            <v>78.769000000000005</v>
          </cell>
          <cell r="F154" t="str">
            <v>AŽD 71 + E.D. (AZ)</v>
          </cell>
          <cell r="G154" t="str">
            <v>PZ 0382/95-E.49</v>
          </cell>
          <cell r="H154">
            <v>43612</v>
          </cell>
        </row>
        <row r="155">
          <cell r="E155">
            <v>79.834000000000003</v>
          </cell>
          <cell r="F155" t="str">
            <v>PZZ GTA100</v>
          </cell>
          <cell r="G155" t="str">
            <v>PZ 0735/22-E.49</v>
          </cell>
          <cell r="H155">
            <v>2022</v>
          </cell>
        </row>
        <row r="156">
          <cell r="E156">
            <v>80.644999999999996</v>
          </cell>
          <cell r="F156" t="str">
            <v>AŽD 71 + E.D.</v>
          </cell>
          <cell r="G156" t="str">
            <v>PZ 10153/96-E.49</v>
          </cell>
          <cell r="H156">
            <v>45091</v>
          </cell>
        </row>
        <row r="157">
          <cell r="E157">
            <v>82.234999999999999</v>
          </cell>
          <cell r="F157" t="str">
            <v>AŽD 71 + E.D.</v>
          </cell>
          <cell r="G157" t="str">
            <v>PZ 10152/96-E.49</v>
          </cell>
          <cell r="H157">
            <v>45091</v>
          </cell>
        </row>
        <row r="158">
          <cell r="E158">
            <v>85.557000000000002</v>
          </cell>
          <cell r="F158" t="str">
            <v>AŽD 71</v>
          </cell>
          <cell r="G158" t="str">
            <v>PZ 10154/96-E.49</v>
          </cell>
          <cell r="H158">
            <v>43612</v>
          </cell>
        </row>
        <row r="159">
          <cell r="E159">
            <v>91.162999999999997</v>
          </cell>
          <cell r="F159" t="str">
            <v>AŽD 71 + E.D. (AZ)</v>
          </cell>
          <cell r="G159" t="str">
            <v>PZ 12057/96-E.49</v>
          </cell>
          <cell r="H159">
            <v>43508</v>
          </cell>
        </row>
        <row r="160">
          <cell r="E160">
            <v>94.078000000000003</v>
          </cell>
          <cell r="F160" t="str">
            <v>AŽD 71 + E.D.</v>
          </cell>
          <cell r="G160" t="str">
            <v>PZ 0514/04-E.49</v>
          </cell>
          <cell r="H160">
            <v>45181</v>
          </cell>
        </row>
        <row r="161">
          <cell r="E161">
            <v>94.887</v>
          </cell>
          <cell r="F161" t="str">
            <v>PZZ-RE (AZ)</v>
          </cell>
          <cell r="G161" t="str">
            <v>PZ 2703/15-E.49</v>
          </cell>
          <cell r="H161">
            <v>44114</v>
          </cell>
        </row>
        <row r="162">
          <cell r="E162">
            <v>95.436000000000007</v>
          </cell>
          <cell r="F162" t="str">
            <v>PZZ-RE (AZ)</v>
          </cell>
          <cell r="G162" t="str">
            <v>PZ 2704/15-E.49</v>
          </cell>
          <cell r="H162">
            <v>44106</v>
          </cell>
        </row>
        <row r="163">
          <cell r="E163">
            <v>96.013999999999996</v>
          </cell>
          <cell r="F163" t="str">
            <v>PZZ-RE (AZ)</v>
          </cell>
          <cell r="G163" t="str">
            <v>PZ 2705/15-E.49</v>
          </cell>
          <cell r="H163">
            <v>44106</v>
          </cell>
        </row>
        <row r="167">
          <cell r="E167" t="str">
            <v>km</v>
          </cell>
          <cell r="F167" t="str">
            <v>typ</v>
          </cell>
          <cell r="G167" t="str">
            <v>číslo PZ</v>
          </cell>
          <cell r="H167" t="str">
            <v>Poslední protokol UTZ</v>
          </cell>
        </row>
        <row r="168">
          <cell r="E168">
            <v>5.9939999999999998</v>
          </cell>
          <cell r="F168" t="str">
            <v>PZZ-RE (AZ)</v>
          </cell>
          <cell r="G168" t="str">
            <v>PZ 1959/14-E.49</v>
          </cell>
          <cell r="H168">
            <v>43812</v>
          </cell>
        </row>
        <row r="169">
          <cell r="E169">
            <v>8.1609999999999996</v>
          </cell>
          <cell r="F169" t="str">
            <v>AŽD 71 + E.D.</v>
          </cell>
          <cell r="G169" t="str">
            <v>PZ 4328/97-E.49</v>
          </cell>
          <cell r="H169">
            <v>44004</v>
          </cell>
        </row>
        <row r="170">
          <cell r="E170">
            <v>8.577</v>
          </cell>
          <cell r="F170" t="str">
            <v>AŽD 71 + E.D.</v>
          </cell>
          <cell r="G170" t="str">
            <v>PZ 4327/97-E.49</v>
          </cell>
          <cell r="H170">
            <v>44004</v>
          </cell>
        </row>
        <row r="171">
          <cell r="E171">
            <v>9.2129999999999992</v>
          </cell>
          <cell r="F171" t="str">
            <v>AŽD 71 + E.D.</v>
          </cell>
          <cell r="G171" t="str">
            <v>PZ 4326/97-E.49</v>
          </cell>
          <cell r="H171">
            <v>44004</v>
          </cell>
        </row>
        <row r="172">
          <cell r="E172">
            <v>9.8480000000000008</v>
          </cell>
          <cell r="F172" t="str">
            <v>AŽD 71 (AZ)</v>
          </cell>
          <cell r="G172" t="str">
            <v>PZ 4325/97-E.49</v>
          </cell>
          <cell r="H172">
            <v>43985</v>
          </cell>
        </row>
        <row r="173">
          <cell r="E173">
            <v>10.513</v>
          </cell>
          <cell r="F173" t="str">
            <v>AŽD 71 + E.D. (AZ)</v>
          </cell>
          <cell r="G173" t="str">
            <v>PZ 4324/97-E.49</v>
          </cell>
          <cell r="H173">
            <v>44004</v>
          </cell>
        </row>
        <row r="174">
          <cell r="E174">
            <v>11.217000000000001</v>
          </cell>
          <cell r="F174" t="str">
            <v>AŽD 71</v>
          </cell>
          <cell r="G174" t="str">
            <v>PZ 4323/97-E.49</v>
          </cell>
          <cell r="H174">
            <v>44005</v>
          </cell>
        </row>
        <row r="175">
          <cell r="E175">
            <v>17.512</v>
          </cell>
          <cell r="F175" t="str">
            <v>AŽD 71 (AZ)</v>
          </cell>
          <cell r="G175" t="str">
            <v>PZ 4332/97-E.49</v>
          </cell>
          <cell r="H175">
            <v>44005</v>
          </cell>
        </row>
        <row r="176">
          <cell r="E176">
            <v>21.504000000000001</v>
          </cell>
          <cell r="F176" t="str">
            <v>PZZ-RE (AZ)</v>
          </cell>
          <cell r="G176" t="str">
            <v>PZ 1084/19-E.49</v>
          </cell>
          <cell r="H176">
            <v>43693</v>
          </cell>
        </row>
        <row r="177">
          <cell r="E177">
            <v>22.693999999999999</v>
          </cell>
          <cell r="F177" t="str">
            <v>PZZ-RE (AZ)</v>
          </cell>
          <cell r="G177" t="str">
            <v>PZ 1083/19-E.49</v>
          </cell>
          <cell r="H177">
            <v>43693</v>
          </cell>
        </row>
        <row r="178">
          <cell r="E178">
            <v>25.422999999999998</v>
          </cell>
          <cell r="F178" t="str">
            <v>AŽD 71 + E.D.</v>
          </cell>
          <cell r="G178" t="str">
            <v>PZ 0596/02-E.49</v>
          </cell>
          <cell r="H178">
            <v>44811</v>
          </cell>
        </row>
        <row r="179">
          <cell r="E179">
            <v>26.539000000000001</v>
          </cell>
          <cell r="F179" t="str">
            <v>AŽD 71 + E.D. (AZ)</v>
          </cell>
          <cell r="G179" t="str">
            <v>PZ 4329/97-E.49</v>
          </cell>
          <cell r="H179">
            <v>44005</v>
          </cell>
        </row>
        <row r="180">
          <cell r="E180">
            <v>32.143999999999998</v>
          </cell>
          <cell r="F180" t="str">
            <v>PZZ-RE (AZ)</v>
          </cell>
          <cell r="G180" t="str">
            <v>PZ 1716/15-E.49</v>
          </cell>
          <cell r="H180">
            <v>43936</v>
          </cell>
        </row>
        <row r="181">
          <cell r="E181">
            <v>137.77500000000001</v>
          </cell>
          <cell r="F181" t="str">
            <v>PZZ-RE</v>
          </cell>
          <cell r="G181" t="str">
            <v>PZ 2123/05-E.49</v>
          </cell>
          <cell r="H181">
            <v>43976</v>
          </cell>
        </row>
        <row r="182">
          <cell r="E182">
            <v>142.697</v>
          </cell>
          <cell r="F182" t="str">
            <v>AŽD 71</v>
          </cell>
          <cell r="G182" t="str">
            <v>PZ 2047/98-E.49</v>
          </cell>
          <cell r="H182">
            <v>45007</v>
          </cell>
        </row>
        <row r="183">
          <cell r="E183" t="str">
            <v>143,676+143,786</v>
          </cell>
          <cell r="F183" t="str">
            <v xml:space="preserve">PZZ-EA </v>
          </cell>
          <cell r="G183" t="str">
            <v>PZ 2117/05-E.49</v>
          </cell>
          <cell r="H183">
            <v>43977</v>
          </cell>
        </row>
        <row r="184">
          <cell r="E184">
            <v>145.935</v>
          </cell>
          <cell r="F184" t="str">
            <v xml:space="preserve">PZZ-EA </v>
          </cell>
          <cell r="G184" t="str">
            <v>PZ 2118/05-E.49</v>
          </cell>
          <cell r="H184">
            <v>43977</v>
          </cell>
        </row>
        <row r="185">
          <cell r="E185">
            <v>146.09100000000001</v>
          </cell>
          <cell r="F185" t="str">
            <v xml:space="preserve">PZZ-EA </v>
          </cell>
          <cell r="G185" t="str">
            <v>PZ 2119/05-E.49</v>
          </cell>
          <cell r="H185">
            <v>43977</v>
          </cell>
        </row>
        <row r="186">
          <cell r="E186">
            <v>146.80699999999999</v>
          </cell>
          <cell r="F186" t="str">
            <v>PZZ-RE</v>
          </cell>
          <cell r="G186" t="str">
            <v>PZ 2115/05-E.49</v>
          </cell>
          <cell r="H186">
            <v>43976</v>
          </cell>
        </row>
        <row r="187">
          <cell r="E187">
            <v>147.21799999999999</v>
          </cell>
          <cell r="F187" t="str">
            <v>PZZ-RE (AZ)</v>
          </cell>
          <cell r="G187" t="str">
            <v>PZ 2116/05-E.49</v>
          </cell>
          <cell r="H187">
            <v>43976</v>
          </cell>
        </row>
        <row r="188">
          <cell r="E188">
            <v>150.196</v>
          </cell>
          <cell r="F188" t="str">
            <v xml:space="preserve">PZZ-RE </v>
          </cell>
          <cell r="G188" t="str">
            <v>PZ 2827/22-E.49</v>
          </cell>
          <cell r="H188">
            <v>44823</v>
          </cell>
        </row>
        <row r="189">
          <cell r="E189">
            <v>152.55099999999999</v>
          </cell>
          <cell r="F189" t="str">
            <v xml:space="preserve">PZZ-EA </v>
          </cell>
          <cell r="G189" t="str">
            <v>PZ 2120/05-E.49</v>
          </cell>
          <cell r="H189">
            <v>43972</v>
          </cell>
        </row>
        <row r="190">
          <cell r="E190">
            <v>153.054</v>
          </cell>
          <cell r="F190" t="str">
            <v xml:space="preserve">PZZ-EA </v>
          </cell>
          <cell r="G190" t="str">
            <v>PZ 2121/05-E.49</v>
          </cell>
          <cell r="H190">
            <v>43972</v>
          </cell>
        </row>
        <row r="191">
          <cell r="E191">
            <v>153.37899999999999</v>
          </cell>
          <cell r="F191" t="str">
            <v xml:space="preserve">PZZ-EA </v>
          </cell>
          <cell r="G191" t="str">
            <v>PZ 2122/05-E.49</v>
          </cell>
          <cell r="H191">
            <v>43972</v>
          </cell>
        </row>
        <row r="195">
          <cell r="E195" t="str">
            <v>km</v>
          </cell>
          <cell r="F195" t="str">
            <v>typ</v>
          </cell>
          <cell r="G195" t="str">
            <v>číslo PZ</v>
          </cell>
          <cell r="H195" t="str">
            <v>Poslední protokol UTZ</v>
          </cell>
        </row>
        <row r="196">
          <cell r="E196">
            <v>77.253</v>
          </cell>
          <cell r="F196" t="str">
            <v>PZZ-AC</v>
          </cell>
          <cell r="G196" t="str">
            <v>PZ 0712/13-E.49</v>
          </cell>
          <cell r="H196">
            <v>44414</v>
          </cell>
        </row>
        <row r="197">
          <cell r="E197">
            <v>71.716999999999999</v>
          </cell>
          <cell r="F197" t="str">
            <v>PZZ-AC</v>
          </cell>
          <cell r="G197" t="str">
            <v>PZ 0713/13-E.49</v>
          </cell>
          <cell r="H197">
            <v>44414</v>
          </cell>
        </row>
        <row r="201">
          <cell r="E201" t="str">
            <v>km</v>
          </cell>
          <cell r="F201" t="str">
            <v>typ</v>
          </cell>
          <cell r="G201" t="str">
            <v>číslo PZ</v>
          </cell>
          <cell r="H201" t="str">
            <v>Poslední protokol UTZ</v>
          </cell>
        </row>
        <row r="202">
          <cell r="E202">
            <v>361.65800000000002</v>
          </cell>
          <cell r="F202" t="str">
            <v>PZZ-AC (AZ)</v>
          </cell>
          <cell r="G202" t="str">
            <v>PZ 1476/07-E.49</v>
          </cell>
          <cell r="H202">
            <v>44648</v>
          </cell>
        </row>
        <row r="203">
          <cell r="E203">
            <v>365.48099999999999</v>
          </cell>
          <cell r="F203" t="str">
            <v>PZZ-EA (AZ)</v>
          </cell>
          <cell r="G203" t="str">
            <v>PZ 0363/08-E.49</v>
          </cell>
          <cell r="H203">
            <v>44951</v>
          </cell>
        </row>
        <row r="204">
          <cell r="E204">
            <v>369.23899999999998</v>
          </cell>
          <cell r="F204" t="str">
            <v>PZZ-EA (AZ)</v>
          </cell>
          <cell r="G204" t="str">
            <v>PZ 0364/08-E.49</v>
          </cell>
          <cell r="H204">
            <v>44951</v>
          </cell>
        </row>
        <row r="205">
          <cell r="E205">
            <v>378.10199999999998</v>
          </cell>
          <cell r="F205" t="str">
            <v>PZZ-AC (AZ)</v>
          </cell>
          <cell r="G205" t="str">
            <v>PZ 0356/08-E.49</v>
          </cell>
          <cell r="H205">
            <v>44966</v>
          </cell>
        </row>
        <row r="206">
          <cell r="E206">
            <v>383.82799999999997</v>
          </cell>
          <cell r="F206" t="str">
            <v>PZZ-EA (AZ)</v>
          </cell>
          <cell r="G206" t="str">
            <v>PZ 0196/10-E.49</v>
          </cell>
          <cell r="H206">
            <v>44966</v>
          </cell>
        </row>
        <row r="207">
          <cell r="E207">
            <v>403.91899999999998</v>
          </cell>
          <cell r="F207" t="str">
            <v>PZZ-AC (AZ)</v>
          </cell>
          <cell r="G207" t="str">
            <v>PZ 720/12-E.49</v>
          </cell>
          <cell r="H207">
            <v>44258</v>
          </cell>
        </row>
        <row r="208">
          <cell r="E208">
            <v>408.86399999999998</v>
          </cell>
          <cell r="F208" t="str">
            <v>PZZ-AC (AZ)</v>
          </cell>
          <cell r="G208" t="str">
            <v>PZ 1715/09-E.49</v>
          </cell>
          <cell r="H208">
            <v>43623</v>
          </cell>
        </row>
        <row r="209">
          <cell r="E209">
            <v>416.55700000000002</v>
          </cell>
          <cell r="F209" t="str">
            <v>PZZ-EA (AZ)</v>
          </cell>
          <cell r="G209" t="str">
            <v>PZ 2483/09-E.49</v>
          </cell>
          <cell r="H209">
            <v>43790</v>
          </cell>
        </row>
        <row r="210">
          <cell r="E210">
            <v>417.12799999999999</v>
          </cell>
          <cell r="F210" t="str">
            <v>PZZ-AC (AZ)</v>
          </cell>
          <cell r="G210" t="str">
            <v>PZ 2482/09-E.49</v>
          </cell>
          <cell r="H210">
            <v>43789</v>
          </cell>
        </row>
        <row r="214">
          <cell r="E214" t="str">
            <v>km</v>
          </cell>
          <cell r="F214" t="str">
            <v>typ</v>
          </cell>
          <cell r="G214" t="str">
            <v>číslo PZ</v>
          </cell>
          <cell r="H214" t="str">
            <v>Poslední protokol UTZ</v>
          </cell>
        </row>
        <row r="215">
          <cell r="E215">
            <v>12.587</v>
          </cell>
          <cell r="F215" t="str">
            <v>PZZ-RE</v>
          </cell>
          <cell r="G215" t="str">
            <v>PZ 1016/16-E.49</v>
          </cell>
          <cell r="H215">
            <v>44273</v>
          </cell>
        </row>
        <row r="216">
          <cell r="E216">
            <v>19.864000000000001</v>
          </cell>
          <cell r="F216" t="str">
            <v>PZZ-RE</v>
          </cell>
          <cell r="G216" t="str">
            <v>PZ 1015/16-E.49</v>
          </cell>
          <cell r="H216">
            <v>44273</v>
          </cell>
        </row>
        <row r="219">
          <cell r="E219" t="str">
            <v>km</v>
          </cell>
          <cell r="F219" t="str">
            <v>typ</v>
          </cell>
          <cell r="G219" t="str">
            <v>číslo PZ</v>
          </cell>
          <cell r="H219" t="str">
            <v>Poslední protokol UTZ</v>
          </cell>
        </row>
        <row r="220">
          <cell r="E220">
            <v>7.4349999999999996</v>
          </cell>
          <cell r="F220" t="str">
            <v>PZZ-RE</v>
          </cell>
          <cell r="G220" t="str">
            <v>PZ 1365/10-E.49</v>
          </cell>
          <cell r="H220">
            <v>43643</v>
          </cell>
        </row>
        <row r="221">
          <cell r="E221">
            <v>12.02</v>
          </cell>
          <cell r="F221" t="str">
            <v>PZZ-K</v>
          </cell>
          <cell r="G221" t="str">
            <v>PZ 0343/08-E.49</v>
          </cell>
          <cell r="H221">
            <v>44950</v>
          </cell>
        </row>
        <row r="225">
          <cell r="E225" t="str">
            <v>km</v>
          </cell>
          <cell r="F225" t="str">
            <v>typ</v>
          </cell>
          <cell r="G225" t="str">
            <v>číslo PZ</v>
          </cell>
          <cell r="H225" t="str">
            <v>Poslední protokol UTZ</v>
          </cell>
        </row>
        <row r="226">
          <cell r="E226">
            <v>3.222</v>
          </cell>
          <cell r="F226" t="str">
            <v>PZZ-K</v>
          </cell>
          <cell r="G226" t="str">
            <v>PZ 0978/18-E.49</v>
          </cell>
          <cell r="H226">
            <v>45166</v>
          </cell>
        </row>
        <row r="227">
          <cell r="E227">
            <v>3.9350000000000001</v>
          </cell>
          <cell r="F227" t="str">
            <v>PZZ-K</v>
          </cell>
          <cell r="G227" t="str">
            <v>PZ 0979/18-E.49</v>
          </cell>
          <cell r="H227">
            <v>45166</v>
          </cell>
        </row>
        <row r="228">
          <cell r="E228">
            <v>5.4749999999999996</v>
          </cell>
          <cell r="F228" t="str">
            <v>PZZ-K</v>
          </cell>
          <cell r="G228" t="str">
            <v>PZ 0980/18-E.49</v>
          </cell>
          <cell r="H228">
            <v>45166</v>
          </cell>
        </row>
        <row r="229">
          <cell r="E229">
            <v>5.8949999999999996</v>
          </cell>
          <cell r="F229" t="str">
            <v>PZZ-K</v>
          </cell>
          <cell r="G229" t="str">
            <v>PZ 0981/18-E.49</v>
          </cell>
          <cell r="H229">
            <v>45166</v>
          </cell>
        </row>
        <row r="230">
          <cell r="E230">
            <v>6.4530000000000003</v>
          </cell>
          <cell r="F230" t="str">
            <v>PZZ-K</v>
          </cell>
          <cell r="G230" t="str">
            <v>PZ 0982/18-E.49</v>
          </cell>
          <cell r="H230">
            <v>45166</v>
          </cell>
        </row>
        <row r="231">
          <cell r="E231">
            <v>9.5630000000000006</v>
          </cell>
          <cell r="F231" t="str">
            <v>PZZ-K</v>
          </cell>
          <cell r="G231" t="str">
            <v>PZ 0983/18-E.49</v>
          </cell>
          <cell r="H231">
            <v>44985</v>
          </cell>
        </row>
        <row r="232">
          <cell r="E232">
            <v>10.712</v>
          </cell>
          <cell r="F232" t="str">
            <v>PZZ-K</v>
          </cell>
          <cell r="G232" t="str">
            <v>PZ 0984/18-E.49</v>
          </cell>
          <cell r="H232">
            <v>45166</v>
          </cell>
        </row>
        <row r="236">
          <cell r="E236" t="str">
            <v>km</v>
          </cell>
          <cell r="F236" t="str">
            <v>typ</v>
          </cell>
          <cell r="G236" t="str">
            <v>číslo PZ</v>
          </cell>
          <cell r="H236" t="str">
            <v>Poslední protokol UTZ</v>
          </cell>
        </row>
        <row r="237">
          <cell r="E237" t="str">
            <v>2,881 (2,882)</v>
          </cell>
          <cell r="F237" t="str">
            <v>AŽD 71 (AZ)</v>
          </cell>
          <cell r="G237" t="str">
            <v>PZ 10160/96-E.49</v>
          </cell>
          <cell r="H237">
            <v>44802</v>
          </cell>
        </row>
        <row r="238">
          <cell r="E238">
            <v>7.2110000000000003</v>
          </cell>
          <cell r="F238" t="str">
            <v>PZZ-RE</v>
          </cell>
          <cell r="G238" t="str">
            <v>PZ 1080/17-E.49</v>
          </cell>
          <cell r="H238">
            <v>44802</v>
          </cell>
        </row>
        <row r="239">
          <cell r="E239">
            <v>10.166</v>
          </cell>
          <cell r="F239" t="str">
            <v>AŽD 71 + E.D.</v>
          </cell>
          <cell r="G239" t="str">
            <v>PZ 10301/96-E.49</v>
          </cell>
          <cell r="H239">
            <v>44138</v>
          </cell>
        </row>
        <row r="240">
          <cell r="E240">
            <v>11.548999999999999</v>
          </cell>
          <cell r="F240" t="str">
            <v>AŽD 71 + E.D.</v>
          </cell>
          <cell r="G240" t="str">
            <v>PZ 10302/96-E.49</v>
          </cell>
          <cell r="H240">
            <v>44138</v>
          </cell>
        </row>
        <row r="241">
          <cell r="E241">
            <v>14.195</v>
          </cell>
          <cell r="F241" t="str">
            <v>PZZ-K</v>
          </cell>
          <cell r="G241" t="str">
            <v>PZ 2145/05-E.49</v>
          </cell>
          <cell r="H241">
            <v>44138</v>
          </cell>
        </row>
        <row r="242">
          <cell r="E242">
            <v>16.370999999999999</v>
          </cell>
          <cell r="F242" t="str">
            <v>AŽD 71 + E.D.</v>
          </cell>
          <cell r="G242" t="str">
            <v>PZ 10304/96-E.49</v>
          </cell>
          <cell r="H242">
            <v>44141</v>
          </cell>
        </row>
        <row r="243">
          <cell r="E243">
            <v>18.132999999999999</v>
          </cell>
          <cell r="F243" t="str">
            <v>AŽD 71</v>
          </cell>
          <cell r="G243" t="str">
            <v>PZ 10305/96-E.49</v>
          </cell>
          <cell r="H243">
            <v>44141</v>
          </cell>
        </row>
        <row r="244">
          <cell r="E244">
            <v>18.556999999999999</v>
          </cell>
          <cell r="F244" t="str">
            <v>PZZ-RE</v>
          </cell>
          <cell r="G244" t="str">
            <v>PZ 1787/13-E.48</v>
          </cell>
          <cell r="H244">
            <v>45208</v>
          </cell>
        </row>
        <row r="245">
          <cell r="E245">
            <v>22.777000000000001</v>
          </cell>
          <cell r="F245" t="str">
            <v>PZZ-K (AZ)</v>
          </cell>
          <cell r="G245" t="str">
            <v>PZ 0457/11-E.49</v>
          </cell>
          <cell r="H245">
            <v>44298</v>
          </cell>
        </row>
        <row r="246">
          <cell r="E246">
            <v>23.084</v>
          </cell>
          <cell r="F246" t="str">
            <v>PZZ-RE (AZ)</v>
          </cell>
          <cell r="G246" t="str">
            <v>PZ 1047/20-E.49</v>
          </cell>
          <cell r="H246">
            <v>43998</v>
          </cell>
        </row>
        <row r="247">
          <cell r="E247">
            <v>24.379000000000001</v>
          </cell>
          <cell r="F247" t="str">
            <v>PZZ-RE</v>
          </cell>
          <cell r="G247" t="str">
            <v>PZ 1900/14-E.49</v>
          </cell>
          <cell r="H247">
            <v>43745</v>
          </cell>
        </row>
        <row r="248">
          <cell r="E248">
            <v>25.460999999999999</v>
          </cell>
          <cell r="F248" t="str">
            <v>AŽD 71 + E.D.</v>
          </cell>
          <cell r="G248" t="str">
            <v>PZ 10307/96-E.49</v>
          </cell>
          <cell r="H248">
            <v>44392</v>
          </cell>
        </row>
        <row r="249">
          <cell r="E249">
            <v>26.504999999999999</v>
          </cell>
          <cell r="F249" t="str">
            <v>AŽD 71</v>
          </cell>
          <cell r="G249" t="str">
            <v>PZ 10308/96-E.49</v>
          </cell>
          <cell r="H249">
            <v>44392</v>
          </cell>
        </row>
        <row r="250">
          <cell r="E250">
            <v>30.202999999999999</v>
          </cell>
          <cell r="F250" t="str">
            <v>PZZ-RE (AZ)</v>
          </cell>
          <cell r="G250" t="str">
            <v>PZ 0708/21-E.49</v>
          </cell>
          <cell r="H250">
            <v>44277</v>
          </cell>
        </row>
        <row r="251">
          <cell r="E251">
            <v>31.283999999999999</v>
          </cell>
          <cell r="F251" t="str">
            <v>AŽD 71 + E.D.</v>
          </cell>
          <cell r="G251" t="str">
            <v>PZ 10309/96-E.49</v>
          </cell>
          <cell r="H251">
            <v>44378</v>
          </cell>
        </row>
        <row r="252">
          <cell r="E252">
            <v>32.713000000000001</v>
          </cell>
          <cell r="F252" t="str">
            <v>AŽD 71 + E.D.</v>
          </cell>
          <cell r="G252" t="str">
            <v>PZ 10310/96-E.49</v>
          </cell>
          <cell r="H252">
            <v>44378</v>
          </cell>
        </row>
        <row r="253">
          <cell r="E253">
            <v>33.854999999999997</v>
          </cell>
          <cell r="F253" t="str">
            <v>AŽD 71 + E.D.</v>
          </cell>
          <cell r="G253" t="str">
            <v>PZ 10311/96-E.49</v>
          </cell>
          <cell r="H253">
            <v>44406</v>
          </cell>
        </row>
        <row r="254">
          <cell r="E254">
            <v>35.130000000000003</v>
          </cell>
          <cell r="F254" t="str">
            <v>PZZ-K</v>
          </cell>
          <cell r="G254" t="str">
            <v>PZ 0910/16-E.49</v>
          </cell>
          <cell r="H254">
            <v>44216</v>
          </cell>
        </row>
        <row r="255">
          <cell r="E255">
            <v>36.838000000000001</v>
          </cell>
          <cell r="F255" t="str">
            <v>AŽD 71 + E.D.</v>
          </cell>
          <cell r="G255" t="str">
            <v>PZ 10313/96-E.49</v>
          </cell>
          <cell r="H255">
            <v>44316</v>
          </cell>
        </row>
        <row r="256">
          <cell r="E256">
            <v>37.503999999999998</v>
          </cell>
          <cell r="F256" t="str">
            <v>AŽD 71 + E.D.</v>
          </cell>
          <cell r="G256" t="str">
            <v>PZ 10312/96-E.49</v>
          </cell>
          <cell r="H256">
            <v>44316</v>
          </cell>
        </row>
        <row r="257">
          <cell r="E257">
            <v>38.927999999999997</v>
          </cell>
          <cell r="F257" t="str">
            <v>PZZ-K</v>
          </cell>
          <cell r="G257" t="str">
            <v>PZ 1426/17-E.49</v>
          </cell>
          <cell r="H257">
            <v>44812</v>
          </cell>
        </row>
        <row r="258">
          <cell r="E258">
            <v>39.853000000000002</v>
          </cell>
          <cell r="F258" t="str">
            <v>PZZ-K (AZ)</v>
          </cell>
          <cell r="G258" t="str">
            <v>PZ 1425/17-E.49</v>
          </cell>
          <cell r="H258">
            <v>44812</v>
          </cell>
        </row>
        <row r="259">
          <cell r="E259">
            <v>40.738</v>
          </cell>
          <cell r="F259" t="str">
            <v>AŽD 71 + E.D.</v>
          </cell>
          <cell r="G259" t="str">
            <v>PZ 10156/96-E.49</v>
          </cell>
          <cell r="H259">
            <v>44316</v>
          </cell>
        </row>
        <row r="260">
          <cell r="E260">
            <v>41.192999999999998</v>
          </cell>
          <cell r="F260" t="str">
            <v>AŽD 71 + E.D.</v>
          </cell>
          <cell r="G260" t="str">
            <v>PZ 10314/96-E.49</v>
          </cell>
          <cell r="H260">
            <v>44316</v>
          </cell>
        </row>
        <row r="261">
          <cell r="E261">
            <v>43.369</v>
          </cell>
          <cell r="F261" t="str">
            <v>AŽD 71 + E.D.</v>
          </cell>
          <cell r="G261" t="str">
            <v>PZ 10315/96-E.49</v>
          </cell>
          <cell r="H261">
            <v>44316</v>
          </cell>
        </row>
        <row r="262">
          <cell r="E262">
            <v>43.529000000000003</v>
          </cell>
          <cell r="F262" t="str">
            <v>AŽD 71 + E.D.</v>
          </cell>
          <cell r="G262" t="str">
            <v>PZ 10316/96-E.49</v>
          </cell>
          <cell r="H262">
            <v>44316</v>
          </cell>
        </row>
        <row r="263">
          <cell r="E263">
            <v>44.057000000000002</v>
          </cell>
          <cell r="F263" t="str">
            <v>AŽD 71 + E.D.</v>
          </cell>
          <cell r="G263" t="str">
            <v>PZ 10157/96-E.49</v>
          </cell>
          <cell r="H263">
            <v>43843</v>
          </cell>
        </row>
        <row r="264">
          <cell r="E264">
            <v>44.741999999999997</v>
          </cell>
          <cell r="F264" t="str">
            <v>AŽD 71 + E.D.</v>
          </cell>
          <cell r="G264" t="str">
            <v>PZ 10158/96-E.49</v>
          </cell>
          <cell r="H264">
            <v>44126</v>
          </cell>
        </row>
        <row r="265">
          <cell r="E265">
            <v>45.695999999999998</v>
          </cell>
          <cell r="F265" t="str">
            <v>PZZ-K (AZ)</v>
          </cell>
          <cell r="G265" t="str">
            <v>PZ 1436/20-E.49</v>
          </cell>
          <cell r="H265">
            <v>44172</v>
          </cell>
        </row>
        <row r="266">
          <cell r="E266">
            <v>47.084000000000003</v>
          </cell>
          <cell r="F266" t="str">
            <v>AŽD 71 + E.D.</v>
          </cell>
          <cell r="G266" t="str">
            <v>PZ 10159/96-E.49</v>
          </cell>
          <cell r="H266">
            <v>44150</v>
          </cell>
        </row>
        <row r="267">
          <cell r="E267">
            <v>49.180999999999997</v>
          </cell>
          <cell r="F267" t="str">
            <v>AŽD 71 + E.D.</v>
          </cell>
          <cell r="G267" t="str">
            <v>PZ 10317/96-E.49</v>
          </cell>
          <cell r="H267">
            <v>43843</v>
          </cell>
        </row>
        <row r="268">
          <cell r="E268">
            <v>50.353999999999999</v>
          </cell>
          <cell r="F268" t="str">
            <v>PZZ-K</v>
          </cell>
          <cell r="G268" t="str">
            <v>PZ 2146/05-E.49</v>
          </cell>
          <cell r="H268">
            <v>44014</v>
          </cell>
        </row>
        <row r="269">
          <cell r="E269">
            <v>51.646999999999998</v>
          </cell>
          <cell r="F269" t="str">
            <v>AŽD 71</v>
          </cell>
          <cell r="G269" t="str">
            <v>PZ 10319/96-E.49</v>
          </cell>
          <cell r="H269">
            <v>44014</v>
          </cell>
        </row>
        <row r="270">
          <cell r="E270">
            <v>52.328000000000003</v>
          </cell>
          <cell r="F270" t="str">
            <v>AŽD 71</v>
          </cell>
          <cell r="G270" t="str">
            <v>PZ 1396/16-E.49</v>
          </cell>
          <cell r="H270">
            <v>44494</v>
          </cell>
        </row>
        <row r="271">
          <cell r="E271">
            <v>53.146000000000001</v>
          </cell>
          <cell r="F271" t="str">
            <v>PZZ-RE</v>
          </cell>
          <cell r="G271" t="str">
            <v>PZ 1397/16-E.49</v>
          </cell>
          <cell r="H271">
            <v>44494</v>
          </cell>
        </row>
        <row r="272">
          <cell r="E272">
            <v>54.128</v>
          </cell>
          <cell r="F272" t="str">
            <v>AŽD 71</v>
          </cell>
          <cell r="G272" t="str">
            <v>PZ 0534/96-E.49</v>
          </cell>
          <cell r="H272">
            <v>44014</v>
          </cell>
        </row>
        <row r="273">
          <cell r="E273">
            <v>54.959000000000003</v>
          </cell>
          <cell r="F273" t="str">
            <v>PZZ-K (AZ)</v>
          </cell>
          <cell r="G273" t="str">
            <v>PZ 0939/23-E.49</v>
          </cell>
          <cell r="H273">
            <v>45068</v>
          </cell>
        </row>
        <row r="274">
          <cell r="E274">
            <v>56.201999999999998</v>
          </cell>
          <cell r="F274" t="str">
            <v>PZZ-RE (AZ)</v>
          </cell>
          <cell r="G274" t="str">
            <v>PZ 1462/22-E.49</v>
          </cell>
          <cell r="H274">
            <v>44762</v>
          </cell>
        </row>
        <row r="275">
          <cell r="E275">
            <v>56.558999999999997</v>
          </cell>
          <cell r="F275" t="str">
            <v>PZZ-RE (AZ)</v>
          </cell>
          <cell r="G275" t="str">
            <v>PZ 1461/22-E.49</v>
          </cell>
          <cell r="H275">
            <v>44762</v>
          </cell>
        </row>
        <row r="276">
          <cell r="E276">
            <v>57.204000000000001</v>
          </cell>
          <cell r="F276" t="str">
            <v>AŽD 71 (AZ)</v>
          </cell>
          <cell r="G276" t="str">
            <v>PZ 2519/96-E.49</v>
          </cell>
          <cell r="H276">
            <v>45062</v>
          </cell>
        </row>
        <row r="280">
          <cell r="E280" t="str">
            <v>km</v>
          </cell>
          <cell r="F280" t="str">
            <v>typ</v>
          </cell>
          <cell r="G280" t="str">
            <v>číslo PZ</v>
          </cell>
          <cell r="H280" t="str">
            <v>Poslední protokol UTZ</v>
          </cell>
        </row>
        <row r="281">
          <cell r="E281">
            <v>4.5960000000000001</v>
          </cell>
          <cell r="F281" t="str">
            <v>PZZ-K</v>
          </cell>
          <cell r="G281" t="str">
            <v>PZ 0344/08-E.49</v>
          </cell>
          <cell r="H281">
            <v>45106</v>
          </cell>
        </row>
        <row r="282">
          <cell r="E282">
            <v>7.6929999999999996</v>
          </cell>
          <cell r="F282" t="str">
            <v>PZZ-K (AZ)</v>
          </cell>
          <cell r="G282" t="str">
            <v>PZ 0756/20-E.49</v>
          </cell>
          <cell r="H282">
            <v>44013</v>
          </cell>
        </row>
        <row r="283">
          <cell r="E283">
            <v>15.115</v>
          </cell>
          <cell r="F283" t="str">
            <v>PZZ-K</v>
          </cell>
          <cell r="G283" t="str">
            <v>PZ 1938/09-E.49</v>
          </cell>
          <cell r="H283">
            <v>43647</v>
          </cell>
        </row>
        <row r="284">
          <cell r="E284">
            <v>15.552</v>
          </cell>
          <cell r="F284" t="str">
            <v>PZZ-K</v>
          </cell>
          <cell r="G284" t="str">
            <v>PZ 1939/09-E.49</v>
          </cell>
          <cell r="H284">
            <v>43647</v>
          </cell>
        </row>
        <row r="285">
          <cell r="E285">
            <v>18.437000000000001</v>
          </cell>
          <cell r="F285" t="str">
            <v>PZZ-K</v>
          </cell>
          <cell r="G285" t="str">
            <v>PZ 1366/09-E.49</v>
          </cell>
          <cell r="H285">
            <v>43572</v>
          </cell>
        </row>
        <row r="286">
          <cell r="E286">
            <v>20.167000000000002</v>
          </cell>
          <cell r="F286" t="str">
            <v>AŽD 71 + E.D. (AZ)</v>
          </cell>
          <cell r="G286" t="str">
            <v>PZ 2425/01-E.49</v>
          </cell>
          <cell r="H286">
            <v>44510</v>
          </cell>
        </row>
        <row r="287">
          <cell r="E287">
            <v>21.577000000000002</v>
          </cell>
          <cell r="F287" t="str">
            <v>AŽD 71</v>
          </cell>
          <cell r="G287" t="str">
            <v>PZ 2426/01-E.49</v>
          </cell>
          <cell r="H287">
            <v>44510</v>
          </cell>
        </row>
        <row r="288">
          <cell r="E288">
            <v>24.292000000000002</v>
          </cell>
          <cell r="F288" t="str">
            <v>AŽD 71 + E.D.</v>
          </cell>
          <cell r="G288" t="str">
            <v>PZ 10162/96-E.49</v>
          </cell>
          <cell r="H288">
            <v>43970</v>
          </cell>
        </row>
        <row r="289">
          <cell r="E289">
            <v>30.338999999999999</v>
          </cell>
          <cell r="F289" t="str">
            <v>AŽD 71</v>
          </cell>
          <cell r="G289" t="str">
            <v>PZ 12059/96-E.49</v>
          </cell>
          <cell r="H289">
            <v>44362</v>
          </cell>
        </row>
        <row r="293">
          <cell r="E293" t="str">
            <v>km</v>
          </cell>
          <cell r="F293" t="str">
            <v>typ</v>
          </cell>
          <cell r="G293" t="str">
            <v>číslo PZ</v>
          </cell>
          <cell r="H293" t="str">
            <v>Poslední protokol UTZ</v>
          </cell>
        </row>
        <row r="294">
          <cell r="E294">
            <v>6.24</v>
          </cell>
          <cell r="F294" t="str">
            <v>PZZ-K (AZ)</v>
          </cell>
          <cell r="G294" t="str">
            <v>PZ 0601/05-E.49</v>
          </cell>
          <cell r="H294">
            <v>43840</v>
          </cell>
        </row>
        <row r="295">
          <cell r="E295">
            <v>11.494999999999999</v>
          </cell>
          <cell r="F295" t="str">
            <v>PZZ-RE</v>
          </cell>
          <cell r="G295" t="str">
            <v>PZ 0489/14-E.49</v>
          </cell>
          <cell r="H295">
            <v>43572</v>
          </cell>
        </row>
        <row r="296">
          <cell r="E296">
            <v>16.167999999999999</v>
          </cell>
          <cell r="F296" t="str">
            <v>PZZ-RE (AZ)</v>
          </cell>
          <cell r="G296" t="str">
            <v>PZ 0613/21-E.47</v>
          </cell>
          <cell r="H296">
            <v>44427</v>
          </cell>
        </row>
        <row r="297">
          <cell r="E297">
            <v>20.905000000000001</v>
          </cell>
          <cell r="F297" t="str">
            <v>AŽD 71</v>
          </cell>
          <cell r="G297" t="str">
            <v>PZ 12078/96-E.49</v>
          </cell>
          <cell r="H297">
            <v>44428</v>
          </cell>
        </row>
        <row r="298">
          <cell r="E298">
            <v>28.872</v>
          </cell>
          <cell r="F298" t="str">
            <v>PZZ-RE</v>
          </cell>
          <cell r="G298" t="str">
            <v>PZ 1011/20-E.49</v>
          </cell>
          <cell r="H298">
            <v>43971</v>
          </cell>
        </row>
        <row r="299">
          <cell r="E299">
            <v>31.678000000000001</v>
          </cell>
          <cell r="F299" t="str">
            <v>PZZ-RE</v>
          </cell>
          <cell r="G299" t="str">
            <v>PZ 2423/16-E.49</v>
          </cell>
          <cell r="H299">
            <v>44463</v>
          </cell>
        </row>
        <row r="300">
          <cell r="E300">
            <v>33.305999999999997</v>
          </cell>
          <cell r="F300" t="str">
            <v>PZZ-RE</v>
          </cell>
          <cell r="G300" t="str">
            <v>PZ 2424/16-E.49</v>
          </cell>
          <cell r="H300">
            <v>44463</v>
          </cell>
        </row>
        <row r="301">
          <cell r="E301">
            <v>36.756</v>
          </cell>
          <cell r="F301" t="str">
            <v>PZZ-RE (AZ)</v>
          </cell>
          <cell r="G301" t="str">
            <v>PZ 1416/21-E.49</v>
          </cell>
          <cell r="H301">
            <v>44486</v>
          </cell>
        </row>
        <row r="302">
          <cell r="E302">
            <v>41.34</v>
          </cell>
          <cell r="F302" t="str">
            <v>PZZ-RE</v>
          </cell>
          <cell r="G302" t="str">
            <v>PZ 1389/16-E.49</v>
          </cell>
          <cell r="H302">
            <v>44463</v>
          </cell>
        </row>
        <row r="303">
          <cell r="E303">
            <v>53.454000000000001</v>
          </cell>
          <cell r="F303" t="str">
            <v>PZZ-RE</v>
          </cell>
          <cell r="G303" t="str">
            <v>PZ 1388/16-E.49</v>
          </cell>
          <cell r="H303">
            <v>44463</v>
          </cell>
        </row>
        <row r="304">
          <cell r="E304">
            <v>56.356999999999999</v>
          </cell>
          <cell r="F304" t="str">
            <v>AŽD 71</v>
          </cell>
          <cell r="G304" t="str">
            <v>PZ 12079/96-E.49</v>
          </cell>
          <cell r="H304">
            <v>44428</v>
          </cell>
        </row>
        <row r="305">
          <cell r="E305">
            <v>57.996000000000002</v>
          </cell>
          <cell r="F305" t="str">
            <v>AŽD 71 + E.D.</v>
          </cell>
          <cell r="G305" t="str">
            <v>PZ 12080/96-E.49</v>
          </cell>
          <cell r="H305">
            <v>43840</v>
          </cell>
        </row>
        <row r="306">
          <cell r="E306">
            <v>71.822999999999993</v>
          </cell>
          <cell r="F306" t="str">
            <v>PZZ-K (AZ)</v>
          </cell>
          <cell r="G306" t="str">
            <v>PZ 1425/22-E.49</v>
          </cell>
          <cell r="H306">
            <v>44741</v>
          </cell>
        </row>
        <row r="307">
          <cell r="E307" t="str">
            <v>75,081+ 11,242</v>
          </cell>
          <cell r="F307" t="str">
            <v>PZZ-K</v>
          </cell>
          <cell r="G307" t="str">
            <v>PZ 0944/11-E.49</v>
          </cell>
          <cell r="H307">
            <v>44273</v>
          </cell>
        </row>
        <row r="311">
          <cell r="E311" t="str">
            <v>km</v>
          </cell>
          <cell r="F311" t="str">
            <v>typ</v>
          </cell>
          <cell r="G311" t="str">
            <v>číslo PZ</v>
          </cell>
          <cell r="H311" t="str">
            <v>Poslední protokol UTZ</v>
          </cell>
        </row>
        <row r="312">
          <cell r="E312">
            <v>293.20400000000001</v>
          </cell>
          <cell r="F312" t="str">
            <v>AŽD 71 (AZ)</v>
          </cell>
          <cell r="G312" t="str">
            <v>PZ 0540/99-E.48</v>
          </cell>
          <cell r="H312">
            <v>43559</v>
          </cell>
        </row>
        <row r="313">
          <cell r="E313">
            <v>304.12099999999998</v>
          </cell>
          <cell r="F313" t="str">
            <v>PZZ-RE (AZ)</v>
          </cell>
          <cell r="G313" t="str">
            <v>PZ 0786/22-E.49</v>
          </cell>
          <cell r="H313">
            <v>44693</v>
          </cell>
        </row>
        <row r="314">
          <cell r="E314">
            <v>304.77</v>
          </cell>
          <cell r="F314" t="str">
            <v>AŽD 71+SMN</v>
          </cell>
          <cell r="G314" t="str">
            <v>PZ 2428/01-E.48</v>
          </cell>
          <cell r="H314">
            <v>44299</v>
          </cell>
        </row>
        <row r="315">
          <cell r="E315">
            <v>306.24700000000001</v>
          </cell>
          <cell r="F315" t="str">
            <v>AŽD 71</v>
          </cell>
          <cell r="G315" t="str">
            <v>PZ 2656/03-E.49</v>
          </cell>
          <cell r="H315">
            <v>45181</v>
          </cell>
        </row>
        <row r="316">
          <cell r="E316">
            <v>313.375</v>
          </cell>
          <cell r="F316" t="str">
            <v>AŽD 71 (AZ)</v>
          </cell>
          <cell r="G316" t="str">
            <v>PZ 4581/96-E.49</v>
          </cell>
          <cell r="H316">
            <v>44903</v>
          </cell>
        </row>
        <row r="317">
          <cell r="E317">
            <v>314.19099999999997</v>
          </cell>
          <cell r="F317" t="str">
            <v>AŽD 71 + E.D. (AZ)</v>
          </cell>
          <cell r="G317" t="str">
            <v>PZ 4582/96-E.49</v>
          </cell>
          <cell r="H317">
            <v>44700</v>
          </cell>
        </row>
        <row r="318">
          <cell r="E318">
            <v>317.23200000000003</v>
          </cell>
          <cell r="F318" t="str">
            <v>PZZ-K (AZ)</v>
          </cell>
          <cell r="G318" t="str">
            <v>PZ 1179/07-E.49</v>
          </cell>
          <cell r="H318">
            <v>44663</v>
          </cell>
        </row>
        <row r="319">
          <cell r="E319">
            <v>317.76299999999998</v>
          </cell>
          <cell r="F319" t="str">
            <v>PZZ-K</v>
          </cell>
          <cell r="G319" t="str">
            <v>PZ 1180/07-E.49</v>
          </cell>
          <cell r="H319">
            <v>44663</v>
          </cell>
        </row>
        <row r="320">
          <cell r="E320">
            <v>319.916</v>
          </cell>
          <cell r="F320" t="str">
            <v>AŽD 71+SMN</v>
          </cell>
          <cell r="G320" t="str">
            <v>PZ 12025/96-E.49</v>
          </cell>
          <cell r="H320">
            <v>44949</v>
          </cell>
        </row>
        <row r="321">
          <cell r="E321">
            <v>320.12099999999998</v>
          </cell>
          <cell r="F321" t="str">
            <v>AŽD 71+SMN</v>
          </cell>
          <cell r="G321" t="str">
            <v>PZ 12024/96-E.49</v>
          </cell>
          <cell r="H321">
            <v>44949</v>
          </cell>
        </row>
        <row r="322">
          <cell r="E322">
            <v>322.52199999999999</v>
          </cell>
          <cell r="F322" t="str">
            <v>AŽD 71 + E.D.</v>
          </cell>
          <cell r="G322" t="str">
            <v>PZ 12023/96-E.49</v>
          </cell>
          <cell r="H322">
            <v>44998</v>
          </cell>
        </row>
        <row r="323">
          <cell r="E323">
            <v>323.27800000000002</v>
          </cell>
          <cell r="F323" t="str">
            <v>AŽD 71 + E.D.</v>
          </cell>
          <cell r="G323" t="str">
            <v>PZ 12022/96-E.49</v>
          </cell>
          <cell r="H323">
            <v>44998</v>
          </cell>
        </row>
        <row r="324">
          <cell r="E324">
            <v>324.20499999999998</v>
          </cell>
          <cell r="F324" t="str">
            <v>AŽD 71 + E.D.</v>
          </cell>
          <cell r="G324" t="str">
            <v>PZ 12021/96-E.49</v>
          </cell>
          <cell r="H324">
            <v>44998</v>
          </cell>
        </row>
        <row r="325">
          <cell r="E325">
            <v>325.04300000000001</v>
          </cell>
          <cell r="F325" t="str">
            <v>AŽD 71 (AZ)</v>
          </cell>
          <cell r="G325" t="str">
            <v>PZ 1342/95-E.49</v>
          </cell>
          <cell r="H325">
            <v>44075</v>
          </cell>
        </row>
        <row r="326">
          <cell r="E326">
            <v>327.56</v>
          </cell>
          <cell r="F326" t="str">
            <v>PZZ-K</v>
          </cell>
          <cell r="G326" t="str">
            <v>PZ 0947/09-E.49</v>
          </cell>
          <cell r="H326">
            <v>43558</v>
          </cell>
        </row>
        <row r="327">
          <cell r="E327">
            <v>328.577</v>
          </cell>
          <cell r="F327" t="str">
            <v>PZZ-K (AZ)</v>
          </cell>
          <cell r="G327" t="str">
            <v>PZ 0946/09-E.49</v>
          </cell>
          <cell r="H327">
            <v>43558</v>
          </cell>
        </row>
        <row r="328">
          <cell r="E328">
            <v>330.45400000000001</v>
          </cell>
          <cell r="F328" t="str">
            <v>AŽD 71</v>
          </cell>
          <cell r="G328" t="str">
            <v>PZ 1740/97-E.48</v>
          </cell>
          <cell r="H328">
            <v>44749</v>
          </cell>
        </row>
        <row r="329">
          <cell r="E329">
            <v>331.01900000000001</v>
          </cell>
          <cell r="F329" t="str">
            <v>AŽD 71</v>
          </cell>
          <cell r="G329" t="str">
            <v>PZ 1739/97-E.48</v>
          </cell>
          <cell r="H329">
            <v>44749</v>
          </cell>
        </row>
        <row r="330">
          <cell r="E330">
            <v>331.46899999999999</v>
          </cell>
          <cell r="F330" t="str">
            <v>AŽD 71</v>
          </cell>
          <cell r="G330" t="str">
            <v>PZ 1738/97-E.48</v>
          </cell>
          <cell r="H330">
            <v>44749</v>
          </cell>
        </row>
        <row r="331">
          <cell r="E331">
            <v>334.23399999999998</v>
          </cell>
          <cell r="F331" t="str">
            <v>AŽD 71</v>
          </cell>
          <cell r="G331" t="str">
            <v>PZ 0536/00-E.48</v>
          </cell>
          <cell r="H331">
            <v>43846</v>
          </cell>
        </row>
        <row r="332">
          <cell r="E332">
            <v>336.11099999999999</v>
          </cell>
          <cell r="F332" t="str">
            <v>AŽD 71 (AZ)</v>
          </cell>
          <cell r="G332" t="str">
            <v>PZ 0537/00-E.48</v>
          </cell>
          <cell r="H332">
            <v>43847</v>
          </cell>
        </row>
        <row r="333">
          <cell r="E333">
            <v>338.774</v>
          </cell>
          <cell r="F333" t="str">
            <v>AŽD 71</v>
          </cell>
          <cell r="G333" t="str">
            <v>PZ 0506/00-E.49</v>
          </cell>
          <cell r="H333">
            <v>43605</v>
          </cell>
        </row>
        <row r="334">
          <cell r="E334">
            <v>339.65800000000002</v>
          </cell>
          <cell r="F334" t="str">
            <v>AŽD 71 (AZ)</v>
          </cell>
          <cell r="G334" t="str">
            <v>PZ 0507/00-E.49</v>
          </cell>
          <cell r="H334">
            <v>43605</v>
          </cell>
        </row>
        <row r="335">
          <cell r="E335">
            <v>348.39800000000002</v>
          </cell>
          <cell r="F335" t="str">
            <v>PZZ-AC</v>
          </cell>
          <cell r="G335" t="str">
            <v>PZ 1715/20-E.49</v>
          </cell>
          <cell r="H335">
            <v>44581</v>
          </cell>
        </row>
        <row r="341">
          <cell r="C341" t="str">
            <v>Umístění</v>
          </cell>
          <cell r="D341" t="str">
            <v>Trať</v>
          </cell>
          <cell r="E341" t="str">
            <v>km</v>
          </cell>
          <cell r="F341" t="str">
            <v>typ</v>
          </cell>
          <cell r="G341" t="str">
            <v>číslo PZ</v>
          </cell>
          <cell r="H341" t="str">
            <v>Poslední protokol UTZ</v>
          </cell>
        </row>
        <row r="342">
          <cell r="C342" t="str">
            <v>Stupno</v>
          </cell>
          <cell r="D342" t="str">
            <v>Chrást-Radnice</v>
          </cell>
          <cell r="F342" t="str">
            <v>Samovraty</v>
          </cell>
          <cell r="G342" t="str">
            <v>PZ 1848/19-E.59</v>
          </cell>
          <cell r="H342">
            <v>43749</v>
          </cell>
        </row>
        <row r="346">
          <cell r="C346" t="str">
            <v>Umístění</v>
          </cell>
          <cell r="D346" t="str">
            <v>Trať</v>
          </cell>
          <cell r="E346" t="str">
            <v>km</v>
          </cell>
          <cell r="F346" t="str">
            <v>typ</v>
          </cell>
          <cell r="G346" t="str">
            <v>číslo PZ</v>
          </cell>
          <cell r="H346" t="str">
            <v>Poslední protokol UTZ</v>
          </cell>
        </row>
        <row r="347">
          <cell r="C347" t="str">
            <v>Příkosice</v>
          </cell>
          <cell r="D347" t="str">
            <v>Rokycany-Nezvěstice</v>
          </cell>
          <cell r="F347" t="str">
            <v>ESA11</v>
          </cell>
          <cell r="G347" t="str">
            <v>PZ 1994/16-E.49</v>
          </cell>
          <cell r="H347">
            <v>44480</v>
          </cell>
        </row>
        <row r="348">
          <cell r="C348" t="str">
            <v>Mirošov</v>
          </cell>
          <cell r="D348" t="str">
            <v>Rokycany-Nezvěstice</v>
          </cell>
          <cell r="F348" t="str">
            <v>ESA11</v>
          </cell>
          <cell r="G348" t="str">
            <v>PZ 1995/16-E.49</v>
          </cell>
          <cell r="H348">
            <v>44482</v>
          </cell>
        </row>
        <row r="352">
          <cell r="C352" t="str">
            <v>Umístění</v>
          </cell>
          <cell r="D352" t="str">
            <v>Trať</v>
          </cell>
          <cell r="E352" t="str">
            <v>km</v>
          </cell>
          <cell r="F352" t="str">
            <v>typ</v>
          </cell>
          <cell r="G352" t="str">
            <v>číslo PZ</v>
          </cell>
          <cell r="H352" t="str">
            <v>Poslední protokol UTZ</v>
          </cell>
        </row>
        <row r="353">
          <cell r="C353" t="str">
            <v>Vejprnice</v>
          </cell>
          <cell r="D353" t="str">
            <v>Plzeň-Česká Kubice</v>
          </cell>
          <cell r="F353" t="str">
            <v>RZZ</v>
          </cell>
          <cell r="G353" t="str">
            <v>PZ 10164/96-E.49</v>
          </cell>
          <cell r="H353">
            <v>44327</v>
          </cell>
        </row>
        <row r="354">
          <cell r="C354" t="str">
            <v>Nýřany</v>
          </cell>
          <cell r="D354" t="str">
            <v>Plzeň-Česká Kubice</v>
          </cell>
          <cell r="F354" t="str">
            <v>RZZ</v>
          </cell>
          <cell r="G354" t="str">
            <v>PZ 0967/08-E.49</v>
          </cell>
          <cell r="H354">
            <v>45187</v>
          </cell>
        </row>
        <row r="355">
          <cell r="C355" t="str">
            <v>výh. Chotěšov</v>
          </cell>
          <cell r="D355" t="str">
            <v>Plzeň-Česká Kubice</v>
          </cell>
          <cell r="F355" t="str">
            <v>DO RZZ</v>
          </cell>
          <cell r="G355" t="str">
            <v>PZ 10166/96-E.49</v>
          </cell>
          <cell r="H355">
            <v>44327</v>
          </cell>
        </row>
        <row r="356">
          <cell r="C356" t="str">
            <v>Stod</v>
          </cell>
          <cell r="D356" t="str">
            <v>Plzeň-Česká Kubice</v>
          </cell>
          <cell r="F356" t="str">
            <v>RZZ</v>
          </cell>
          <cell r="G356" t="str">
            <v>PZ 10167/96-E.49</v>
          </cell>
          <cell r="H356">
            <v>44356</v>
          </cell>
        </row>
        <row r="357">
          <cell r="C357" t="str">
            <v>Holýšov</v>
          </cell>
          <cell r="D357" t="str">
            <v>Plzeň-Česká Kubice</v>
          </cell>
          <cell r="F357" t="str">
            <v>ŘSt + St1</v>
          </cell>
          <cell r="G357" t="str">
            <v>PZ 12085/96-E.49</v>
          </cell>
          <cell r="H357">
            <v>44361</v>
          </cell>
        </row>
        <row r="358">
          <cell r="C358" t="str">
            <v>Staňkov + odb. Vránov</v>
          </cell>
          <cell r="D358" t="str">
            <v>Plzeň-Česká Kubice</v>
          </cell>
          <cell r="F358" t="str">
            <v>RZZ</v>
          </cell>
          <cell r="G358" t="str">
            <v>PZ 12088/96-E.49</v>
          </cell>
          <cell r="H358">
            <v>44336</v>
          </cell>
        </row>
        <row r="359">
          <cell r="C359" t="str">
            <v>Blížejov</v>
          </cell>
          <cell r="D359" t="str">
            <v>Plzeň-Česká Kubice</v>
          </cell>
          <cell r="F359" t="str">
            <v>ÚSt</v>
          </cell>
          <cell r="G359" t="str">
            <v>PZ 10292/96-E.49</v>
          </cell>
          <cell r="H359">
            <v>44340</v>
          </cell>
        </row>
        <row r="360">
          <cell r="C360" t="str">
            <v>výh. Radonice</v>
          </cell>
          <cell r="D360" t="str">
            <v>Plzeň-Česká Kubice</v>
          </cell>
          <cell r="F360" t="str">
            <v>DO RZZ</v>
          </cell>
          <cell r="G360" t="str">
            <v>PZ 10293/96-E.49</v>
          </cell>
          <cell r="H360">
            <v>44334</v>
          </cell>
        </row>
        <row r="361">
          <cell r="C361" t="str">
            <v>Domažlice+Pasečnice</v>
          </cell>
          <cell r="D361" t="str">
            <v>Plzeň-Česká Kubice</v>
          </cell>
          <cell r="F361" t="str">
            <v>RZZ + čísl.volba</v>
          </cell>
          <cell r="G361" t="str">
            <v>PZ 10144/96-E.49</v>
          </cell>
          <cell r="H361">
            <v>45224</v>
          </cell>
        </row>
        <row r="362">
          <cell r="C362" t="str">
            <v>Česká Kubice</v>
          </cell>
          <cell r="D362" t="str">
            <v>Plzeň-Česká Kubice</v>
          </cell>
          <cell r="F362" t="str">
            <v>ESA11</v>
          </cell>
          <cell r="G362" t="str">
            <v>PZ 1325/09-E.49</v>
          </cell>
          <cell r="H362">
            <v>43565</v>
          </cell>
        </row>
        <row r="366">
          <cell r="C366" t="str">
            <v>Umístění</v>
          </cell>
          <cell r="D366" t="str">
            <v>Trať</v>
          </cell>
          <cell r="E366" t="str">
            <v>km</v>
          </cell>
          <cell r="F366" t="str">
            <v>typ</v>
          </cell>
          <cell r="G366" t="str">
            <v>číslo PZ</v>
          </cell>
          <cell r="H366" t="str">
            <v>Poslední protokol UTZ</v>
          </cell>
        </row>
        <row r="367">
          <cell r="C367" t="str">
            <v>Horšovský Týn</v>
          </cell>
          <cell r="D367" t="str">
            <v>Poběžovice-Staňkov</v>
          </cell>
          <cell r="F367" t="str">
            <v>ÚSt</v>
          </cell>
          <cell r="G367" t="str">
            <v>PZ 12090/96-E.49</v>
          </cell>
          <cell r="H367">
            <v>44400</v>
          </cell>
        </row>
        <row r="371">
          <cell r="C371" t="str">
            <v>Umístění</v>
          </cell>
          <cell r="D371" t="str">
            <v>Trať</v>
          </cell>
          <cell r="E371" t="str">
            <v>km</v>
          </cell>
          <cell r="F371" t="str">
            <v>typ</v>
          </cell>
          <cell r="G371" t="str">
            <v>číslo PZ</v>
          </cell>
          <cell r="H371" t="str">
            <v>Poslední protokol UTZ</v>
          </cell>
        </row>
        <row r="372">
          <cell r="C372" t="str">
            <v>Plzeň Valcha</v>
          </cell>
          <cell r="D372" t="str">
            <v>Plzeň-Železná Ruda</v>
          </cell>
          <cell r="F372" t="str">
            <v>ESA11</v>
          </cell>
          <cell r="G372" t="str">
            <v>PZ 1784/09-E.49</v>
          </cell>
          <cell r="H372">
            <v>43738</v>
          </cell>
        </row>
        <row r="373">
          <cell r="C373" t="str">
            <v>Dobřany</v>
          </cell>
          <cell r="D373" t="str">
            <v>Plzeň-Železná Ruda</v>
          </cell>
          <cell r="F373" t="str">
            <v>ESA 11</v>
          </cell>
          <cell r="G373" t="str">
            <v>PZ 1785/09-E.49</v>
          </cell>
          <cell r="H373">
            <v>43734</v>
          </cell>
        </row>
        <row r="374">
          <cell r="C374" t="str">
            <v>Chlumčany u Dobřan</v>
          </cell>
          <cell r="D374" t="str">
            <v>Plzeň-Železná Ruda</v>
          </cell>
          <cell r="F374" t="str">
            <v>ESA 11</v>
          </cell>
          <cell r="G374" t="str">
            <v>PZ 1783/09-E.49</v>
          </cell>
          <cell r="H374">
            <v>43669</v>
          </cell>
        </row>
        <row r="375">
          <cell r="C375" t="str">
            <v>Přeštice</v>
          </cell>
          <cell r="D375" t="str">
            <v>Plzeň-Železná Ruda</v>
          </cell>
          <cell r="F375" t="str">
            <v>ESA 11</v>
          </cell>
          <cell r="G375" t="str">
            <v>PZ 1782/09-E.49</v>
          </cell>
          <cell r="H375">
            <v>43711</v>
          </cell>
        </row>
        <row r="376">
          <cell r="C376" t="str">
            <v>Švihov u Klatov</v>
          </cell>
          <cell r="D376" t="str">
            <v>Plzeň-Železná Ruda</v>
          </cell>
          <cell r="F376" t="str">
            <v>ESA 11</v>
          </cell>
          <cell r="G376" t="str">
            <v>PZ 1781/09-E.49</v>
          </cell>
          <cell r="H376">
            <v>43706</v>
          </cell>
        </row>
        <row r="377">
          <cell r="C377" t="str">
            <v>JOP Klatovy</v>
          </cell>
          <cell r="D377" t="str">
            <v>Plzeň-Železná Ruda</v>
          </cell>
          <cell r="F377" t="str">
            <v>ESA 11</v>
          </cell>
          <cell r="G377" t="str">
            <v>PZ 1780/09-E.49</v>
          </cell>
          <cell r="H377">
            <v>43710</v>
          </cell>
        </row>
        <row r="378">
          <cell r="C378" t="str">
            <v>Klatovy</v>
          </cell>
          <cell r="D378" t="str">
            <v>Plzeň-Železná Ruda</v>
          </cell>
          <cell r="F378" t="str">
            <v>RZZ</v>
          </cell>
          <cell r="G378" t="str">
            <v>PZ 2531/96-E.49</v>
          </cell>
          <cell r="H378">
            <v>44085</v>
          </cell>
        </row>
        <row r="379">
          <cell r="C379" t="str">
            <v>Janovice nad Úhlavou</v>
          </cell>
          <cell r="D379" t="str">
            <v>Plzeň-Železná Ruda</v>
          </cell>
          <cell r="F379" t="str">
            <v>ESA11</v>
          </cell>
          <cell r="G379" t="str">
            <v>PZ 2734/15-E.49</v>
          </cell>
          <cell r="H379">
            <v>44123</v>
          </cell>
        </row>
        <row r="380">
          <cell r="C380" t="str">
            <v>Nýrsko</v>
          </cell>
          <cell r="D380" t="str">
            <v>Plzeň-Železná Ruda</v>
          </cell>
          <cell r="F380" t="str">
            <v>ESA11</v>
          </cell>
          <cell r="G380" t="str">
            <v>PZ 2735/15-E.49</v>
          </cell>
          <cell r="H380">
            <v>44113</v>
          </cell>
        </row>
        <row r="381">
          <cell r="C381" t="str">
            <v>Zelená Lhota</v>
          </cell>
          <cell r="D381" t="str">
            <v>Plzeň-Železná Ruda</v>
          </cell>
          <cell r="F381" t="str">
            <v>ESA11</v>
          </cell>
          <cell r="G381" t="str">
            <v>PZ 2978/15-E.49</v>
          </cell>
          <cell r="H381">
            <v>44158</v>
          </cell>
        </row>
        <row r="382">
          <cell r="C382" t="str">
            <v>Hamry-Hojsova Stráž</v>
          </cell>
          <cell r="D382" t="str">
            <v>Plzeň-Železná Ruda</v>
          </cell>
          <cell r="F382" t="str">
            <v>ESA11</v>
          </cell>
          <cell r="G382" t="str">
            <v>PZ 2972/15-E.49</v>
          </cell>
          <cell r="H382">
            <v>44158</v>
          </cell>
        </row>
        <row r="383">
          <cell r="C383" t="str">
            <v>Špičák</v>
          </cell>
          <cell r="D383" t="str">
            <v>Plzeň-Železná Ruda</v>
          </cell>
          <cell r="F383" t="str">
            <v>ESA11</v>
          </cell>
          <cell r="G383" t="str">
            <v>PZ 2971/15-E.49</v>
          </cell>
          <cell r="H383">
            <v>44159</v>
          </cell>
        </row>
        <row r="384">
          <cell r="C384" t="str">
            <v>Železná Ruda-Alžbětín</v>
          </cell>
          <cell r="D384" t="str">
            <v>Plzeň-Železná Ruda</v>
          </cell>
          <cell r="F384" t="str">
            <v>ESA11</v>
          </cell>
          <cell r="G384" t="str">
            <v>PZ 2973/15-E.49</v>
          </cell>
          <cell r="H384">
            <v>44160</v>
          </cell>
        </row>
        <row r="388">
          <cell r="C388" t="str">
            <v>Umístění</v>
          </cell>
          <cell r="D388" t="str">
            <v>Trať</v>
          </cell>
          <cell r="E388" t="str">
            <v>km</v>
          </cell>
          <cell r="F388" t="str">
            <v>typ</v>
          </cell>
          <cell r="G388" t="str">
            <v>číslo PZ</v>
          </cell>
          <cell r="H388" t="str">
            <v>Poslední protokol UTZ</v>
          </cell>
        </row>
        <row r="389">
          <cell r="C389" t="str">
            <v>Třemošná</v>
          </cell>
          <cell r="D389" t="str">
            <v>Plzeň-Žatec</v>
          </cell>
          <cell r="F389" t="str">
            <v>Kaznějov ESA11 decentralizovaná</v>
          </cell>
          <cell r="G389" t="str">
            <v>PZ 0594/06-E.49</v>
          </cell>
          <cell r="H389">
            <v>44415</v>
          </cell>
        </row>
        <row r="390">
          <cell r="C390" t="str">
            <v>Horní Bříza</v>
          </cell>
          <cell r="D390" t="str">
            <v>Plzeň-Žatec</v>
          </cell>
          <cell r="F390" t="str">
            <v>Kaznějov ESA11 decentralizovaná</v>
          </cell>
          <cell r="G390" t="str">
            <v>PZ 0594/06-E.49</v>
          </cell>
          <cell r="H390">
            <v>44415</v>
          </cell>
        </row>
        <row r="391">
          <cell r="C391" t="str">
            <v>Kaznějov</v>
          </cell>
          <cell r="D391" t="str">
            <v>Plzeň-Žatec</v>
          </cell>
          <cell r="F391" t="str">
            <v>Kaznějov ESA11 decentralizovaná</v>
          </cell>
          <cell r="G391" t="str">
            <v>PZ 0594/06-E.49</v>
          </cell>
          <cell r="H391">
            <v>44415</v>
          </cell>
        </row>
        <row r="392">
          <cell r="C392" t="str">
            <v>Plasy</v>
          </cell>
          <cell r="D392" t="str">
            <v>Plzeň-Žatec</v>
          </cell>
          <cell r="F392" t="str">
            <v>Kaznějov ESA11 decentralizovaná</v>
          </cell>
          <cell r="G392" t="str">
            <v>PZ 0594/06-E.49</v>
          </cell>
          <cell r="H392">
            <v>44415</v>
          </cell>
        </row>
        <row r="393">
          <cell r="C393" t="str">
            <v>Mladotice</v>
          </cell>
          <cell r="D393" t="str">
            <v>Plzeň-Žatec</v>
          </cell>
          <cell r="G393" t="str">
            <v>PZ 0595/06-E.49</v>
          </cell>
          <cell r="H393">
            <v>44411</v>
          </cell>
        </row>
        <row r="394">
          <cell r="C394" t="str">
            <v>Žihle</v>
          </cell>
          <cell r="D394" t="str">
            <v>Plzeň-Žatec</v>
          </cell>
          <cell r="G394" t="str">
            <v>PZ 0595/06-E.49</v>
          </cell>
          <cell r="H394">
            <v>44420</v>
          </cell>
        </row>
        <row r="398">
          <cell r="C398" t="str">
            <v>Umístění</v>
          </cell>
          <cell r="D398" t="str">
            <v>Trať</v>
          </cell>
          <cell r="E398" t="str">
            <v>km</v>
          </cell>
          <cell r="F398" t="str">
            <v>typ</v>
          </cell>
          <cell r="G398" t="str">
            <v>číslo PZ</v>
          </cell>
          <cell r="H398" t="str">
            <v>Poslední protokol UTZ</v>
          </cell>
        </row>
        <row r="399">
          <cell r="C399" t="str">
            <v>Ejpovice</v>
          </cell>
          <cell r="D399" t="str">
            <v>Praha-Plzeň</v>
          </cell>
          <cell r="F399" t="str">
            <v>ESA11</v>
          </cell>
          <cell r="G399" t="str">
            <v>PZ 0707/20-E.49</v>
          </cell>
          <cell r="H399">
            <v>43810</v>
          </cell>
        </row>
        <row r="400">
          <cell r="C400" t="str">
            <v>Rokycany</v>
          </cell>
          <cell r="D400" t="str">
            <v>Praha-Plzeň</v>
          </cell>
          <cell r="F400" t="str">
            <v>ESA11</v>
          </cell>
          <cell r="G400" t="str">
            <v>PZ 0708/13-E.49</v>
          </cell>
          <cell r="H400">
            <v>44804</v>
          </cell>
        </row>
        <row r="401">
          <cell r="C401" t="str">
            <v>Holoubkov</v>
          </cell>
          <cell r="D401" t="str">
            <v>Praha-Plzeň</v>
          </cell>
          <cell r="F401" t="str">
            <v>ESA11</v>
          </cell>
          <cell r="G401" t="str">
            <v>PZ 0707/13-E.49</v>
          </cell>
          <cell r="H401">
            <v>44398</v>
          </cell>
        </row>
        <row r="402">
          <cell r="C402" t="str">
            <v>Kařízek</v>
          </cell>
          <cell r="D402" t="str">
            <v>Praha-Plzeň</v>
          </cell>
          <cell r="F402" t="str">
            <v>ESA11</v>
          </cell>
          <cell r="G402" t="str">
            <v>PZ 0706/13-E.49</v>
          </cell>
          <cell r="H402">
            <v>44849</v>
          </cell>
        </row>
        <row r="403">
          <cell r="C403" t="str">
            <v>Zbiroh</v>
          </cell>
          <cell r="D403" t="str">
            <v>Praha-Plzeň</v>
          </cell>
          <cell r="F403" t="str">
            <v>ESA11</v>
          </cell>
          <cell r="G403" t="str">
            <v>PZ 705/13-E.49</v>
          </cell>
          <cell r="H403">
            <v>44701</v>
          </cell>
        </row>
        <row r="407">
          <cell r="C407" t="str">
            <v>Umístění</v>
          </cell>
          <cell r="D407" t="str">
            <v>Trať</v>
          </cell>
          <cell r="E407" t="str">
            <v>km</v>
          </cell>
          <cell r="F407" t="str">
            <v>typ</v>
          </cell>
          <cell r="G407" t="str">
            <v>číslo PZ</v>
          </cell>
          <cell r="H407" t="str">
            <v>Poslední protokol UTZ</v>
          </cell>
        </row>
        <row r="408">
          <cell r="C408" t="str">
            <v>Plzeň Křimice</v>
          </cell>
          <cell r="D408" t="str">
            <v>Plzeň-Cheb</v>
          </cell>
          <cell r="F408" t="str">
            <v>ESA11</v>
          </cell>
          <cell r="G408" t="str">
            <v>PZ 3010/06-E.49</v>
          </cell>
          <cell r="H408">
            <v>44508</v>
          </cell>
        </row>
        <row r="409">
          <cell r="C409" t="str">
            <v>Kozolupy</v>
          </cell>
          <cell r="D409" t="str">
            <v>Plzeň-Cheb</v>
          </cell>
          <cell r="F409" t="str">
            <v>ESA11</v>
          </cell>
          <cell r="G409" t="str">
            <v>PZ 1475/07-E.49</v>
          </cell>
          <cell r="H409">
            <v>44756</v>
          </cell>
        </row>
        <row r="410">
          <cell r="C410" t="str">
            <v>Pňovany</v>
          </cell>
          <cell r="D410" t="str">
            <v>Plzeň-Cheb</v>
          </cell>
          <cell r="F410" t="str">
            <v>ESA11</v>
          </cell>
          <cell r="G410" t="str">
            <v>PZ 2270/07-E.49</v>
          </cell>
          <cell r="H410">
            <v>44750</v>
          </cell>
        </row>
        <row r="411">
          <cell r="C411" t="str">
            <v>Vranov u Stříbra</v>
          </cell>
          <cell r="D411" t="str">
            <v>Plzeň-Cheb</v>
          </cell>
          <cell r="F411" t="str">
            <v>ESA11</v>
          </cell>
          <cell r="G411" t="str">
            <v>PZ 0357/08-E.49</v>
          </cell>
          <cell r="H411">
            <v>44978</v>
          </cell>
        </row>
        <row r="412">
          <cell r="C412" t="str">
            <v>Stříbro</v>
          </cell>
          <cell r="D412" t="str">
            <v>Plzeň-Cheb</v>
          </cell>
          <cell r="F412" t="str">
            <v>ESA11</v>
          </cell>
          <cell r="G412" t="str">
            <v>PZ 0193/10-E.49</v>
          </cell>
          <cell r="H412">
            <v>43955</v>
          </cell>
        </row>
        <row r="413">
          <cell r="C413" t="str">
            <v>Milíkov</v>
          </cell>
          <cell r="D413" t="str">
            <v>Plzeň-Cheb</v>
          </cell>
          <cell r="F413" t="str">
            <v>ESA11</v>
          </cell>
          <cell r="G413" t="str">
            <v>PZ 0194/10-E.49</v>
          </cell>
          <cell r="H413">
            <v>43937</v>
          </cell>
        </row>
        <row r="414">
          <cell r="C414" t="str">
            <v>Svojšín</v>
          </cell>
          <cell r="D414" t="str">
            <v>Plzeň-Cheb</v>
          </cell>
          <cell r="F414" t="str">
            <v>ESA11</v>
          </cell>
          <cell r="G414" t="str">
            <v>PZ 718/12-E.49</v>
          </cell>
          <cell r="H414">
            <v>43628</v>
          </cell>
        </row>
        <row r="415">
          <cell r="C415" t="str">
            <v>Ošelín</v>
          </cell>
          <cell r="D415" t="str">
            <v>Plzeň-Cheb</v>
          </cell>
          <cell r="F415" t="str">
            <v>ESA11</v>
          </cell>
          <cell r="G415" t="str">
            <v>PZ 723/12-E.49</v>
          </cell>
          <cell r="H415">
            <v>44257</v>
          </cell>
        </row>
        <row r="416">
          <cell r="C416" t="str">
            <v>Pavlovice</v>
          </cell>
          <cell r="D416" t="str">
            <v>Plzeň-Cheb</v>
          </cell>
          <cell r="F416" t="str">
            <v>ESA11</v>
          </cell>
          <cell r="G416" t="str">
            <v>PZ 721/12-E.49</v>
          </cell>
          <cell r="H416">
            <v>43655</v>
          </cell>
        </row>
        <row r="417">
          <cell r="C417" t="str">
            <v>Brod nad Tichou</v>
          </cell>
          <cell r="D417" t="str">
            <v>Plzeň-Cheb</v>
          </cell>
          <cell r="F417" t="str">
            <v>ESA11</v>
          </cell>
          <cell r="G417" t="str">
            <v>PZ 1717/09-E.49</v>
          </cell>
          <cell r="H417">
            <v>43623</v>
          </cell>
        </row>
        <row r="418">
          <cell r="C418" t="str">
            <v>Planá u Mar .Lázní</v>
          </cell>
          <cell r="D418" t="str">
            <v>Plzeň-Cheb</v>
          </cell>
          <cell r="F418" t="str">
            <v>ESA11</v>
          </cell>
          <cell r="G418" t="str">
            <v>PZ 1711/09-E.49</v>
          </cell>
          <cell r="H418">
            <v>43634</v>
          </cell>
        </row>
        <row r="419">
          <cell r="C419" t="str">
            <v>Chodová Planá</v>
          </cell>
          <cell r="D419" t="str">
            <v>Plzeň-Cheb</v>
          </cell>
          <cell r="F419" t="str">
            <v>ESA11</v>
          </cell>
          <cell r="G419" t="str">
            <v>PZ 2474/09-E.49</v>
          </cell>
          <cell r="H419">
            <v>43789</v>
          </cell>
        </row>
        <row r="423">
          <cell r="C423" t="str">
            <v>Umístění</v>
          </cell>
          <cell r="D423" t="str">
            <v>Trať</v>
          </cell>
          <cell r="E423" t="str">
            <v>km</v>
          </cell>
          <cell r="F423" t="str">
            <v>typ</v>
          </cell>
          <cell r="G423" t="str">
            <v>číslo PZ</v>
          </cell>
          <cell r="H423" t="str">
            <v>Poslední protokol UTZ</v>
          </cell>
        </row>
        <row r="424">
          <cell r="C424" t="str">
            <v>Horažďovice město</v>
          </cell>
          <cell r="D424" t="str">
            <v>Horažďovice př.-Klatovy</v>
          </cell>
          <cell r="F424" t="str">
            <v>ŘP + St1 + St2</v>
          </cell>
          <cell r="G424" t="str">
            <v>PZ 10168/96-E.49</v>
          </cell>
          <cell r="H424">
            <v>44145</v>
          </cell>
        </row>
        <row r="425">
          <cell r="C425" t="str">
            <v>Velké Hydčice</v>
          </cell>
          <cell r="D425" t="str">
            <v>Horažďovice př.-Klatovy</v>
          </cell>
          <cell r="F425" t="str">
            <v>RZZ</v>
          </cell>
          <cell r="G425" t="str">
            <v>PZ 12092/96-E.49</v>
          </cell>
          <cell r="H425">
            <v>44364</v>
          </cell>
        </row>
        <row r="426">
          <cell r="C426" t="str">
            <v>Žichovice</v>
          </cell>
          <cell r="D426" t="str">
            <v>Horažďovice př.-Klatovy</v>
          </cell>
          <cell r="F426" t="str">
            <v>ÚSt</v>
          </cell>
          <cell r="G426" t="str">
            <v>PZ 10169/96-E.49</v>
          </cell>
          <cell r="H426">
            <v>44298</v>
          </cell>
        </row>
        <row r="427">
          <cell r="C427" t="str">
            <v>Sušice</v>
          </cell>
          <cell r="D427" t="str">
            <v>Horažďovice př.-Klatovy</v>
          </cell>
          <cell r="F427" t="str">
            <v>ŘP + St1 + St2</v>
          </cell>
          <cell r="G427" t="str">
            <v>PZ 10139/96-E.49</v>
          </cell>
          <cell r="H427">
            <v>44034</v>
          </cell>
        </row>
        <row r="428">
          <cell r="C428" t="str">
            <v>Hrádek u Sušice</v>
          </cell>
          <cell r="D428" t="str">
            <v>Horažďovice př.-Klatovy</v>
          </cell>
          <cell r="F428" t="str">
            <v>ŘSt1 + St2</v>
          </cell>
          <cell r="G428" t="str">
            <v>PZ 10170/96-E.49</v>
          </cell>
          <cell r="H428">
            <v>44378</v>
          </cell>
        </row>
        <row r="429">
          <cell r="C429" t="str">
            <v>Kolinec</v>
          </cell>
          <cell r="D429" t="str">
            <v>Horažďovice př.-Klatovy</v>
          </cell>
          <cell r="F429" t="str">
            <v>RZZ</v>
          </cell>
          <cell r="G429" t="str">
            <v>PZ 0955/19-E.49</v>
          </cell>
          <cell r="H429">
            <v>43641</v>
          </cell>
        </row>
        <row r="430">
          <cell r="C430" t="str">
            <v>Nemilkov</v>
          </cell>
          <cell r="D430" t="str">
            <v>Horažďovice př.-Klatovy</v>
          </cell>
          <cell r="F430" t="str">
            <v>ÚSt</v>
          </cell>
          <cell r="G430" t="str">
            <v>PZ 10140/96-E.49</v>
          </cell>
          <cell r="H430">
            <v>44126</v>
          </cell>
        </row>
        <row r="431">
          <cell r="C431" t="str">
            <v>Běšiny</v>
          </cell>
          <cell r="D431" t="str">
            <v>Horažďovice př.-Klatovy</v>
          </cell>
          <cell r="F431" t="str">
            <v>ŘSt1 + St2</v>
          </cell>
          <cell r="G431" t="str">
            <v>PZ 10141/96-E.49</v>
          </cell>
          <cell r="H431">
            <v>44126</v>
          </cell>
        </row>
        <row r="435">
          <cell r="C435" t="str">
            <v>Umístění</v>
          </cell>
          <cell r="D435" t="str">
            <v>Trať</v>
          </cell>
          <cell r="E435" t="str">
            <v>km</v>
          </cell>
          <cell r="F435" t="str">
            <v>typ</v>
          </cell>
          <cell r="G435" t="str">
            <v>číslo PZ</v>
          </cell>
          <cell r="H435" t="str">
            <v>Poslední protokol UTZ</v>
          </cell>
        </row>
        <row r="436">
          <cell r="C436" t="str">
            <v>Pocínovice</v>
          </cell>
          <cell r="D436" t="str">
            <v>Klatovy-Domažlice</v>
          </cell>
          <cell r="F436" t="str">
            <v>ÚSt</v>
          </cell>
          <cell r="G436" t="str">
            <v>PZ 1778/23-E.49</v>
          </cell>
          <cell r="H436">
            <v>44869</v>
          </cell>
        </row>
        <row r="437">
          <cell r="C437" t="str">
            <v>Kdyně</v>
          </cell>
          <cell r="D437" t="str">
            <v>Klatovy-Domažlice</v>
          </cell>
          <cell r="F437" t="str">
            <v>ÚSt</v>
          </cell>
          <cell r="G437" t="str">
            <v>PZ 1740/23-E.49</v>
          </cell>
          <cell r="H437">
            <v>45204</v>
          </cell>
        </row>
        <row r="441">
          <cell r="C441" t="str">
            <v>Umístění</v>
          </cell>
          <cell r="D441" t="str">
            <v>Trať</v>
          </cell>
          <cell r="E441" t="str">
            <v>km</v>
          </cell>
          <cell r="F441" t="str">
            <v>typ</v>
          </cell>
          <cell r="G441" t="str">
            <v>číslo PZ</v>
          </cell>
          <cell r="H441" t="str">
            <v>Poslední protokol UTZ</v>
          </cell>
        </row>
        <row r="442">
          <cell r="C442" t="str">
            <v>Poběžovice</v>
          </cell>
          <cell r="D442" t="str">
            <v>Domažlice-Planá u M.L.</v>
          </cell>
          <cell r="F442" t="str">
            <v>EMZ + sv. náv.</v>
          </cell>
          <cell r="G442" t="str">
            <v>PZ 12089/96-E.49</v>
          </cell>
          <cell r="H442">
            <v>44428</v>
          </cell>
        </row>
        <row r="443">
          <cell r="C443" t="str">
            <v>Bělá n. Radbuzou</v>
          </cell>
          <cell r="D443" t="str">
            <v>Domažlice-Planá u M.L.</v>
          </cell>
          <cell r="F443" t="str">
            <v>ústř.zámek + sv.náv.</v>
          </cell>
          <cell r="G443" t="str">
            <v>PZ 2628/96-E.49</v>
          </cell>
          <cell r="H443">
            <v>44428</v>
          </cell>
        </row>
        <row r="444">
          <cell r="C444" t="str">
            <v>Bor u Tachova</v>
          </cell>
          <cell r="D444" t="str">
            <v>Domažlice-Planá u M.L.</v>
          </cell>
          <cell r="F444" t="str">
            <v>mech. + sv.náv.</v>
          </cell>
          <cell r="G444" t="str">
            <v>PZ 2641/03-E.49</v>
          </cell>
          <cell r="H444">
            <v>45208</v>
          </cell>
        </row>
        <row r="445">
          <cell r="C445" t="str">
            <v>Tachov</v>
          </cell>
          <cell r="D445" t="str">
            <v>Domažlice-Planá u M.L.</v>
          </cell>
          <cell r="F445" t="str">
            <v>mech. + sv.náv.</v>
          </cell>
          <cell r="G445" t="str">
            <v>PZ 2650/96-E.49</v>
          </cell>
          <cell r="H445">
            <v>45105</v>
          </cell>
        </row>
        <row r="449">
          <cell r="C449" t="str">
            <v>Umístění</v>
          </cell>
          <cell r="D449" t="str">
            <v>Trať</v>
          </cell>
          <cell r="E449" t="str">
            <v>km</v>
          </cell>
          <cell r="F449" t="str">
            <v>typ</v>
          </cell>
          <cell r="G449" t="str">
            <v>číslo PZ</v>
          </cell>
          <cell r="H449" t="str">
            <v>Poslední protokol UTZ</v>
          </cell>
        </row>
        <row r="450">
          <cell r="C450" t="str">
            <v>Horažďovice předměstí</v>
          </cell>
          <cell r="D450" t="str">
            <v>Plzeň-Horažďovice př.</v>
          </cell>
          <cell r="F450" t="str">
            <v>ESA11</v>
          </cell>
          <cell r="G450" t="str">
            <v>PZ 0705/19-E.49</v>
          </cell>
          <cell r="H450">
            <v>44167</v>
          </cell>
        </row>
        <row r="451">
          <cell r="C451" t="str">
            <v>Pačejov</v>
          </cell>
          <cell r="D451" t="str">
            <v>Plzeň-Horažďovice př.</v>
          </cell>
          <cell r="F451" t="str">
            <v>ESA11</v>
          </cell>
          <cell r="G451" t="str">
            <v>PZ 0788/21-E.49</v>
          </cell>
          <cell r="H451">
            <v>43963</v>
          </cell>
        </row>
        <row r="452">
          <cell r="C452" t="str">
            <v>Nepomuk</v>
          </cell>
          <cell r="D452" t="str">
            <v>Plzeň-Horažďovice př.</v>
          </cell>
          <cell r="F452" t="str">
            <v>ŘP + St1 + St2</v>
          </cell>
          <cell r="G452" t="str">
            <v>PZ 4861/96-E.49</v>
          </cell>
          <cell r="H452">
            <v>44977</v>
          </cell>
        </row>
        <row r="453">
          <cell r="C453" t="str">
            <v>Ždírec</v>
          </cell>
          <cell r="D453" t="str">
            <v>Plzeň-Horažďovice př.</v>
          </cell>
          <cell r="F453" t="str">
            <v>RZZ s JOP</v>
          </cell>
          <cell r="G453" t="str">
            <v>PZ 0909/20-E.49</v>
          </cell>
          <cell r="H453">
            <v>43864</v>
          </cell>
        </row>
        <row r="454">
          <cell r="C454" t="str">
            <v>Blovice</v>
          </cell>
          <cell r="D454" t="str">
            <v>Plzeň-Horažďovice př.</v>
          </cell>
          <cell r="F454" t="str">
            <v>TEST</v>
          </cell>
          <cell r="G454" t="str">
            <v>PZ 1341/95-E.49</v>
          </cell>
          <cell r="H454">
            <v>44075</v>
          </cell>
        </row>
        <row r="455">
          <cell r="C455" t="str">
            <v>Nezvěstice</v>
          </cell>
          <cell r="D455" t="str">
            <v>Plzeň-Horažďovice př.</v>
          </cell>
          <cell r="F455" t="str">
            <v>ESA11</v>
          </cell>
          <cell r="G455" t="str">
            <v>PZ 1739/20-E.49</v>
          </cell>
          <cell r="H455">
            <v>44084</v>
          </cell>
        </row>
        <row r="456">
          <cell r="C456" t="str">
            <v>Starý Plzenec</v>
          </cell>
          <cell r="D456" t="str">
            <v>Plzeň-Horažďovice př.</v>
          </cell>
          <cell r="F456" t="str">
            <v>TEST B</v>
          </cell>
          <cell r="G456" t="str">
            <v>PZ 0062/95-E.49</v>
          </cell>
          <cell r="H456">
            <v>44035</v>
          </cell>
        </row>
        <row r="457">
          <cell r="C457" t="str">
            <v>Plzeň Koterov</v>
          </cell>
          <cell r="D457" t="str">
            <v>Plzeň-Horažďovice př.</v>
          </cell>
          <cell r="F457" t="str">
            <v>ESA 11</v>
          </cell>
          <cell r="G457" t="str">
            <v>PZ 0751/22-E.49</v>
          </cell>
          <cell r="H457">
            <v>44665</v>
          </cell>
        </row>
        <row r="461">
          <cell r="C461" t="str">
            <v>Umístění</v>
          </cell>
          <cell r="D461" t="str">
            <v>Trať</v>
          </cell>
          <cell r="E461" t="str">
            <v>km</v>
          </cell>
          <cell r="F461" t="str">
            <v>typ</v>
          </cell>
          <cell r="G461" t="str">
            <v>číslo PZ</v>
          </cell>
          <cell r="H461" t="str">
            <v>Poslední protokol UTZ</v>
          </cell>
        </row>
        <row r="462">
          <cell r="C462" t="str">
            <v>Plzeň-ÚS Triangl</v>
          </cell>
          <cell r="F462" t="str">
            <v>ESA11</v>
          </cell>
          <cell r="G462" t="str">
            <v>PZ 1716/20-E.49</v>
          </cell>
          <cell r="H462">
            <v>44531</v>
          </cell>
        </row>
        <row r="463">
          <cell r="C463" t="str">
            <v>Plzeň-ústř.stavědlo-PPV</v>
          </cell>
          <cell r="F463" t="str">
            <v>ESA11</v>
          </cell>
          <cell r="G463" t="str">
            <v>PZ 1714/20-E.49</v>
          </cell>
          <cell r="H463">
            <v>44028</v>
          </cell>
        </row>
        <row r="464">
          <cell r="C464" t="str">
            <v>Plzeň-seř. n. ST.1 a St.14</v>
          </cell>
          <cell r="F464" t="str">
            <v>vzor 5007</v>
          </cell>
          <cell r="G464" t="str">
            <v>PZ 4316/97-E.49</v>
          </cell>
          <cell r="H464">
            <v>44246</v>
          </cell>
        </row>
        <row r="470">
          <cell r="C470" t="str">
            <v>Umístění</v>
          </cell>
          <cell r="D470" t="str">
            <v>Trať</v>
          </cell>
          <cell r="E470" t="str">
            <v>km</v>
          </cell>
          <cell r="F470" t="str">
            <v>typ</v>
          </cell>
          <cell r="G470" t="str">
            <v>číslo PZ</v>
          </cell>
          <cell r="H470" t="str">
            <v>Poslední protokol UTZ</v>
          </cell>
        </row>
        <row r="471">
          <cell r="C471" t="str">
            <v>Příkosice - Nezvěstice</v>
          </cell>
          <cell r="D471" t="str">
            <v>Rokycany-Nezvěstice</v>
          </cell>
          <cell r="F471" t="str">
            <v>AHP-03D</v>
          </cell>
          <cell r="G471" t="str">
            <v>PZ 1999/16-E.49</v>
          </cell>
          <cell r="H471">
            <v>44488</v>
          </cell>
        </row>
        <row r="475">
          <cell r="C475" t="str">
            <v>Umístění</v>
          </cell>
          <cell r="D475" t="str">
            <v>Trať</v>
          </cell>
          <cell r="E475" t="str">
            <v>km</v>
          </cell>
          <cell r="F475" t="str">
            <v>typ</v>
          </cell>
          <cell r="G475" t="str">
            <v>číslo PZ</v>
          </cell>
          <cell r="H475" t="str">
            <v>Poslední protokol UTZ</v>
          </cell>
        </row>
        <row r="476">
          <cell r="C476" t="str">
            <v>Plzeň Jižní př. - vlečka Škoda</v>
          </cell>
          <cell r="D476" t="str">
            <v>Plzeň-Česká Kubice</v>
          </cell>
          <cell r="F476" t="str">
            <v>AHP-03</v>
          </cell>
          <cell r="G476" t="str">
            <v>PZ 2702/15-E.49</v>
          </cell>
          <cell r="H476">
            <v>44313</v>
          </cell>
        </row>
        <row r="477">
          <cell r="C477" t="str">
            <v>Plzeň - Vejprnice</v>
          </cell>
          <cell r="D477" t="str">
            <v>Plzeň-Česká Kubice</v>
          </cell>
          <cell r="F477" t="str">
            <v>AB3-88A</v>
          </cell>
          <cell r="G477" t="str">
            <v>PZ 0718/21-E.49</v>
          </cell>
          <cell r="H477">
            <v>44377</v>
          </cell>
        </row>
        <row r="478">
          <cell r="C478" t="str">
            <v>Vejprnice - Nýřany</v>
          </cell>
          <cell r="D478" t="str">
            <v>Plzeň-Česká Kubice</v>
          </cell>
          <cell r="F478" t="str">
            <v>UAB-AB3-74</v>
          </cell>
          <cell r="G478" t="str">
            <v>PZ 10177/96-E.49</v>
          </cell>
          <cell r="H478">
            <v>43938</v>
          </cell>
        </row>
        <row r="479">
          <cell r="C479" t="str">
            <v>Nýřany - Chotěšov</v>
          </cell>
          <cell r="D479" t="str">
            <v>Plzeň-Česká Kubice</v>
          </cell>
          <cell r="F479" t="str">
            <v>UAB-AB3-74</v>
          </cell>
          <cell r="G479" t="str">
            <v>PZ 10177/96-E.49</v>
          </cell>
          <cell r="H479">
            <v>43938</v>
          </cell>
        </row>
        <row r="480">
          <cell r="C480" t="str">
            <v>Chotěšov - Stod</v>
          </cell>
          <cell r="D480" t="str">
            <v>Plzeň-Česká Kubice</v>
          </cell>
          <cell r="F480" t="str">
            <v>UAB-AB3-74</v>
          </cell>
          <cell r="G480" t="str">
            <v>PZ 10179/96-E.49</v>
          </cell>
          <cell r="H480">
            <v>44396</v>
          </cell>
        </row>
        <row r="481">
          <cell r="C481" t="str">
            <v>Stod - Holýšov</v>
          </cell>
          <cell r="D481" t="str">
            <v>Plzeň-Česká Kubice</v>
          </cell>
          <cell r="F481" t="str">
            <v>RPB</v>
          </cell>
          <cell r="G481" t="str">
            <v>PZ 12095/96-E.49</v>
          </cell>
          <cell r="H481">
            <v>44361</v>
          </cell>
        </row>
        <row r="482">
          <cell r="C482" t="str">
            <v>Holýšov - Staňkov</v>
          </cell>
          <cell r="D482" t="str">
            <v>Plzeň-Česká Kubice</v>
          </cell>
          <cell r="F482" t="str">
            <v>RPB</v>
          </cell>
          <cell r="G482" t="str">
            <v>PZ 12094/96-E.49</v>
          </cell>
          <cell r="H482">
            <v>44361</v>
          </cell>
        </row>
        <row r="483">
          <cell r="C483" t="str">
            <v>Staňkov - Blížejov</v>
          </cell>
          <cell r="D483" t="str">
            <v>Plzeň-Česká Kubice</v>
          </cell>
          <cell r="F483" t="str">
            <v>AH 88</v>
          </cell>
          <cell r="G483" t="str">
            <v>PZ 0566/06-E.49</v>
          </cell>
          <cell r="H483">
            <v>44231</v>
          </cell>
        </row>
        <row r="484">
          <cell r="C484" t="str">
            <v>Blížejov - Radonice</v>
          </cell>
          <cell r="D484" t="str">
            <v>Plzeň-Česká Kubice</v>
          </cell>
          <cell r="F484" t="str">
            <v>AH-88A</v>
          </cell>
          <cell r="G484" t="str">
            <v>PZ 10290/96-E.49</v>
          </cell>
          <cell r="H484">
            <v>44340</v>
          </cell>
        </row>
        <row r="485">
          <cell r="C485" t="str">
            <v>Radonice - Domažlice</v>
          </cell>
          <cell r="D485" t="str">
            <v>Plzeň-Česká Kubice</v>
          </cell>
          <cell r="F485" t="str">
            <v>AH-88A</v>
          </cell>
          <cell r="G485" t="str">
            <v>PZ 2043/16-E.49</v>
          </cell>
          <cell r="H485">
            <v>44510</v>
          </cell>
        </row>
        <row r="486">
          <cell r="C486" t="str">
            <v>Domažlice - Česká Kubice</v>
          </cell>
          <cell r="D486" t="str">
            <v>Plzeň-Česká Kubice</v>
          </cell>
          <cell r="F486" t="str">
            <v>AH-88a</v>
          </cell>
          <cell r="G486" t="str">
            <v>PZ 1107/05-E.49</v>
          </cell>
          <cell r="H486">
            <v>43840</v>
          </cell>
        </row>
        <row r="490">
          <cell r="C490" t="str">
            <v>Umístění</v>
          </cell>
          <cell r="D490" t="str">
            <v>Trať</v>
          </cell>
          <cell r="E490" t="str">
            <v>km</v>
          </cell>
          <cell r="F490" t="str">
            <v>typ</v>
          </cell>
          <cell r="G490" t="str">
            <v>číslo PZ</v>
          </cell>
          <cell r="H490" t="str">
            <v>Poslední protokol UTZ</v>
          </cell>
        </row>
        <row r="491">
          <cell r="C491" t="str">
            <v>Plzeň hl.n. - Plzeň Valcha</v>
          </cell>
          <cell r="D491" t="str">
            <v>Plzeň-Železná Ruda</v>
          </cell>
          <cell r="F491" t="str">
            <v>AHP 03</v>
          </cell>
          <cell r="G491" t="str">
            <v>PZ 1786/09-E.49</v>
          </cell>
          <cell r="H491">
            <v>43739</v>
          </cell>
        </row>
        <row r="492">
          <cell r="C492" t="str">
            <v>Přeštice - Švihov</v>
          </cell>
          <cell r="D492" t="str">
            <v>Plzeň-Železná Ruda</v>
          </cell>
          <cell r="F492" t="str">
            <v>AH88A</v>
          </cell>
          <cell r="G492" t="str">
            <v>PZ 2648/96-E.44</v>
          </cell>
          <cell r="H492">
            <v>44364</v>
          </cell>
        </row>
        <row r="493">
          <cell r="C493" t="str">
            <v>Švihov - Klatovy</v>
          </cell>
          <cell r="D493" t="str">
            <v>Plzeň-Železná Ruda</v>
          </cell>
          <cell r="F493" t="str">
            <v>AH88</v>
          </cell>
          <cell r="G493" t="str">
            <v>PZ 4819/97-E.49</v>
          </cell>
          <cell r="H493">
            <v>44599</v>
          </cell>
        </row>
        <row r="494">
          <cell r="C494" t="str">
            <v>Janovice - Klatovy</v>
          </cell>
          <cell r="D494" t="str">
            <v>Plzeň-Železná Ruda</v>
          </cell>
          <cell r="F494" t="str">
            <v>AHP-03D</v>
          </cell>
          <cell r="G494" t="str">
            <v>PZ 2737/15-E.49</v>
          </cell>
          <cell r="H494">
            <v>44123</v>
          </cell>
        </row>
        <row r="498">
          <cell r="C498" t="str">
            <v>Umístění</v>
          </cell>
          <cell r="D498" t="str">
            <v>Trať</v>
          </cell>
          <cell r="E498" t="str">
            <v>km</v>
          </cell>
          <cell r="F498" t="str">
            <v>typ</v>
          </cell>
          <cell r="G498" t="str">
            <v>číslo PZ</v>
          </cell>
          <cell r="H498" t="str">
            <v>Poslední protokol UTZ</v>
          </cell>
        </row>
        <row r="499">
          <cell r="C499" t="str">
            <v>Plzeň seř.n. - Třemošná</v>
          </cell>
          <cell r="D499" t="str">
            <v>Plzeň-Žatec</v>
          </cell>
          <cell r="F499" t="str">
            <v>AHP-03</v>
          </cell>
          <cell r="G499" t="str">
            <v>PZ 0403/15-E.49</v>
          </cell>
          <cell r="H499">
            <v>43844</v>
          </cell>
        </row>
        <row r="500">
          <cell r="C500" t="str">
            <v>Plasy - Mladotice</v>
          </cell>
          <cell r="D500" t="str">
            <v>Plzeň-Žatec</v>
          </cell>
          <cell r="F500" t="str">
            <v>AHP-03</v>
          </cell>
          <cell r="G500" t="str">
            <v>PZ 0510/06-E.49</v>
          </cell>
          <cell r="H500">
            <v>44216</v>
          </cell>
        </row>
        <row r="504">
          <cell r="C504" t="str">
            <v>Umístění</v>
          </cell>
          <cell r="D504" t="str">
            <v>Trať</v>
          </cell>
          <cell r="E504" t="str">
            <v>km</v>
          </cell>
          <cell r="F504" t="str">
            <v>typ</v>
          </cell>
          <cell r="G504" t="str">
            <v>číslo PZ</v>
          </cell>
          <cell r="H504" t="str">
            <v>Poslední protokol UTZ</v>
          </cell>
        </row>
        <row r="505">
          <cell r="C505" t="str">
            <v>Plzeň hl.n. - Ejpovice</v>
          </cell>
          <cell r="D505" t="str">
            <v>Praha-Plzeň</v>
          </cell>
          <cell r="F505" t="str">
            <v>ABE-1</v>
          </cell>
          <cell r="G505" t="str">
            <v>PZ 0708/20-E.49</v>
          </cell>
          <cell r="H505">
            <v>45218</v>
          </cell>
        </row>
        <row r="506">
          <cell r="C506" t="str">
            <v>Rokycany - Ejpovice</v>
          </cell>
          <cell r="D506" t="str">
            <v>Praha-Plzeň</v>
          </cell>
          <cell r="F506" t="str">
            <v>ABE-1</v>
          </cell>
          <cell r="G506" t="str">
            <v>PZ 0709/20-E.49</v>
          </cell>
          <cell r="H506">
            <v>43810</v>
          </cell>
        </row>
        <row r="507">
          <cell r="C507" t="str">
            <v>Rokycany - Holoubkov</v>
          </cell>
          <cell r="D507" t="str">
            <v>Praha-Plzeň</v>
          </cell>
          <cell r="F507" t="str">
            <v>ABE-1</v>
          </cell>
          <cell r="G507" t="str">
            <v>PZ 0711/13-E.49</v>
          </cell>
          <cell r="H507">
            <v>44399</v>
          </cell>
        </row>
        <row r="508">
          <cell r="C508" t="str">
            <v>Holoubkov - Kařízek</v>
          </cell>
          <cell r="D508" t="str">
            <v>Praha-Plzeň</v>
          </cell>
          <cell r="F508" t="str">
            <v>ABE-1</v>
          </cell>
          <cell r="G508" t="str">
            <v>PZ 0710/13-E.49</v>
          </cell>
          <cell r="H508">
            <v>44399</v>
          </cell>
        </row>
        <row r="509">
          <cell r="C509" t="str">
            <v>Kařízek - Zbiroh</v>
          </cell>
          <cell r="D509" t="str">
            <v>Praha-Plzeň</v>
          </cell>
          <cell r="F509" t="str">
            <v>ABE-1</v>
          </cell>
          <cell r="G509" t="str">
            <v>PZ 0709/13-E.49</v>
          </cell>
          <cell r="H509">
            <v>44701</v>
          </cell>
        </row>
        <row r="510">
          <cell r="C510" t="str">
            <v>Hořovice - Zbiroh</v>
          </cell>
          <cell r="D510" t="str">
            <v>Praha-Plzeň</v>
          </cell>
          <cell r="F510" t="str">
            <v>ABE-1</v>
          </cell>
          <cell r="G510" t="str">
            <v>PZ 1774/12-E.49</v>
          </cell>
          <cell r="H510">
            <v>44498</v>
          </cell>
        </row>
        <row r="514">
          <cell r="C514" t="str">
            <v>Umístění</v>
          </cell>
          <cell r="D514" t="str">
            <v>Trať</v>
          </cell>
          <cell r="E514" t="str">
            <v>km</v>
          </cell>
          <cell r="F514" t="str">
            <v>typ</v>
          </cell>
          <cell r="G514" t="str">
            <v>číslo PZ</v>
          </cell>
          <cell r="H514" t="str">
            <v>Poslední protokol UTZ</v>
          </cell>
        </row>
        <row r="515">
          <cell r="C515" t="str">
            <v>Plzeň Jižní předm. - Křimice</v>
          </cell>
          <cell r="D515" t="str">
            <v>Plzeň-Cheb</v>
          </cell>
          <cell r="F515" t="str">
            <v>ABE-1</v>
          </cell>
          <cell r="G515" t="str">
            <v>PZ 3021/06-E.49</v>
          </cell>
          <cell r="H515">
            <v>44508</v>
          </cell>
        </row>
        <row r="516">
          <cell r="C516" t="str">
            <v>Křimice - Kozolupy</v>
          </cell>
          <cell r="D516" t="str">
            <v>Plzeň-Cheb</v>
          </cell>
          <cell r="F516" t="str">
            <v>ABE-1</v>
          </cell>
          <cell r="G516" t="str">
            <v>PZ 1474/07-E.49</v>
          </cell>
          <cell r="H516">
            <v>44755</v>
          </cell>
        </row>
        <row r="517">
          <cell r="C517" t="str">
            <v>Kozolupy - Pňovany</v>
          </cell>
          <cell r="D517" t="str">
            <v>Plzeň-Cheb</v>
          </cell>
          <cell r="F517" t="str">
            <v>ABE-1</v>
          </cell>
          <cell r="G517" t="str">
            <v>PZ 0362/08-E.49</v>
          </cell>
          <cell r="H517">
            <v>44977</v>
          </cell>
        </row>
        <row r="518">
          <cell r="C518" t="str">
            <v>Pňovany - Vranov u Stříbra</v>
          </cell>
          <cell r="D518" t="str">
            <v>Plzeň-Cheb</v>
          </cell>
          <cell r="F518" t="str">
            <v>ABE-1</v>
          </cell>
          <cell r="G518" t="str">
            <v>PZ 0360/08-E.49</v>
          </cell>
          <cell r="H518">
            <v>44979</v>
          </cell>
        </row>
        <row r="519">
          <cell r="C519" t="str">
            <v>Vranov u Stříbra - Stříbro</v>
          </cell>
          <cell r="D519" t="str">
            <v>Plzeň-Cheb</v>
          </cell>
          <cell r="F519" t="str">
            <v>ABE-1</v>
          </cell>
          <cell r="G519" t="str">
            <v>PZ 0361/08-E.49</v>
          </cell>
          <cell r="H519">
            <v>44979</v>
          </cell>
        </row>
        <row r="520">
          <cell r="C520" t="str">
            <v>Stříbro - Milíkov</v>
          </cell>
          <cell r="D520" t="str">
            <v>Plzeň-Cheb</v>
          </cell>
          <cell r="F520" t="str">
            <v>ABE-1</v>
          </cell>
          <cell r="G520" t="str">
            <v>PZ 0197/10-E.44</v>
          </cell>
          <cell r="H520">
            <v>43937</v>
          </cell>
        </row>
        <row r="521">
          <cell r="C521" t="str">
            <v>Milíkov - Svojšín</v>
          </cell>
          <cell r="D521" t="str">
            <v>Plzeň-Cheb</v>
          </cell>
          <cell r="F521" t="str">
            <v>ABE-1</v>
          </cell>
          <cell r="G521" t="str">
            <v>PZ 725/12-E.49</v>
          </cell>
          <cell r="H521">
            <v>43626</v>
          </cell>
        </row>
        <row r="522">
          <cell r="C522" t="str">
            <v>Svojšín - Ošelín</v>
          </cell>
          <cell r="D522" t="str">
            <v>Plzeň-Cheb</v>
          </cell>
          <cell r="F522" t="str">
            <v>ABE-1</v>
          </cell>
          <cell r="G522" t="str">
            <v>PZ 719/12-E.49</v>
          </cell>
          <cell r="H522">
            <v>44257</v>
          </cell>
        </row>
        <row r="523">
          <cell r="C523" t="str">
            <v>Ošelín - Pavlovice</v>
          </cell>
          <cell r="D523" t="str">
            <v>Plzeň-Cheb</v>
          </cell>
          <cell r="F523" t="str">
            <v>ABE-1</v>
          </cell>
          <cell r="G523" t="str">
            <v>PZ 724/12-E.49</v>
          </cell>
          <cell r="H523">
            <v>44258</v>
          </cell>
        </row>
        <row r="524">
          <cell r="C524" t="str">
            <v>Pavlovice - Brod n.Tichou</v>
          </cell>
          <cell r="D524" t="str">
            <v>Plzeň-Cheb</v>
          </cell>
          <cell r="F524" t="str">
            <v>ABE-1</v>
          </cell>
          <cell r="G524" t="str">
            <v>PZ 722/12-E.49</v>
          </cell>
          <cell r="H524">
            <v>44007</v>
          </cell>
        </row>
        <row r="525">
          <cell r="C525" t="str">
            <v>Brod n.Tichou - Planá u M.L.</v>
          </cell>
          <cell r="D525" t="str">
            <v>Plzeň-Cheb</v>
          </cell>
          <cell r="F525" t="str">
            <v>ABE-1</v>
          </cell>
          <cell r="G525" t="str">
            <v>PZ 1716/09-E.49</v>
          </cell>
          <cell r="H525">
            <v>44980</v>
          </cell>
        </row>
        <row r="526">
          <cell r="C526" t="str">
            <v>Planá u M.L. - Chodová Planá</v>
          </cell>
          <cell r="D526" t="str">
            <v>Plzeň-Cheb</v>
          </cell>
          <cell r="F526" t="str">
            <v>ABE-1</v>
          </cell>
          <cell r="G526" t="str">
            <v>PZ 2476/09-E.49</v>
          </cell>
          <cell r="H526">
            <v>43789</v>
          </cell>
        </row>
        <row r="527">
          <cell r="C527" t="str">
            <v>Chodová Planá - Mar. Lázně</v>
          </cell>
          <cell r="D527" t="str">
            <v>Plzeň-Cheb</v>
          </cell>
          <cell r="F527" t="str">
            <v>ABE-1</v>
          </cell>
          <cell r="G527" t="str">
            <v>PZ 2475/09-E.49</v>
          </cell>
          <cell r="H527">
            <v>43790</v>
          </cell>
        </row>
        <row r="531">
          <cell r="C531" t="str">
            <v>Umístění</v>
          </cell>
          <cell r="D531" t="str">
            <v>Trať</v>
          </cell>
          <cell r="E531" t="str">
            <v>km</v>
          </cell>
          <cell r="F531" t="str">
            <v>typ</v>
          </cell>
          <cell r="G531" t="str">
            <v>číslo PZ</v>
          </cell>
          <cell r="H531" t="str">
            <v>Poslední protokol UTZ</v>
          </cell>
        </row>
        <row r="532">
          <cell r="C532" t="str">
            <v>Svojšín - Bor</v>
          </cell>
          <cell r="D532" t="str">
            <v>Svojšín-Bor</v>
          </cell>
          <cell r="F532" t="str">
            <v>AHP-03</v>
          </cell>
          <cell r="G532" t="str">
            <v>PZ 1364/10-E.49</v>
          </cell>
          <cell r="H532">
            <v>43626</v>
          </cell>
        </row>
        <row r="536">
          <cell r="C536" t="str">
            <v>Umístění</v>
          </cell>
          <cell r="D536" t="str">
            <v>Trať</v>
          </cell>
          <cell r="E536" t="str">
            <v>km</v>
          </cell>
          <cell r="F536" t="str">
            <v>typ</v>
          </cell>
          <cell r="G536" t="str">
            <v>číslo PZ</v>
          </cell>
          <cell r="H536" t="str">
            <v>Poslední protokol UTZ</v>
          </cell>
        </row>
        <row r="537">
          <cell r="C537" t="str">
            <v>Tachov - Planá</v>
          </cell>
          <cell r="D537" t="str">
            <v>Planá u M.L.-Tachov</v>
          </cell>
          <cell r="F537" t="str">
            <v>AHP-03</v>
          </cell>
          <cell r="G537" t="str">
            <v>PZ 1750/09-E.49</v>
          </cell>
          <cell r="H537">
            <v>43626</v>
          </cell>
        </row>
        <row r="541">
          <cell r="C541" t="str">
            <v>Umístění</v>
          </cell>
          <cell r="D541" t="str">
            <v>Trať</v>
          </cell>
          <cell r="E541" t="str">
            <v>km</v>
          </cell>
          <cell r="F541" t="str">
            <v>typ</v>
          </cell>
          <cell r="G541" t="str">
            <v>číslo PZ</v>
          </cell>
          <cell r="H541" t="str">
            <v>Poslední protokol UTZ</v>
          </cell>
        </row>
        <row r="542">
          <cell r="C542" t="str">
            <v>Horažďovice př.- Hor. Město</v>
          </cell>
          <cell r="D542" t="str">
            <v>Horažďovice př.-Klatovy</v>
          </cell>
          <cell r="F542" t="str">
            <v>AHP-03</v>
          </cell>
          <cell r="G542" t="str">
            <v>PZ 3208/15-E.49</v>
          </cell>
          <cell r="H542">
            <v>43850</v>
          </cell>
        </row>
        <row r="543">
          <cell r="C543" t="str">
            <v>Plzeň Již.-Křimice</v>
          </cell>
          <cell r="D543" t="str">
            <v>Horažďovice př.-Klatovy</v>
          </cell>
          <cell r="F543" t="str">
            <v>AHP-03D</v>
          </cell>
          <cell r="G543" t="str">
            <v>PZ 2068/13-E.49</v>
          </cell>
          <cell r="H543">
            <v>45208</v>
          </cell>
        </row>
        <row r="544">
          <cell r="C544" t="str">
            <v>Velké Hydčice - Žichovice</v>
          </cell>
          <cell r="D544" t="str">
            <v>Horažďovice př.-Klatovy</v>
          </cell>
          <cell r="F544" t="str">
            <v>RPB</v>
          </cell>
          <cell r="G544" t="str">
            <v>PZ 0914/23-E.49</v>
          </cell>
          <cell r="H544">
            <v>44994</v>
          </cell>
        </row>
        <row r="545">
          <cell r="C545" t="str">
            <v>Žichovice - Sušice</v>
          </cell>
          <cell r="D545" t="str">
            <v>Horažďovice př.-Klatovy</v>
          </cell>
          <cell r="F545" t="str">
            <v>RPB</v>
          </cell>
          <cell r="G545" t="str">
            <v>PZ 10175/96-E.49</v>
          </cell>
          <cell r="H545">
            <v>44298</v>
          </cell>
        </row>
        <row r="546">
          <cell r="C546" t="str">
            <v>Kolinec - Nemilkov</v>
          </cell>
          <cell r="D546" t="str">
            <v>Horažďovice př.-Klatovy</v>
          </cell>
          <cell r="F546" t="str">
            <v>AH-88A</v>
          </cell>
          <cell r="G546" t="str">
            <v>PZ 0911/16-E.49</v>
          </cell>
          <cell r="H546">
            <v>44216</v>
          </cell>
        </row>
        <row r="547">
          <cell r="C547" t="str">
            <v>Klatovy - Běšiny</v>
          </cell>
          <cell r="D547" t="str">
            <v>Horažďovice př.-Klatovy</v>
          </cell>
          <cell r="F547" t="str">
            <v>AH03D</v>
          </cell>
          <cell r="G547" t="str">
            <v>PZ 1398/16-E.49</v>
          </cell>
          <cell r="H547">
            <v>44494</v>
          </cell>
        </row>
        <row r="551">
          <cell r="C551" t="str">
            <v>Umístění</v>
          </cell>
          <cell r="D551" t="str">
            <v>Trať</v>
          </cell>
          <cell r="E551" t="str">
            <v>km</v>
          </cell>
          <cell r="F551" t="str">
            <v>typ</v>
          </cell>
          <cell r="G551" t="str">
            <v>číslo PZ</v>
          </cell>
          <cell r="H551" t="str">
            <v>Poslední protokol UTZ</v>
          </cell>
        </row>
        <row r="552">
          <cell r="C552" t="str">
            <v>Janovice n.Úhl. - Pocínovice</v>
          </cell>
          <cell r="D552" t="str">
            <v>Klatovy-Domažlice</v>
          </cell>
          <cell r="F552" t="str">
            <v>AHP-03D</v>
          </cell>
          <cell r="G552" t="str">
            <v>PZ 2736/15-E.49</v>
          </cell>
          <cell r="H552" t="str">
            <v>zrušeno</v>
          </cell>
        </row>
        <row r="553">
          <cell r="C553" t="str">
            <v>Pocínovice - Kdyně</v>
          </cell>
          <cell r="D553" t="str">
            <v>Klatovy-Domažlice</v>
          </cell>
          <cell r="F553" t="str">
            <v>AHP-03D</v>
          </cell>
          <cell r="G553" t="str">
            <v>PZ 1427/20-E.49</v>
          </cell>
          <cell r="H553">
            <v>44160</v>
          </cell>
        </row>
        <row r="554">
          <cell r="C554" t="str">
            <v>Kdyně - Domažlice</v>
          </cell>
          <cell r="D554" t="str">
            <v>Klatovy-Domažlice</v>
          </cell>
          <cell r="F554" t="str">
            <v>AHP-03D</v>
          </cell>
          <cell r="G554" t="str">
            <v>PZ 1428/20-E.49</v>
          </cell>
          <cell r="H554">
            <v>44160</v>
          </cell>
        </row>
        <row r="558">
          <cell r="C558" t="str">
            <v>Umístění</v>
          </cell>
          <cell r="D558" t="str">
            <v>Trať</v>
          </cell>
          <cell r="E558" t="str">
            <v>km</v>
          </cell>
          <cell r="F558" t="str">
            <v>typ</v>
          </cell>
          <cell r="G558" t="str">
            <v>číslo PZ</v>
          </cell>
          <cell r="H558" t="str">
            <v>Poslední protokol UTZ</v>
          </cell>
        </row>
        <row r="559">
          <cell r="C559" t="str">
            <v>Nepomuk - Ždírec</v>
          </cell>
          <cell r="D559" t="str">
            <v>Plzeň-Horažďovice př.</v>
          </cell>
          <cell r="F559" t="str">
            <v>AH-P</v>
          </cell>
          <cell r="G559" t="str">
            <v>PZ 1181/07-E.49</v>
          </cell>
          <cell r="H559">
            <v>44663</v>
          </cell>
        </row>
        <row r="560">
          <cell r="C560" t="str">
            <v>Ždírec - Blovice</v>
          </cell>
          <cell r="D560" t="str">
            <v>Plzeň-Horažďovice př.</v>
          </cell>
          <cell r="F560" t="str">
            <v>AHP-03D</v>
          </cell>
          <cell r="G560" t="str">
            <v>PZ 0910/20-E.49</v>
          </cell>
          <cell r="H560">
            <v>43864</v>
          </cell>
        </row>
        <row r="561">
          <cell r="C561" t="str">
            <v>Blovice - Nezvěstice</v>
          </cell>
          <cell r="D561" t="str">
            <v>Plzeň-Horažďovice př.</v>
          </cell>
          <cell r="F561" t="str">
            <v>AH88A</v>
          </cell>
          <cell r="G561" t="str">
            <v>PZ 0948/09-E.49</v>
          </cell>
          <cell r="H561">
            <v>43558</v>
          </cell>
        </row>
        <row r="562">
          <cell r="C562" t="str">
            <v>Nezvěstice - Starý Plzenec</v>
          </cell>
          <cell r="D562" t="str">
            <v>Plzeň-Horažďovice př.</v>
          </cell>
          <cell r="F562" t="str">
            <v>AH-83</v>
          </cell>
          <cell r="G562" t="str">
            <v>PZ 0538/00-E.48</v>
          </cell>
          <cell r="H562">
            <v>43846</v>
          </cell>
        </row>
        <row r="563">
          <cell r="C563" t="str">
            <v>Koterov - Starý Plzenec</v>
          </cell>
          <cell r="D563" t="str">
            <v>Plzeň-Horažďovice př.</v>
          </cell>
          <cell r="F563" t="str">
            <v>AHP-03D</v>
          </cell>
          <cell r="G563" t="str">
            <v>PZ 1246/14-E.49</v>
          </cell>
          <cell r="H563">
            <v>43788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../../710A_Hora&#382;&#271;ovice-Klatovy/PZS%20km%2031,284" TargetMode="External"/><Relationship Id="rId299" Type="http://schemas.openxmlformats.org/officeDocument/2006/relationships/hyperlink" Target="../../714A_Rokycany-Nezv&#283;stice/P&#345;&#237;kosice-Nezv&#283;stice/PZS%20km%2019,487" TargetMode="External"/><Relationship Id="rId21" Type="http://schemas.openxmlformats.org/officeDocument/2006/relationships/hyperlink" Target="../../719_Plze&#328;-&#381;atec/PZS%20km%209,848" TargetMode="External"/><Relationship Id="rId63" Type="http://schemas.openxmlformats.org/officeDocument/2006/relationships/hyperlink" Target="../../711_Plze&#328;-&#381;.Ruda/PZS%20km%201,689" TargetMode="External"/><Relationship Id="rId159" Type="http://schemas.openxmlformats.org/officeDocument/2006/relationships/hyperlink" Target="../../714A_Rokycany-Nezv&#283;stice/Miro&#353;ov-P&#345;&#237;kosice/PZS_km_11,058_11,377" TargetMode="External"/><Relationship Id="rId324" Type="http://schemas.openxmlformats.org/officeDocument/2006/relationships/hyperlink" Target="../../713A_Plze&#328;-Zbiroh/TZZ%20Ejpovice-Plze&#328;" TargetMode="External"/><Relationship Id="rId366" Type="http://schemas.openxmlformats.org/officeDocument/2006/relationships/hyperlink" Target="../../709B_Hora&#382;&#271;ovice_p&#345;.-Plze&#328;/PZS%20km%20327,560" TargetMode="External"/><Relationship Id="rId170" Type="http://schemas.openxmlformats.org/officeDocument/2006/relationships/hyperlink" Target="../../717A_Doma&#382;lice-Plan&#225;/PZS%20km%2036,756" TargetMode="External"/><Relationship Id="rId226" Type="http://schemas.openxmlformats.org/officeDocument/2006/relationships/hyperlink" Target="../../720_Plze&#328;-Cheb/&#382;st.%20Pavlovice" TargetMode="External"/><Relationship Id="rId433" Type="http://schemas.openxmlformats.org/officeDocument/2006/relationships/hyperlink" Target="../../710A_Hora&#382;&#271;ovice-Klatovy/PZS%20km%2043,529" TargetMode="External"/><Relationship Id="rId268" Type="http://schemas.openxmlformats.org/officeDocument/2006/relationships/hyperlink" Target="../../720_Plze&#328;-Cheb/&#382;st.%20Vranov%20u%20St&#345;&#237;bra" TargetMode="External"/><Relationship Id="rId475" Type="http://schemas.openxmlformats.org/officeDocument/2006/relationships/hyperlink" Target="../Nov&#225;%20Hospoda" TargetMode="External"/><Relationship Id="rId32" Type="http://schemas.openxmlformats.org/officeDocument/2006/relationships/hyperlink" Target="../../720_Plze&#328;-Cheb/TZZ%20Pavlovice-Brod" TargetMode="External"/><Relationship Id="rId74" Type="http://schemas.openxmlformats.org/officeDocument/2006/relationships/hyperlink" Target="../../709B_Hora&#382;&#271;ovice_p&#345;.-Plze&#328;/&#382;st.%20Pa&#269;ejov" TargetMode="External"/><Relationship Id="rId128" Type="http://schemas.openxmlformats.org/officeDocument/2006/relationships/hyperlink" Target="../../712A_Vejprnice-&#268;.Kubice/PZS%20km%20168,871" TargetMode="External"/><Relationship Id="rId335" Type="http://schemas.openxmlformats.org/officeDocument/2006/relationships/hyperlink" Target="../../710A_Hora&#382;&#271;ovice-Klatovy/&#382;st.%20Hora&#382;&#271;ovice%20m" TargetMode="External"/><Relationship Id="rId377" Type="http://schemas.openxmlformats.org/officeDocument/2006/relationships/hyperlink" Target="../../711_Plze&#328;-&#381;.Ruda/PZS%20km%2069,305" TargetMode="External"/><Relationship Id="rId5" Type="http://schemas.openxmlformats.org/officeDocument/2006/relationships/hyperlink" Target="../../709B_Hora&#382;&#271;ovice_p&#345;.-Plze&#328;/&#382;st.%20Nezv&#283;stice" TargetMode="External"/><Relationship Id="rId181" Type="http://schemas.openxmlformats.org/officeDocument/2006/relationships/hyperlink" Target="../Plze&#328;%20se&#345;.n" TargetMode="External"/><Relationship Id="rId237" Type="http://schemas.openxmlformats.org/officeDocument/2006/relationships/hyperlink" Target="../../713A_Plze&#328;-Zbiroh/&#382;st.%20Ka&#345;&#237;zek" TargetMode="External"/><Relationship Id="rId402" Type="http://schemas.openxmlformats.org/officeDocument/2006/relationships/hyperlink" Target="../../719_Plze&#328;-&#381;atec/PZS%20km%2021,504" TargetMode="External"/><Relationship Id="rId279" Type="http://schemas.openxmlformats.org/officeDocument/2006/relationships/hyperlink" Target="../Ji&#382;n&#237;%20P&#345;edm&#283;st&#237;" TargetMode="External"/><Relationship Id="rId444" Type="http://schemas.openxmlformats.org/officeDocument/2006/relationships/hyperlink" Target="../../719_Plze&#328;-&#381;atec/&#382;st.T&#345;emo&#353;n&#225;" TargetMode="External"/><Relationship Id="rId43" Type="http://schemas.openxmlformats.org/officeDocument/2006/relationships/hyperlink" Target="../../711_Plze&#328;-&#381;.Ruda/PZS%20km%2044,499" TargetMode="External"/><Relationship Id="rId139" Type="http://schemas.openxmlformats.org/officeDocument/2006/relationships/hyperlink" Target="../../712A_Vejprnice-&#268;.Kubice/PZS%20km%20171,316" TargetMode="External"/><Relationship Id="rId290" Type="http://schemas.openxmlformats.org/officeDocument/2006/relationships/hyperlink" Target="../../711_Plze&#328;-&#381;.Ruda/PZS%20km%2080,645" TargetMode="External"/><Relationship Id="rId304" Type="http://schemas.openxmlformats.org/officeDocument/2006/relationships/hyperlink" Target="../../711_Plze&#328;-&#381;.Ruda/PZS%20km%203,304" TargetMode="External"/><Relationship Id="rId346" Type="http://schemas.openxmlformats.org/officeDocument/2006/relationships/hyperlink" Target="../../712A_Vejprnice-&#268;.Kubice/&#382;st.%20&#268;.Kubice" TargetMode="External"/><Relationship Id="rId388" Type="http://schemas.openxmlformats.org/officeDocument/2006/relationships/hyperlink" Target="../../717A_Doma&#382;lice-Plan&#225;/&#382;st.%20Pob&#283;&#382;ovice" TargetMode="External"/><Relationship Id="rId85" Type="http://schemas.openxmlformats.org/officeDocument/2006/relationships/hyperlink" Target="../../709B_Hora&#382;&#271;ovice_p&#345;.-Plze&#328;/TZZ%20Nepomuk%20-%20Pa&#269;ejov" TargetMode="External"/><Relationship Id="rId150" Type="http://schemas.openxmlformats.org/officeDocument/2006/relationships/hyperlink" Target="../../714A_Rokycany-Nezv&#283;stice/Rokycany-Miro&#353;ov/PZS_km_2,656" TargetMode="External"/><Relationship Id="rId192" Type="http://schemas.openxmlformats.org/officeDocument/2006/relationships/hyperlink" Target="../../714B_Ejpovice-Radnice/PZS%20km%2017,588" TargetMode="External"/><Relationship Id="rId206" Type="http://schemas.openxmlformats.org/officeDocument/2006/relationships/hyperlink" Target="../../709B_Hora&#382;&#271;ovice_p&#345;.-Plze&#328;/PZS%20km%20330,454" TargetMode="External"/><Relationship Id="rId413" Type="http://schemas.openxmlformats.org/officeDocument/2006/relationships/hyperlink" Target="../../717C_Sta&#328;kov-Pob&#283;&#382;ovice/PZS%20km%208,288" TargetMode="External"/><Relationship Id="rId248" Type="http://schemas.openxmlformats.org/officeDocument/2006/relationships/hyperlink" Target="../../712A_Vejprnice-&#268;.Kubice/PZS%20km%20166,995" TargetMode="External"/><Relationship Id="rId455" Type="http://schemas.openxmlformats.org/officeDocument/2006/relationships/hyperlink" Target="../../713A_Plze&#328;-Zbiroh/&#382;st.%20Ejpovice" TargetMode="External"/><Relationship Id="rId12" Type="http://schemas.openxmlformats.org/officeDocument/2006/relationships/hyperlink" Target="../../720_Plze&#328;-Cheb/&#382;st.%20St&#345;&#237;bro" TargetMode="External"/><Relationship Id="rId108" Type="http://schemas.openxmlformats.org/officeDocument/2006/relationships/hyperlink" Target="../../714A_Rokycany-Nezv&#283;stice/Miro&#353;ov-P&#345;&#237;kosice/PZS_km_8,583" TargetMode="External"/><Relationship Id="rId315" Type="http://schemas.openxmlformats.org/officeDocument/2006/relationships/hyperlink" Target="../../717A_Doma&#382;lice-Plan&#225;/&#382;st.%20Bor" TargetMode="External"/><Relationship Id="rId357" Type="http://schemas.openxmlformats.org/officeDocument/2006/relationships/hyperlink" Target="../../717A_Doma&#382;lice-Plan&#225;/PZS%20km%2043,471" TargetMode="External"/><Relationship Id="rId54" Type="http://schemas.openxmlformats.org/officeDocument/2006/relationships/hyperlink" Target="../../712A_Vejprnice-&#268;.Kubice/PZS%20km%20159,074" TargetMode="External"/><Relationship Id="rId96" Type="http://schemas.openxmlformats.org/officeDocument/2006/relationships/hyperlink" Target="../../709B_Hora&#382;&#271;ovice_p&#345;.-Plze&#328;/&#382;st.%20Hora&#382;&#271;ovice%20p&#345;" TargetMode="External"/><Relationship Id="rId161" Type="http://schemas.openxmlformats.org/officeDocument/2006/relationships/hyperlink" Target="../../714A_Rokycany-Nezv&#283;stice/Miro&#353;ov-P&#345;&#237;kosice/PZS_km_11,719" TargetMode="External"/><Relationship Id="rId217" Type="http://schemas.openxmlformats.org/officeDocument/2006/relationships/hyperlink" Target="../../714A_Rokycany-Nezv&#283;stice/P&#345;&#237;kosice-Nezv&#283;stice/PZS%20km%2023,487" TargetMode="External"/><Relationship Id="rId399" Type="http://schemas.openxmlformats.org/officeDocument/2006/relationships/hyperlink" Target="../../712A_Vejprnice-&#268;.Kubice/PZS%20km%20124,882" TargetMode="External"/><Relationship Id="rId259" Type="http://schemas.openxmlformats.org/officeDocument/2006/relationships/hyperlink" Target="../../720_Plze&#328;-Cheb/TZZ%20Kozolupy-P&#328;ovany" TargetMode="External"/><Relationship Id="rId424" Type="http://schemas.openxmlformats.org/officeDocument/2006/relationships/hyperlink" Target="../../714B_Ejpovice-Radnice/PZS%20km%2013,391" TargetMode="External"/><Relationship Id="rId466" Type="http://schemas.openxmlformats.org/officeDocument/2006/relationships/hyperlink" Target="../../711_Plze&#328;-&#381;.Ruda/&#382;st.%20Dob&#345;any" TargetMode="External"/><Relationship Id="rId23" Type="http://schemas.openxmlformats.org/officeDocument/2006/relationships/hyperlink" Target="../../712A_Vejprnice-&#268;.Kubice/PZS%20km%20142,861+142,649" TargetMode="External"/><Relationship Id="rId119" Type="http://schemas.openxmlformats.org/officeDocument/2006/relationships/hyperlink" Target="../../710A_Hora&#382;&#271;ovice-Klatovy/PZS%20km%2033,855" TargetMode="External"/><Relationship Id="rId270" Type="http://schemas.openxmlformats.org/officeDocument/2006/relationships/hyperlink" Target="../../719_Plze&#328;-&#381;atec/PZS%20km%2011,217" TargetMode="External"/><Relationship Id="rId326" Type="http://schemas.openxmlformats.org/officeDocument/2006/relationships/hyperlink" Target="../../713A_Plze&#328;-Zbiroh/TZZ%20Ejpovice-Plze&#328;" TargetMode="External"/><Relationship Id="rId65" Type="http://schemas.openxmlformats.org/officeDocument/2006/relationships/hyperlink" Target="../../711_Plze&#328;-&#381;.Ruda/PZS%20km%2018,345" TargetMode="External"/><Relationship Id="rId130" Type="http://schemas.openxmlformats.org/officeDocument/2006/relationships/hyperlink" Target="../../713A_Plze&#328;-Zbiroh/PZS%20km%2077,253" TargetMode="External"/><Relationship Id="rId368" Type="http://schemas.openxmlformats.org/officeDocument/2006/relationships/hyperlink" Target="../../711_Plze&#328;-&#381;.Ruda/PZS%20km%2037,308" TargetMode="External"/><Relationship Id="rId172" Type="http://schemas.openxmlformats.org/officeDocument/2006/relationships/hyperlink" Target="../../710A_Hora&#382;&#271;ovice-Klatovy/PZS%20km%2053,146" TargetMode="External"/><Relationship Id="rId228" Type="http://schemas.openxmlformats.org/officeDocument/2006/relationships/hyperlink" Target="../../720_Plze&#328;-Cheb/&#382;st.%20P&#328;ovany" TargetMode="External"/><Relationship Id="rId435" Type="http://schemas.openxmlformats.org/officeDocument/2006/relationships/hyperlink" Target="../../710A_Hora&#382;&#271;ovice-Klatovy/PZS%20km%2044,742" TargetMode="External"/><Relationship Id="rId477" Type="http://schemas.openxmlformats.org/officeDocument/2006/relationships/hyperlink" Target="../../719_Plze&#328;-&#381;atec/&#382;st.Horn&#237;%20B&#345;&#237;za" TargetMode="External"/><Relationship Id="rId281" Type="http://schemas.openxmlformats.org/officeDocument/2006/relationships/hyperlink" Target="../../717C_Sta&#328;kov-Pob&#283;&#382;ovice/H.T&#253;n" TargetMode="External"/><Relationship Id="rId337" Type="http://schemas.openxmlformats.org/officeDocument/2006/relationships/hyperlink" Target="../../709B_Hora&#382;&#271;ovice_p&#345;.-Plze&#328;/PZS%20km%20306,247" TargetMode="External"/><Relationship Id="rId34" Type="http://schemas.openxmlformats.org/officeDocument/2006/relationships/hyperlink" Target="../../710A_Hora&#382;&#271;ovice-Klatovy/PZS%20km%2050,354" TargetMode="External"/><Relationship Id="rId76" Type="http://schemas.openxmlformats.org/officeDocument/2006/relationships/hyperlink" Target="../../711_Plze&#328;-&#381;.Ruda/PZS%20km%2041,112" TargetMode="External"/><Relationship Id="rId141" Type="http://schemas.openxmlformats.org/officeDocument/2006/relationships/hyperlink" Target="../../717A_Doma&#382;lice-Plan&#225;/PZS%20km%2016,168" TargetMode="External"/><Relationship Id="rId379" Type="http://schemas.openxmlformats.org/officeDocument/2006/relationships/hyperlink" Target="../../711_Plze&#328;-&#381;.Ruda/PZS%20km%2066,362" TargetMode="External"/><Relationship Id="rId7" Type="http://schemas.openxmlformats.org/officeDocument/2006/relationships/hyperlink" Target="../../710A_Hora&#382;&#271;ovice-Klatovy/PZS%20km%2049,181" TargetMode="External"/><Relationship Id="rId183" Type="http://schemas.openxmlformats.org/officeDocument/2006/relationships/hyperlink" Target="../Plze&#328;%20se&#345;.n" TargetMode="External"/><Relationship Id="rId239" Type="http://schemas.openxmlformats.org/officeDocument/2006/relationships/hyperlink" Target="../../714B_Ejpovice-Radnice/PZS%20km%203,975" TargetMode="External"/><Relationship Id="rId390" Type="http://schemas.openxmlformats.org/officeDocument/2006/relationships/hyperlink" Target="../../720_Plze&#328;-Cheb/&#382;st.%20Plan&#225;%20u%20Mar.%20L&#225;zn&#237;" TargetMode="External"/><Relationship Id="rId404" Type="http://schemas.openxmlformats.org/officeDocument/2006/relationships/hyperlink" Target="../../712A_Vejprnice-&#268;.Kubice/&#382;st.%20Sta&#328;kov/odb.%20Vr&#225;nov" TargetMode="External"/><Relationship Id="rId446" Type="http://schemas.openxmlformats.org/officeDocument/2006/relationships/hyperlink" Target="../../712A_Vejprnice-&#268;.Kubice/PZS%20km%20141,403" TargetMode="External"/><Relationship Id="rId250" Type="http://schemas.openxmlformats.org/officeDocument/2006/relationships/hyperlink" Target="../../710A_Hora&#382;&#271;ovice-Klatovy/PZS%20km%2019,278" TargetMode="External"/><Relationship Id="rId292" Type="http://schemas.openxmlformats.org/officeDocument/2006/relationships/hyperlink" Target="../../712A_Vejprnice-&#268;.Kubice/PZS%20km%20123,613" TargetMode="External"/><Relationship Id="rId306" Type="http://schemas.openxmlformats.org/officeDocument/2006/relationships/hyperlink" Target="../../711_Plze&#328;-&#381;.Ruda/PZS%20km%2026,073" TargetMode="External"/><Relationship Id="rId45" Type="http://schemas.openxmlformats.org/officeDocument/2006/relationships/hyperlink" Target="../../711_Plze&#328;-&#381;.Ruda/PZS%20km%2045,331" TargetMode="External"/><Relationship Id="rId87" Type="http://schemas.openxmlformats.org/officeDocument/2006/relationships/hyperlink" Target="../../719_Plze&#328;-&#381;atec/&#382;st.Mladotice" TargetMode="External"/><Relationship Id="rId110" Type="http://schemas.openxmlformats.org/officeDocument/2006/relationships/hyperlink" Target="../../710A_Hora&#382;&#271;ovice-Klatovy/PZS%20km%2022,777" TargetMode="External"/><Relationship Id="rId348" Type="http://schemas.openxmlformats.org/officeDocument/2006/relationships/hyperlink" Target="../../712A_Vejprnice-&#268;.Kubice/&#382;st.%20&#268;.Kubice" TargetMode="External"/><Relationship Id="rId152" Type="http://schemas.openxmlformats.org/officeDocument/2006/relationships/hyperlink" Target="../../714A_Rokycany-Nezv&#283;stice/Rokycany-Miro&#353;ov/PZS_km_4,731" TargetMode="External"/><Relationship Id="rId194" Type="http://schemas.openxmlformats.org/officeDocument/2006/relationships/hyperlink" Target="../../714B_Ejpovice-Radnice/PZS%20km%2018,397" TargetMode="External"/><Relationship Id="rId208" Type="http://schemas.openxmlformats.org/officeDocument/2006/relationships/hyperlink" Target="../../709B_Hora&#382;&#271;ovice_p&#345;.-Plze&#328;/PZS%20km%20331,469" TargetMode="External"/><Relationship Id="rId415" Type="http://schemas.openxmlformats.org/officeDocument/2006/relationships/hyperlink" Target="../../720_Plze&#328;-Cheb/PZS%20km%20417,128" TargetMode="External"/><Relationship Id="rId457" Type="http://schemas.openxmlformats.org/officeDocument/2006/relationships/hyperlink" Target="../../711_Plze&#328;-&#381;.Ruda/&#382;st.%20Dob&#345;any" TargetMode="External"/><Relationship Id="rId261" Type="http://schemas.openxmlformats.org/officeDocument/2006/relationships/hyperlink" Target="../../720_Plze&#328;-Cheb/TZZ%20P&#328;ovany-Vranov" TargetMode="External"/><Relationship Id="rId14" Type="http://schemas.openxmlformats.org/officeDocument/2006/relationships/hyperlink" Target="../../711_Plze&#328;-&#381;.Ruda/PZS%20km%2072,883" TargetMode="External"/><Relationship Id="rId56" Type="http://schemas.openxmlformats.org/officeDocument/2006/relationships/hyperlink" Target="../../712A_Vejprnice-&#268;.Kubice/v&#253;h.%20Radonice" TargetMode="External"/><Relationship Id="rId317" Type="http://schemas.openxmlformats.org/officeDocument/2006/relationships/hyperlink" Target="../../717A_Doma&#382;lice-Plan&#225;/PZS%20km%208,750" TargetMode="External"/><Relationship Id="rId359" Type="http://schemas.openxmlformats.org/officeDocument/2006/relationships/hyperlink" Target="../../719_Plze&#328;-&#381;atec/PZS%20km%208,161" TargetMode="External"/><Relationship Id="rId98" Type="http://schemas.openxmlformats.org/officeDocument/2006/relationships/hyperlink" Target="../../720_Plze&#328;-Cheb/&#382;st.%20O&#353;el&#237;n" TargetMode="External"/><Relationship Id="rId121" Type="http://schemas.openxmlformats.org/officeDocument/2006/relationships/hyperlink" Target="../../712A_Vejprnice-&#268;.Kubice/PZS%20km%20135,957" TargetMode="External"/><Relationship Id="rId163" Type="http://schemas.openxmlformats.org/officeDocument/2006/relationships/hyperlink" Target="../../714A_Rokycany-Nezv&#283;stice/Miro&#353;ov-P&#345;&#237;kosice/PZS_km_12,361" TargetMode="External"/><Relationship Id="rId219" Type="http://schemas.openxmlformats.org/officeDocument/2006/relationships/hyperlink" Target="../../720_Plze&#328;-Cheb/PZS%20km%20361,658%20Kozolupy" TargetMode="External"/><Relationship Id="rId370" Type="http://schemas.openxmlformats.org/officeDocument/2006/relationships/hyperlink" Target="../../711_Plze&#328;-&#381;.Ruda/PZS%20km%2039,136" TargetMode="External"/><Relationship Id="rId426" Type="http://schemas.openxmlformats.org/officeDocument/2006/relationships/hyperlink" Target="../../710A_Hora&#382;&#271;ovice-Klatovy/PZS%20km%2036,838" TargetMode="External"/><Relationship Id="rId230" Type="http://schemas.openxmlformats.org/officeDocument/2006/relationships/hyperlink" Target="../../710A_Hora&#382;&#271;ovice-Klatovy/PZS%20km%2056,202" TargetMode="External"/><Relationship Id="rId468" Type="http://schemas.openxmlformats.org/officeDocument/2006/relationships/hyperlink" Target="../../713A_Plze&#328;-Zbiroh/&#382;st.%20Ka&#345;&#237;zek" TargetMode="External"/><Relationship Id="rId25" Type="http://schemas.openxmlformats.org/officeDocument/2006/relationships/hyperlink" Target="../../710A_Hora&#382;&#271;ovice-Klatovy/PZS%20km%2023,084" TargetMode="External"/><Relationship Id="rId67" Type="http://schemas.openxmlformats.org/officeDocument/2006/relationships/hyperlink" Target="../../711_Plze&#328;-&#381;.Ruda/&#382;st.%20&#352;pi&#269;&#225;k" TargetMode="External"/><Relationship Id="rId272" Type="http://schemas.openxmlformats.org/officeDocument/2006/relationships/hyperlink" Target="../../717A_Doma&#382;lice-Plan&#225;/PZS%20km%203,935" TargetMode="External"/><Relationship Id="rId328" Type="http://schemas.openxmlformats.org/officeDocument/2006/relationships/hyperlink" Target="../../710A_Hora&#382;&#271;ovice-Klatovy/PZS%20km%2010,166" TargetMode="External"/><Relationship Id="rId132" Type="http://schemas.openxmlformats.org/officeDocument/2006/relationships/hyperlink" Target="../../714A_Rokycany-Nezv&#283;stice/Kamenn&#253;%20&#218;jezd" TargetMode="External"/><Relationship Id="rId174" Type="http://schemas.openxmlformats.org/officeDocument/2006/relationships/hyperlink" Target="../../714B_Ejpovice-Radnice/PZS%20km%2010,504" TargetMode="External"/><Relationship Id="rId381" Type="http://schemas.openxmlformats.org/officeDocument/2006/relationships/hyperlink" Target="../../709B_Hora&#382;&#271;ovice_p&#345;.-Plze&#328;/PZS%20km%20338,774" TargetMode="External"/><Relationship Id="rId241" Type="http://schemas.openxmlformats.org/officeDocument/2006/relationships/hyperlink" Target="../../713A_Plze&#328;-Zbiroh/&#382;st.%20Ka&#345;&#237;zek" TargetMode="External"/><Relationship Id="rId437" Type="http://schemas.openxmlformats.org/officeDocument/2006/relationships/hyperlink" Target="../../712A_Vejprnice-&#268;.Kubice/TZZ%20Chot&#283;&#353;ov-Stod" TargetMode="External"/><Relationship Id="rId479" Type="http://schemas.openxmlformats.org/officeDocument/2006/relationships/hyperlink" Target="../../720_Plze&#328;-Cheb/PZS%20km%20422,920" TargetMode="External"/><Relationship Id="rId36" Type="http://schemas.openxmlformats.org/officeDocument/2006/relationships/hyperlink" Target="../../710A_Hora&#382;&#271;ovice-Klatovy/PZS%20km%2054,128" TargetMode="External"/><Relationship Id="rId283" Type="http://schemas.openxmlformats.org/officeDocument/2006/relationships/hyperlink" Target="../../713A_Plze&#328;-Zbiroh/&#382;st.%20Rokycany" TargetMode="External"/><Relationship Id="rId339" Type="http://schemas.openxmlformats.org/officeDocument/2006/relationships/hyperlink" Target="../../709B_Hora&#382;&#271;ovice_p&#345;.-Plze&#328;/PZS%20km%20325,043" TargetMode="External"/><Relationship Id="rId78" Type="http://schemas.openxmlformats.org/officeDocument/2006/relationships/hyperlink" Target="../../711_Plze&#328;-&#381;.Ruda/&#382;st.%20Janovice%20nad%20&#218;hlavou" TargetMode="External"/><Relationship Id="rId101" Type="http://schemas.openxmlformats.org/officeDocument/2006/relationships/hyperlink" Target="../../714C_P&#328;ovany-Bezdru&#382;ice/PZS%20km%2012,587" TargetMode="External"/><Relationship Id="rId143" Type="http://schemas.openxmlformats.org/officeDocument/2006/relationships/hyperlink" Target="../../717A_Doma&#382;lice-Plan&#225;/PZS%20km%2053,454" TargetMode="External"/><Relationship Id="rId185" Type="http://schemas.openxmlformats.org/officeDocument/2006/relationships/hyperlink" Target="../Plze&#328;%20se&#345;.n" TargetMode="External"/><Relationship Id="rId350" Type="http://schemas.openxmlformats.org/officeDocument/2006/relationships/hyperlink" Target="../../710A_Hora&#382;&#271;ovice-Klatovy/&#382;st.%20Hr&#225;dek%20u%20Su&#353;ice" TargetMode="External"/><Relationship Id="rId406" Type="http://schemas.openxmlformats.org/officeDocument/2006/relationships/hyperlink" Target="../Nov&#225;%20Hospoda" TargetMode="External"/><Relationship Id="rId9" Type="http://schemas.openxmlformats.org/officeDocument/2006/relationships/hyperlink" Target="../../720_Plze&#328;-Cheb/&#382;st.%20Mil&#237;kov" TargetMode="External"/><Relationship Id="rId210" Type="http://schemas.openxmlformats.org/officeDocument/2006/relationships/hyperlink" Target="../../712A_Vejprnice-&#268;.Kubice/PZS%20km%20176,206" TargetMode="External"/><Relationship Id="rId392" Type="http://schemas.openxmlformats.org/officeDocument/2006/relationships/hyperlink" Target="../../711_Plze&#328;-&#381;.Ruda/&#382;st.%20Klatovy" TargetMode="External"/><Relationship Id="rId448" Type="http://schemas.openxmlformats.org/officeDocument/2006/relationships/hyperlink" Target="../../712A_Vejprnice-&#268;.Kubice/&#382;st.%20Hol&#253;&#353;ov" TargetMode="External"/><Relationship Id="rId252" Type="http://schemas.openxmlformats.org/officeDocument/2006/relationships/hyperlink" Target="../../720_Plze&#328;-Cheb/&#382;st.%20Svoj&#353;&#237;n" TargetMode="External"/><Relationship Id="rId294" Type="http://schemas.openxmlformats.org/officeDocument/2006/relationships/hyperlink" Target="../../712B_N&#253;&#345;any-H.Hu&#357;/PZS%20km%209,426" TargetMode="External"/><Relationship Id="rId308" Type="http://schemas.openxmlformats.org/officeDocument/2006/relationships/hyperlink" Target="../../711_Plze&#328;-&#381;.Ruda/PZS%20km%2027,547" TargetMode="External"/><Relationship Id="rId47" Type="http://schemas.openxmlformats.org/officeDocument/2006/relationships/hyperlink" Target="../../711_Plze&#328;-&#381;.Ruda/PZS%20km%2094,887" TargetMode="External"/><Relationship Id="rId89" Type="http://schemas.openxmlformats.org/officeDocument/2006/relationships/hyperlink" Target="../Plze&#328;%20se&#345;.n" TargetMode="External"/><Relationship Id="rId112" Type="http://schemas.openxmlformats.org/officeDocument/2006/relationships/hyperlink" Target="../../710A_Hora&#382;&#271;ovice-Klatovy/&#382;st.%20V.%20Hyd&#269;ice" TargetMode="External"/><Relationship Id="rId154" Type="http://schemas.openxmlformats.org/officeDocument/2006/relationships/hyperlink" Target="../../714A_Rokycany-Nezv&#283;stice/Rokycany-Miro&#353;ov/PZS_km_5,172" TargetMode="External"/><Relationship Id="rId361" Type="http://schemas.openxmlformats.org/officeDocument/2006/relationships/hyperlink" Target="../../719_Plze&#328;-&#381;atec/PZS%20km%209,213" TargetMode="External"/><Relationship Id="rId196" Type="http://schemas.openxmlformats.org/officeDocument/2006/relationships/hyperlink" Target="../../714B_Ejpovice-Radnice/PZS%20km%2016,669" TargetMode="External"/><Relationship Id="rId417" Type="http://schemas.openxmlformats.org/officeDocument/2006/relationships/hyperlink" Target="../../710A_Hora&#382;&#271;ovice-Klatovy/PZS%20km%2024,379" TargetMode="External"/><Relationship Id="rId459" Type="http://schemas.openxmlformats.org/officeDocument/2006/relationships/hyperlink" Target="../../711_Plze&#328;-&#381;.Ruda/PZS%20km%2085,557" TargetMode="External"/><Relationship Id="rId16" Type="http://schemas.openxmlformats.org/officeDocument/2006/relationships/hyperlink" Target="../../717A_Doma&#382;lice-Plan&#225;/PZS%20km%2028,872" TargetMode="External"/><Relationship Id="rId221" Type="http://schemas.openxmlformats.org/officeDocument/2006/relationships/hyperlink" Target="../../711_Plze&#328;-&#381;.Ruda/PZS%20km%2055,654" TargetMode="External"/><Relationship Id="rId263" Type="http://schemas.openxmlformats.org/officeDocument/2006/relationships/hyperlink" Target="../../710A_Hora&#382;&#271;ovice-Klatovy/TZZ%20Velk&#233;%20Hyd&#269;ice-&#381;ichovice" TargetMode="External"/><Relationship Id="rId319" Type="http://schemas.openxmlformats.org/officeDocument/2006/relationships/hyperlink" Target="../../711_Plze&#328;-&#381;.Ruda/PZS%20km%2094,078" TargetMode="External"/><Relationship Id="rId470" Type="http://schemas.openxmlformats.org/officeDocument/2006/relationships/hyperlink" Target="../../712A_Vejprnice-&#268;.Kubice/v&#253;h.%20Chot&#283;&#353;ov" TargetMode="External"/><Relationship Id="rId58" Type="http://schemas.openxmlformats.org/officeDocument/2006/relationships/hyperlink" Target="../../711_Plze&#328;-&#381;.Ruda/PZS%20km%2023,468" TargetMode="External"/><Relationship Id="rId123" Type="http://schemas.openxmlformats.org/officeDocument/2006/relationships/hyperlink" Target="../../712A_Vejprnice-&#268;.Kubice/PZS%20km%20137,473" TargetMode="External"/><Relationship Id="rId330" Type="http://schemas.openxmlformats.org/officeDocument/2006/relationships/hyperlink" Target="../../712A_Vejprnice-&#268;.Kubice/&#382;st.%20Doma&#382;lice" TargetMode="External"/><Relationship Id="rId165" Type="http://schemas.openxmlformats.org/officeDocument/2006/relationships/hyperlink" Target="../../714A_Rokycany-Nezv&#283;stice/&#381;st.%20Miro&#353;ov" TargetMode="External"/><Relationship Id="rId372" Type="http://schemas.openxmlformats.org/officeDocument/2006/relationships/hyperlink" Target="../../711_Plze&#328;-&#381;.Ruda/PZS%20km%2078,225" TargetMode="External"/><Relationship Id="rId428" Type="http://schemas.openxmlformats.org/officeDocument/2006/relationships/hyperlink" Target="../../710A_Hora&#382;&#271;ovice-Klatovy/PZS%20km%2038,928" TargetMode="External"/><Relationship Id="rId232" Type="http://schemas.openxmlformats.org/officeDocument/2006/relationships/hyperlink" Target="../../717C_Sta&#328;kov-Pob&#283;&#382;ovice/PZS%20km%208,853" TargetMode="External"/><Relationship Id="rId274" Type="http://schemas.openxmlformats.org/officeDocument/2006/relationships/hyperlink" Target="../../717A_Doma&#382;lice-Plan&#225;/PZS%20km%205,895" TargetMode="External"/><Relationship Id="rId481" Type="http://schemas.openxmlformats.org/officeDocument/2006/relationships/printerSettings" Target="../printerSettings/printerSettings1.bin"/><Relationship Id="rId27" Type="http://schemas.openxmlformats.org/officeDocument/2006/relationships/hyperlink" Target="../../712A_Vejprnice-&#268;.Kubice/PZS%20km%20156,256" TargetMode="External"/><Relationship Id="rId69" Type="http://schemas.openxmlformats.org/officeDocument/2006/relationships/hyperlink" Target="../../710B_Klatovy-Doma&#382;lice/TZZ%20Kdyn&#283;-Doma&#382;lice" TargetMode="External"/><Relationship Id="rId134" Type="http://schemas.openxmlformats.org/officeDocument/2006/relationships/hyperlink" Target="../../719_Plze&#328;-&#381;atec/&#382;st.&#381;ihle" TargetMode="External"/><Relationship Id="rId80" Type="http://schemas.openxmlformats.org/officeDocument/2006/relationships/hyperlink" Target="../../711_Plze&#328;-&#381;.Ruda/&#382;st.%20N&#253;rsko" TargetMode="External"/><Relationship Id="rId176" Type="http://schemas.openxmlformats.org/officeDocument/2006/relationships/hyperlink" Target="../../717A_Doma&#382;lice-Plan&#225;/PZS%20km%2033,306" TargetMode="External"/><Relationship Id="rId341" Type="http://schemas.openxmlformats.org/officeDocument/2006/relationships/hyperlink" Target="../../709B_Hora&#382;&#271;ovice_p&#345;.-Plze&#328;/&#382;st.%20Blovice" TargetMode="External"/><Relationship Id="rId383" Type="http://schemas.openxmlformats.org/officeDocument/2006/relationships/hyperlink" Target="../../720_Plze&#328;-Cheb/PZS%20km%20408,864" TargetMode="External"/><Relationship Id="rId439" Type="http://schemas.openxmlformats.org/officeDocument/2006/relationships/hyperlink" Target="../../710A_Hora&#382;&#271;ovice-Klatovy/&#382;st.%20Nemilkov" TargetMode="External"/><Relationship Id="rId201" Type="http://schemas.openxmlformats.org/officeDocument/2006/relationships/hyperlink" Target="../../712A_Vejprnice-&#268;.Kubice/PZS%20km%20122,722" TargetMode="External"/><Relationship Id="rId243" Type="http://schemas.openxmlformats.org/officeDocument/2006/relationships/hyperlink" Target="../../717B_Svoj&#353;&#237;n-Bor/PZS%20km%2012,020" TargetMode="External"/><Relationship Id="rId285" Type="http://schemas.openxmlformats.org/officeDocument/2006/relationships/hyperlink" Target="../../710A_Hora&#382;&#271;ovice-Klatovy/PZS%20km%2047,084" TargetMode="External"/><Relationship Id="rId450" Type="http://schemas.openxmlformats.org/officeDocument/2006/relationships/hyperlink" Target="../../709B_Hora&#382;&#271;ovice_p&#345;.-Plze&#328;/TZZ%20Koterov-St.%20Plzenec" TargetMode="External"/><Relationship Id="rId38" Type="http://schemas.openxmlformats.org/officeDocument/2006/relationships/hyperlink" Target="../../719_Plze&#328;-&#381;atec/PZS%20km%20146,807" TargetMode="External"/><Relationship Id="rId103" Type="http://schemas.openxmlformats.org/officeDocument/2006/relationships/hyperlink" Target="../../717A_Doma&#382;lice-Plan&#225;/PZS%20km%2075,081+11,242" TargetMode="External"/><Relationship Id="rId310" Type="http://schemas.openxmlformats.org/officeDocument/2006/relationships/hyperlink" Target="../../711_Plze&#328;-&#381;.Ruda/PZS%20km%2052,373" TargetMode="External"/><Relationship Id="rId91" Type="http://schemas.openxmlformats.org/officeDocument/2006/relationships/hyperlink" Target="../../712A_Vejprnice-&#268;.Kubice/&#382;st.%20Sta&#328;kov" TargetMode="External"/><Relationship Id="rId145" Type="http://schemas.openxmlformats.org/officeDocument/2006/relationships/hyperlink" Target="../../717A_Doma&#382;lice-Plan&#225;/&#382;st.%20B&#283;l&#225;" TargetMode="External"/><Relationship Id="rId187" Type="http://schemas.openxmlformats.org/officeDocument/2006/relationships/hyperlink" Target="../../714B_Ejpovice-Radnice/PZS%20km%2015,054" TargetMode="External"/><Relationship Id="rId352" Type="http://schemas.openxmlformats.org/officeDocument/2006/relationships/hyperlink" Target="../../712A_Vejprnice-&#268;.Kubice/PZS%20km%20147,999" TargetMode="External"/><Relationship Id="rId394" Type="http://schemas.openxmlformats.org/officeDocument/2006/relationships/hyperlink" Target="../../711_Plze&#328;-&#381;.Ruda/PZS%20km%2071,600" TargetMode="External"/><Relationship Id="rId408" Type="http://schemas.openxmlformats.org/officeDocument/2006/relationships/hyperlink" Target="../../720_Plze&#328;-Cheb/&#382;st.%20Chodov&#225;%20Plan&#225;" TargetMode="External"/><Relationship Id="rId212" Type="http://schemas.openxmlformats.org/officeDocument/2006/relationships/hyperlink" Target="../../713A_Plze&#328;-Zbiroh/TZZ%20Zbiroh-Ka&#345;&#237;zek" TargetMode="External"/><Relationship Id="rId254" Type="http://schemas.openxmlformats.org/officeDocument/2006/relationships/hyperlink" Target="../../712A_Vejprnice-&#268;.Kubice/PZS%20km%20169,467" TargetMode="External"/><Relationship Id="rId49" Type="http://schemas.openxmlformats.org/officeDocument/2006/relationships/hyperlink" Target="../../711_Plze&#328;-&#381;.Ruda/PZS%20km%2096,014" TargetMode="External"/><Relationship Id="rId114" Type="http://schemas.openxmlformats.org/officeDocument/2006/relationships/hyperlink" Target="../../719_Plze&#328;-&#381;atec/&#382;st.Plasy" TargetMode="External"/><Relationship Id="rId296" Type="http://schemas.openxmlformats.org/officeDocument/2006/relationships/hyperlink" Target="../../712A_Vejprnice-&#268;.Kubice/PZS%20km%20180,640" TargetMode="External"/><Relationship Id="rId461" Type="http://schemas.openxmlformats.org/officeDocument/2006/relationships/hyperlink" Target="../../719_Plze&#328;-&#381;atec/&#382;st.Horn&#237;%20B&#345;&#237;za" TargetMode="External"/><Relationship Id="rId60" Type="http://schemas.openxmlformats.org/officeDocument/2006/relationships/hyperlink" Target="../../711_Plze&#328;-&#381;.Ruda/&#382;st.%20&#381;elezn&#225;%20Ruda%20-%20Al&#382;b&#283;t&#237;n" TargetMode="External"/><Relationship Id="rId156" Type="http://schemas.openxmlformats.org/officeDocument/2006/relationships/hyperlink" Target="../../714A_Rokycany-Nezv&#283;stice/Rokycany-Miro&#353;ov/PZS_km_6,262%20P1221" TargetMode="External"/><Relationship Id="rId198" Type="http://schemas.openxmlformats.org/officeDocument/2006/relationships/hyperlink" Target="../../709B_Hora&#382;&#271;ovice_p&#345;.-Plze&#328;/PZS%20km%20317,232" TargetMode="External"/><Relationship Id="rId321" Type="http://schemas.openxmlformats.org/officeDocument/2006/relationships/hyperlink" Target="../../710A_Hora&#382;&#271;ovice-Klatovy/PZS%20km%2018,557" TargetMode="External"/><Relationship Id="rId363" Type="http://schemas.openxmlformats.org/officeDocument/2006/relationships/hyperlink" Target="../../709B_Hora&#382;&#271;ovice_p&#345;.-Plze&#328;/&#382;st.%20Star&#253;%20Plzenec" TargetMode="External"/><Relationship Id="rId419" Type="http://schemas.openxmlformats.org/officeDocument/2006/relationships/hyperlink" Target="../../711_Plze&#328;-&#381;.Ruda/&#382;st.%20Plze&#328;%20Valcha" TargetMode="External"/><Relationship Id="rId223" Type="http://schemas.openxmlformats.org/officeDocument/2006/relationships/hyperlink" Target="../../711_Plze&#328;-&#381;.Ruda/PZS%20km%2059,381" TargetMode="External"/><Relationship Id="rId430" Type="http://schemas.openxmlformats.org/officeDocument/2006/relationships/hyperlink" Target="../../710A_Hora&#382;&#271;ovice-Klatovy/PZS%20km%2040,738" TargetMode="External"/><Relationship Id="rId18" Type="http://schemas.openxmlformats.org/officeDocument/2006/relationships/hyperlink" Target="../../719_Plze&#328;-&#381;atec/PZS%20km%20153,054" TargetMode="External"/><Relationship Id="rId265" Type="http://schemas.openxmlformats.org/officeDocument/2006/relationships/hyperlink" Target="../../709B_Hora&#382;&#271;ovice_p&#345;.-Plze&#328;/PZS%20km%20323,278" TargetMode="External"/><Relationship Id="rId472" Type="http://schemas.openxmlformats.org/officeDocument/2006/relationships/hyperlink" Target="../../709B_Hora&#382;&#271;ovice_p&#345;.-Plze&#328;/&#382;st.%20&#381;d&#237;rec%20u%20Plzn&#283;" TargetMode="External"/><Relationship Id="rId125" Type="http://schemas.openxmlformats.org/officeDocument/2006/relationships/hyperlink" Target="../../713A_Plze&#328;-Zbiroh/TZZ%20Holoubkov-Rokycany" TargetMode="External"/><Relationship Id="rId167" Type="http://schemas.openxmlformats.org/officeDocument/2006/relationships/hyperlink" Target="../../714A_Rokycany-Nezv&#283;stice/&#381;st.%20P&#345;&#237;kosice" TargetMode="External"/><Relationship Id="rId332" Type="http://schemas.openxmlformats.org/officeDocument/2006/relationships/hyperlink" Target="../../712A_Vejprnice-&#268;.Kubice/PZS%20km%20160,231" TargetMode="External"/><Relationship Id="rId374" Type="http://schemas.openxmlformats.org/officeDocument/2006/relationships/hyperlink" Target="../../719_Plze&#328;-&#381;atec/PZS%20km%2017,512" TargetMode="External"/><Relationship Id="rId71" Type="http://schemas.openxmlformats.org/officeDocument/2006/relationships/hyperlink" Target="../../711_Plze&#328;-&#381;.Ruda/&#382;st.%20Hamry%20Hojsova%20Str&#225;&#382;" TargetMode="External"/><Relationship Id="rId234" Type="http://schemas.openxmlformats.org/officeDocument/2006/relationships/hyperlink" Target="../../714A_Rokycany-Nezv&#283;stice/Rokycany-Miro&#353;ov/PZS_km_0,348%20(0,331)" TargetMode="External"/><Relationship Id="rId2" Type="http://schemas.openxmlformats.org/officeDocument/2006/relationships/hyperlink" Target="../../709B_Hora&#382;&#271;ovice_p&#345;.-Plze&#328;/PZS%20km%20334,234" TargetMode="External"/><Relationship Id="rId29" Type="http://schemas.openxmlformats.org/officeDocument/2006/relationships/hyperlink" Target="../../719_Plze&#328;-&#381;atec/PZS%20km%20137,775" TargetMode="External"/><Relationship Id="rId276" Type="http://schemas.openxmlformats.org/officeDocument/2006/relationships/hyperlink" Target="../../717A_Doma&#382;lice-Plan&#225;/PZS%20km%209,563" TargetMode="External"/><Relationship Id="rId441" Type="http://schemas.openxmlformats.org/officeDocument/2006/relationships/hyperlink" Target="../../711_Plze&#328;-&#381;.Ruda/&#382;st.%20P&#345;e&#353;tice" TargetMode="External"/><Relationship Id="rId40" Type="http://schemas.openxmlformats.org/officeDocument/2006/relationships/hyperlink" Target="../../714B_Ejpovice-Radnice/PZS%20km%2012,637" TargetMode="External"/><Relationship Id="rId136" Type="http://schemas.openxmlformats.org/officeDocument/2006/relationships/hyperlink" Target="../../719_Plze&#328;-&#381;atec/&#382;st.Kazn&#283;jov" TargetMode="External"/><Relationship Id="rId178" Type="http://schemas.openxmlformats.org/officeDocument/2006/relationships/hyperlink" Target="../../711_Plze&#328;-&#381;.Ruda/PZS%20km%2079,834" TargetMode="External"/><Relationship Id="rId301" Type="http://schemas.openxmlformats.org/officeDocument/2006/relationships/hyperlink" Target="../../714A_Rokycany-Nezv&#283;stice/P&#345;&#237;kosice-Nezv&#283;stice/PZS%20km%2020,518" TargetMode="External"/><Relationship Id="rId343" Type="http://schemas.openxmlformats.org/officeDocument/2006/relationships/hyperlink" Target="../../709B_Hora&#382;&#271;ovice_p&#345;.-Plze&#328;/TZZ%20Blovice-&#381;d&#237;rec" TargetMode="External"/><Relationship Id="rId82" Type="http://schemas.openxmlformats.org/officeDocument/2006/relationships/hyperlink" Target="../../711_Plze&#328;-&#381;.Ruda/PZS%20km%2034,698" TargetMode="External"/><Relationship Id="rId203" Type="http://schemas.openxmlformats.org/officeDocument/2006/relationships/hyperlink" Target="../../709B_Hora&#382;&#271;ovice_p&#345;.-Plze&#328;/PZS%20km%20313,375" TargetMode="External"/><Relationship Id="rId385" Type="http://schemas.openxmlformats.org/officeDocument/2006/relationships/hyperlink" Target="../../720_Plze&#328;-Cheb/TZZ%20Brod-Plan&#225;" TargetMode="External"/><Relationship Id="rId245" Type="http://schemas.openxmlformats.org/officeDocument/2006/relationships/hyperlink" Target="../../710A_Hora&#382;&#271;ovice-Klatovy/PZS%20km%202,882" TargetMode="External"/><Relationship Id="rId287" Type="http://schemas.openxmlformats.org/officeDocument/2006/relationships/hyperlink" Target="../../719_Plze&#328;-&#381;atec/PZS%20km%2026,539" TargetMode="External"/><Relationship Id="rId410" Type="http://schemas.openxmlformats.org/officeDocument/2006/relationships/hyperlink" Target="../../710A_Hora&#382;&#271;ovice-Klatovy/&#382;st.%20Su&#353;ice" TargetMode="External"/><Relationship Id="rId452" Type="http://schemas.openxmlformats.org/officeDocument/2006/relationships/hyperlink" Target="../../710A_Hora&#382;&#271;ovice-Klatovy/PZS%20km%2026,505" TargetMode="External"/><Relationship Id="rId105" Type="http://schemas.openxmlformats.org/officeDocument/2006/relationships/hyperlink" Target="../../712A_Vejprnice-&#268;.Kubice/v&#253;h.%20Chot&#283;&#353;ov" TargetMode="External"/><Relationship Id="rId147" Type="http://schemas.openxmlformats.org/officeDocument/2006/relationships/hyperlink" Target="../../720_Plze&#328;-Cheb/&#382;st.%20K&#345;imice" TargetMode="External"/><Relationship Id="rId312" Type="http://schemas.openxmlformats.org/officeDocument/2006/relationships/hyperlink" Target="../../712A_Vejprnice-&#268;.Kubice/&#382;st.%20N&#253;&#345;any" TargetMode="External"/><Relationship Id="rId354" Type="http://schemas.openxmlformats.org/officeDocument/2006/relationships/hyperlink" Target="../../712A_Vejprnice-&#268;.Kubice/PZS%20km%20148,471" TargetMode="External"/><Relationship Id="rId51" Type="http://schemas.openxmlformats.org/officeDocument/2006/relationships/hyperlink" Target="../../710A_Hora&#382;&#271;ovice-Klatovy/&#382;st.%20&#381;ichovice" TargetMode="External"/><Relationship Id="rId93" Type="http://schemas.openxmlformats.org/officeDocument/2006/relationships/hyperlink" Target="../../712A_Vejprnice-&#268;.Kubice/PZS%20km%20153,067" TargetMode="External"/><Relationship Id="rId189" Type="http://schemas.openxmlformats.org/officeDocument/2006/relationships/hyperlink" Target="../../711_Plze&#328;-&#381;.Ruda/PZS%20km%2054,196" TargetMode="External"/><Relationship Id="rId396" Type="http://schemas.openxmlformats.org/officeDocument/2006/relationships/hyperlink" Target="../../711_Plze&#328;-&#381;.Ruda/&#382;st.%20Chlum&#269;any" TargetMode="External"/><Relationship Id="rId3" Type="http://schemas.openxmlformats.org/officeDocument/2006/relationships/hyperlink" Target="../../709B_Hora&#382;&#271;ovice_p&#345;.-Plze&#328;/PZS%20km%20336,111" TargetMode="External"/><Relationship Id="rId214" Type="http://schemas.openxmlformats.org/officeDocument/2006/relationships/hyperlink" Target="../../713A_Plze&#328;-Zbiroh/n&#225;kl.%20Zbiroh" TargetMode="External"/><Relationship Id="rId235" Type="http://schemas.openxmlformats.org/officeDocument/2006/relationships/hyperlink" Target="../../714A_Rokycany-Nezv&#283;stice/Rokycany-Miro&#353;ov/PZS_km_3,892" TargetMode="External"/><Relationship Id="rId256" Type="http://schemas.openxmlformats.org/officeDocument/2006/relationships/hyperlink" Target="../../711_Plze&#328;-&#381;.Ruda/&#382;st.%20Klatovy" TargetMode="External"/><Relationship Id="rId277" Type="http://schemas.openxmlformats.org/officeDocument/2006/relationships/hyperlink" Target="../../717A_Doma&#382;lice-Plan&#225;/PZS%20km%2010,712" TargetMode="External"/><Relationship Id="rId298" Type="http://schemas.openxmlformats.org/officeDocument/2006/relationships/hyperlink" Target="../../714A_Rokycany-Nezv&#283;stice/P&#345;&#237;kosice-Nezv&#283;stice/PZS%20km%2015,050" TargetMode="External"/><Relationship Id="rId400" Type="http://schemas.openxmlformats.org/officeDocument/2006/relationships/hyperlink" Target="../../712A_Vejprnice-&#268;.Kubice/PZS%20km%20127,885" TargetMode="External"/><Relationship Id="rId421" Type="http://schemas.openxmlformats.org/officeDocument/2006/relationships/hyperlink" Target="../../714B_Ejpovice-Radnice/PZS%20km%2019,373" TargetMode="External"/><Relationship Id="rId442" Type="http://schemas.openxmlformats.org/officeDocument/2006/relationships/hyperlink" Target="../../711_Plze&#328;-&#381;.Ruda/&#382;st.%20&#352;vihov" TargetMode="External"/><Relationship Id="rId463" Type="http://schemas.openxmlformats.org/officeDocument/2006/relationships/hyperlink" Target="../../713A_Plze&#328;-Zbiroh/&#382;st.%20Holoubkov" TargetMode="External"/><Relationship Id="rId116" Type="http://schemas.openxmlformats.org/officeDocument/2006/relationships/hyperlink" Target="../../712A_Vejprnice-&#268;.Kubice/PZS%20km%20120,593+120,627" TargetMode="External"/><Relationship Id="rId137" Type="http://schemas.openxmlformats.org/officeDocument/2006/relationships/hyperlink" Target="../../719_Plze&#328;-&#381;atec/&#382;st.Kazn&#283;jov" TargetMode="External"/><Relationship Id="rId158" Type="http://schemas.openxmlformats.org/officeDocument/2006/relationships/hyperlink" Target="../../714A_Rokycany-Nezv&#283;stice/Rokycany-Miro&#353;ov/PZS_km_7,100%20P1223" TargetMode="External"/><Relationship Id="rId302" Type="http://schemas.openxmlformats.org/officeDocument/2006/relationships/hyperlink" Target="../../720_Plze&#328;-Cheb/TZZ%20Plze&#328;_Ji&#382;n&#237;_p&#345;.-K&#345;imice" TargetMode="External"/><Relationship Id="rId323" Type="http://schemas.openxmlformats.org/officeDocument/2006/relationships/hyperlink" Target="../../713A_Plze&#328;-Zbiroh/TZZ%20Ejpovice-Plze&#328;" TargetMode="External"/><Relationship Id="rId344" Type="http://schemas.openxmlformats.org/officeDocument/2006/relationships/hyperlink" Target="../../717A_Doma&#382;lice-Plan&#225;/PZS%20km%2011,495" TargetMode="External"/><Relationship Id="rId20" Type="http://schemas.openxmlformats.org/officeDocument/2006/relationships/hyperlink" Target="../../719_Plze&#328;-&#381;atec/PZS%20km%2032,144" TargetMode="External"/><Relationship Id="rId41" Type="http://schemas.openxmlformats.org/officeDocument/2006/relationships/hyperlink" Target="../../714B_Ejpovice-Radnice/PZS%20km%2012,846" TargetMode="External"/><Relationship Id="rId62" Type="http://schemas.openxmlformats.org/officeDocument/2006/relationships/hyperlink" Target="../../711_Plze&#328;-&#381;.Ruda/&#382;st.%20Zelen&#225;%20Lhota" TargetMode="External"/><Relationship Id="rId83" Type="http://schemas.openxmlformats.org/officeDocument/2006/relationships/hyperlink" Target="../../709B_Hora&#382;&#271;ovice_p&#345;.-Plze&#328;/PZS%20km%20304,121" TargetMode="External"/><Relationship Id="rId179" Type="http://schemas.openxmlformats.org/officeDocument/2006/relationships/hyperlink" Target="../Plze&#328;%20se&#345;.n" TargetMode="External"/><Relationship Id="rId365" Type="http://schemas.openxmlformats.org/officeDocument/2006/relationships/hyperlink" Target="../../709B_Hora&#382;&#271;ovice_p&#345;.-Plze&#328;/TZZ%20Star&#253;%20Plzenec-Nezv&#283;stice" TargetMode="External"/><Relationship Id="rId386" Type="http://schemas.openxmlformats.org/officeDocument/2006/relationships/hyperlink" Target="../../720_Plze&#328;-Cheb/&#382;st.%20Brod%20nad%20Tichou" TargetMode="External"/><Relationship Id="rId190" Type="http://schemas.openxmlformats.org/officeDocument/2006/relationships/hyperlink" Target="../../719_Plze&#328;-&#381;atec/PZS%20km%20150,196" TargetMode="External"/><Relationship Id="rId204" Type="http://schemas.openxmlformats.org/officeDocument/2006/relationships/hyperlink" Target="../../714A_Rokycany-Nezv&#283;stice/P&#345;&#237;kosice-Nezv&#283;stice/PZS%20km%2021,176" TargetMode="External"/><Relationship Id="rId225" Type="http://schemas.openxmlformats.org/officeDocument/2006/relationships/hyperlink" Target="../../717A_Doma&#382;lice-Plan&#225;/PZS%20km%2071,823" TargetMode="External"/><Relationship Id="rId246" Type="http://schemas.openxmlformats.org/officeDocument/2006/relationships/hyperlink" Target="../../710B_Klatovy-Doma&#382;lice/&#382;st.%20Pocinovice" TargetMode="External"/><Relationship Id="rId267" Type="http://schemas.openxmlformats.org/officeDocument/2006/relationships/hyperlink" Target="../../720_Plze&#328;-Cheb/PZS%20km%20378,102" TargetMode="External"/><Relationship Id="rId288" Type="http://schemas.openxmlformats.org/officeDocument/2006/relationships/hyperlink" Target="../../719_Plze&#328;-&#381;atec/PZS%20km%20142,697" TargetMode="External"/><Relationship Id="rId411" Type="http://schemas.openxmlformats.org/officeDocument/2006/relationships/hyperlink" Target="../../710A_Hora&#382;&#271;ovice-Klatovy/&#382;st.%20Nemilkov" TargetMode="External"/><Relationship Id="rId432" Type="http://schemas.openxmlformats.org/officeDocument/2006/relationships/hyperlink" Target="../../710A_Hora&#382;&#271;ovice-Klatovy/PZS%20km%2043,369" TargetMode="External"/><Relationship Id="rId453" Type="http://schemas.openxmlformats.org/officeDocument/2006/relationships/hyperlink" Target="../../713A_Plze&#328;-Zbiroh/TZZ%20Ejpovice-Plze&#328;" TargetMode="External"/><Relationship Id="rId474" Type="http://schemas.openxmlformats.org/officeDocument/2006/relationships/hyperlink" Target="../../720_Plze&#328;-Cheb/PZS%20km%20422,920" TargetMode="External"/><Relationship Id="rId106" Type="http://schemas.openxmlformats.org/officeDocument/2006/relationships/hyperlink" Target="../../712A_Vejprnice-&#268;.Kubice/&#382;st.%20Stod" TargetMode="External"/><Relationship Id="rId127" Type="http://schemas.openxmlformats.org/officeDocument/2006/relationships/hyperlink" Target="../../712A_Vejprnice-&#268;.Kubice/PZS%20km%20166,435" TargetMode="External"/><Relationship Id="rId313" Type="http://schemas.openxmlformats.org/officeDocument/2006/relationships/hyperlink" Target="../../712A_Vejprnice-&#268;.Kubice/&#382;st.%20N&#253;&#345;any" TargetMode="External"/><Relationship Id="rId10" Type="http://schemas.openxmlformats.org/officeDocument/2006/relationships/hyperlink" Target="../../720_Plze&#328;-Cheb/&#382;st.%20Mil&#237;kov" TargetMode="External"/><Relationship Id="rId31" Type="http://schemas.openxmlformats.org/officeDocument/2006/relationships/hyperlink" Target="../../719_Plze&#328;-&#381;atec/PZS%20km%20143,676+143,786" TargetMode="External"/><Relationship Id="rId52" Type="http://schemas.openxmlformats.org/officeDocument/2006/relationships/hyperlink" Target="../../710A_Hora&#382;&#271;ovice-Klatovy/&#382;st.%20&#381;ichovice" TargetMode="External"/><Relationship Id="rId73" Type="http://schemas.openxmlformats.org/officeDocument/2006/relationships/hyperlink" Target="../../709B_Hora&#382;&#271;ovice_p&#345;.-Plze&#328;/&#382;st.%20Pa&#269;ejov" TargetMode="External"/><Relationship Id="rId94" Type="http://schemas.openxmlformats.org/officeDocument/2006/relationships/hyperlink" Target="../../720_Plze&#328;-Cheb/TZZ%20Svoj&#353;&#237;n-O&#353;el&#237;n" TargetMode="External"/><Relationship Id="rId148" Type="http://schemas.openxmlformats.org/officeDocument/2006/relationships/hyperlink" Target="../../714A_Rokycany-Nezv&#283;stice/Rokycany-Miro&#353;ov/PZS_km_1,810" TargetMode="External"/><Relationship Id="rId169" Type="http://schemas.openxmlformats.org/officeDocument/2006/relationships/hyperlink" Target="../../714A_Rokycany-Nezv&#283;stice/&#381;st.%20P&#345;&#237;kosice" TargetMode="External"/><Relationship Id="rId334" Type="http://schemas.openxmlformats.org/officeDocument/2006/relationships/hyperlink" Target="../../712A_Vejprnice-&#268;.Kubice/PZS%20km%20161,291" TargetMode="External"/><Relationship Id="rId355" Type="http://schemas.openxmlformats.org/officeDocument/2006/relationships/hyperlink" Target="../../717A_Doma&#382;lice-Plan&#225;/PZS%20km%2042,296" TargetMode="External"/><Relationship Id="rId376" Type="http://schemas.openxmlformats.org/officeDocument/2006/relationships/hyperlink" Target="../../711_Plze&#328;-&#381;.Ruda/PZS%20km%2068,297" TargetMode="External"/><Relationship Id="rId397" Type="http://schemas.openxmlformats.org/officeDocument/2006/relationships/hyperlink" Target="../../710B_Klatovy-Doma&#382;lice/PZS%20km%2015,115" TargetMode="External"/><Relationship Id="rId4" Type="http://schemas.openxmlformats.org/officeDocument/2006/relationships/hyperlink" Target="../../709B_Hora&#382;&#271;ovice_p&#345;.-Plze&#328;/PZS%20km%20319,916" TargetMode="External"/><Relationship Id="rId180" Type="http://schemas.openxmlformats.org/officeDocument/2006/relationships/hyperlink" Target="../Plze&#328;%20se&#345;.n" TargetMode="External"/><Relationship Id="rId215" Type="http://schemas.openxmlformats.org/officeDocument/2006/relationships/hyperlink" Target="../../720_Plze&#328;-Cheb/TZZ%20K&#345;imice-Kozolupy" TargetMode="External"/><Relationship Id="rId236" Type="http://schemas.openxmlformats.org/officeDocument/2006/relationships/hyperlink" Target="../../711_Plze&#328;-&#381;.Ruda/PZS%20km%2075,961" TargetMode="External"/><Relationship Id="rId257" Type="http://schemas.openxmlformats.org/officeDocument/2006/relationships/hyperlink" Target="../../720_Plze&#328;-Cheb/PZS%20km%20365,481" TargetMode="External"/><Relationship Id="rId278" Type="http://schemas.openxmlformats.org/officeDocument/2006/relationships/hyperlink" Target="../../712A_Vejprnice-&#268;.Kubice/PZS%20km%20117,860" TargetMode="External"/><Relationship Id="rId401" Type="http://schemas.openxmlformats.org/officeDocument/2006/relationships/hyperlink" Target="../../712A_Vejprnice-&#268;.Kubice/TZZ%20N&#253;&#345;any-Chot&#283;&#353;ov" TargetMode="External"/><Relationship Id="rId422" Type="http://schemas.openxmlformats.org/officeDocument/2006/relationships/hyperlink" Target="../../714B_Ejpovice-Radnice/Stupno" TargetMode="External"/><Relationship Id="rId443" Type="http://schemas.openxmlformats.org/officeDocument/2006/relationships/hyperlink" Target="../../711_Plze&#328;-&#381;.Ruda/&#382;st.%20&#352;vihov" TargetMode="External"/><Relationship Id="rId464" Type="http://schemas.openxmlformats.org/officeDocument/2006/relationships/hyperlink" Target="../../713A_Plze&#328;-Zbiroh/&#382;st.%20Rokycany" TargetMode="External"/><Relationship Id="rId303" Type="http://schemas.openxmlformats.org/officeDocument/2006/relationships/hyperlink" Target="../../711_Plze&#328;-&#381;.Ruda/PZS%20km%202,891" TargetMode="External"/><Relationship Id="rId42" Type="http://schemas.openxmlformats.org/officeDocument/2006/relationships/hyperlink" Target="../../711_Plze&#328;-&#381;.Ruda/PZS%20km%2042,996" TargetMode="External"/><Relationship Id="rId84" Type="http://schemas.openxmlformats.org/officeDocument/2006/relationships/hyperlink" Target="../../709B_Hora&#382;&#271;ovice_p&#345;.-Plze&#328;/TZZ%20Nepomuk%20-%20&#381;d&#237;rec" TargetMode="External"/><Relationship Id="rId138" Type="http://schemas.openxmlformats.org/officeDocument/2006/relationships/hyperlink" Target="../../712A_Vejprnice-&#268;.Kubice/PZS%20km%20169,869" TargetMode="External"/><Relationship Id="rId345" Type="http://schemas.openxmlformats.org/officeDocument/2006/relationships/hyperlink" Target="../../710B_Klatovy-Doma&#382;lice/PZS%20km%2018,437" TargetMode="External"/><Relationship Id="rId387" Type="http://schemas.openxmlformats.org/officeDocument/2006/relationships/hyperlink" Target="../../717A_Doma&#382;lice-Plan&#225;/&#382;st.%20Pob&#283;&#382;ovice" TargetMode="External"/><Relationship Id="rId191" Type="http://schemas.openxmlformats.org/officeDocument/2006/relationships/hyperlink" Target="../../711_Plze&#328;-&#381;.Ruda/PZS%20km%2053,803" TargetMode="External"/><Relationship Id="rId205" Type="http://schemas.openxmlformats.org/officeDocument/2006/relationships/hyperlink" Target="../../714A_Rokycany-Nezv&#283;stice/P&#345;&#237;kosice-Nezv&#283;stice/PZS%20km%2022,388" TargetMode="External"/><Relationship Id="rId247" Type="http://schemas.openxmlformats.org/officeDocument/2006/relationships/hyperlink" Target="../../710B_Klatovy-Doma&#382;lice/&#382;st.%20Pocinovice" TargetMode="External"/><Relationship Id="rId412" Type="http://schemas.openxmlformats.org/officeDocument/2006/relationships/hyperlink" Target="../../710A_Hora&#382;&#271;ovice-Klatovy/&#382;st.%20B&#283;&#353;iny" TargetMode="External"/><Relationship Id="rId107" Type="http://schemas.openxmlformats.org/officeDocument/2006/relationships/hyperlink" Target="../../712A_Vejprnice-&#268;.Kubice/&#382;st.%20Stod" TargetMode="External"/><Relationship Id="rId289" Type="http://schemas.openxmlformats.org/officeDocument/2006/relationships/hyperlink" Target="../../717A_Doma&#382;lice-Plan&#225;/&#382;st.%20Tachov" TargetMode="External"/><Relationship Id="rId454" Type="http://schemas.openxmlformats.org/officeDocument/2006/relationships/hyperlink" Target="../../713A_Plze&#328;-Zbiroh/&#382;st.%20Ejpovice" TargetMode="External"/><Relationship Id="rId11" Type="http://schemas.openxmlformats.org/officeDocument/2006/relationships/hyperlink" Target="../../720_Plze&#328;-Cheb/TZZ%20St&#345;&#237;bro-Mil&#237;kov" TargetMode="External"/><Relationship Id="rId53" Type="http://schemas.openxmlformats.org/officeDocument/2006/relationships/hyperlink" Target="../../712A_Vejprnice-&#268;.Kubice/PZS%20km%20158,840" TargetMode="External"/><Relationship Id="rId149" Type="http://schemas.openxmlformats.org/officeDocument/2006/relationships/hyperlink" Target="../../714A_Rokycany-Nezv&#283;stice/Rokycany-Miro&#353;ov/PZS_km_2,332" TargetMode="External"/><Relationship Id="rId314" Type="http://schemas.openxmlformats.org/officeDocument/2006/relationships/hyperlink" Target="../../717A_Doma&#382;lice-Plan&#225;/PZS%20km%2057,996" TargetMode="External"/><Relationship Id="rId356" Type="http://schemas.openxmlformats.org/officeDocument/2006/relationships/hyperlink" Target="../../717A_Doma&#382;lice-Plan&#225;/PZS%20km%2043,288" TargetMode="External"/><Relationship Id="rId398" Type="http://schemas.openxmlformats.org/officeDocument/2006/relationships/hyperlink" Target="../../713A_Plze&#328;-Zbiroh/TZZ%20Zbiroh-Ho&#345;ovice" TargetMode="External"/><Relationship Id="rId95" Type="http://schemas.openxmlformats.org/officeDocument/2006/relationships/hyperlink" Target="../../720_Plze&#328;-Cheb/TZZ%20O&#353;el&#237;n-Pavlovice" TargetMode="External"/><Relationship Id="rId160" Type="http://schemas.openxmlformats.org/officeDocument/2006/relationships/hyperlink" Target="../../714A_Rokycany-Nezv&#283;stice/Miro&#353;ov-P&#345;&#237;kosice/PZS_km_11,058_11,377" TargetMode="External"/><Relationship Id="rId216" Type="http://schemas.openxmlformats.org/officeDocument/2006/relationships/hyperlink" Target="../../720_Plze&#328;-Cheb/&#382;st.%20Kozolupy" TargetMode="External"/><Relationship Id="rId423" Type="http://schemas.openxmlformats.org/officeDocument/2006/relationships/hyperlink" Target="../../714B_Ejpovice-Radnice/Stupno" TargetMode="External"/><Relationship Id="rId258" Type="http://schemas.openxmlformats.org/officeDocument/2006/relationships/hyperlink" Target="../../720_Plze&#328;-Cheb/PZS%20km%20369,239" TargetMode="External"/><Relationship Id="rId465" Type="http://schemas.openxmlformats.org/officeDocument/2006/relationships/hyperlink" Target="../../712A_Vejprnice-&#268;.Kubice/&#382;st.%20Vejprnice" TargetMode="External"/><Relationship Id="rId22" Type="http://schemas.openxmlformats.org/officeDocument/2006/relationships/hyperlink" Target="../../719_Plze&#328;-&#381;atec/PZS%20km%2010,513" TargetMode="External"/><Relationship Id="rId64" Type="http://schemas.openxmlformats.org/officeDocument/2006/relationships/hyperlink" Target="../../711_Plze&#328;-&#381;.Ruda/PZS%20km%2011,054" TargetMode="External"/><Relationship Id="rId118" Type="http://schemas.openxmlformats.org/officeDocument/2006/relationships/hyperlink" Target="../../710A_Hora&#382;&#271;ovice-Klatovy/PZS%20km%2032,713" TargetMode="External"/><Relationship Id="rId325" Type="http://schemas.openxmlformats.org/officeDocument/2006/relationships/hyperlink" Target="../../710B_Klatovy-Doma&#382;lice/&#382;st.%20Kdyn&#283;" TargetMode="External"/><Relationship Id="rId367" Type="http://schemas.openxmlformats.org/officeDocument/2006/relationships/hyperlink" Target="../../709B_Hora&#382;&#271;ovice_p&#345;.-Plze&#328;/PZS%20km%20328,577" TargetMode="External"/><Relationship Id="rId171" Type="http://schemas.openxmlformats.org/officeDocument/2006/relationships/hyperlink" Target="../../710A_Hora&#382;&#271;ovice-Klatovy/PZS%20km%2052,328" TargetMode="External"/><Relationship Id="rId227" Type="http://schemas.openxmlformats.org/officeDocument/2006/relationships/hyperlink" Target="../../720_Plze&#328;-Cheb/&#382;st.%20Pavlovice" TargetMode="External"/><Relationship Id="rId269" Type="http://schemas.openxmlformats.org/officeDocument/2006/relationships/hyperlink" Target="../../720_Plze&#328;-Cheb/&#382;st.%20Vranov%20u%20St&#345;&#237;bra" TargetMode="External"/><Relationship Id="rId434" Type="http://schemas.openxmlformats.org/officeDocument/2006/relationships/hyperlink" Target="../../710A_Hora&#382;&#271;ovice-Klatovy/PZS%20km%2044,057" TargetMode="External"/><Relationship Id="rId476" Type="http://schemas.openxmlformats.org/officeDocument/2006/relationships/hyperlink" Target="../Nov&#225;%20Hospoda" TargetMode="External"/><Relationship Id="rId33" Type="http://schemas.openxmlformats.org/officeDocument/2006/relationships/hyperlink" Target="../../710B_Klatovy-Doma&#382;lice/PZS%20km%207,693" TargetMode="External"/><Relationship Id="rId129" Type="http://schemas.openxmlformats.org/officeDocument/2006/relationships/hyperlink" Target="../../713A_Plze&#328;-Zbiroh/PZS%20km%2071,717" TargetMode="External"/><Relationship Id="rId280" Type="http://schemas.openxmlformats.org/officeDocument/2006/relationships/hyperlink" Target="../Ji&#382;n&#237;%20P&#345;edm&#283;st&#237;" TargetMode="External"/><Relationship Id="rId336" Type="http://schemas.openxmlformats.org/officeDocument/2006/relationships/hyperlink" Target="../../709B_Hora&#382;&#271;ovice_p&#345;.-Plze&#328;/PZS%20km%20293,204" TargetMode="External"/><Relationship Id="rId75" Type="http://schemas.openxmlformats.org/officeDocument/2006/relationships/hyperlink" Target="../../709B_Hora&#382;&#271;ovice_p&#345;.-Plze&#328;/&#382;st.%20Hora&#382;&#271;ovice%20p&#345;" TargetMode="External"/><Relationship Id="rId140" Type="http://schemas.openxmlformats.org/officeDocument/2006/relationships/hyperlink" Target="../../712A_Vejprnice-&#268;.Kubice/PZS%20km%20171,661" TargetMode="External"/><Relationship Id="rId182" Type="http://schemas.openxmlformats.org/officeDocument/2006/relationships/hyperlink" Target="../Plze&#328;%20se&#345;.n" TargetMode="External"/><Relationship Id="rId378" Type="http://schemas.openxmlformats.org/officeDocument/2006/relationships/hyperlink" Target="../../711_Plze&#328;-&#381;.Ruda/PZS%20km%2078,769" TargetMode="External"/><Relationship Id="rId403" Type="http://schemas.openxmlformats.org/officeDocument/2006/relationships/hyperlink" Target="../../719_Plze&#328;-&#381;atec/PZS%20km%2022,694" TargetMode="External"/><Relationship Id="rId6" Type="http://schemas.openxmlformats.org/officeDocument/2006/relationships/hyperlink" Target="../../709B_Hora&#382;&#271;ovice_p&#345;.-Plze&#328;/&#382;st.%20Nezv&#283;stice" TargetMode="External"/><Relationship Id="rId238" Type="http://schemas.openxmlformats.org/officeDocument/2006/relationships/hyperlink" Target="../../714B_Ejpovice-Radnice/PZS%20km%203,618" TargetMode="External"/><Relationship Id="rId445" Type="http://schemas.openxmlformats.org/officeDocument/2006/relationships/hyperlink" Target="../../719_Plze&#328;-&#381;atec/&#382;st.T&#345;emo&#353;n&#225;" TargetMode="External"/><Relationship Id="rId291" Type="http://schemas.openxmlformats.org/officeDocument/2006/relationships/hyperlink" Target="../../711_Plze&#328;-&#381;.Ruda/PZS%20km%2082,235" TargetMode="External"/><Relationship Id="rId305" Type="http://schemas.openxmlformats.org/officeDocument/2006/relationships/hyperlink" Target="../../711_Plze&#328;-&#381;.Ruda/PZS%20km%203,544" TargetMode="External"/><Relationship Id="rId347" Type="http://schemas.openxmlformats.org/officeDocument/2006/relationships/hyperlink" Target="../../712A_Vejprnice-&#268;.Kubice/&#382;st.%20&#268;.Kubice" TargetMode="External"/><Relationship Id="rId44" Type="http://schemas.openxmlformats.org/officeDocument/2006/relationships/hyperlink" Target="../../711_Plze&#328;-&#381;.Ruda/PZS%20km%2045,039" TargetMode="External"/><Relationship Id="rId86" Type="http://schemas.openxmlformats.org/officeDocument/2006/relationships/hyperlink" Target="../../710A_Hora&#382;&#271;ovice-Klatovy/PZS%20km%2035,130" TargetMode="External"/><Relationship Id="rId151" Type="http://schemas.openxmlformats.org/officeDocument/2006/relationships/hyperlink" Target="../../714A_Rokycany-Nezv&#283;stice/Rokycany-Miro&#353;ov/PZS_km_3,097" TargetMode="External"/><Relationship Id="rId389" Type="http://schemas.openxmlformats.org/officeDocument/2006/relationships/hyperlink" Target="../../720_Plze&#328;-Cheb/&#382;st.%20Plan&#225;%20u%20Mar.%20L&#225;zn&#237;" TargetMode="External"/><Relationship Id="rId193" Type="http://schemas.openxmlformats.org/officeDocument/2006/relationships/hyperlink" Target="../../714B_Ejpovice-Radnice/PZS%20km%2017,904" TargetMode="External"/><Relationship Id="rId207" Type="http://schemas.openxmlformats.org/officeDocument/2006/relationships/hyperlink" Target="../../709B_Hora&#382;&#271;ovice_p&#345;.-Plze&#328;/PZS%20km%20331,019" TargetMode="External"/><Relationship Id="rId249" Type="http://schemas.openxmlformats.org/officeDocument/2006/relationships/hyperlink" Target="../../710A_Hora&#382;&#271;ovice-Klatovy/PZS%20km%2016,371" TargetMode="External"/><Relationship Id="rId414" Type="http://schemas.openxmlformats.org/officeDocument/2006/relationships/hyperlink" Target="../../720_Plze&#328;-Cheb/PZS%20km%20416,557" TargetMode="External"/><Relationship Id="rId456" Type="http://schemas.openxmlformats.org/officeDocument/2006/relationships/hyperlink" Target="../../709B_Hora&#382;&#271;ovice_p&#345;.-Plze&#328;/&#382;st.%20&#381;d&#237;rec%20u%20Plzn&#283;" TargetMode="External"/><Relationship Id="rId13" Type="http://schemas.openxmlformats.org/officeDocument/2006/relationships/hyperlink" Target="../../720_Plze&#328;-Cheb/&#382;st.%20St&#345;&#237;bro" TargetMode="External"/><Relationship Id="rId109" Type="http://schemas.openxmlformats.org/officeDocument/2006/relationships/hyperlink" Target="../../714A_Rokycany-Nezv&#283;stice/Miro&#353;ov-P&#345;&#237;kosice/PZS_km_9,355" TargetMode="External"/><Relationship Id="rId260" Type="http://schemas.openxmlformats.org/officeDocument/2006/relationships/hyperlink" Target="../../720_Plze&#328;-Cheb/PZS%20km%20383,828" TargetMode="External"/><Relationship Id="rId316" Type="http://schemas.openxmlformats.org/officeDocument/2006/relationships/hyperlink" Target="../../717A_Doma&#382;lice-Plan&#225;/PZS%20km%2020,905" TargetMode="External"/><Relationship Id="rId55" Type="http://schemas.openxmlformats.org/officeDocument/2006/relationships/hyperlink" Target="../../712A_Vejprnice-&#268;.Kubice/v&#253;h.%20Radonice" TargetMode="External"/><Relationship Id="rId97" Type="http://schemas.openxmlformats.org/officeDocument/2006/relationships/hyperlink" Target="../../720_Plze&#328;-Cheb/PZS%20km%20403,919" TargetMode="External"/><Relationship Id="rId120" Type="http://schemas.openxmlformats.org/officeDocument/2006/relationships/hyperlink" Target="../../712A_Vejprnice-&#268;.Kubice/PZS%20km%20134,661" TargetMode="External"/><Relationship Id="rId358" Type="http://schemas.openxmlformats.org/officeDocument/2006/relationships/hyperlink" Target="../../717A_Doma&#382;lice-Plan&#225;/PZS%20km%2068,493" TargetMode="External"/><Relationship Id="rId162" Type="http://schemas.openxmlformats.org/officeDocument/2006/relationships/hyperlink" Target="../../714A_Rokycany-Nezv&#283;stice/Miro&#353;ov-P&#345;&#237;kosice/PZS_km_12,165" TargetMode="External"/><Relationship Id="rId218" Type="http://schemas.openxmlformats.org/officeDocument/2006/relationships/hyperlink" Target="../../714A_Rokycany-Nezv&#283;stice/P&#345;&#237;kosice-Nezv&#283;stice/PZS%20km%2024,000" TargetMode="External"/><Relationship Id="rId425" Type="http://schemas.openxmlformats.org/officeDocument/2006/relationships/hyperlink" Target="../../714B_Ejpovice-Radnice/PZS%20km%2013,852" TargetMode="External"/><Relationship Id="rId467" Type="http://schemas.openxmlformats.org/officeDocument/2006/relationships/hyperlink" Target="../../712A_Vejprnice-&#268;.Kubice/&#382;st.%20Doma&#382;lice" TargetMode="External"/><Relationship Id="rId271" Type="http://schemas.openxmlformats.org/officeDocument/2006/relationships/hyperlink" Target="../../717A_Doma&#382;lice-Plan&#225;/PZS%20km%203,222" TargetMode="External"/><Relationship Id="rId24" Type="http://schemas.openxmlformats.org/officeDocument/2006/relationships/hyperlink" Target="../../712A_Vejprnice-&#268;.Kubice/&#382;st.%20Vejprnice" TargetMode="External"/><Relationship Id="rId66" Type="http://schemas.openxmlformats.org/officeDocument/2006/relationships/hyperlink" Target="../../711_Plze&#328;-&#381;.Ruda/&#382;st.%20&#352;pi&#269;&#225;k" TargetMode="External"/><Relationship Id="rId131" Type="http://schemas.openxmlformats.org/officeDocument/2006/relationships/hyperlink" Target="../../713A_Plze&#328;-Zbiroh/&#382;st.%20Holoubkov" TargetMode="External"/><Relationship Id="rId327" Type="http://schemas.openxmlformats.org/officeDocument/2006/relationships/hyperlink" Target="../../717A_Doma&#382;lice-Plan&#225;/PZS%20km%2056,357" TargetMode="External"/><Relationship Id="rId369" Type="http://schemas.openxmlformats.org/officeDocument/2006/relationships/hyperlink" Target="../../711_Plze&#328;-&#381;.Ruda/PZS%20km%2037,849" TargetMode="External"/><Relationship Id="rId173" Type="http://schemas.openxmlformats.org/officeDocument/2006/relationships/hyperlink" Target="../../714B_Ejpovice-Radnice/PZS%20km%2016,006" TargetMode="External"/><Relationship Id="rId229" Type="http://schemas.openxmlformats.org/officeDocument/2006/relationships/hyperlink" Target="../../720_Plze&#328;-Cheb/&#382;st.%20P&#328;ovany" TargetMode="External"/><Relationship Id="rId380" Type="http://schemas.openxmlformats.org/officeDocument/2006/relationships/hyperlink" Target="../../711_Plze&#328;-&#381;.Ruda/PZS%20km%2066,068" TargetMode="External"/><Relationship Id="rId436" Type="http://schemas.openxmlformats.org/officeDocument/2006/relationships/hyperlink" Target="../../710A_Hora&#382;&#271;ovice-Klatovy/PZS%20km%2045,696" TargetMode="External"/><Relationship Id="rId240" Type="http://schemas.openxmlformats.org/officeDocument/2006/relationships/hyperlink" Target="../../719_Plze&#328;-&#381;atec/PZS%20km%2025,423" TargetMode="External"/><Relationship Id="rId478" Type="http://schemas.openxmlformats.org/officeDocument/2006/relationships/hyperlink" Target="../../720_Plze&#328;-Cheb/TZZ%20St&#345;&#237;bro-Mil&#237;kov" TargetMode="External"/><Relationship Id="rId35" Type="http://schemas.openxmlformats.org/officeDocument/2006/relationships/hyperlink" Target="../../710A_Hora&#382;&#271;ovice-Klatovy/PZS%20km%2051,647" TargetMode="External"/><Relationship Id="rId77" Type="http://schemas.openxmlformats.org/officeDocument/2006/relationships/hyperlink" Target="../../711_Plze&#328;-&#381;.Ruda/&#382;st.%20Janovice%20nad%20&#218;hlavou" TargetMode="External"/><Relationship Id="rId100" Type="http://schemas.openxmlformats.org/officeDocument/2006/relationships/hyperlink" Target="../../710A_Hora&#382;&#271;ovice-Klatovy/PZS%20km%2030,203" TargetMode="External"/><Relationship Id="rId282" Type="http://schemas.openxmlformats.org/officeDocument/2006/relationships/hyperlink" Target="../../713A_Plze&#328;-Zbiroh/&#382;st.%20Rokycany" TargetMode="External"/><Relationship Id="rId338" Type="http://schemas.openxmlformats.org/officeDocument/2006/relationships/hyperlink" Target="../../709B_Hora&#382;&#271;ovice_p&#345;.-Plze&#328;/PZS%20km%20304,770" TargetMode="External"/><Relationship Id="rId8" Type="http://schemas.openxmlformats.org/officeDocument/2006/relationships/hyperlink" Target="../../710B_Klatovy-Doma&#382;lice/PZS%20km%2024,292" TargetMode="External"/><Relationship Id="rId142" Type="http://schemas.openxmlformats.org/officeDocument/2006/relationships/hyperlink" Target="../../717A_Doma&#382;lice-Plan&#225;/PZS%20km%2041,340" TargetMode="External"/><Relationship Id="rId184" Type="http://schemas.openxmlformats.org/officeDocument/2006/relationships/hyperlink" Target="../Plze&#328;%20se&#345;.n" TargetMode="External"/><Relationship Id="rId391" Type="http://schemas.openxmlformats.org/officeDocument/2006/relationships/hyperlink" Target="../../711_Plze&#328;-&#381;.Ruda/&#382;st.%20Klatovy" TargetMode="External"/><Relationship Id="rId405" Type="http://schemas.openxmlformats.org/officeDocument/2006/relationships/hyperlink" Target="../Nov&#225;%20Hospoda" TargetMode="External"/><Relationship Id="rId447" Type="http://schemas.openxmlformats.org/officeDocument/2006/relationships/hyperlink" Target="../../712A_Vejprnice-&#268;.Kubice/&#382;st.%20Hol&#253;&#353;ov" TargetMode="External"/><Relationship Id="rId251" Type="http://schemas.openxmlformats.org/officeDocument/2006/relationships/hyperlink" Target="../../720_Plze&#328;-Cheb/TZZ%20Mil&#237;kov-Svoj&#353;&#237;n" TargetMode="External"/><Relationship Id="rId46" Type="http://schemas.openxmlformats.org/officeDocument/2006/relationships/hyperlink" Target="../../711_Plze&#328;-&#381;.Ruda/PZS%20km%2048,005" TargetMode="External"/><Relationship Id="rId293" Type="http://schemas.openxmlformats.org/officeDocument/2006/relationships/hyperlink" Target="../../710B_Klatovy-Doma&#382;lice/PZS%20km%204,596" TargetMode="External"/><Relationship Id="rId307" Type="http://schemas.openxmlformats.org/officeDocument/2006/relationships/hyperlink" Target="../../711_Plze&#328;-&#381;.Ruda/PZS%20km%2026,888" TargetMode="External"/><Relationship Id="rId349" Type="http://schemas.openxmlformats.org/officeDocument/2006/relationships/hyperlink" Target="../../710A_Hora&#382;&#271;ovice-Klatovy/&#382;st.%20Hr&#225;dek%20u%20Su&#353;ice" TargetMode="External"/><Relationship Id="rId88" Type="http://schemas.openxmlformats.org/officeDocument/2006/relationships/hyperlink" Target="../../719_Plze&#328;-&#381;atec/&#382;st.Mladotice" TargetMode="External"/><Relationship Id="rId111" Type="http://schemas.openxmlformats.org/officeDocument/2006/relationships/hyperlink" Target="../../710A_Hora&#382;&#271;ovice-Klatovy/&#382;st.%20V.%20Hyd&#269;ice" TargetMode="External"/><Relationship Id="rId153" Type="http://schemas.openxmlformats.org/officeDocument/2006/relationships/hyperlink" Target="../../714A_Rokycany-Nezv&#283;stice/Rokycany-Miro&#353;ov/PZS_km_5,004" TargetMode="External"/><Relationship Id="rId195" Type="http://schemas.openxmlformats.org/officeDocument/2006/relationships/hyperlink" Target="../../714B_Ejpovice-Radnice/PZS%20km%2015,555" TargetMode="External"/><Relationship Id="rId209" Type="http://schemas.openxmlformats.org/officeDocument/2006/relationships/hyperlink" Target="../../710B_Klatovy-Doma&#382;lice/PZS%20km%2015,552" TargetMode="External"/><Relationship Id="rId360" Type="http://schemas.openxmlformats.org/officeDocument/2006/relationships/hyperlink" Target="../../719_Plze&#328;-&#381;atec/PZS%20km%208,577" TargetMode="External"/><Relationship Id="rId416" Type="http://schemas.openxmlformats.org/officeDocument/2006/relationships/hyperlink" Target="../../720_Plze&#328;-Cheb/TZZ%20Chodov&#225;%20Plan&#225;-Mari&#225;nsk&#233;%20L&#225;zn&#283;" TargetMode="External"/><Relationship Id="rId220" Type="http://schemas.openxmlformats.org/officeDocument/2006/relationships/hyperlink" Target="../../720_Plze&#328;-Cheb/&#382;st.%20Kozolupy" TargetMode="External"/><Relationship Id="rId458" Type="http://schemas.openxmlformats.org/officeDocument/2006/relationships/hyperlink" Target="../../711_Plze&#328;-&#381;.Ruda/&#382;st.%20Dob&#345;any" TargetMode="External"/><Relationship Id="rId15" Type="http://schemas.openxmlformats.org/officeDocument/2006/relationships/hyperlink" Target="../../711_Plze&#328;-&#381;.Ruda/PZS%20km%2074,258" TargetMode="External"/><Relationship Id="rId57" Type="http://schemas.openxmlformats.org/officeDocument/2006/relationships/hyperlink" Target="../../711_Plze&#328;-&#381;.Ruda/PZS%20km%2022,856" TargetMode="External"/><Relationship Id="rId262" Type="http://schemas.openxmlformats.org/officeDocument/2006/relationships/hyperlink" Target="../../720_Plze&#328;-Cheb/TZZ%20Vranov-St&#345;&#237;bro" TargetMode="External"/><Relationship Id="rId318" Type="http://schemas.openxmlformats.org/officeDocument/2006/relationships/hyperlink" Target="../../717A_Doma&#382;lice-Plan&#225;/PZS%20km%2020,090" TargetMode="External"/><Relationship Id="rId99" Type="http://schemas.openxmlformats.org/officeDocument/2006/relationships/hyperlink" Target="../../720_Plze&#328;-Cheb/&#382;st.%20O&#353;el&#237;n" TargetMode="External"/><Relationship Id="rId122" Type="http://schemas.openxmlformats.org/officeDocument/2006/relationships/hyperlink" Target="../../712A_Vejprnice-&#268;.Kubice/PZS%20km%20136,464" TargetMode="External"/><Relationship Id="rId164" Type="http://schemas.openxmlformats.org/officeDocument/2006/relationships/hyperlink" Target="../../714A_Rokycany-Nezv&#283;stice/P&#345;&#237;kosice-Nezv&#283;stice/PZS%20km%2012,933" TargetMode="External"/><Relationship Id="rId371" Type="http://schemas.openxmlformats.org/officeDocument/2006/relationships/hyperlink" Target="../../711_Plze&#328;-&#381;.Ruda/PZS%20km%2077,386" TargetMode="External"/><Relationship Id="rId427" Type="http://schemas.openxmlformats.org/officeDocument/2006/relationships/hyperlink" Target="../../710A_Hora&#382;&#271;ovice-Klatovy/PZS%20km%2037,504" TargetMode="External"/><Relationship Id="rId469" Type="http://schemas.openxmlformats.org/officeDocument/2006/relationships/hyperlink" Target="../../713A_Plze&#328;-Zbiroh/n&#225;kl.%20Zbiroh" TargetMode="External"/><Relationship Id="rId26" Type="http://schemas.openxmlformats.org/officeDocument/2006/relationships/hyperlink" Target="../../712A_Vejprnice-&#268;.Kubice/&#382;st.%20Bl&#237;&#382;ejov" TargetMode="External"/><Relationship Id="rId231" Type="http://schemas.openxmlformats.org/officeDocument/2006/relationships/hyperlink" Target="../../710A_Hora&#382;&#271;ovice-Klatovy/PZS%20km%2056,559" TargetMode="External"/><Relationship Id="rId273" Type="http://schemas.openxmlformats.org/officeDocument/2006/relationships/hyperlink" Target="../../717A_Doma&#382;lice-Plan&#225;/PZS%20km%205,475" TargetMode="External"/><Relationship Id="rId329" Type="http://schemas.openxmlformats.org/officeDocument/2006/relationships/hyperlink" Target="../../710A_Hora&#382;&#271;ovice-Klatovy/PZS%20km%2011,549" TargetMode="External"/><Relationship Id="rId480" Type="http://schemas.openxmlformats.org/officeDocument/2006/relationships/hyperlink" Target="../../712A_Vejprnice-&#268;.Kubice/PZS%20km%20142,861+142,649" TargetMode="External"/><Relationship Id="rId68" Type="http://schemas.openxmlformats.org/officeDocument/2006/relationships/hyperlink" Target="../../711_Plze&#328;-&#381;.Ruda/&#382;st.%20Zelen&#225;%20Lhota" TargetMode="External"/><Relationship Id="rId133" Type="http://schemas.openxmlformats.org/officeDocument/2006/relationships/hyperlink" Target="../../719_Plze&#328;-&#381;atec/&#382;st.&#381;ihle" TargetMode="External"/><Relationship Id="rId175" Type="http://schemas.openxmlformats.org/officeDocument/2006/relationships/hyperlink" Target="../../717A_Doma&#382;lice-Plan&#225;/PZS%20km%2031,678" TargetMode="External"/><Relationship Id="rId340" Type="http://schemas.openxmlformats.org/officeDocument/2006/relationships/hyperlink" Target="../../709B_Hora&#382;&#271;ovice_p&#345;.-Plze&#328;/&#382;st.%20Blovice" TargetMode="External"/><Relationship Id="rId200" Type="http://schemas.openxmlformats.org/officeDocument/2006/relationships/hyperlink" Target="../../712A_Vejprnice-&#268;.Kubice/PZS%20km%20122,022" TargetMode="External"/><Relationship Id="rId382" Type="http://schemas.openxmlformats.org/officeDocument/2006/relationships/hyperlink" Target="../../709B_Hora&#382;&#271;ovice_p&#345;.-Plze&#328;/PZS%20km%20339,658" TargetMode="External"/><Relationship Id="rId438" Type="http://schemas.openxmlformats.org/officeDocument/2006/relationships/hyperlink" Target="../../710A_Hora&#382;&#271;ovice-Klatovy/&#382;st.%20B&#283;&#353;iny" TargetMode="External"/><Relationship Id="rId242" Type="http://schemas.openxmlformats.org/officeDocument/2006/relationships/hyperlink" Target="../../717B_Svoj&#353;&#237;n-Bor/PZS%20km%207,435" TargetMode="External"/><Relationship Id="rId284" Type="http://schemas.openxmlformats.org/officeDocument/2006/relationships/hyperlink" Target="../../710A_Hora&#382;&#271;ovice-Klatovy/PZS%20km%2057,204" TargetMode="External"/><Relationship Id="rId37" Type="http://schemas.openxmlformats.org/officeDocument/2006/relationships/hyperlink" Target="../../719_Plze&#328;-&#381;atec/PZS%20km%20146,091" TargetMode="External"/><Relationship Id="rId79" Type="http://schemas.openxmlformats.org/officeDocument/2006/relationships/hyperlink" Target="../../711_Plze&#328;-&#381;.Ruda/&#382;st.%20N&#253;rsko" TargetMode="External"/><Relationship Id="rId102" Type="http://schemas.openxmlformats.org/officeDocument/2006/relationships/hyperlink" Target="../../714C_P&#328;ovany-Bezdru&#382;ice/PZS%20km%2019,864" TargetMode="External"/><Relationship Id="rId144" Type="http://schemas.openxmlformats.org/officeDocument/2006/relationships/hyperlink" Target="../../717A_Doma&#382;lice-Plan&#225;/&#382;st.%20B&#283;l&#225;" TargetMode="External"/><Relationship Id="rId90" Type="http://schemas.openxmlformats.org/officeDocument/2006/relationships/hyperlink" Target="../../712A_Vejprnice-&#268;.Kubice/&#382;st.%20Sta&#328;kov" TargetMode="External"/><Relationship Id="rId186" Type="http://schemas.openxmlformats.org/officeDocument/2006/relationships/hyperlink" Target="../Plze&#328;%20se&#345;.n" TargetMode="External"/><Relationship Id="rId351" Type="http://schemas.openxmlformats.org/officeDocument/2006/relationships/hyperlink" Target="../../711_Plze&#328;-&#381;.Ruda/PZS%20km%2091,163" TargetMode="External"/><Relationship Id="rId393" Type="http://schemas.openxmlformats.org/officeDocument/2006/relationships/hyperlink" Target="../../710A_Hora&#382;&#271;ovice-Klatovy/&#382;st.%20Kolinec" TargetMode="External"/><Relationship Id="rId407" Type="http://schemas.openxmlformats.org/officeDocument/2006/relationships/hyperlink" Target="../../720_Plze&#328;-Cheb/&#382;st.%20Chodov&#225;%20Plan&#225;" TargetMode="External"/><Relationship Id="rId449" Type="http://schemas.openxmlformats.org/officeDocument/2006/relationships/hyperlink" Target="../../709B_Hora&#382;&#271;ovice_p&#345;.-Plze&#328;/&#382;st.%20Koterov" TargetMode="External"/><Relationship Id="rId211" Type="http://schemas.openxmlformats.org/officeDocument/2006/relationships/hyperlink" Target="../../712A_Vejprnice-&#268;.Kubice/PZS%20km%20177,527" TargetMode="External"/><Relationship Id="rId253" Type="http://schemas.openxmlformats.org/officeDocument/2006/relationships/hyperlink" Target="../../720_Plze&#328;-Cheb/&#382;st.%20Svoj&#353;&#237;n" TargetMode="External"/><Relationship Id="rId295" Type="http://schemas.openxmlformats.org/officeDocument/2006/relationships/hyperlink" Target="../../712A_Vejprnice-&#268;.Kubice/PZS%20km%20180,097" TargetMode="External"/><Relationship Id="rId309" Type="http://schemas.openxmlformats.org/officeDocument/2006/relationships/hyperlink" Target="../../717C_Sta&#328;kov-Pob&#283;&#382;ovice/PZS%20km%2010,231" TargetMode="External"/><Relationship Id="rId460" Type="http://schemas.openxmlformats.org/officeDocument/2006/relationships/hyperlink" Target="../../719_Plze&#328;-&#381;atec/PZS%20km%205,994" TargetMode="External"/><Relationship Id="rId48" Type="http://schemas.openxmlformats.org/officeDocument/2006/relationships/hyperlink" Target="../../711_Plze&#328;-&#381;.Ruda/PZS%20km%2095,436" TargetMode="External"/><Relationship Id="rId113" Type="http://schemas.openxmlformats.org/officeDocument/2006/relationships/hyperlink" Target="../../713A_Plze&#328;-Zbiroh/&#382;st.%20Holoubkov" TargetMode="External"/><Relationship Id="rId320" Type="http://schemas.openxmlformats.org/officeDocument/2006/relationships/hyperlink" Target="../../710A_Hora&#382;&#271;ovice-Klatovy/PZS%20km%2018,133" TargetMode="External"/><Relationship Id="rId155" Type="http://schemas.openxmlformats.org/officeDocument/2006/relationships/hyperlink" Target="../../714A_Rokycany-Nezv&#283;stice/Rokycany-Miro&#353;ov/PZS_km_5,411%20P1220" TargetMode="External"/><Relationship Id="rId197" Type="http://schemas.openxmlformats.org/officeDocument/2006/relationships/hyperlink" Target="../../714B_Ejpovice-Radnice/PZS%20km%2016,948" TargetMode="External"/><Relationship Id="rId362" Type="http://schemas.openxmlformats.org/officeDocument/2006/relationships/hyperlink" Target="../../714C_P&#328;ovany-Bezdru&#382;ice/PZS%20km%203,454" TargetMode="External"/><Relationship Id="rId418" Type="http://schemas.openxmlformats.org/officeDocument/2006/relationships/hyperlink" Target="../../720_Plze&#328;-Cheb/TZZ%20Plan&#225;-Chodov&#225;%20Plan&#225;" TargetMode="External"/><Relationship Id="rId222" Type="http://schemas.openxmlformats.org/officeDocument/2006/relationships/hyperlink" Target="../../711_Plze&#328;-&#381;.Ruda/PZS%20km%2058,552" TargetMode="External"/><Relationship Id="rId264" Type="http://schemas.openxmlformats.org/officeDocument/2006/relationships/hyperlink" Target="../../709B_Hora&#382;&#271;ovice_p&#345;.-Plze&#328;/PZS%20km%20322,522" TargetMode="External"/><Relationship Id="rId471" Type="http://schemas.openxmlformats.org/officeDocument/2006/relationships/hyperlink" Target="../../712A_Vejprnice-&#268;.Kubice/&#382;st.%20Bl&#237;&#382;ejov" TargetMode="External"/><Relationship Id="rId17" Type="http://schemas.openxmlformats.org/officeDocument/2006/relationships/hyperlink" Target="../../719_Plze&#328;-&#381;atec/PZS%20km%20152,551" TargetMode="External"/><Relationship Id="rId59" Type="http://schemas.openxmlformats.org/officeDocument/2006/relationships/hyperlink" Target="../../711_Plze&#328;-&#381;.Ruda/&#382;st.%20Zelen&#225;%20Lhota" TargetMode="External"/><Relationship Id="rId124" Type="http://schemas.openxmlformats.org/officeDocument/2006/relationships/hyperlink" Target="../../713A_Plze&#328;-Zbiroh/TZZ%20Ka&#345;&#237;zek-Holoubkov" TargetMode="External"/><Relationship Id="rId70" Type="http://schemas.openxmlformats.org/officeDocument/2006/relationships/hyperlink" Target="../../711_Plze&#328;-&#381;.Ruda/PZS%20km%2015,664" TargetMode="External"/><Relationship Id="rId166" Type="http://schemas.openxmlformats.org/officeDocument/2006/relationships/hyperlink" Target="../../714A_Rokycany-Nezv&#283;stice/&#381;st.%20Miro&#353;ov" TargetMode="External"/><Relationship Id="rId331" Type="http://schemas.openxmlformats.org/officeDocument/2006/relationships/hyperlink" Target="../../712A_Vejprnice-&#268;.Kubice/&#382;st.%20Pase&#269;nice" TargetMode="External"/><Relationship Id="rId373" Type="http://schemas.openxmlformats.org/officeDocument/2006/relationships/hyperlink" Target="../../714B_Ejpovice-Radnice/PZS%20km%2010,077" TargetMode="External"/><Relationship Id="rId429" Type="http://schemas.openxmlformats.org/officeDocument/2006/relationships/hyperlink" Target="../../710A_Hora&#382;&#271;ovice-Klatovy/PZS%20km%2039,853" TargetMode="External"/><Relationship Id="rId1" Type="http://schemas.openxmlformats.org/officeDocument/2006/relationships/hyperlink" Target="../../717A_Doma&#382;lice-Plan&#225;/PZS%20km%206,240" TargetMode="External"/><Relationship Id="rId233" Type="http://schemas.openxmlformats.org/officeDocument/2006/relationships/hyperlink" Target="../../712A_Vejprnice-&#268;.Kubice/PZS%20km%20155,006" TargetMode="External"/><Relationship Id="rId440" Type="http://schemas.openxmlformats.org/officeDocument/2006/relationships/hyperlink" Target="../../711_Plze&#328;-&#381;.Ruda/&#382;st.%20P&#345;e&#353;tice" TargetMode="External"/><Relationship Id="rId28" Type="http://schemas.openxmlformats.org/officeDocument/2006/relationships/hyperlink" Target="../../712A_Vejprnice-&#268;.Kubice/PZS%20km%20157,259" TargetMode="External"/><Relationship Id="rId275" Type="http://schemas.openxmlformats.org/officeDocument/2006/relationships/hyperlink" Target="../../717A_Doma&#382;lice-Plan&#225;/PZS%20km%206,453" TargetMode="External"/><Relationship Id="rId300" Type="http://schemas.openxmlformats.org/officeDocument/2006/relationships/hyperlink" Target="../../714A_Rokycany-Nezv&#283;stice/P&#345;&#237;kosice-Nezv&#283;stice/PZS%20km%2014,471" TargetMode="External"/><Relationship Id="rId81" Type="http://schemas.openxmlformats.org/officeDocument/2006/relationships/hyperlink" Target="../../711_Plze&#328;-&#381;.Ruda/PZS%20km%2033,378" TargetMode="External"/><Relationship Id="rId135" Type="http://schemas.openxmlformats.org/officeDocument/2006/relationships/hyperlink" Target="../../719_Plze&#328;-&#381;atec/&#382;st.Kazn&#283;jov" TargetMode="External"/><Relationship Id="rId177" Type="http://schemas.openxmlformats.org/officeDocument/2006/relationships/hyperlink" Target="../../710B_Klatovy-Doma&#382;lice/PZS%20km%2021,577" TargetMode="External"/><Relationship Id="rId342" Type="http://schemas.openxmlformats.org/officeDocument/2006/relationships/hyperlink" Target="../../709B_Hora&#382;&#271;ovice_p&#345;.-Plze&#328;/TZZ%20Nezv&#283;stice-Blovice" TargetMode="External"/><Relationship Id="rId384" Type="http://schemas.openxmlformats.org/officeDocument/2006/relationships/hyperlink" Target="../../720_Plze&#328;-Cheb/&#382;st.%20Brod%20nad%20Tichou" TargetMode="External"/><Relationship Id="rId202" Type="http://schemas.openxmlformats.org/officeDocument/2006/relationships/hyperlink" Target="../../709B_Hora&#382;&#271;ovice_p&#345;.-Plze&#328;/PZS%20km%20314,191" TargetMode="External"/><Relationship Id="rId244" Type="http://schemas.openxmlformats.org/officeDocument/2006/relationships/hyperlink" Target="../../710A_Hora&#382;&#271;ovice-Klatovy/PZS%20km%207,211" TargetMode="External"/><Relationship Id="rId39" Type="http://schemas.openxmlformats.org/officeDocument/2006/relationships/hyperlink" Target="../../719_Plze&#328;-&#381;atec/PZS%20km%20147,218" TargetMode="External"/><Relationship Id="rId286" Type="http://schemas.openxmlformats.org/officeDocument/2006/relationships/hyperlink" Target="../../710A_Hora&#382;&#271;ovice-Klatovy/PZS%20km%2054,959" TargetMode="External"/><Relationship Id="rId451" Type="http://schemas.openxmlformats.org/officeDocument/2006/relationships/hyperlink" Target="../../710A_Hora&#382;&#271;ovice-Klatovy/PZS%20km%2025,461" TargetMode="External"/><Relationship Id="rId50" Type="http://schemas.openxmlformats.org/officeDocument/2006/relationships/hyperlink" Target="../../710A_Hora&#382;&#271;ovice-Klatovy/PZS%20km%2014,195" TargetMode="External"/><Relationship Id="rId104" Type="http://schemas.openxmlformats.org/officeDocument/2006/relationships/hyperlink" Target="../../712A_Vejprnice-&#268;.Kubice/PZS%20km%20129,545" TargetMode="External"/><Relationship Id="rId146" Type="http://schemas.openxmlformats.org/officeDocument/2006/relationships/hyperlink" Target="../../720_Plze&#328;-Cheb/&#382;st.%20K&#345;imice" TargetMode="External"/><Relationship Id="rId188" Type="http://schemas.openxmlformats.org/officeDocument/2006/relationships/hyperlink" Target="../PZS%20km%20348,398-PL2" TargetMode="External"/><Relationship Id="rId311" Type="http://schemas.openxmlformats.org/officeDocument/2006/relationships/hyperlink" Target="../../712A_Vejprnice-&#268;.Kubice/PZS%20km%20162,610" TargetMode="External"/><Relationship Id="rId353" Type="http://schemas.openxmlformats.org/officeDocument/2006/relationships/hyperlink" Target="../../712A_Vejprnice-&#268;.Kubice/PZS%20km%20148,280" TargetMode="External"/><Relationship Id="rId395" Type="http://schemas.openxmlformats.org/officeDocument/2006/relationships/hyperlink" Target="../../711_Plze&#328;-&#381;.Ruda/&#382;st.%20Chlum&#269;any" TargetMode="External"/><Relationship Id="rId409" Type="http://schemas.openxmlformats.org/officeDocument/2006/relationships/hyperlink" Target="../../712A_Vejprnice-&#268;.Kubice/TZZ%20Vejprnice-N&#253;&#345;any" TargetMode="External"/><Relationship Id="rId92" Type="http://schemas.openxmlformats.org/officeDocument/2006/relationships/hyperlink" Target="../../712A_Vejprnice-&#268;.Kubice/PZS%20km%20150,637" TargetMode="External"/><Relationship Id="rId213" Type="http://schemas.openxmlformats.org/officeDocument/2006/relationships/hyperlink" Target="../../713A_Plze&#328;-Zbiroh/n&#225;kl.%20Zbiroh" TargetMode="External"/><Relationship Id="rId420" Type="http://schemas.openxmlformats.org/officeDocument/2006/relationships/hyperlink" Target="../../711_Plze&#328;-&#381;.Ruda/&#382;st.%20Plze&#328;%20Valcha" TargetMode="External"/><Relationship Id="rId255" Type="http://schemas.openxmlformats.org/officeDocument/2006/relationships/hyperlink" Target="../../711_Plze&#328;-&#381;.Ruda/PZS%20km%2047,201" TargetMode="External"/><Relationship Id="rId297" Type="http://schemas.openxmlformats.org/officeDocument/2006/relationships/hyperlink" Target="../../711_Plze&#328;-&#381;.Ruda/PZS%20km%2062,586" TargetMode="External"/><Relationship Id="rId462" Type="http://schemas.openxmlformats.org/officeDocument/2006/relationships/hyperlink" Target="../../709B_Hora&#382;&#271;ovice_p&#345;.-Plze&#328;/&#382;st.%20Koterov" TargetMode="External"/><Relationship Id="rId115" Type="http://schemas.openxmlformats.org/officeDocument/2006/relationships/hyperlink" Target="../../719_Plze&#328;-&#381;atec/&#382;st.Plasy" TargetMode="External"/><Relationship Id="rId157" Type="http://schemas.openxmlformats.org/officeDocument/2006/relationships/hyperlink" Target="../../714A_Rokycany-Nezv&#283;stice/Rokycany-Miro&#353;ov/PZS_km_6,897%20P1222" TargetMode="External"/><Relationship Id="rId322" Type="http://schemas.openxmlformats.org/officeDocument/2006/relationships/hyperlink" Target="../../710B_Klatovy-Doma&#382;lice/PZS%20km%2020,167" TargetMode="External"/><Relationship Id="rId364" Type="http://schemas.openxmlformats.org/officeDocument/2006/relationships/hyperlink" Target="../../709B_Hora&#382;&#271;ovice_p&#345;.-Plze&#328;/&#382;st.%20Star&#253;%20Plzenec" TargetMode="External"/><Relationship Id="rId61" Type="http://schemas.openxmlformats.org/officeDocument/2006/relationships/hyperlink" Target="../../711_Plze&#328;-&#381;.Ruda/&#382;st.%20&#381;elezn&#225;%20Ruda%20-%20Al&#382;b&#283;t&#237;n" TargetMode="External"/><Relationship Id="rId199" Type="http://schemas.openxmlformats.org/officeDocument/2006/relationships/hyperlink" Target="../../709B_Hora&#382;&#271;ovice_p&#345;.-Plze&#328;/PZS%20km%20317,763" TargetMode="External"/><Relationship Id="rId19" Type="http://schemas.openxmlformats.org/officeDocument/2006/relationships/hyperlink" Target="../../719_Plze&#328;-&#381;atec/PZS%20km%20153,379" TargetMode="External"/><Relationship Id="rId224" Type="http://schemas.openxmlformats.org/officeDocument/2006/relationships/hyperlink" Target="../../711_Plze&#328;-&#381;.Ruda/PZS%20km%2065,934" TargetMode="External"/><Relationship Id="rId266" Type="http://schemas.openxmlformats.org/officeDocument/2006/relationships/hyperlink" Target="../../709B_Hora&#382;&#271;ovice_p&#345;.-Plze&#328;/PZS%20km%20324,205" TargetMode="External"/><Relationship Id="rId431" Type="http://schemas.openxmlformats.org/officeDocument/2006/relationships/hyperlink" Target="../../710A_Hora&#382;&#271;ovice-Klatovy/PZS%20km%2041,193" TargetMode="External"/><Relationship Id="rId473" Type="http://schemas.openxmlformats.org/officeDocument/2006/relationships/hyperlink" Target="../../709B_Hora&#382;&#271;ovice_p&#345;.-Plze&#328;/&#382;st.%20Nezv&#283;stice" TargetMode="External"/><Relationship Id="rId30" Type="http://schemas.openxmlformats.org/officeDocument/2006/relationships/hyperlink" Target="../../719_Plze&#328;-&#381;atec/PZS%20km%20145,935" TargetMode="External"/><Relationship Id="rId126" Type="http://schemas.openxmlformats.org/officeDocument/2006/relationships/hyperlink" Target="../../710B_Klatovy-Doma&#382;lice/PZS%20km%2030,339" TargetMode="External"/><Relationship Id="rId168" Type="http://schemas.openxmlformats.org/officeDocument/2006/relationships/hyperlink" Target="../../714A_Rokycany-Nezv&#283;stice/P&#345;&#237;kosice-Nezv&#283;stice/TZZ%20P&#345;&#237;kosice-Nezv&#283;stice" TargetMode="External"/><Relationship Id="rId333" Type="http://schemas.openxmlformats.org/officeDocument/2006/relationships/hyperlink" Target="../../712A_Vejprnice-&#268;.Kubice/PZS%20km%20160,941" TargetMode="External"/><Relationship Id="rId72" Type="http://schemas.openxmlformats.org/officeDocument/2006/relationships/hyperlink" Target="../../711_Plze&#328;-&#381;.Ruda/&#382;st.%20Hamry%20Hojsova%20Str&#225;&#382;" TargetMode="External"/><Relationship Id="rId375" Type="http://schemas.openxmlformats.org/officeDocument/2006/relationships/hyperlink" Target="../../719_Plze&#328;-&#381;atec/&#382;st.Horn&#237;%20B&#345;&#237;za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file:///\\OR00000PLZNT011\SSZT_PLZ-Intern&#237;\DOKLADY_K_ZA&#344;&#205;ZEN&#205;\Protokoly_k_za&#345;&#237;zen&#237;\711_Plze&#328;-&#381;.Ruda\PZS%20km%2047,201" TargetMode="External"/><Relationship Id="rId299" Type="http://schemas.openxmlformats.org/officeDocument/2006/relationships/hyperlink" Target="file:///\\OR00000PLZNT011\SSZT_PLZ-Intern&#237;\DOKLADY_K_ZA&#344;&#205;ZEN&#205;\Protokoly_k_za&#345;&#237;zen&#237;\720_Plze&#328;-Cheb\PZS%20km%20422,920" TargetMode="External"/><Relationship Id="rId21" Type="http://schemas.openxmlformats.org/officeDocument/2006/relationships/hyperlink" Target="file:///\\OR00000PLZNT011\SSZT_PLZ-Intern&#237;\DOKLADY_K_ZA&#344;&#205;ZEN&#205;\Protokoly_k_za&#345;&#237;zen&#237;\710A_Hora&#382;&#271;ovice-Klatovy\PZS%20km%207,211" TargetMode="External"/><Relationship Id="rId63" Type="http://schemas.openxmlformats.org/officeDocument/2006/relationships/hyperlink" Target="file:///\\OR00000PLZNT011\SSZT_PLZ-Intern&#237;\DOKLADY_K_ZA&#344;&#205;ZEN&#205;\Protokoly_k_za&#345;&#237;zen&#237;\710A_Hora&#382;&#271;ovice-Klatovy\&#382;st.%20Nemilkov" TargetMode="External"/><Relationship Id="rId159" Type="http://schemas.openxmlformats.org/officeDocument/2006/relationships/hyperlink" Target="file:///\\OR00000PLZNT011\SSZT_PLZ-Intern&#237;\DOKLADY_K_ZA&#344;&#205;ZEN&#205;\Protokoly_k_za&#345;&#237;zen&#237;\712A_Vejprnice-&#268;.Kubice\PZS%20km%20124,882" TargetMode="External"/><Relationship Id="rId324" Type="http://schemas.openxmlformats.org/officeDocument/2006/relationships/hyperlink" Target="file:///\\OR00000PLZNT011\SSZT_PLZ-Intern&#237;\DOKLADY_K_ZA&#344;&#205;ZEN&#205;\Protokoly_k_za&#345;&#237;zen&#237;\720_Plze&#328;-Cheb\&#382;st.%20Pavlovice" TargetMode="External"/><Relationship Id="rId366" Type="http://schemas.openxmlformats.org/officeDocument/2006/relationships/hyperlink" Target="file:///\\OR00000PLZNT011\SSZT_PLZ-Intern&#237;\DOKLADY_K_ZA&#344;&#205;ZEN&#205;\Protokoly_k_za&#345;&#237;zen&#237;\714A_Rokycany-Nezv&#283;stice\Rokycany-Miro&#353;ov\PZS_km_5,172" TargetMode="External"/><Relationship Id="rId170" Type="http://schemas.openxmlformats.org/officeDocument/2006/relationships/hyperlink" Target="file:///\\OR00000PLZNT011\SSZT_PLZ-Intern&#237;\DOKLADY_K_ZA&#344;&#205;ZEN&#205;\Protokoly_k_za&#345;&#237;zen&#237;\712A_Vejprnice-&#268;.Kubice\PZS%20km%20150,637" TargetMode="External"/><Relationship Id="rId226" Type="http://schemas.openxmlformats.org/officeDocument/2006/relationships/hyperlink" Target="file:///\\OR00000PLZNT011\SSZT_PLZ-Intern&#237;\DOKLADY_K_ZA&#344;&#205;ZEN&#205;\Protokoly_k_za&#345;&#237;zen&#237;\714B_Ejpovice-Radnice\PZS%20km%203,975" TargetMode="External"/><Relationship Id="rId268" Type="http://schemas.openxmlformats.org/officeDocument/2006/relationships/hyperlink" Target="file:///\\OR00000PLZNT011\SSZT_PLZ-Intern&#237;\DOKLADY_K_ZA&#344;&#205;ZEN&#205;\Protokoly_k_za&#345;&#237;zen&#237;\719_Plze&#328;-&#381;atec\PZS%20km%2021,504" TargetMode="External"/><Relationship Id="rId32" Type="http://schemas.openxmlformats.org/officeDocument/2006/relationships/hyperlink" Target="file:///\\OR00000PLZNT011\SSZT_PLZ-Intern&#237;\DOKLADY_K_ZA&#344;&#205;ZEN&#205;\Protokoly_k_za&#345;&#237;zen&#237;\710A_Hora&#382;&#271;ovice-Klatovy\PZS%20km%2018,133" TargetMode="External"/><Relationship Id="rId74" Type="http://schemas.openxmlformats.org/officeDocument/2006/relationships/hyperlink" Target="file:///\\OR00000PLZNT011\SSZT_PLZ-Intern&#237;\DOKLADY_K_ZA&#344;&#205;ZEN&#205;\Protokoly_k_za&#345;&#237;zen&#237;\709B_Hora&#382;&#271;ovice_p&#345;.-Plze&#328;\PZS%20km%20322,522" TargetMode="External"/><Relationship Id="rId128" Type="http://schemas.openxmlformats.org/officeDocument/2006/relationships/hyperlink" Target="file:///\\OR00000PLZNT011\SSZT_PLZ-Intern&#237;\DOKLADY_K_ZA&#344;&#205;ZEN&#205;\Protokoly_k_za&#345;&#237;zen&#237;\711_Plze&#328;-&#381;.Ruda\PZS%20km%2072,883" TargetMode="External"/><Relationship Id="rId335" Type="http://schemas.openxmlformats.org/officeDocument/2006/relationships/hyperlink" Target="file:///\\OR00000PLZNT011\SSZT_PLZ-Intern&#237;\DOKLADY_K_ZA&#344;&#205;ZEN&#205;\Protokoly_k_za&#345;&#237;zen&#237;\720_Plze&#328;-Cheb\TZZ%20St&#345;&#237;bro-Mil&#237;kov" TargetMode="External"/><Relationship Id="rId377" Type="http://schemas.openxmlformats.org/officeDocument/2006/relationships/hyperlink" Target="file:///\\OR00000PLZNT011\SSZT_PLZ-Intern&#237;\DOKLADY_K_ZA&#344;&#205;ZEN&#205;\Protokoly_k_za&#345;&#237;zen&#237;\714A_Rokycany-Nezv&#283;stice\P&#345;&#237;kosice-Nezv&#283;stice\PZS%20km%2019,487" TargetMode="External"/><Relationship Id="rId5" Type="http://schemas.openxmlformats.org/officeDocument/2006/relationships/hyperlink" Target="file:///\\OR00000PLZNT011\SSZT_PLZ-Intern&#237;\DOKLADY_K_ZA&#344;&#205;ZEN&#205;\Protokoly_k_za&#345;&#237;zen&#237;\711_Plze&#328;-&#381;.Ruda\&#382;st.%20Hamry%20Hojsova%20Str&#225;&#382;" TargetMode="External"/><Relationship Id="rId181" Type="http://schemas.openxmlformats.org/officeDocument/2006/relationships/hyperlink" Target="file:///\\OR00000PLZNT011\SSZT_PLZ-Intern&#237;\DOKLADY_K_ZA&#344;&#205;ZEN&#205;\Protokoly_k_za&#345;&#237;zen&#237;\712A_Vejprnice-&#268;.Kubice\PZS%20km%20166,435" TargetMode="External"/><Relationship Id="rId237" Type="http://schemas.openxmlformats.org/officeDocument/2006/relationships/hyperlink" Target="file:///\\OR00000PLZNT011\SSZT_PLZ-Intern&#237;\DOKLADY_K_ZA&#344;&#205;ZEN&#205;\Protokoly_k_za&#345;&#237;zen&#237;\714B_Ejpovice-Radnice\PZS%20km%2016,948" TargetMode="External"/><Relationship Id="rId279" Type="http://schemas.openxmlformats.org/officeDocument/2006/relationships/hyperlink" Target="file:///\\OR00000PLZNT011\SSZT_PLZ-Intern&#237;\DOKLADY_K_ZA&#344;&#205;ZEN&#205;\Protokoly_k_za&#345;&#237;zen&#237;\719_Plze&#328;-&#381;atec\PZS%20km%20147,218" TargetMode="External"/><Relationship Id="rId43" Type="http://schemas.openxmlformats.org/officeDocument/2006/relationships/hyperlink" Target="file:///\\OR00000PLZNT011\SSZT_PLZ-Intern&#237;\DOKLADY_K_ZA&#344;&#205;ZEN&#205;\Protokoly_k_za&#345;&#237;zen&#237;\710A_Hora&#382;&#271;ovice-Klatovy\PZS%20km%2037,504" TargetMode="External"/><Relationship Id="rId139" Type="http://schemas.openxmlformats.org/officeDocument/2006/relationships/hyperlink" Target="file:///\\OR00000PLZNT011\SSZT_PLZ-Intern&#237;\DOKLADY_K_ZA&#344;&#205;ZEN&#205;\Protokoly_k_za&#345;&#237;zen&#237;\711_Plze&#328;-&#381;.Ruda\PZS%20km%2094,887" TargetMode="External"/><Relationship Id="rId290" Type="http://schemas.openxmlformats.org/officeDocument/2006/relationships/hyperlink" Target="file:///\\OR00000PLZNT011\SSZT_PLZ-Intern&#237;\DOKLADY_K_ZA&#344;&#205;ZEN&#205;\Protokoly_k_za&#345;&#237;zen&#237;\719_Plze&#328;-&#381;atec\&#382;st.T&#345;emo&#353;n&#225;" TargetMode="External"/><Relationship Id="rId304" Type="http://schemas.openxmlformats.org/officeDocument/2006/relationships/hyperlink" Target="file:///\\OR00000PLZNT011\SSZT_PLZ-Intern&#237;\DOKLADY_K_ZA&#344;&#205;ZEN&#205;\Protokoly_k_za&#345;&#237;zen&#237;\720_Plze&#328;-Cheb\PZS%20km%20369,239" TargetMode="External"/><Relationship Id="rId346" Type="http://schemas.openxmlformats.org/officeDocument/2006/relationships/hyperlink" Target="file:///\\OR00000PLZNT011\SSZT_PLZ-Intern&#237;\DOKLADY_K_ZA&#344;&#205;ZEN&#205;\Protokoly_k_za&#345;&#237;zen&#237;\713A_Plze&#328;-Zbiroh\&#382;st.%20Holoubkov" TargetMode="External"/><Relationship Id="rId388" Type="http://schemas.openxmlformats.org/officeDocument/2006/relationships/hyperlink" Target="file:///\\OR00000PLZNT011\SSZT_PLZ-Intern&#237;\DOKLADY_K_ZA&#344;&#205;ZEN&#205;\Protokoly_k_za&#345;&#237;zen&#237;\717A_Doma&#382;lice-Plan&#225;\PZS%20km%2043,288" TargetMode="External"/><Relationship Id="rId85" Type="http://schemas.openxmlformats.org/officeDocument/2006/relationships/hyperlink" Target="file:///\\OR00000PLZNT011\SSZT_PLZ-Intern&#237;\DOKLADY_K_ZA&#344;&#205;ZEN&#205;\Protokoly_k_za&#345;&#237;zen&#237;\709B_Hora&#382;&#271;ovice_p&#345;.-Plze&#328;\PZS%20km%20338,774" TargetMode="External"/><Relationship Id="rId150" Type="http://schemas.openxmlformats.org/officeDocument/2006/relationships/hyperlink" Target="file:///\\OR00000PLZNT011\SSZT_PLZ-Intern&#237;\DOKLADY_K_ZA&#344;&#205;ZEN&#205;\Protokoly_k_za&#345;&#237;zen&#237;\711_Plze&#328;-&#381;.Ruda\&#382;st.%20&#352;vihov" TargetMode="External"/><Relationship Id="rId192" Type="http://schemas.openxmlformats.org/officeDocument/2006/relationships/hyperlink" Target="file:///\\OR00000PLZNT011\SSZT_PLZ-Intern&#237;\DOKLADY_K_ZA&#344;&#205;ZEN&#205;\Protokoly_k_za&#345;&#237;zen&#237;\712A_Vejprnice-&#268;.Kubice\PZS%20km%20120,593+120,627" TargetMode="External"/><Relationship Id="rId206" Type="http://schemas.openxmlformats.org/officeDocument/2006/relationships/hyperlink" Target="file:///\\OR00000PLZNT011\SSZT_PLZ-Intern&#237;\DOKLADY_K_ZA&#344;&#205;ZEN&#205;\Protokoly_k_za&#345;&#237;zen&#237;\712A_Vejprnice-&#268;.Kubice\TZZ%20Chot&#283;&#353;ov-Stod" TargetMode="External"/><Relationship Id="rId248" Type="http://schemas.openxmlformats.org/officeDocument/2006/relationships/hyperlink" Target="file:///\\OR00000PLZNT011\SSZT_PLZ-Intern&#237;\DOKLADY_K_ZA&#344;&#205;ZEN&#205;\Protokoly_k_za&#345;&#237;zen&#237;\717A_Doma&#382;lice-Plan&#225;\PZS%20km%2028,872" TargetMode="External"/><Relationship Id="rId12" Type="http://schemas.openxmlformats.org/officeDocument/2006/relationships/hyperlink" Target="file:///\\OR00000PLZNT011\SSZT_PLZ-Intern&#237;\DOKLADY_K_ZA&#344;&#205;ZEN&#205;\Protokoly_k_za&#345;&#237;zen&#237;\711_Plze&#328;-&#381;.Ruda\PZS%20km%2069,305" TargetMode="External"/><Relationship Id="rId108" Type="http://schemas.openxmlformats.org/officeDocument/2006/relationships/hyperlink" Target="file:///\\OR00000PLZNT011\SSZT_PLZ-Intern&#237;\DOKLADY_K_ZA&#344;&#205;ZEN&#205;\Protokoly_k_za&#345;&#237;zen&#237;\711_Plze&#328;-&#381;.Ruda\PZS%20km%2033,378" TargetMode="External"/><Relationship Id="rId315" Type="http://schemas.openxmlformats.org/officeDocument/2006/relationships/hyperlink" Target="file:///\\OR00000PLZNT011\SSZT_PLZ-Intern&#237;\DOKLADY_K_ZA&#344;&#205;ZEN&#205;\Protokoly_k_za&#345;&#237;zen&#237;\720_Plze&#328;-Cheb\TZZ%20Vranov-St&#345;&#237;bro" TargetMode="External"/><Relationship Id="rId357" Type="http://schemas.openxmlformats.org/officeDocument/2006/relationships/hyperlink" Target="file:///\\OR00000PLZNT011\SSZT_PLZ-Intern&#237;\DOKLADY_K_ZA&#344;&#205;ZEN&#205;\Protokoly_k_za&#345;&#237;zen&#237;\714A_Rokycany-Nezv&#283;stice\&#381;st.%20Miro&#353;ov" TargetMode="External"/><Relationship Id="rId54" Type="http://schemas.openxmlformats.org/officeDocument/2006/relationships/hyperlink" Target="file:///\\OR00000PLZNT011\SSZT_PLZ-Intern&#237;\DOKLADY_K_ZA&#344;&#205;ZEN&#205;\Protokoly_k_za&#345;&#237;zen&#237;\710A_Hora&#382;&#271;ovice-Klatovy\PZS%20km%2052,328" TargetMode="External"/><Relationship Id="rId96" Type="http://schemas.openxmlformats.org/officeDocument/2006/relationships/hyperlink" Target="file:///\\OR00000PLZNT011\SSZT_PLZ-Intern&#237;\DOKLADY_K_ZA&#344;&#205;ZEN&#205;\Protokoly_k_za&#345;&#237;zen&#237;\710B_Klatovy-Doma&#382;lice\PZS%20km%2021,577" TargetMode="External"/><Relationship Id="rId161" Type="http://schemas.openxmlformats.org/officeDocument/2006/relationships/hyperlink" Target="file:///\\OR00000PLZNT011\SSZT_PLZ-Intern&#237;\DOKLADY_K_ZA&#344;&#205;ZEN&#205;\Protokoly_k_za&#345;&#237;zen&#237;\712A_Vejprnice-&#268;.Kubice\PZS%20km%20129,545" TargetMode="External"/><Relationship Id="rId217" Type="http://schemas.openxmlformats.org/officeDocument/2006/relationships/hyperlink" Target="file:///\\OR00000PLZNT011\SSZT_PLZ-Intern&#237;\DOKLADY_K_ZA&#344;&#205;ZEN&#205;\Protokoly_k_za&#345;&#237;zen&#237;\713A_Plze&#328;-Zbiroh\&#382;st.%20Ka&#345;&#237;zek" TargetMode="External"/><Relationship Id="rId259" Type="http://schemas.openxmlformats.org/officeDocument/2006/relationships/hyperlink" Target="file:///\\OR00000PLZNT011\SSZT_PLZ-Intern&#237;\DOKLADY_K_ZA&#344;&#205;ZEN&#205;\Protokoly_k_za&#345;&#237;zen&#237;\717A_Doma&#382;lice-Plan&#225;\&#382;st.%20B&#283;l&#225;" TargetMode="External"/><Relationship Id="rId23" Type="http://schemas.openxmlformats.org/officeDocument/2006/relationships/hyperlink" Target="file:///\\OR00000PLZNT011\SSZT_PLZ-Intern&#237;\DOKLADY_K_ZA&#344;&#205;ZEN&#205;\Protokoly_k_za&#345;&#237;zen&#237;\710A_Hora&#382;&#271;ovice-Klatovy\PZS%20km%2026,505" TargetMode="External"/><Relationship Id="rId119" Type="http://schemas.openxmlformats.org/officeDocument/2006/relationships/hyperlink" Target="file:///\\OR00000PLZNT011\SSZT_PLZ-Intern&#237;\DOKLADY_K_ZA&#344;&#205;ZEN&#205;\Protokoly_k_za&#345;&#237;zen&#237;\711_Plze&#328;-&#381;.Ruda\PZS%20km%2052,373" TargetMode="External"/><Relationship Id="rId270" Type="http://schemas.openxmlformats.org/officeDocument/2006/relationships/hyperlink" Target="file:///\\OR00000PLZNT011\SSZT_PLZ-Intern&#237;\DOKLADY_K_ZA&#344;&#205;ZEN&#205;\Protokoly_k_za&#345;&#237;zen&#237;\719_Plze&#328;-&#381;atec\PZS%20km%2025,423" TargetMode="External"/><Relationship Id="rId326" Type="http://schemas.openxmlformats.org/officeDocument/2006/relationships/hyperlink" Target="file:///\\OR00000PLZNT011\SSZT_PLZ-Intern&#237;\DOKLADY_K_ZA&#344;&#205;ZEN&#205;\Protokoly_k_za&#345;&#237;zen&#237;\720_Plze&#328;-Cheb\&#382;st.%20Kozolupy" TargetMode="External"/><Relationship Id="rId65" Type="http://schemas.openxmlformats.org/officeDocument/2006/relationships/hyperlink" Target="file:///\\OR00000PLZNT011\SSZT_PLZ-Intern&#237;\DOKLADY_K_ZA&#344;&#205;ZEN&#205;\Protokoly_k_za&#345;&#237;zen&#237;\710A_Hora&#382;&#271;ovice-Klatovy\&#382;st.%20B&#283;&#353;iny" TargetMode="External"/><Relationship Id="rId130" Type="http://schemas.openxmlformats.org/officeDocument/2006/relationships/hyperlink" Target="file:///\\OR00000PLZNT011\SSZT_PLZ-Intern&#237;\DOKLADY_K_ZA&#344;&#205;ZEN&#205;\Protokoly_k_za&#345;&#237;zen&#237;\711_Plze&#328;-&#381;.Ruda\PZS%20km%2075,961" TargetMode="External"/><Relationship Id="rId368" Type="http://schemas.openxmlformats.org/officeDocument/2006/relationships/hyperlink" Target="file:///\\OR00000PLZNT011\SSZT_PLZ-Intern&#237;\DOKLADY_K_ZA&#344;&#205;ZEN&#205;\Protokoly_k_za&#345;&#237;zen&#237;\714A_Rokycany-Nezv&#283;stice\Miro&#353;ov-P&#345;&#237;kosice\PZS_km_9,355" TargetMode="External"/><Relationship Id="rId172" Type="http://schemas.openxmlformats.org/officeDocument/2006/relationships/hyperlink" Target="file:///\\OR00000PLZNT011\SSZT_PLZ-Intern&#237;\DOKLADY_K_ZA&#344;&#205;ZEN&#205;\Protokoly_k_za&#345;&#237;zen&#237;\712A_Vejprnice-&#268;.Kubice\PZS%20km%20155,006" TargetMode="External"/><Relationship Id="rId228" Type="http://schemas.openxmlformats.org/officeDocument/2006/relationships/hyperlink" Target="file:///\\OR00000PLZNT011\SSZT_PLZ-Intern&#237;\DOKLADY_K_ZA&#344;&#205;ZEN&#205;\Protokoly_k_za&#345;&#237;zen&#237;\714B_Ejpovice-Radnice\PZS%20km%2010,504" TargetMode="External"/><Relationship Id="rId281" Type="http://schemas.openxmlformats.org/officeDocument/2006/relationships/hyperlink" Target="file:///\\OR00000PLZNT011\SSZT_PLZ-Intern&#237;\DOKLADY_K_ZA&#344;&#205;ZEN&#205;\Protokoly_k_za&#345;&#237;zen&#237;\719_Plze&#328;-&#381;atec\PZS%20km%20152,551" TargetMode="External"/><Relationship Id="rId337" Type="http://schemas.openxmlformats.org/officeDocument/2006/relationships/hyperlink" Target="file:///\\OR00000PLZNT011\SSZT_PLZ-Intern&#237;\DOKLADY_K_ZA&#344;&#205;ZEN&#205;\Protokoly_k_za&#345;&#237;zen&#237;\720_Plze&#328;-Cheb\TZZ%20Chodov&#225;%20Plan&#225;-Mari&#225;nsk&#233;%20L&#225;zn&#283;" TargetMode="External"/><Relationship Id="rId34" Type="http://schemas.openxmlformats.org/officeDocument/2006/relationships/hyperlink" Target="file:///\\OR00000PLZNT011\SSZT_PLZ-Intern&#237;\DOKLADY_K_ZA&#344;&#205;ZEN&#205;\Protokoly_k_za&#345;&#237;zen&#237;\710A_Hora&#382;&#271;ovice-Klatovy\PZS%20km%2022,777" TargetMode="External"/><Relationship Id="rId76" Type="http://schemas.openxmlformats.org/officeDocument/2006/relationships/hyperlink" Target="file:///\\OR00000PLZNT011\SSZT_PLZ-Intern&#237;\DOKLADY_K_ZA&#344;&#205;ZEN&#205;\Protokoly_k_za&#345;&#237;zen&#237;\709B_Hora&#382;&#271;ovice_p&#345;.-Plze&#328;\PZS%20km%20324,205" TargetMode="External"/><Relationship Id="rId141" Type="http://schemas.openxmlformats.org/officeDocument/2006/relationships/hyperlink" Target="file:///\\OR00000PLZNT011\SSZT_PLZ-Intern&#237;\DOKLADY_K_ZA&#344;&#205;ZEN&#205;\Protokoly_k_za&#345;&#237;zen&#237;\711_Plze&#328;-&#381;.Ruda\PZS%20km%2096,014" TargetMode="External"/><Relationship Id="rId379" Type="http://schemas.openxmlformats.org/officeDocument/2006/relationships/hyperlink" Target="file:///\\OR00000PLZNT011\SSZT_PLZ-Intern&#237;\DOKLADY_K_ZA&#344;&#205;ZEN&#205;\Protokoly_k_za&#345;&#237;zen&#237;\714A_Rokycany-Nezv&#283;stice\P&#345;&#237;kosice-Nezv&#283;stice\PZS%20km%2021,176" TargetMode="External"/><Relationship Id="rId7" Type="http://schemas.openxmlformats.org/officeDocument/2006/relationships/hyperlink" Target="file:///\\OR00000PLZNT011\SSZT_PLZ-Intern&#237;\DOKLADY_K_ZA&#344;&#205;ZEN&#205;\Protokoly_k_za&#345;&#237;zen&#237;\711_Plze&#328;-&#381;.Ruda\PZS%20km%2015,664" TargetMode="External"/><Relationship Id="rId183" Type="http://schemas.openxmlformats.org/officeDocument/2006/relationships/hyperlink" Target="file:///\\OR00000PLZNT011\SSZT_PLZ-Intern&#237;\DOKLADY_K_ZA&#344;&#205;ZEN&#205;\Protokoly_k_za&#345;&#237;zen&#237;\712A_Vejprnice-&#268;.Kubice\PZS%20km%20168,871" TargetMode="External"/><Relationship Id="rId239" Type="http://schemas.openxmlformats.org/officeDocument/2006/relationships/hyperlink" Target="file:///\\OR00000PLZNT011\SSZT_PLZ-Intern&#237;\DOKLADY_K_ZA&#344;&#205;ZEN&#205;\Protokoly_k_za&#345;&#237;zen&#237;\714B_Ejpovice-Radnice\PZS%20km%2017,904" TargetMode="External"/><Relationship Id="rId390" Type="http://schemas.openxmlformats.org/officeDocument/2006/relationships/hyperlink" Target="https://www.python.org/downloads/" TargetMode="External"/><Relationship Id="rId250" Type="http://schemas.openxmlformats.org/officeDocument/2006/relationships/hyperlink" Target="file:///\\OR00000PLZNT011\SSZT_PLZ-Intern&#237;\DOKLADY_K_ZA&#344;&#205;ZEN&#205;\Protokoly_k_za&#345;&#237;zen&#237;\717A_Doma&#382;lice-Plan&#225;\PZS%20km%2033,306" TargetMode="External"/><Relationship Id="rId292" Type="http://schemas.openxmlformats.org/officeDocument/2006/relationships/hyperlink" Target="file:///\\OR00000PLZNT011\SSZT_PLZ-Intern&#237;\DOKLADY_K_ZA&#344;&#205;ZEN&#205;\Protokoly_k_za&#345;&#237;zen&#237;\720_Plze&#328;-Cheb\PZS%20km%20365,481" TargetMode="External"/><Relationship Id="rId306" Type="http://schemas.openxmlformats.org/officeDocument/2006/relationships/hyperlink" Target="file:///\\OR00000PLZNT011\SSZT_PLZ-Intern&#237;\DOKLADY_K_ZA&#344;&#205;ZEN&#205;\Protokoly_k_za&#345;&#237;zen&#237;\720_Plze&#328;-Cheb\&#382;st.%20Chodov&#225;%20Plan&#225;" TargetMode="External"/><Relationship Id="rId45" Type="http://schemas.openxmlformats.org/officeDocument/2006/relationships/hyperlink" Target="file:///\\OR00000PLZNT011\SSZT_PLZ-Intern&#237;\DOKLADY_K_ZA&#344;&#205;ZEN&#205;\Protokoly_k_za&#345;&#237;zen&#237;\710A_Hora&#382;&#271;ovice-Klatovy\PZS%20km%2043,369" TargetMode="External"/><Relationship Id="rId87" Type="http://schemas.openxmlformats.org/officeDocument/2006/relationships/hyperlink" Target="file:///\\OR00000PLZNT011\SSZT_PLZ-Intern&#237;\DOKLADY_K_ZA&#344;&#205;ZEN&#205;\Protokoly_k_za&#345;&#237;zen&#237;\709B_Hora&#382;&#271;ovice_p&#345;.-Plze&#328;\PZS%20km%20313,375" TargetMode="External"/><Relationship Id="rId110" Type="http://schemas.openxmlformats.org/officeDocument/2006/relationships/hyperlink" Target="file:///\\OR00000PLZNT011\SSZT_PLZ-Intern&#237;\DOKLADY_K_ZA&#344;&#205;ZEN&#205;\Protokoly_k_za&#345;&#237;zen&#237;\711_Plze&#328;-&#381;.Ruda\PZS%20km%2037,308" TargetMode="External"/><Relationship Id="rId348" Type="http://schemas.openxmlformats.org/officeDocument/2006/relationships/hyperlink" Target="file:///\\OR00000PLZNT011\SSZT_PLZ-Intern&#237;\DOKLADY_K_ZA&#344;&#205;ZEN&#205;\Protokoly_k_za&#345;&#237;zen&#237;\713A_Plze&#328;-Zbiroh\n&#225;kl.%20Zbiroh" TargetMode="External"/><Relationship Id="rId152" Type="http://schemas.openxmlformats.org/officeDocument/2006/relationships/hyperlink" Target="file:///\\OR00000PLZNT011\SSZT_PLZ-Intern&#237;\DOKLADY_K_ZA&#344;&#205;ZEN&#205;\Protokoly_k_za&#345;&#237;zen&#237;\711_Plze&#328;-&#381;.Ruda\&#382;st.%20&#352;vihov" TargetMode="External"/><Relationship Id="rId194" Type="http://schemas.openxmlformats.org/officeDocument/2006/relationships/hyperlink" Target="file:///\\OR00000PLZNT011\SSZT_PLZ-Intern&#237;\DOKLADY_K_ZA&#344;&#205;ZEN&#205;\Protokoly_k_za&#345;&#237;zen&#237;\712A_Vejprnice-&#268;.Kubice\PZS%20km%20142,861+142,649" TargetMode="External"/><Relationship Id="rId208" Type="http://schemas.openxmlformats.org/officeDocument/2006/relationships/hyperlink" Target="file:///\\OR00000PLZNT011\SSZT_PLZ-Intern&#237;\DOKLADY_K_ZA&#344;&#205;ZEN&#205;\Protokoly_k_za&#345;&#237;zen&#237;\712A_Vejprnice-&#268;.Kubice\odb.%20Vr&#225;nov" TargetMode="External"/><Relationship Id="rId261" Type="http://schemas.openxmlformats.org/officeDocument/2006/relationships/hyperlink" Target="file:///\\OR00000PLZNT011\SSZT_PLZ-Intern&#237;\DOKLADY_K_ZA&#344;&#205;ZEN&#205;\Protokoly_k_za&#345;&#237;zen&#237;\719_Plze&#328;-&#381;atec\PZS%20km%208,161" TargetMode="External"/><Relationship Id="rId14" Type="http://schemas.openxmlformats.org/officeDocument/2006/relationships/hyperlink" Target="file:///\\OR00000PLZNT011\SSZT_PLZ-Intern&#237;\DOKLADY_K_ZA&#344;&#205;ZEN&#205;\Protokoly_k_za&#345;&#237;zen&#237;\711_Plze&#328;-&#381;.Ruda\&#382;st.%20N&#253;rsko" TargetMode="External"/><Relationship Id="rId56" Type="http://schemas.openxmlformats.org/officeDocument/2006/relationships/hyperlink" Target="file:///\\OR00000PLZNT011\SSZT_PLZ-Intern&#237;\DOKLADY_K_ZA&#344;&#205;ZEN&#205;\Protokoly_k_za&#345;&#237;zen&#237;\710A_Hora&#382;&#271;ovice-Klatovy\PZS%20km%2054,128" TargetMode="External"/><Relationship Id="rId317" Type="http://schemas.openxmlformats.org/officeDocument/2006/relationships/hyperlink" Target="file:///\\OR00000PLZNT011\SSZT_PLZ-Intern&#237;\DOKLADY_K_ZA&#344;&#205;ZEN&#205;\Protokoly_k_za&#345;&#237;zen&#237;\720_Plze&#328;-Cheb\TZZ%20Kozolupy-P&#328;ovany" TargetMode="External"/><Relationship Id="rId359" Type="http://schemas.openxmlformats.org/officeDocument/2006/relationships/hyperlink" Target="file:///\\OR00000PLZNT011\SSZT_PLZ-Intern&#237;\DOKLADY_K_ZA&#344;&#205;ZEN&#205;\Protokoly_k_za&#345;&#237;zen&#237;\714A_Rokycany-Nezv&#283;stice\Rokycany-Miro&#353;ov\PZS_km_1,810" TargetMode="External"/><Relationship Id="rId98" Type="http://schemas.openxmlformats.org/officeDocument/2006/relationships/hyperlink" Target="file:///\\OR00000PLZNT011\SSZT_PLZ-Intern&#237;\DOKLADY_K_ZA&#344;&#205;ZEN&#205;\Protokoly_k_za&#345;&#237;zen&#237;\710B_Klatovy-Doma&#382;lice\PZS%20km%2030,339" TargetMode="External"/><Relationship Id="rId121" Type="http://schemas.openxmlformats.org/officeDocument/2006/relationships/hyperlink" Target="file:///\\OR00000PLZNT011\SSZT_PLZ-Intern&#237;\DOKLADY_K_ZA&#344;&#205;ZEN&#205;\Protokoly_k_za&#345;&#237;zen&#237;\711_Plze&#328;-&#381;.Ruda\PZS%20km%2054,196" TargetMode="External"/><Relationship Id="rId163" Type="http://schemas.openxmlformats.org/officeDocument/2006/relationships/hyperlink" Target="file:///\\OR00000PLZNT011\SSZT_PLZ-Intern&#237;\DOKLADY_K_ZA&#344;&#205;ZEN&#205;\Protokoly_k_za&#345;&#237;zen&#237;\712A_Vejprnice-&#268;.Kubice\PZS%20km%20135,957" TargetMode="External"/><Relationship Id="rId219" Type="http://schemas.openxmlformats.org/officeDocument/2006/relationships/hyperlink" Target="file:///\\OR00000PLZNT011\SSZT_PLZ-Intern&#237;\DOKLADY_K_ZA&#344;&#205;ZEN&#205;\Protokoly_k_za&#345;&#237;zen&#237;\713A_Plze&#328;-Zbiroh\n&#225;kl.%20Zbiroh" TargetMode="External"/><Relationship Id="rId370" Type="http://schemas.openxmlformats.org/officeDocument/2006/relationships/hyperlink" Target="file:///\\OR00000PLZNT011\SSZT_PLZ-Intern&#237;\DOKLADY_K_ZA&#344;&#205;ZEN&#205;\Protokoly_k_za&#345;&#237;zen&#237;\714A_Rokycany-Nezv&#283;stice\Miro&#353;ov-P&#345;&#237;kosice\PZS_km_11,058_11,377" TargetMode="External"/><Relationship Id="rId230" Type="http://schemas.openxmlformats.org/officeDocument/2006/relationships/hyperlink" Target="file:///\\OR00000PLZNT011\SSZT_PLZ-Intern&#237;\DOKLADY_K_ZA&#344;&#205;ZEN&#205;\Protokoly_k_za&#345;&#237;zen&#237;\714B_Ejpovice-Radnice\PZS%20km%2012,846" TargetMode="External"/><Relationship Id="rId25" Type="http://schemas.openxmlformats.org/officeDocument/2006/relationships/hyperlink" Target="file:///\\OR00000PLZNT011\SSZT_PLZ-Intern&#237;\DOKLADY_K_ZA&#344;&#205;ZEN&#205;\Protokoly_k_za&#345;&#237;zen&#237;\710A_Hora&#382;&#271;ovice-Klatovy\PZS%20km%2039,853" TargetMode="External"/><Relationship Id="rId67" Type="http://schemas.openxmlformats.org/officeDocument/2006/relationships/hyperlink" Target="file:///\\OR00000PLZNT011\SSZT_PLZ-Intern&#237;\DOKLADY_K_ZA&#344;&#205;ZEN&#205;\Protokoly_k_za&#345;&#237;zen&#237;\710A_Hora&#382;&#271;ovice-Klatovy\&#382;st.%20Kolinec" TargetMode="External"/><Relationship Id="rId272" Type="http://schemas.openxmlformats.org/officeDocument/2006/relationships/hyperlink" Target="file:///\\OR00000PLZNT011\SSZT_PLZ-Intern&#237;\DOKLADY_K_ZA&#344;&#205;ZEN&#205;\Protokoly_k_za&#345;&#237;zen&#237;\719_Plze&#328;-&#381;atec\PZS%20km%2032,144" TargetMode="External"/><Relationship Id="rId328" Type="http://schemas.openxmlformats.org/officeDocument/2006/relationships/hyperlink" Target="file:///\\OR00000PLZNT011\SSZT_PLZ-Intern&#237;\DOKLADY_K_ZA&#344;&#205;ZEN&#205;\Protokoly_k_za&#345;&#237;zen&#237;\720_Plze&#328;-Cheb\&#382;st.%20K&#345;imice" TargetMode="External"/><Relationship Id="rId132" Type="http://schemas.openxmlformats.org/officeDocument/2006/relationships/hyperlink" Target="file:///\\OR00000PLZNT011\SSZT_PLZ-Intern&#237;\DOKLADY_K_ZA&#344;&#205;ZEN&#205;\Protokoly_k_za&#345;&#237;zen&#237;\711_Plze&#328;-&#381;.Ruda\PZS%20km%2078,225" TargetMode="External"/><Relationship Id="rId174" Type="http://schemas.openxmlformats.org/officeDocument/2006/relationships/hyperlink" Target="file:///\\OR00000PLZNT011\SSZT_PLZ-Intern&#237;\DOKLADY_K_ZA&#344;&#205;ZEN&#205;\Protokoly_k_za&#345;&#237;zen&#237;\712A_Vejprnice-&#268;.Kubice\PZS%20km%20157,259" TargetMode="External"/><Relationship Id="rId381" Type="http://schemas.openxmlformats.org/officeDocument/2006/relationships/hyperlink" Target="file:///\\OR00000PLZNT011\SSZT_PLZ-Intern&#237;\DOKLADY_K_ZA&#344;&#205;ZEN&#205;\Protokoly_k_za&#345;&#237;zen&#237;\714A_Rokycany-Nezv&#283;stice\P&#345;&#237;kosice-Nezv&#283;stice\PZS%20km%2023,487" TargetMode="External"/><Relationship Id="rId241" Type="http://schemas.openxmlformats.org/officeDocument/2006/relationships/hyperlink" Target="file:///\\OR00000PLZNT011\SSZT_PLZ-Intern&#237;\DOKLADY_K_ZA&#344;&#205;ZEN&#205;\Protokoly_k_za&#345;&#237;zen&#237;\714B_Ejpovice-Radnice\PZS%20km%2019,373" TargetMode="External"/><Relationship Id="rId36" Type="http://schemas.openxmlformats.org/officeDocument/2006/relationships/hyperlink" Target="file:///\\OR00000PLZNT011\SSZT_PLZ-Intern&#237;\DOKLADY_K_ZA&#344;&#205;ZEN&#205;\Protokoly_k_za&#345;&#237;zen&#237;\710A_Hora&#382;&#271;ovice-Klatovy\PZS%20km%2024,379" TargetMode="External"/><Relationship Id="rId283" Type="http://schemas.openxmlformats.org/officeDocument/2006/relationships/hyperlink" Target="file:///\\OR00000PLZNT011\SSZT_PLZ-Intern&#237;\DOKLADY_K_ZA&#344;&#205;ZEN&#205;\Protokoly_k_za&#345;&#237;zen&#237;\719_Plze&#328;-&#381;atec\PZS%20km%20153,379" TargetMode="External"/><Relationship Id="rId339" Type="http://schemas.openxmlformats.org/officeDocument/2006/relationships/hyperlink" Target="file:///\\OR00000PLZNT011\SSZT_PLZ-Intern&#237;\DOKLADY_K_ZA&#344;&#205;ZEN&#205;\Protokoly_k_za&#345;&#237;zen&#237;\717A_Doma&#382;lice-Plan&#225;\PZS%20km%203,935" TargetMode="External"/><Relationship Id="rId78" Type="http://schemas.openxmlformats.org/officeDocument/2006/relationships/hyperlink" Target="file:///\\OR00000PLZNT011\SSZT_PLZ-Intern&#237;\DOKLADY_K_ZA&#344;&#205;ZEN&#205;\Protokoly_k_za&#345;&#237;zen&#237;\709B_Hora&#382;&#271;ovice_p&#345;.-Plze&#328;\PZS%20km%20327,560" TargetMode="External"/><Relationship Id="rId101" Type="http://schemas.openxmlformats.org/officeDocument/2006/relationships/hyperlink" Target="file:///\\OR00000PLZNT011\SSZT_PLZ-Intern&#237;\DOKLADY_K_ZA&#344;&#205;ZEN&#205;\Protokoly_k_za&#345;&#237;zen&#237;\710B_Klatovy-Doma&#382;lice\TZZ%20Kdyn&#283;-Doma&#382;lice" TargetMode="External"/><Relationship Id="rId143" Type="http://schemas.openxmlformats.org/officeDocument/2006/relationships/hyperlink" Target="file:///\\OR00000PLZNT011\SSZT_PLZ-Intern&#237;\DOKLADY_K_ZA&#344;&#205;ZEN&#205;\Protokoly_k_za&#345;&#237;zen&#237;\711_Plze&#328;-&#381;.Ruda\&#382;st.%20Chlum&#269;any" TargetMode="External"/><Relationship Id="rId185" Type="http://schemas.openxmlformats.org/officeDocument/2006/relationships/hyperlink" Target="file:///\\OR00000PLZNT011\SSZT_PLZ-Intern&#237;\DOKLADY_K_ZA&#344;&#205;ZEN&#205;\Protokoly_k_za&#345;&#237;zen&#237;\712A_Vejprnice-&#268;.Kubice\PZS%20km%20169,869" TargetMode="External"/><Relationship Id="rId350" Type="http://schemas.openxmlformats.org/officeDocument/2006/relationships/hyperlink" Target="file:///\\OR00000PLZNT011\SSZT_PLZ-Intern&#237;\DOKLADY_K_ZA&#344;&#205;ZEN&#205;\Protokoly_k_za&#345;&#237;zen&#237;\714C_P&#328;ovany-Bezdru&#382;ice\PZS%20km%2019,864" TargetMode="External"/><Relationship Id="rId9" Type="http://schemas.openxmlformats.org/officeDocument/2006/relationships/hyperlink" Target="file:///\\OR00000PLZNT011\SSZT_PLZ-Intern&#237;\DOKLADY_K_ZA&#344;&#205;ZEN&#205;\Protokoly_k_za&#345;&#237;zen&#237;\711_Plze&#328;-&#381;.Ruda\PZS%20km%2078,769" TargetMode="External"/><Relationship Id="rId210" Type="http://schemas.openxmlformats.org/officeDocument/2006/relationships/hyperlink" Target="file:///\\OR00000PLZNT011\SSZT_PLZ-Intern&#237;\DOKLADY_K_ZA&#344;&#205;ZEN&#205;\Protokoly_k_za&#345;&#237;zen&#237;\713A_Plze&#328;-Zbiroh\PZS%20km%2071,717" TargetMode="External"/><Relationship Id="rId252" Type="http://schemas.openxmlformats.org/officeDocument/2006/relationships/hyperlink" Target="file:///\\OR00000PLZNT011\SSZT_PLZ-Intern&#237;\DOKLADY_K_ZA&#344;&#205;ZEN&#205;\Protokoly_k_za&#345;&#237;zen&#237;\717A_Doma&#382;lice-Plan&#225;\PZS%20km%2041,340" TargetMode="External"/><Relationship Id="rId294" Type="http://schemas.openxmlformats.org/officeDocument/2006/relationships/hyperlink" Target="file:///\\OR00000PLZNT011\SSZT_PLZ-Intern&#237;\DOKLADY_K_ZA&#344;&#205;ZEN&#205;\Protokoly_k_za&#345;&#237;zen&#237;\720_Plze&#328;-Cheb\PZS%20km%20383,828" TargetMode="External"/><Relationship Id="rId308" Type="http://schemas.openxmlformats.org/officeDocument/2006/relationships/hyperlink" Target="file:///\\OR00000PLZNT011\SSZT_PLZ-Intern&#237;\DOKLADY_K_ZA&#344;&#205;ZEN&#205;\Protokoly_k_za&#345;&#237;zen&#237;\720_Plze&#328;-Cheb\&#382;st.%20Plan&#225;%20u%20Mar.%20L&#225;zn&#237;" TargetMode="External"/><Relationship Id="rId47" Type="http://schemas.openxmlformats.org/officeDocument/2006/relationships/hyperlink" Target="file:///\\OR00000PLZNT011\SSZT_PLZ-Intern&#237;\DOKLADY_K_ZA&#344;&#205;ZEN&#205;\Protokoly_k_za&#345;&#237;zen&#237;\710A_Hora&#382;&#271;ovice-Klatovy\PZS%20km%2043,529" TargetMode="External"/><Relationship Id="rId89" Type="http://schemas.openxmlformats.org/officeDocument/2006/relationships/hyperlink" Target="file:///\\OR00000PLZNT011\SSZT_PLZ-Intern&#237;\DOKLADY_K_ZA&#344;&#205;ZEN&#205;\Protokoly_k_za&#345;&#237;zen&#237;\709B_Hora&#382;&#271;ovice_p&#345;.-Plze&#328;\PZS%20km%20317,763" TargetMode="External"/><Relationship Id="rId112" Type="http://schemas.openxmlformats.org/officeDocument/2006/relationships/hyperlink" Target="file:///\\OR00000PLZNT011\SSZT_PLZ-Intern&#237;\DOKLADY_K_ZA&#344;&#205;ZEN&#205;\Protokoly_k_za&#345;&#237;zen&#237;\711_Plze&#328;-&#381;.Ruda\PZS%20km%2039,136" TargetMode="External"/><Relationship Id="rId154" Type="http://schemas.openxmlformats.org/officeDocument/2006/relationships/hyperlink" Target="file:///\\OR00000PLZNT011\SSZT_PLZ-Intern&#237;\DOKLADY_K_ZA&#344;&#205;ZEN&#205;\Protokoly_k_za&#345;&#237;zen&#237;\711_Plze&#328;-&#381;.Ruda\&#382;st.%20Plze&#328;%20Valcha" TargetMode="External"/><Relationship Id="rId361" Type="http://schemas.openxmlformats.org/officeDocument/2006/relationships/hyperlink" Target="file:///\\OR00000PLZNT011\SSZT_PLZ-Intern&#237;\DOKLADY_K_ZA&#344;&#205;ZEN&#205;\Protokoly_k_za&#345;&#237;zen&#237;\714A_Rokycany-Nezv&#283;stice\Rokycany-Miro&#353;ov\PZS_km_2,656" TargetMode="External"/><Relationship Id="rId196" Type="http://schemas.openxmlformats.org/officeDocument/2006/relationships/hyperlink" Target="file:///\\OR00000PLZNT011\SSZT_PLZ-Intern&#237;\DOKLADY_K_ZA&#344;&#205;ZEN&#205;\Protokoly_k_za&#345;&#237;zen&#237;\712A_Vejprnice-&#268;.Kubice\&#382;st.%20&#268;.Kubice" TargetMode="External"/><Relationship Id="rId200" Type="http://schemas.openxmlformats.org/officeDocument/2006/relationships/hyperlink" Target="file:///\\OR00000PLZNT011\SSZT_PLZ-Intern&#237;\DOKLADY_K_ZA&#344;&#205;ZEN&#205;\Protokoly_k_za&#345;&#237;zen&#237;\712A_Vejprnice-&#268;.Kubice\&#382;st.%20Stod" TargetMode="External"/><Relationship Id="rId382" Type="http://schemas.openxmlformats.org/officeDocument/2006/relationships/hyperlink" Target="file:///\\OR00000PLZNT011\SSZT_PLZ-Intern&#237;\DOKLADY_K_ZA&#344;&#205;ZEN&#205;\Protokoly_k_za&#345;&#237;zen&#237;\714A_Rokycany-Nezv&#283;stice\P&#345;&#237;kosice-Nezv&#283;stice\PZS%20km%2024,000" TargetMode="External"/><Relationship Id="rId16" Type="http://schemas.openxmlformats.org/officeDocument/2006/relationships/hyperlink" Target="file:///\\OR00000PLZNT011\SSZT_PLZ-Intern&#237;\DOKLADY_K_ZA&#344;&#205;ZEN&#205;\Protokoly_k_za&#345;&#237;zen&#237;\711_Plze&#328;-&#381;.Ruda\&#382;st.%20&#352;pi&#269;&#225;k" TargetMode="External"/><Relationship Id="rId221" Type="http://schemas.openxmlformats.org/officeDocument/2006/relationships/hyperlink" Target="file:///\\OR00000PLZNT011\SSZT_PLZ-Intern&#237;\DOKLADY_K_ZA&#344;&#205;ZEN&#205;\Protokoly_k_za&#345;&#237;zen&#237;\713A_Plze&#328;-Zbiroh\TZZ%20Ejpovice-Plze&#328;" TargetMode="External"/><Relationship Id="rId242" Type="http://schemas.openxmlformats.org/officeDocument/2006/relationships/hyperlink" Target="file:///\\OR00000PLZNT011\SSZT_PLZ-Intern&#237;\DOKLADY_K_ZA&#344;&#205;ZEN&#205;\Protokoly_k_za&#345;&#237;zen&#237;\717A_Doma&#382;lice-Plan&#225;\PZS%20km%206,240" TargetMode="External"/><Relationship Id="rId263" Type="http://schemas.openxmlformats.org/officeDocument/2006/relationships/hyperlink" Target="file:///\\OR00000PLZNT011\SSZT_PLZ-Intern&#237;\DOKLADY_K_ZA&#344;&#205;ZEN&#205;\Protokoly_k_za&#345;&#237;zen&#237;\719_Plze&#328;-&#381;atec\PZS%20km%209,213" TargetMode="External"/><Relationship Id="rId284" Type="http://schemas.openxmlformats.org/officeDocument/2006/relationships/hyperlink" Target="file:///\\OR00000PLZNT011\SSZT_PLZ-Intern&#237;\DOKLADY_K_ZA&#344;&#205;ZEN&#205;\Protokoly_k_za&#345;&#237;zen&#237;\719_Plze&#328;-&#381;atec\&#382;st.Horn&#237;%20B&#345;&#237;za" TargetMode="External"/><Relationship Id="rId319" Type="http://schemas.openxmlformats.org/officeDocument/2006/relationships/hyperlink" Target="file:///\\OR00000PLZNT011\SSZT_PLZ-Intern&#237;\DOKLADY_K_ZA&#344;&#205;ZEN&#205;\Protokoly_k_za&#345;&#237;zen&#237;\720_Plze&#328;-Cheb\&#382;st.%20Svoj&#353;&#237;n" TargetMode="External"/><Relationship Id="rId37" Type="http://schemas.openxmlformats.org/officeDocument/2006/relationships/hyperlink" Target="file:///\\OR00000PLZNT011\SSZT_PLZ-Intern&#237;\DOKLADY_K_ZA&#344;&#205;ZEN&#205;\Protokoly_k_za&#345;&#237;zen&#237;\710A_Hora&#382;&#271;ovice-Klatovy\PZS%20km%2030,203" TargetMode="External"/><Relationship Id="rId58" Type="http://schemas.openxmlformats.org/officeDocument/2006/relationships/hyperlink" Target="file:///\\OR00000PLZNT011\SSZT_PLZ-Intern&#237;\DOKLADY_K_ZA&#344;&#205;ZEN&#205;\Protokoly_k_za&#345;&#237;zen&#237;\710A_Hora&#382;&#271;ovice-Klatovy\PZS%20km%2056,202" TargetMode="External"/><Relationship Id="rId79" Type="http://schemas.openxmlformats.org/officeDocument/2006/relationships/hyperlink" Target="file:///\\OR00000PLZNT011\SSZT_PLZ-Intern&#237;\DOKLADY_K_ZA&#344;&#205;ZEN&#205;\Protokoly_k_za&#345;&#237;zen&#237;\709B_Hora&#382;&#271;ovice_p&#345;.-Plze&#328;\PZS%20km%20328,577" TargetMode="External"/><Relationship Id="rId102" Type="http://schemas.openxmlformats.org/officeDocument/2006/relationships/hyperlink" Target="file:///\\OR00000PLZNT011\SSZT_PLZ-Intern&#237;\DOKLADY_K_ZA&#344;&#205;ZEN&#205;\Protokoly_k_za&#345;&#237;zen&#237;\711_Plze&#328;-&#381;.Ruda\PZS%20km%202,891" TargetMode="External"/><Relationship Id="rId123" Type="http://schemas.openxmlformats.org/officeDocument/2006/relationships/hyperlink" Target="file:///\\OR00000PLZNT011\SSZT_PLZ-Intern&#237;\DOKLADY_K_ZA&#344;&#205;ZEN&#205;\Protokoly_k_za&#345;&#237;zen&#237;\711_Plze&#328;-&#381;.Ruda\PZS%20km%2058,552" TargetMode="External"/><Relationship Id="rId144" Type="http://schemas.openxmlformats.org/officeDocument/2006/relationships/hyperlink" Target="file:///\\OR00000PLZNT011\SSZT_PLZ-Intern&#237;\DOKLADY_K_ZA&#344;&#205;ZEN&#205;\Protokoly_k_za&#345;&#237;zen&#237;\711_Plze&#328;-&#381;.Ruda\&#382;st.%20Klatovy" TargetMode="External"/><Relationship Id="rId330" Type="http://schemas.openxmlformats.org/officeDocument/2006/relationships/hyperlink" Target="file:///\\OR00000PLZNT011\SSZT_PLZ-Intern&#237;\DOKLADY_K_ZA&#344;&#205;ZEN&#205;\Protokoly_k_za&#345;&#237;zen&#237;\720_Plze&#328;-Cheb\&#382;st.%20O&#353;el&#237;n" TargetMode="External"/><Relationship Id="rId90" Type="http://schemas.openxmlformats.org/officeDocument/2006/relationships/hyperlink" Target="file:///\\OR00000PLZNT011\SSZT_PLZ-Intern&#237;\DOKLADY_K_ZA&#344;&#205;ZEN&#205;\Protokoly_k_za&#345;&#237;zen&#237;\710B_Klatovy-Doma&#382;lice\PZS%20km%204,596" TargetMode="External"/><Relationship Id="rId165" Type="http://schemas.openxmlformats.org/officeDocument/2006/relationships/hyperlink" Target="file:///\\OR00000PLZNT011\SSZT_PLZ-Intern&#237;\DOKLADY_K_ZA&#344;&#205;ZEN&#205;\Protokoly_k_za&#345;&#237;zen&#237;\712A_Vejprnice-&#268;.Kubice\PZS%20km%20137,473" TargetMode="External"/><Relationship Id="rId186" Type="http://schemas.openxmlformats.org/officeDocument/2006/relationships/hyperlink" Target="file:///\\OR00000PLZNT011\SSZT_PLZ-Intern&#237;\DOKLADY_K_ZA&#344;&#205;ZEN&#205;\Protokoly_k_za&#345;&#237;zen&#237;\712A_Vejprnice-&#268;.Kubice\PZS%20km%20171,316" TargetMode="External"/><Relationship Id="rId351" Type="http://schemas.openxmlformats.org/officeDocument/2006/relationships/hyperlink" Target="file:///\\OR00000PLZNT011\SSZT_PLZ-Intern&#237;\DOKLADY_K_ZA&#344;&#205;ZEN&#205;\Protokoly_k_za&#345;&#237;zen&#237;\713A_Plze&#328;-Zbiroh\TZZ%20Ejpovice-Plze&#328;" TargetMode="External"/><Relationship Id="rId372" Type="http://schemas.openxmlformats.org/officeDocument/2006/relationships/hyperlink" Target="file:///\\OR00000PLZNT011\SSZT_PLZ-Intern&#237;\DOKLADY_K_ZA&#344;&#205;ZEN&#205;\Protokoly_k_za&#345;&#237;zen&#237;\714A_Rokycany-Nezv&#283;stice\Miro&#353;ov-P&#345;&#237;kosice\PZS_km_12,165" TargetMode="External"/><Relationship Id="rId211" Type="http://schemas.openxmlformats.org/officeDocument/2006/relationships/hyperlink" Target="file:///\\OR00000PLZNT011\SSZT_PLZ-Intern&#237;\DOKLADY_K_ZA&#344;&#205;ZEN&#205;\Protokoly_k_za&#345;&#237;zen&#237;\713A_Plze&#328;-Zbiroh\PZS%20km%2077,253" TargetMode="External"/><Relationship Id="rId232" Type="http://schemas.openxmlformats.org/officeDocument/2006/relationships/hyperlink" Target="file:///\\OR00000PLZNT011\SSZT_PLZ-Intern&#237;\DOKLADY_K_ZA&#344;&#205;ZEN&#205;\Protokoly_k_za&#345;&#237;zen&#237;\714B_Ejpovice-Radnice\PZS%20km%2013,852" TargetMode="External"/><Relationship Id="rId253" Type="http://schemas.openxmlformats.org/officeDocument/2006/relationships/hyperlink" Target="file:///\\OR00000PLZNT011\SSZT_PLZ-Intern&#237;\DOKLADY_K_ZA&#344;&#205;ZEN&#205;\Protokoly_k_za&#345;&#237;zen&#237;\717A_Doma&#382;lice-Plan&#225;\PZS%20km%2053,454" TargetMode="External"/><Relationship Id="rId274" Type="http://schemas.openxmlformats.org/officeDocument/2006/relationships/hyperlink" Target="file:///\\OR00000PLZNT011\SSZT_PLZ-Intern&#237;\DOKLADY_K_ZA&#344;&#205;ZEN&#205;\Protokoly_k_za&#345;&#237;zen&#237;\719_Plze&#328;-&#381;atec\PZS%20km%20142,697" TargetMode="External"/><Relationship Id="rId295" Type="http://schemas.openxmlformats.org/officeDocument/2006/relationships/hyperlink" Target="file:///\\OR00000PLZNT011\SSZT_PLZ-Intern&#237;\DOKLADY_K_ZA&#344;&#205;ZEN&#205;\Protokoly_k_za&#345;&#237;zen&#237;\720_Plze&#328;-Cheb\PZS%20km%20403,194" TargetMode="External"/><Relationship Id="rId309" Type="http://schemas.openxmlformats.org/officeDocument/2006/relationships/hyperlink" Target="file:///\\OR00000PLZNT011\SSZT_PLZ-Intern&#237;\DOKLADY_K_ZA&#344;&#205;ZEN&#205;\Protokoly_k_za&#345;&#237;zen&#237;\720_Plze&#328;-Cheb\TZZ%20Brod-Plan&#225;" TargetMode="External"/><Relationship Id="rId27" Type="http://schemas.openxmlformats.org/officeDocument/2006/relationships/hyperlink" Target="file:///\\OR00000PLZNT011\SSZT_PLZ-Intern&#237;\DOKLADY_K_ZA&#344;&#205;ZEN&#205;\Protokoly_k_za&#345;&#237;zen&#237;\710A_Hora&#382;&#271;ovice-Klatovy\PZS%20km%202,882" TargetMode="External"/><Relationship Id="rId48" Type="http://schemas.openxmlformats.org/officeDocument/2006/relationships/hyperlink" Target="file:///\\OR00000PLZNT011\SSZT_PLZ-Intern&#237;\DOKLADY_K_ZA&#344;&#205;ZEN&#205;\Protokoly_k_za&#345;&#237;zen&#237;\710A_Hora&#382;&#271;ovice-Klatovy\PZS%20km%2044,057" TargetMode="External"/><Relationship Id="rId69" Type="http://schemas.openxmlformats.org/officeDocument/2006/relationships/hyperlink" Target="file:///\\OR00000PLZNT011\SSZT_PLZ-Intern&#237;\DOKLADY_K_ZA&#344;&#205;ZEN&#205;\Protokoly_k_za&#345;&#237;zen&#237;\709B_Hora&#382;&#271;ovice_p&#345;.-Plze&#328;\PZS%20km%20293,204" TargetMode="External"/><Relationship Id="rId113" Type="http://schemas.openxmlformats.org/officeDocument/2006/relationships/hyperlink" Target="file:///\\OR00000PLZNT011\SSZT_PLZ-Intern&#237;\DOKLADY_K_ZA&#344;&#205;ZEN&#205;\Protokoly_k_za&#345;&#237;zen&#237;\711_Plze&#328;-&#381;.Ruda\PZS%20km%2039,136" TargetMode="External"/><Relationship Id="rId134" Type="http://schemas.openxmlformats.org/officeDocument/2006/relationships/hyperlink" Target="file:///\\OR00000PLZNT011\SSZT_PLZ-Intern&#237;\DOKLADY_K_ZA&#344;&#205;ZEN&#205;\Protokoly_k_za&#345;&#237;zen&#237;\711_Plze&#328;-&#381;.Ruda\PZS%20km%2080,645" TargetMode="External"/><Relationship Id="rId320" Type="http://schemas.openxmlformats.org/officeDocument/2006/relationships/hyperlink" Target="file:///\\OR00000PLZNT011\SSZT_PLZ-Intern&#237;\DOKLADY_K_ZA&#344;&#205;ZEN&#205;\Protokoly_k_za&#345;&#237;zen&#237;\720_Plze&#328;-Cheb\TZZ%20Mil&#237;kov-Svoj&#353;&#237;n" TargetMode="External"/><Relationship Id="rId80" Type="http://schemas.openxmlformats.org/officeDocument/2006/relationships/hyperlink" Target="file:///\\OR00000PLZNT011\SSZT_PLZ-Intern&#237;\DOKLADY_K_ZA&#344;&#205;ZEN&#205;\Protokoly_k_za&#345;&#237;zen&#237;\709B_Hora&#382;&#271;ovice_p&#345;.-Plze&#328;\PZS%20km%20330,454" TargetMode="External"/><Relationship Id="rId155" Type="http://schemas.openxmlformats.org/officeDocument/2006/relationships/hyperlink" Target="file:///\\OR00000PLZNT011\SSZT_PLZ-Intern&#237;\DOKLADY_K_ZA&#344;&#205;ZEN&#205;\Protokoly_k_za&#345;&#237;zen&#237;\711_Plze&#328;-&#381;.Ruda\&#382;st.%20Plze&#328;%20Valcha" TargetMode="External"/><Relationship Id="rId176" Type="http://schemas.openxmlformats.org/officeDocument/2006/relationships/hyperlink" Target="file:///\\OR00000PLZNT011\SSZT_PLZ-Intern&#237;\DOKLADY_K_ZA&#344;&#205;ZEN&#205;\Protokoly_k_za&#345;&#237;zen&#237;\712A_Vejprnice-&#268;.Kubice\PZS%20km%20159,074" TargetMode="External"/><Relationship Id="rId197" Type="http://schemas.openxmlformats.org/officeDocument/2006/relationships/hyperlink" Target="file:///\\OR00000PLZNT011\SSZT_PLZ-Intern&#237;\DOKLADY_K_ZA&#344;&#205;ZEN&#205;\Protokoly_k_za&#345;&#237;zen&#237;\712A_Vejprnice-&#268;.Kubice\&#382;st.%20Doma&#382;lice" TargetMode="External"/><Relationship Id="rId341" Type="http://schemas.openxmlformats.org/officeDocument/2006/relationships/hyperlink" Target="file:///\\OR00000PLZNT011\SSZT_PLZ-Intern&#237;\DOKLADY_K_ZA&#344;&#205;ZEN&#205;\Protokoly_k_za&#345;&#237;zen&#237;\717A_Doma&#382;lice-Plan&#225;\PZS%20km%205,895" TargetMode="External"/><Relationship Id="rId362" Type="http://schemas.openxmlformats.org/officeDocument/2006/relationships/hyperlink" Target="file:///\\OR00000PLZNT011\SSZT_PLZ-Intern&#237;\DOKLADY_K_ZA&#344;&#205;ZEN&#205;\Protokoly_k_za&#345;&#237;zen&#237;\714A_Rokycany-Nezv&#283;stice\Rokycany-Miro&#353;ov\PZS_km_3,097" TargetMode="External"/><Relationship Id="rId383" Type="http://schemas.openxmlformats.org/officeDocument/2006/relationships/hyperlink" Target="file:///\\OR00000PLZNT011\SSZT_PLZ-Intern&#237;\DOKLADY_K_ZA&#344;&#205;ZEN&#205;\Protokoly_k_za&#345;&#237;zen&#237;\717A_Doma&#382;lice-Plan&#225;\&#382;st.%20Pob&#283;&#382;ovice" TargetMode="External"/><Relationship Id="rId201" Type="http://schemas.openxmlformats.org/officeDocument/2006/relationships/hyperlink" Target="file:///\\OR00000PLZNT011\SSZT_PLZ-Intern&#237;\DOKLADY_K_ZA&#344;&#205;ZEN&#205;\Protokoly_k_za&#345;&#237;zen&#237;\712A_Vejprnice-&#268;.Kubice\v&#253;h.%20Chot&#283;&#353;ov" TargetMode="External"/><Relationship Id="rId222" Type="http://schemas.openxmlformats.org/officeDocument/2006/relationships/hyperlink" Target="file:///\\OR00000PLZNT011\SSZT_PLZ-Intern&#237;\DOKLADY_K_ZA&#344;&#205;ZEN&#205;\Protokoly_k_za&#345;&#237;zen&#237;\713A_Plze&#328;-Zbiroh\&#382;st.%20Rokycany" TargetMode="External"/><Relationship Id="rId243" Type="http://schemas.openxmlformats.org/officeDocument/2006/relationships/hyperlink" Target="file:///\\OR00000PLZNT011\SSZT_PLZ-Intern&#237;\DOKLADY_K_ZA&#344;&#205;ZEN&#205;\Protokoly_k_za&#345;&#237;zen&#237;\717A_Doma&#382;lice-Plan&#225;\PZS%20km%208,750" TargetMode="External"/><Relationship Id="rId264" Type="http://schemas.openxmlformats.org/officeDocument/2006/relationships/hyperlink" Target="file:///\\OR00000PLZNT011\SSZT_PLZ-Intern&#237;\DOKLADY_K_ZA&#344;&#205;ZEN&#205;\Protokoly_k_za&#345;&#237;zen&#237;\719_Plze&#328;-&#381;atec\PZS%20km%209,848" TargetMode="External"/><Relationship Id="rId285" Type="http://schemas.openxmlformats.org/officeDocument/2006/relationships/hyperlink" Target="file:///\\OR00000PLZNT011\SSZT_PLZ-Intern&#237;\DOKLADY_K_ZA&#344;&#205;ZEN&#205;\Protokoly_k_za&#345;&#237;zen&#237;\719_Plze&#328;-&#381;atec\&#382;st.Kazn&#283;jov" TargetMode="External"/><Relationship Id="rId17" Type="http://schemas.openxmlformats.org/officeDocument/2006/relationships/hyperlink" Target="file:///\\OR00000PLZNT011\SSZT_PLZ-Intern&#237;\DOKLADY_K_ZA&#344;&#205;ZEN&#205;\Protokoly_k_za&#345;&#237;zen&#237;\711_Plze&#328;-&#381;.Ruda\&#382;st.%20Zelen&#225;%20Lhota" TargetMode="External"/><Relationship Id="rId38" Type="http://schemas.openxmlformats.org/officeDocument/2006/relationships/hyperlink" Target="file:///\\OR00000PLZNT011\SSZT_PLZ-Intern&#237;\DOKLADY_K_ZA&#344;&#205;ZEN&#205;\Protokoly_k_za&#345;&#237;zen&#237;\710A_Hora&#382;&#271;ovice-Klatovy\PZS%20km%2031,284" TargetMode="External"/><Relationship Id="rId59" Type="http://schemas.openxmlformats.org/officeDocument/2006/relationships/hyperlink" Target="file:///\\OR00000PLZNT011\SSZT_PLZ-Intern&#237;\DOKLADY_K_ZA&#344;&#205;ZEN&#205;\Protokoly_k_za&#345;&#237;zen&#237;\710A_Hora&#382;&#271;ovice-Klatovy\PZS%20km%2056,559" TargetMode="External"/><Relationship Id="rId103" Type="http://schemas.openxmlformats.org/officeDocument/2006/relationships/hyperlink" Target="file:///\\OR00000PLZNT011\SSZT_PLZ-Intern&#237;\DOKLADY_K_ZA&#344;&#205;ZEN&#205;\Protokoly_k_za&#345;&#237;zen&#237;\711_Plze&#328;-&#381;.Ruda\PZS%20km%203,304" TargetMode="External"/><Relationship Id="rId124" Type="http://schemas.openxmlformats.org/officeDocument/2006/relationships/hyperlink" Target="file:///\\OR00000PLZNT011\SSZT_PLZ-Intern&#237;\DOKLADY_K_ZA&#344;&#205;ZEN&#205;\Protokoly_k_za&#345;&#237;zen&#237;\711_Plze&#328;-&#381;.Ruda\PZS%20km%2059,381" TargetMode="External"/><Relationship Id="rId310" Type="http://schemas.openxmlformats.org/officeDocument/2006/relationships/hyperlink" Target="file:///\\OR00000PLZNT011\SSZT_PLZ-Intern&#237;\DOKLADY_K_ZA&#344;&#205;ZEN&#205;\Protokoly_k_za&#345;&#237;zen&#237;\720_Plze&#328;-Cheb\&#382;st.%20Brod%20nad%20Tichou" TargetMode="External"/><Relationship Id="rId70" Type="http://schemas.openxmlformats.org/officeDocument/2006/relationships/hyperlink" Target="file:///\\OR00000PLZNT011\SSZT_PLZ-Intern&#237;\DOKLADY_K_ZA&#344;&#205;ZEN&#205;\Protokoly_k_za&#345;&#237;zen&#237;\709B_Hora&#382;&#271;ovice_p&#345;.-Plze&#328;\PZS%20km%20304,121" TargetMode="External"/><Relationship Id="rId91" Type="http://schemas.openxmlformats.org/officeDocument/2006/relationships/hyperlink" Target="file:///\\OR00000PLZNT011\SSZT_PLZ-Intern&#237;\DOKLADY_K_ZA&#344;&#205;ZEN&#205;\Protokoly_k_za&#345;&#237;zen&#237;\710B_Klatovy-Doma&#382;lice\PZS%20km%207,693" TargetMode="External"/><Relationship Id="rId145" Type="http://schemas.openxmlformats.org/officeDocument/2006/relationships/hyperlink" Target="file:///\\OR00000PLZNT011\SSZT_PLZ-Intern&#237;\DOKLADY_K_ZA&#344;&#205;ZEN&#205;\Protokoly_k_za&#345;&#237;zen&#237;\711_Plze&#328;-&#381;.Ruda\&#382;st.%20Klatovy" TargetMode="External"/><Relationship Id="rId166" Type="http://schemas.openxmlformats.org/officeDocument/2006/relationships/hyperlink" Target="file:///\\OR00000PLZNT011\SSZT_PLZ-Intern&#237;\DOKLADY_K_ZA&#344;&#205;ZEN&#205;\Protokoly_k_za&#345;&#237;zen&#237;\712A_Vejprnice-&#268;.Kubice\PZS%20km%20141,403" TargetMode="External"/><Relationship Id="rId187" Type="http://schemas.openxmlformats.org/officeDocument/2006/relationships/hyperlink" Target="file:///\\OR00000PLZNT011\SSZT_PLZ-Intern&#237;\DOKLADY_K_ZA&#344;&#205;ZEN&#205;\Protokoly_k_za&#345;&#237;zen&#237;\712A_Vejprnice-&#268;.Kubice\PZS%20km%20171,661" TargetMode="External"/><Relationship Id="rId331" Type="http://schemas.openxmlformats.org/officeDocument/2006/relationships/hyperlink" Target="file:///\\OR00000PLZNT011\SSZT_PLZ-Intern&#237;\DOKLADY_K_ZA&#344;&#205;ZEN&#205;\Protokoly_k_za&#345;&#237;zen&#237;\720_Plze&#328;-Cheb\&#382;st.%20O&#353;el&#237;n" TargetMode="External"/><Relationship Id="rId352" Type="http://schemas.openxmlformats.org/officeDocument/2006/relationships/hyperlink" Target="file:///\\OR00000PLZNT011\SSZT_PLZ-Intern&#237;\DOKLADY_K_ZA&#344;&#205;ZEN&#205;\Protokoly_k_za&#345;&#237;zen&#237;\714C_P&#328;ovany-Bezdru&#382;ice\PZS%20km%203,454" TargetMode="External"/><Relationship Id="rId373" Type="http://schemas.openxmlformats.org/officeDocument/2006/relationships/hyperlink" Target="file:///\\OR00000PLZNT011\SSZT_PLZ-Intern&#237;\DOKLADY_K_ZA&#344;&#205;ZEN&#205;\Protokoly_k_za&#345;&#237;zen&#237;\714A_Rokycany-Nezv&#283;stice\Miro&#353;ov-P&#345;&#237;kosice\PZS_km_12,361" TargetMode="External"/><Relationship Id="rId1" Type="http://schemas.openxmlformats.org/officeDocument/2006/relationships/hyperlink" Target="file:///\\OR00000PLZNT011\SSZT_PLZ-Intern&#237;\DOKLADY_K_ZA&#344;&#205;ZEN&#205;\Protokoly_k_za&#345;&#237;zen&#237;\711_Plze&#328;-&#381;.Ruda\PZS%20km%2045,331" TargetMode="External"/><Relationship Id="rId212" Type="http://schemas.openxmlformats.org/officeDocument/2006/relationships/hyperlink" Target="file:///\\OR00000PLZNT011\SSZT_PLZ-Intern&#237;\DOKLADY_K_ZA&#344;&#205;ZEN&#205;\Protokoly_k_za&#345;&#237;zen&#237;\713A_Plze&#328;-Zbiroh\TZZ%20Ejpovice-Plze&#328;" TargetMode="External"/><Relationship Id="rId233" Type="http://schemas.openxmlformats.org/officeDocument/2006/relationships/hyperlink" Target="file:///\\OR00000PLZNT011\SSZT_PLZ-Intern&#237;\DOKLADY_K_ZA&#344;&#205;ZEN&#205;\Protokoly_k_za&#345;&#237;zen&#237;\714B_Ejpovice-Radnice\PZS%20km%2015,054" TargetMode="External"/><Relationship Id="rId254" Type="http://schemas.openxmlformats.org/officeDocument/2006/relationships/hyperlink" Target="file:///\\OR00000PLZNT011\SSZT_PLZ-Intern&#237;\DOKLADY_K_ZA&#344;&#205;ZEN&#205;\Protokoly_k_za&#345;&#237;zen&#237;\717A_Doma&#382;lice-Plan&#225;\PZS%20km%2056,357" TargetMode="External"/><Relationship Id="rId28" Type="http://schemas.openxmlformats.org/officeDocument/2006/relationships/hyperlink" Target="file:///\\OR00000PLZNT011\SSZT_PLZ-Intern&#237;\DOKLADY_K_ZA&#344;&#205;ZEN&#205;\Protokoly_k_za&#345;&#237;zen&#237;\710A_Hora&#382;&#271;ovice-Klatovy\PZS%20km%2010,166" TargetMode="External"/><Relationship Id="rId49" Type="http://schemas.openxmlformats.org/officeDocument/2006/relationships/hyperlink" Target="file:///\\OR00000PLZNT011\SSZT_PLZ-Intern&#237;\DOKLADY_K_ZA&#344;&#205;ZEN&#205;\Protokoly_k_za&#345;&#237;zen&#237;\710A_Hora&#382;&#271;ovice-Klatovy\PZS%20km%2044,742" TargetMode="External"/><Relationship Id="rId114" Type="http://schemas.openxmlformats.org/officeDocument/2006/relationships/hyperlink" Target="file:///\\OR00000PLZNT011\SSZT_PLZ-Intern&#237;\DOKLADY_K_ZA&#344;&#205;ZEN&#205;\Protokoly_k_za&#345;&#237;zen&#237;\711_Plze&#328;-&#381;.Ruda\PZS%20km%2042,996" TargetMode="External"/><Relationship Id="rId275" Type="http://schemas.openxmlformats.org/officeDocument/2006/relationships/hyperlink" Target="file:///\\OR00000PLZNT011\SSZT_PLZ-Intern&#237;\DOKLADY_K_ZA&#344;&#205;ZEN&#205;\Protokoly_k_za&#345;&#237;zen&#237;\719_Plze&#328;-&#381;atec\PZS%20km%20143,676+143,786" TargetMode="External"/><Relationship Id="rId296" Type="http://schemas.openxmlformats.org/officeDocument/2006/relationships/hyperlink" Target="file:///\\OR00000PLZNT011\SSZT_PLZ-Intern&#237;\DOKLADY_K_ZA&#344;&#205;ZEN&#205;\Protokoly_k_za&#345;&#237;zen&#237;\720_Plze&#328;-Cheb\PZS%20km%20408,864" TargetMode="External"/><Relationship Id="rId300" Type="http://schemas.openxmlformats.org/officeDocument/2006/relationships/hyperlink" Target="file:///\\OR00000PLZNT011\SSZT_PLZ-Intern&#237;\DOKLADY_K_ZA&#344;&#205;ZEN&#205;\Protokoly_k_za&#345;&#237;zen&#237;\720_Plze&#328;-Cheb\TZZ%20Pavlovice-Brod" TargetMode="External"/><Relationship Id="rId60" Type="http://schemas.openxmlformats.org/officeDocument/2006/relationships/hyperlink" Target="file:///\\OR00000PLZNT011\SSZT_PLZ-Intern&#237;\DOKLADY_K_ZA&#344;&#205;ZEN&#205;\Protokoly_k_za&#345;&#237;zen&#237;\710A_Hora&#382;&#271;ovice-Klatovy\PZS%20km%2057,204" TargetMode="External"/><Relationship Id="rId81" Type="http://schemas.openxmlformats.org/officeDocument/2006/relationships/hyperlink" Target="file:///\\OR00000PLZNT011\SSZT_PLZ-Intern&#237;\DOKLADY_K_ZA&#344;&#205;ZEN&#205;\Protokoly_k_za&#345;&#237;zen&#237;\709B_Hora&#382;&#271;ovice_p&#345;.-Plze&#328;\PZS%20km%20331,019" TargetMode="External"/><Relationship Id="rId135" Type="http://schemas.openxmlformats.org/officeDocument/2006/relationships/hyperlink" Target="file:///\\OR00000PLZNT011\SSZT_PLZ-Intern&#237;\DOKLADY_K_ZA&#344;&#205;ZEN&#205;\Protokoly_k_za&#345;&#237;zen&#237;\711_Plze&#328;-&#381;.Ruda\PZS%20km%2082,235" TargetMode="External"/><Relationship Id="rId156" Type="http://schemas.openxmlformats.org/officeDocument/2006/relationships/hyperlink" Target="file:///\\OR00000PLZNT011\SSZT_PLZ-Intern&#237;\DOKLADY_K_ZA&#344;&#205;ZEN&#205;\Protokoly_k_za&#345;&#237;zen&#237;\712A_Vejprnice-&#268;.Kubice\PZS%20km%20117,860" TargetMode="External"/><Relationship Id="rId177" Type="http://schemas.openxmlformats.org/officeDocument/2006/relationships/hyperlink" Target="file:///\\OR00000PLZNT011\SSZT_PLZ-Intern&#237;\DOKLADY_K_ZA&#344;&#205;ZEN&#205;\Protokoly_k_za&#345;&#237;zen&#237;\712A_Vejprnice-&#268;.Kubice\PZS%20km%20160,231" TargetMode="External"/><Relationship Id="rId198" Type="http://schemas.openxmlformats.org/officeDocument/2006/relationships/hyperlink" Target="file:///\\OR00000PLZNT011\SSZT_PLZ-Intern&#237;\DOKLADY_K_ZA&#344;&#205;ZEN&#205;\Protokoly_k_za&#345;&#237;zen&#237;\712A_Vejprnice-&#268;.Kubice\&#382;st.%20N&#253;&#345;any" TargetMode="External"/><Relationship Id="rId321" Type="http://schemas.openxmlformats.org/officeDocument/2006/relationships/hyperlink" Target="file:///\\OR00000PLZNT011\SSZT_PLZ-Intern&#237;\DOKLADY_K_ZA&#344;&#205;ZEN&#205;\Protokoly_k_za&#345;&#237;zen&#237;\720_Plze&#328;-Cheb\&#382;st.%20P&#328;ovany" TargetMode="External"/><Relationship Id="rId342" Type="http://schemas.openxmlformats.org/officeDocument/2006/relationships/hyperlink" Target="file:///\\OR00000PLZNT011\SSZT_PLZ-Intern&#237;\DOKLADY_K_ZA&#344;&#205;ZEN&#205;\Protokoly_k_za&#345;&#237;zen&#237;\717A_Doma&#382;lice-Plan&#225;\PZS%20km%206,453" TargetMode="External"/><Relationship Id="rId363" Type="http://schemas.openxmlformats.org/officeDocument/2006/relationships/hyperlink" Target="file:///\\OR00000PLZNT011\SSZT_PLZ-Intern&#237;\DOKLADY_K_ZA&#344;&#205;ZEN&#205;\Protokoly_k_za&#345;&#237;zen&#237;\714A_Rokycany-Nezv&#283;stice\Rokycany-Miro&#353;ov\PZS_km_3,892" TargetMode="External"/><Relationship Id="rId384" Type="http://schemas.openxmlformats.org/officeDocument/2006/relationships/hyperlink" Target="file:///\\OR00000PLZNT011\SSZT_PLZ-Intern&#237;\DOKLADY_K_ZA&#344;&#205;ZEN&#205;\Protokoly_k_za&#345;&#237;zen&#237;\Uzel_Plze&#328;\PZS%20km%20348,398-PL2" TargetMode="External"/><Relationship Id="rId202" Type="http://schemas.openxmlformats.org/officeDocument/2006/relationships/hyperlink" Target="file:///\\OR00000PLZNT011\SSZT_PLZ-Intern&#237;\DOKLADY_K_ZA&#344;&#205;ZEN&#205;\Protokoly_k_za&#345;&#237;zen&#237;\712A_Vejprnice-&#268;.Kubice\&#382;st.%20Sta&#328;kov" TargetMode="External"/><Relationship Id="rId223" Type="http://schemas.openxmlformats.org/officeDocument/2006/relationships/hyperlink" Target="file:///\\OR00000PLZNT011\SSZT_PLZ-Intern&#237;\DOKLADY_K_ZA&#344;&#205;ZEN&#205;\Protokoly_k_za&#345;&#237;zen&#237;\713A_Plze&#328;-Zbiroh\TZZ%20Holoubkov-Rokycany" TargetMode="External"/><Relationship Id="rId244" Type="http://schemas.openxmlformats.org/officeDocument/2006/relationships/hyperlink" Target="file:///\\OR00000PLZNT011\SSZT_PLZ-Intern&#237;\DOKLADY_K_ZA&#344;&#205;ZEN&#205;\Protokoly_k_za&#345;&#237;zen&#237;\717A_Doma&#382;lice-Plan&#225;\PZS%20km%2011,495" TargetMode="External"/><Relationship Id="rId18" Type="http://schemas.openxmlformats.org/officeDocument/2006/relationships/hyperlink" Target="file:///\\OR00000PLZNT011\SSZT_PLZ-Intern&#237;\DOKLADY_K_ZA&#344;&#205;ZEN&#205;\Protokoly_k_za&#345;&#237;zen&#237;\711_Plze&#328;-&#381;.Ruda\&#382;st.%20Zelen&#225;%20Lhota" TargetMode="External"/><Relationship Id="rId39" Type="http://schemas.openxmlformats.org/officeDocument/2006/relationships/hyperlink" Target="file:///\\OR00000PLZNT011\SSZT_PLZ-Intern&#237;\DOKLADY_K_ZA&#344;&#205;ZEN&#205;\Protokoly_k_za&#345;&#237;zen&#237;\710A_Hora&#382;&#271;ovice-Klatovy\PZS%20km%2032,713" TargetMode="External"/><Relationship Id="rId265" Type="http://schemas.openxmlformats.org/officeDocument/2006/relationships/hyperlink" Target="file:///\\OR00000PLZNT011\SSZT_PLZ-Intern&#237;\DOKLADY_K_ZA&#344;&#205;ZEN&#205;\Protokoly_k_za&#345;&#237;zen&#237;\719_Plze&#328;-&#381;atec\PZS%20km%2010,513" TargetMode="External"/><Relationship Id="rId286" Type="http://schemas.openxmlformats.org/officeDocument/2006/relationships/hyperlink" Target="file:///\\OR00000PLZNT011\SSZT_PLZ-Intern&#237;\DOKLADY_K_ZA&#344;&#205;ZEN&#205;\Protokoly_k_za&#345;&#237;zen&#237;\719_Plze&#328;-&#381;atec\&#382;st.Kazn&#283;jov" TargetMode="External"/><Relationship Id="rId50" Type="http://schemas.openxmlformats.org/officeDocument/2006/relationships/hyperlink" Target="file:///\\OR00000PLZNT011\SSZT_PLZ-Intern&#237;\DOKLADY_K_ZA&#344;&#205;ZEN&#205;\Protokoly_k_za&#345;&#237;zen&#237;\710A_Hora&#382;&#271;ovice-Klatovy\PZS%20km%2045,696" TargetMode="External"/><Relationship Id="rId104" Type="http://schemas.openxmlformats.org/officeDocument/2006/relationships/hyperlink" Target="file:///\\OR00000PLZNT011\SSZT_PLZ-Intern&#237;\DOKLADY_K_ZA&#344;&#205;ZEN&#205;\Protokoly_k_za&#345;&#237;zen&#237;\711_Plze&#328;-&#381;.Ruda\PZS%20km%203,544" TargetMode="External"/><Relationship Id="rId125" Type="http://schemas.openxmlformats.org/officeDocument/2006/relationships/hyperlink" Target="file:///\\OR00000PLZNT011\SSZT_PLZ-Intern&#237;\DOKLADY_K_ZA&#344;&#205;ZEN&#205;\Protokoly_k_za&#345;&#237;zen&#237;\711_Plze&#328;-&#381;.Ruda\PZS%20km%2062,586" TargetMode="External"/><Relationship Id="rId146" Type="http://schemas.openxmlformats.org/officeDocument/2006/relationships/hyperlink" Target="file:///\\OR00000PLZNT011\SSZT_PLZ-Intern&#237;\DOKLADY_K_ZA&#344;&#205;ZEN&#205;\Protokoly_k_za&#345;&#237;zen&#237;\711_Plze&#328;-&#381;.Ruda\&#382;st.%20N&#253;rsko" TargetMode="External"/><Relationship Id="rId167" Type="http://schemas.openxmlformats.org/officeDocument/2006/relationships/hyperlink" Target="file:///\\OR00000PLZNT011\SSZT_PLZ-Intern&#237;\DOKLADY_K_ZA&#344;&#205;ZEN&#205;\Protokoly_k_za&#345;&#237;zen&#237;\712A_Vejprnice-&#268;.Kubice\PZS%20km%20147,999" TargetMode="External"/><Relationship Id="rId188" Type="http://schemas.openxmlformats.org/officeDocument/2006/relationships/hyperlink" Target="file:///\\OR00000PLZNT011\SSZT_PLZ-Intern&#237;\DOKLADY_K_ZA&#344;&#205;ZEN&#205;\Protokoly_k_za&#345;&#237;zen&#237;\712A_Vejprnice-&#268;.Kubice\PZS%20km%20176,206" TargetMode="External"/><Relationship Id="rId311" Type="http://schemas.openxmlformats.org/officeDocument/2006/relationships/hyperlink" Target="file:///\\OR00000PLZNT011\SSZT_PLZ-Intern&#237;\DOKLADY_K_ZA&#344;&#205;ZEN&#205;\Protokoly_k_za&#345;&#237;zen&#237;\720_Plze&#328;-Cheb\&#382;st.%20Brod%20nad%20Tichou" TargetMode="External"/><Relationship Id="rId332" Type="http://schemas.openxmlformats.org/officeDocument/2006/relationships/hyperlink" Target="file:///\\OR00000PLZNT011\SSZT_PLZ-Intern&#237;\DOKLADY_K_ZA&#344;&#205;ZEN&#205;\Protokoly_k_za&#345;&#237;zen&#237;\720_Plze&#328;-Cheb\&#382;st.%20St&#345;&#237;bro" TargetMode="External"/><Relationship Id="rId353" Type="http://schemas.openxmlformats.org/officeDocument/2006/relationships/hyperlink" Target="file:///\\OR00000PLZNT011\SSZT_PLZ-Intern&#237;\DOKLADY_K_ZA&#344;&#205;ZEN&#205;\Protokoly_k_za&#345;&#237;zen&#237;\714A_Rokycany-Nezv&#283;stice\Kamenn&#253;%20&#218;jezd" TargetMode="External"/><Relationship Id="rId374" Type="http://schemas.openxmlformats.org/officeDocument/2006/relationships/hyperlink" Target="file:///\\OR00000PLZNT011\SSZT_PLZ-Intern&#237;\DOKLADY_K_ZA&#344;&#205;ZEN&#205;\Protokoly_k_za&#345;&#237;zen&#237;\714A_Rokycany-Nezv&#283;stice\P&#345;&#237;kosice-Nezv&#283;stice\PZS%20km%2012,933" TargetMode="External"/><Relationship Id="rId71" Type="http://schemas.openxmlformats.org/officeDocument/2006/relationships/hyperlink" Target="file:///\\OR00000PLZNT011\SSZT_PLZ-Intern&#237;\DOKLADY_K_ZA&#344;&#205;ZEN&#205;\Protokoly_k_za&#345;&#237;zen&#237;\709B_Hora&#382;&#271;ovice_p&#345;.-Plze&#328;\PZS%20km%20304,770" TargetMode="External"/><Relationship Id="rId92" Type="http://schemas.openxmlformats.org/officeDocument/2006/relationships/hyperlink" Target="file:///\\OR00000PLZNT011\SSZT_PLZ-Intern&#237;\DOKLADY_K_ZA&#344;&#205;ZEN&#205;\Protokoly_k_za&#345;&#237;zen&#237;\710B_Klatovy-Doma&#382;lice\PZS%20km%2015,115" TargetMode="External"/><Relationship Id="rId213" Type="http://schemas.openxmlformats.org/officeDocument/2006/relationships/hyperlink" Target="file:///\\OR00000PLZNT011\SSZT_PLZ-Intern&#237;\DOKLADY_K_ZA&#344;&#205;ZEN&#205;\Protokoly_k_za&#345;&#237;zen&#237;\713A_Plze&#328;-Zbiroh\TZZ%20Holoubkov-Rokycany" TargetMode="External"/><Relationship Id="rId234" Type="http://schemas.openxmlformats.org/officeDocument/2006/relationships/hyperlink" Target="file:///\\OR00000PLZNT011\SSZT_PLZ-Intern&#237;\DOKLADY_K_ZA&#344;&#205;ZEN&#205;\Protokoly_k_za&#345;&#237;zen&#237;\714B_Ejpovice-Radnice\PZS%20km%2015,555" TargetMode="External"/><Relationship Id="rId2" Type="http://schemas.openxmlformats.org/officeDocument/2006/relationships/hyperlink" Target="file:///\\OR00000PLZNT011\SSZT_PLZ-Intern&#237;\DOKLADY_K_ZA&#344;&#205;ZEN&#205;\Protokoly_k_za&#345;&#237;zen&#237;\711_Plze&#328;-&#381;.Ruda\PZS%20km%2066,362" TargetMode="External"/><Relationship Id="rId29" Type="http://schemas.openxmlformats.org/officeDocument/2006/relationships/hyperlink" Target="file:///\\OR00000PLZNT011\SSZT_PLZ-Intern&#237;\DOKLADY_K_ZA&#344;&#205;ZEN&#205;\Protokoly_k_za&#345;&#237;zen&#237;\710A_Hora&#382;&#271;ovice-Klatovy\PZS%20km%2011,549" TargetMode="External"/><Relationship Id="rId255" Type="http://schemas.openxmlformats.org/officeDocument/2006/relationships/hyperlink" Target="file:///\\OR00000PLZNT011\SSZT_PLZ-Intern&#237;\DOKLADY_K_ZA&#344;&#205;ZEN&#205;\Protokoly_k_za&#345;&#237;zen&#237;\717A_Doma&#382;lice-Plan&#225;\PZS%20km%2057,996" TargetMode="External"/><Relationship Id="rId276" Type="http://schemas.openxmlformats.org/officeDocument/2006/relationships/hyperlink" Target="file:///\\OR00000PLZNT011\SSZT_PLZ-Intern&#237;\DOKLADY_K_ZA&#344;&#205;ZEN&#205;\Protokoly_k_za&#345;&#237;zen&#237;\719_Plze&#328;-&#381;atec\PZS%20km%20145,935" TargetMode="External"/><Relationship Id="rId297" Type="http://schemas.openxmlformats.org/officeDocument/2006/relationships/hyperlink" Target="file:///\\OR00000PLZNT011\SSZT_PLZ-Intern&#237;\DOKLADY_K_ZA&#344;&#205;ZEN&#205;\Protokoly_k_za&#345;&#237;zen&#237;\720_Plze&#328;-Cheb\PZS%20km%20416,557" TargetMode="External"/><Relationship Id="rId40" Type="http://schemas.openxmlformats.org/officeDocument/2006/relationships/hyperlink" Target="file:///\\OR00000PLZNT011\SSZT_PLZ-Intern&#237;\DOKLADY_K_ZA&#344;&#205;ZEN&#205;\Protokoly_k_za&#345;&#237;zen&#237;\710A_Hora&#382;&#271;ovice-Klatovy\PZS%20km%2033,855" TargetMode="External"/><Relationship Id="rId115" Type="http://schemas.openxmlformats.org/officeDocument/2006/relationships/hyperlink" Target="file:///\\OR00000PLZNT011\SSZT_PLZ-Intern&#237;\DOKLADY_K_ZA&#344;&#205;ZEN&#205;\Protokoly_k_za&#345;&#237;zen&#237;\711_Plze&#328;-&#381;.Ruda\PZS%20km%2044,499" TargetMode="External"/><Relationship Id="rId136" Type="http://schemas.openxmlformats.org/officeDocument/2006/relationships/hyperlink" Target="file:///\\OR00000PLZNT011\SSZT_PLZ-Intern&#237;\DOKLADY_K_ZA&#344;&#205;ZEN&#205;\Protokoly_k_za&#345;&#237;zen&#237;\711_Plze&#328;-&#381;.Ruda\PZS%20km%2085,557" TargetMode="External"/><Relationship Id="rId157" Type="http://schemas.openxmlformats.org/officeDocument/2006/relationships/hyperlink" Target="file:///\\OR00000PLZNT011\SSZT_PLZ-Intern&#237;\DOKLADY_K_ZA&#344;&#205;ZEN&#205;\Protokoly_k_za&#345;&#237;zen&#237;\712A_Vejprnice-&#268;.Kubice\PZS%20km%20122,022" TargetMode="External"/><Relationship Id="rId178" Type="http://schemas.openxmlformats.org/officeDocument/2006/relationships/hyperlink" Target="file:///\\OR00000PLZNT011\SSZT_PLZ-Intern&#237;\DOKLADY_K_ZA&#344;&#205;ZEN&#205;\Protokoly_k_za&#345;&#237;zen&#237;\712A_Vejprnice-&#268;.Kubice\PZS%20km%20160,941" TargetMode="External"/><Relationship Id="rId301" Type="http://schemas.openxmlformats.org/officeDocument/2006/relationships/hyperlink" Target="file:///\\OR00000PLZNT011\SSZT_PLZ-Intern&#237;\DOKLADY_K_ZA&#344;&#205;ZEN&#205;\Protokoly_k_za&#345;&#237;zen&#237;\720_Plze&#328;-Cheb\TZZ%20Plan&#225;-Chodov&#225;%20Plan&#225;" TargetMode="External"/><Relationship Id="rId322" Type="http://schemas.openxmlformats.org/officeDocument/2006/relationships/hyperlink" Target="file:///\\OR00000PLZNT011\SSZT_PLZ-Intern&#237;\DOKLADY_K_ZA&#344;&#205;ZEN&#205;\Protokoly_k_za&#345;&#237;zen&#237;\720_Plze&#328;-Cheb\&#382;st.%20P&#328;ovany" TargetMode="External"/><Relationship Id="rId343" Type="http://schemas.openxmlformats.org/officeDocument/2006/relationships/hyperlink" Target="file:///\\OR00000PLZNT011\SSZT_PLZ-Intern&#237;\DOKLADY_K_ZA&#344;&#205;ZEN&#205;\Protokoly_k_za&#345;&#237;zen&#237;\717A_Doma&#382;lice-Plan&#225;\PZS%20km%209,563" TargetMode="External"/><Relationship Id="rId364" Type="http://schemas.openxmlformats.org/officeDocument/2006/relationships/hyperlink" Target="file:///\\OR00000PLZNT011\SSZT_PLZ-Intern&#237;\DOKLADY_K_ZA&#344;&#205;ZEN&#205;\Protokoly_k_za&#345;&#237;zen&#237;\714A_Rokycany-Nezv&#283;stice\Rokycany-Miro&#353;ov\PZS_km_4,731" TargetMode="External"/><Relationship Id="rId61" Type="http://schemas.openxmlformats.org/officeDocument/2006/relationships/hyperlink" Target="file:///\\OR00000PLZNT011\SSZT_PLZ-Intern&#237;\DOKLADY_K_ZA&#344;&#205;ZEN&#205;\Protokoly_k_za&#345;&#237;zen&#237;\710A_Hora&#382;&#271;ovice-Klatovy\&#382;st.%20Hr&#225;dek%20u%20Su&#353;ice" TargetMode="External"/><Relationship Id="rId82" Type="http://schemas.openxmlformats.org/officeDocument/2006/relationships/hyperlink" Target="file:///\\OR00000PLZNT011\SSZT_PLZ-Intern&#237;\DOKLADY_K_ZA&#344;&#205;ZEN&#205;\Protokoly_k_za&#345;&#237;zen&#237;\709B_Hora&#382;&#271;ovice_p&#345;.-Plze&#328;\PZS%20km%20331,469" TargetMode="External"/><Relationship Id="rId199" Type="http://schemas.openxmlformats.org/officeDocument/2006/relationships/hyperlink" Target="file:///\\OR00000PLZNT011\SSZT_PLZ-Intern&#237;\DOKLADY_K_ZA&#344;&#205;ZEN&#205;\Protokoly_k_za&#345;&#237;zen&#237;\712A_Vejprnice-&#268;.Kubice\&#382;st.%20Hol&#253;&#353;ov" TargetMode="External"/><Relationship Id="rId203" Type="http://schemas.openxmlformats.org/officeDocument/2006/relationships/hyperlink" Target="file:///\\OR00000PLZNT011\SSZT_PLZ-Intern&#237;\DOKLADY_K_ZA&#344;&#205;ZEN&#205;\Protokoly_k_za&#345;&#237;zen&#237;\712A_Vejprnice-&#268;.Kubice\v&#253;h.%20Radonice" TargetMode="External"/><Relationship Id="rId385" Type="http://schemas.openxmlformats.org/officeDocument/2006/relationships/hyperlink" Target="file:///\\OR00000PLZNT011\SSZT_PLZ-Intern&#237;\DOKLADY_K_ZA&#344;&#205;ZEN&#205;\Protokoly_k_za&#345;&#237;zen&#237;\709B_Hora&#382;&#271;ovice_p&#345;.-Plze&#328;\PZS%20km%20319,916" TargetMode="External"/><Relationship Id="rId19" Type="http://schemas.openxmlformats.org/officeDocument/2006/relationships/hyperlink" Target="file:///\\OR00000PLZNT011\SSZT_PLZ-Intern&#237;\DOKLADY_K_ZA&#344;&#205;ZEN&#205;\Protokoly_k_za&#345;&#237;zen&#237;\711_Plze&#328;-&#381;.Ruda\PZS%20km%201,689" TargetMode="External"/><Relationship Id="rId224" Type="http://schemas.openxmlformats.org/officeDocument/2006/relationships/hyperlink" Target="file:///\\OR00000PLZNT011\SSZT_PLZ-Intern&#237;\DOKLADY_K_ZA&#344;&#205;ZEN&#205;\Protokoly_k_za&#345;&#237;zen&#237;\713A_Plze&#328;-Zbiroh\TZZ%20Zbiroh-Ho&#345;ovice" TargetMode="External"/><Relationship Id="rId245" Type="http://schemas.openxmlformats.org/officeDocument/2006/relationships/hyperlink" Target="file:///\\OR00000PLZNT011\SSZT_PLZ-Intern&#237;\DOKLADY_K_ZA&#344;&#205;ZEN&#205;\Protokoly_k_za&#345;&#237;zen&#237;\717A_Doma&#382;lice-Plan&#225;\PZS%20km%2016,168" TargetMode="External"/><Relationship Id="rId266" Type="http://schemas.openxmlformats.org/officeDocument/2006/relationships/hyperlink" Target="file:///\\OR00000PLZNT011\SSZT_PLZ-Intern&#237;\DOKLADY_K_ZA&#344;&#205;ZEN&#205;\Protokoly_k_za&#345;&#237;zen&#237;\719_Plze&#328;-&#381;atec\PZS%20km%2011,217" TargetMode="External"/><Relationship Id="rId287" Type="http://schemas.openxmlformats.org/officeDocument/2006/relationships/hyperlink" Target="file:///\\OR00000PLZNT011\SSZT_PLZ-Intern&#237;\DOKLADY_K_ZA&#344;&#205;ZEN&#205;\Protokoly_k_za&#345;&#237;zen&#237;\719_Plze&#328;-&#381;atec\&#382;st.&#381;ihle" TargetMode="External"/><Relationship Id="rId30" Type="http://schemas.openxmlformats.org/officeDocument/2006/relationships/hyperlink" Target="file:///\\OR00000PLZNT011\SSZT_PLZ-Intern&#237;\DOKLADY_K_ZA&#344;&#205;ZEN&#205;\Protokoly_k_za&#345;&#237;zen&#237;\710A_Hora&#382;&#271;ovice-Klatovy\PZS%20km%2014,195" TargetMode="External"/><Relationship Id="rId105" Type="http://schemas.openxmlformats.org/officeDocument/2006/relationships/hyperlink" Target="file:///\\OR00000PLZNT011\SSZT_PLZ-Intern&#237;\DOKLADY_K_ZA&#344;&#205;ZEN&#205;\Protokoly_k_za&#345;&#237;zen&#237;\711_Plze&#328;-&#381;.Ruda\PZS%20km%2026,073" TargetMode="External"/><Relationship Id="rId126" Type="http://schemas.openxmlformats.org/officeDocument/2006/relationships/hyperlink" Target="file:///\\OR00000PLZNT011\SSZT_PLZ-Intern&#237;\DOKLADY_K_ZA&#344;&#205;ZEN&#205;\Protokoly_k_za&#345;&#237;zen&#237;\711_Plze&#328;-&#381;.Ruda\PZS%20km%2065,934" TargetMode="External"/><Relationship Id="rId147" Type="http://schemas.openxmlformats.org/officeDocument/2006/relationships/hyperlink" Target="file:///\\OR00000PLZNT011\SSZT_PLZ-Intern&#237;\DOKLADY_K_ZA&#344;&#205;ZEN&#205;\Protokoly_k_za&#345;&#237;zen&#237;\711_Plze&#328;-&#381;.Ruda\&#382;st.%20Janovice%20nad%20&#218;hlavou" TargetMode="External"/><Relationship Id="rId168" Type="http://schemas.openxmlformats.org/officeDocument/2006/relationships/hyperlink" Target="file:///\\OR00000PLZNT011\SSZT_PLZ-Intern&#237;\DOKLADY_K_ZA&#344;&#205;ZEN&#205;\Protokoly_k_za&#345;&#237;zen&#237;\712A_Vejprnice-&#268;.Kubice\PZS%20km%20148,280" TargetMode="External"/><Relationship Id="rId312" Type="http://schemas.openxmlformats.org/officeDocument/2006/relationships/hyperlink" Target="file:///\\OR00000PLZNT011\SSZT_PLZ-Intern&#237;\DOKLADY_K_ZA&#344;&#205;ZEN&#205;\Protokoly_k_za&#345;&#237;zen&#237;\720_Plze&#328;-Cheb\TZZ%20Plze&#328;_Ji&#382;n&#237;_p&#345;.-K&#345;imice" TargetMode="External"/><Relationship Id="rId333" Type="http://schemas.openxmlformats.org/officeDocument/2006/relationships/hyperlink" Target="file:///\\OR00000PLZNT011\SSZT_PLZ-Intern&#237;\DOKLADY_K_ZA&#344;&#205;ZEN&#205;\Protokoly_k_za&#345;&#237;zen&#237;\720_Plze&#328;-Cheb\&#382;st.%20St&#345;&#237;bro" TargetMode="External"/><Relationship Id="rId354" Type="http://schemas.openxmlformats.org/officeDocument/2006/relationships/hyperlink" Target="file:///\\OR00000PLZNT011\SSZT_PLZ-Intern&#237;\DOKLADY_K_ZA&#344;&#205;ZEN&#205;\Protokoly_k_za&#345;&#237;zen&#237;\714A_Rokycany-Nezv&#283;stice\&#381;st.%20Miro&#353;ov" TargetMode="External"/><Relationship Id="rId51" Type="http://schemas.openxmlformats.org/officeDocument/2006/relationships/hyperlink" Target="file:///\\OR00000PLZNT011\SSZT_PLZ-Intern&#237;\DOKLADY_K_ZA&#344;&#205;ZEN&#205;\Protokoly_k_za&#345;&#237;zen&#237;\710A_Hora&#382;&#271;ovice-Klatovy\PZS%20km%2047,084" TargetMode="External"/><Relationship Id="rId72" Type="http://schemas.openxmlformats.org/officeDocument/2006/relationships/hyperlink" Target="file:///\\OR00000PLZNT011\SSZT_PLZ-Intern&#237;\DOKLADY_K_ZA&#344;&#205;ZEN&#205;\Protokoly_k_za&#345;&#237;zen&#237;\709B_Hora&#382;&#271;ovice_p&#345;.-Plze&#328;\PZS%20km%20306,247" TargetMode="External"/><Relationship Id="rId93" Type="http://schemas.openxmlformats.org/officeDocument/2006/relationships/hyperlink" Target="file:///\\OR00000PLZNT011\SSZT_PLZ-Intern&#237;\DOKLADY_K_ZA&#344;&#205;ZEN&#205;\Protokoly_k_za&#345;&#237;zen&#237;\710B_Klatovy-Doma&#382;lice\PZS%20km%2015,552" TargetMode="External"/><Relationship Id="rId189" Type="http://schemas.openxmlformats.org/officeDocument/2006/relationships/hyperlink" Target="file:///\\OR00000PLZNT011\SSZT_PLZ-Intern&#237;\DOKLADY_K_ZA&#344;&#205;ZEN&#205;\Protokoly_k_za&#345;&#237;zen&#237;\712A_Vejprnice-&#268;.Kubice\PZS%20km%20177,527" TargetMode="External"/><Relationship Id="rId375" Type="http://schemas.openxmlformats.org/officeDocument/2006/relationships/hyperlink" Target="file:///\\OR00000PLZNT011\SSZT_PLZ-Intern&#237;\DOKLADY_K_ZA&#344;&#205;ZEN&#205;\Protokoly_k_za&#345;&#237;zen&#237;\714A_Rokycany-Nezv&#283;stice\P&#345;&#237;kosice-Nezv&#283;stice\PZS%20km%2014,471" TargetMode="External"/><Relationship Id="rId3" Type="http://schemas.openxmlformats.org/officeDocument/2006/relationships/hyperlink" Target="file:///\\OR00000PLZNT011\SSZT_PLZ-Intern&#237;\DOKLADY_K_ZA&#344;&#205;ZEN&#205;\Protokoly_k_za&#345;&#237;zen&#237;\711_Plze&#328;-&#381;.Ruda\PZS%20km%2066,068" TargetMode="External"/><Relationship Id="rId214" Type="http://schemas.openxmlformats.org/officeDocument/2006/relationships/hyperlink" Target="file:///\\OR00000PLZNT011\SSZT_PLZ-Intern&#237;\DOKLADY_K_ZA&#344;&#205;ZEN&#205;\Protokoly_k_za&#345;&#237;zen&#237;\713A_Plze&#328;-Zbiroh\&#382;st.%20Ejpovice" TargetMode="External"/><Relationship Id="rId235" Type="http://schemas.openxmlformats.org/officeDocument/2006/relationships/hyperlink" Target="file:///\\OR00000PLZNT011\SSZT_PLZ-Intern&#237;\DOKLADY_K_ZA&#344;&#205;ZEN&#205;\Protokoly_k_za&#345;&#237;zen&#237;\714B_Ejpovice-Radnice\PZS%20km%2016,006" TargetMode="External"/><Relationship Id="rId256" Type="http://schemas.openxmlformats.org/officeDocument/2006/relationships/hyperlink" Target="file:///\\OR00000PLZNT011\SSZT_PLZ-Intern&#237;\DOKLADY_K_ZA&#344;&#205;ZEN&#205;\Protokoly_k_za&#345;&#237;zen&#237;\717A_Doma&#382;lice-Plan&#225;\PZS%20km%2071,823" TargetMode="External"/><Relationship Id="rId277" Type="http://schemas.openxmlformats.org/officeDocument/2006/relationships/hyperlink" Target="file:///\\OR00000PLZNT011\SSZT_PLZ-Intern&#237;\DOKLADY_K_ZA&#344;&#205;ZEN&#205;\Protokoly_k_za&#345;&#237;zen&#237;\719_Plze&#328;-&#381;atec\PZS%20km%20146,091" TargetMode="External"/><Relationship Id="rId298" Type="http://schemas.openxmlformats.org/officeDocument/2006/relationships/hyperlink" Target="file:///\\OR00000PLZNT011\SSZT_PLZ-Intern&#237;\DOKLADY_K_ZA&#344;&#205;ZEN&#205;\Protokoly_k_za&#345;&#237;zen&#237;\720_Plze&#328;-Cheb\PZS%20km%20417,128" TargetMode="External"/><Relationship Id="rId116" Type="http://schemas.openxmlformats.org/officeDocument/2006/relationships/hyperlink" Target="file:///\\OR00000PLZNT011\SSZT_PLZ-Intern&#237;\DOKLADY_K_ZA&#344;&#205;ZEN&#205;\Protokoly_k_za&#345;&#237;zen&#237;\711_Plze&#328;-&#381;.Ruda\PZS%20km%2045,039" TargetMode="External"/><Relationship Id="rId137" Type="http://schemas.openxmlformats.org/officeDocument/2006/relationships/hyperlink" Target="file:///\\OR00000PLZNT011\SSZT_PLZ-Intern&#237;\DOKLADY_K_ZA&#344;&#205;ZEN&#205;\Protokoly_k_za&#345;&#237;zen&#237;\711_Plze&#328;-&#381;.Ruda\PZS%20km%2091,163" TargetMode="External"/><Relationship Id="rId158" Type="http://schemas.openxmlformats.org/officeDocument/2006/relationships/hyperlink" Target="file:///\\OR00000PLZNT011\SSZT_PLZ-Intern&#237;\DOKLADY_K_ZA&#344;&#205;ZEN&#205;\Protokoly_k_za&#345;&#237;zen&#237;\712A_Vejprnice-&#268;.Kubice\PZS%20km%20122,722" TargetMode="External"/><Relationship Id="rId302" Type="http://schemas.openxmlformats.org/officeDocument/2006/relationships/hyperlink" Target="file:///\\OR00000PLZNT011\SSZT_PLZ-Intern&#237;\DOKLADY_K_ZA&#344;&#205;ZEN&#205;\Protokoly_k_za&#345;&#237;zen&#237;\720_Plze&#328;-Cheb\TZZ%20Svoj&#353;&#237;n-O&#353;el&#237;n" TargetMode="External"/><Relationship Id="rId323" Type="http://schemas.openxmlformats.org/officeDocument/2006/relationships/hyperlink" Target="file:///\\OR00000PLZNT011\SSZT_PLZ-Intern&#237;\DOKLADY_K_ZA&#344;&#205;ZEN&#205;\Protokoly_k_za&#345;&#237;zen&#237;\720_Plze&#328;-Cheb\&#382;st.%20Pavlovice" TargetMode="External"/><Relationship Id="rId344" Type="http://schemas.openxmlformats.org/officeDocument/2006/relationships/hyperlink" Target="file:///\\OR00000PLZNT011\SSZT_PLZ-Intern&#237;\DOKLADY_K_ZA&#344;&#205;ZEN&#205;\Protokoly_k_za&#345;&#237;zen&#237;\717A_Doma&#382;lice-Plan&#225;\PZS%20km%2010,712" TargetMode="External"/><Relationship Id="rId20" Type="http://schemas.openxmlformats.org/officeDocument/2006/relationships/hyperlink" Target="file:///\\OR00000PLZNT011\SSZT_PLZ-Intern&#237;\DOKLADY_K_ZA&#344;&#205;ZEN&#205;\Protokoly_k_za&#345;&#237;zen&#237;\711_Plze&#328;-&#381;.Ruda\&#382;st.%20&#381;elezn&#225;%20Ruda%20-%20Al&#382;b&#283;t&#237;n" TargetMode="External"/><Relationship Id="rId41" Type="http://schemas.openxmlformats.org/officeDocument/2006/relationships/hyperlink" Target="file:///\\OR00000PLZNT011\SSZT_PLZ-Intern&#237;\DOKLADY_K_ZA&#344;&#205;ZEN&#205;\Protokoly_k_za&#345;&#237;zen&#237;\710A_Hora&#382;&#271;ovice-Klatovy\PZS%20km%2035,130" TargetMode="External"/><Relationship Id="rId62" Type="http://schemas.openxmlformats.org/officeDocument/2006/relationships/hyperlink" Target="file:///\\OR00000PLZNT011\SSZT_PLZ-Intern&#237;\DOKLADY_K_ZA&#344;&#205;ZEN&#205;\Protokoly_k_za&#345;&#237;zen&#237;\710A_Hora&#382;&#271;ovice-Klatovy\&#382;st.%20Hora&#382;&#271;ovice%20m" TargetMode="External"/><Relationship Id="rId83" Type="http://schemas.openxmlformats.org/officeDocument/2006/relationships/hyperlink" Target="file:///\\OR00000PLZNT011\SSZT_PLZ-Intern&#237;\DOKLADY_K_ZA&#344;&#205;ZEN&#205;\Protokoly_k_za&#345;&#237;zen&#237;\709B_Hora&#382;&#271;ovice_p&#345;.-Plze&#328;\PZS%20km%20334,234" TargetMode="External"/><Relationship Id="rId179" Type="http://schemas.openxmlformats.org/officeDocument/2006/relationships/hyperlink" Target="file:///\\OR00000PLZNT011\SSZT_PLZ-Intern&#237;\DOKLADY_K_ZA&#344;&#205;ZEN&#205;\Protokoly_k_za&#345;&#237;zen&#237;\712A_Vejprnice-&#268;.Kubice\PZS%20km%20161,291" TargetMode="External"/><Relationship Id="rId365" Type="http://schemas.openxmlformats.org/officeDocument/2006/relationships/hyperlink" Target="file:///\\OR00000PLZNT011\SSZT_PLZ-Intern&#237;\DOKLADY_K_ZA&#344;&#205;ZEN&#205;\Protokoly_k_za&#345;&#237;zen&#237;\714A_Rokycany-Nezv&#283;stice\Rokycany-Miro&#353;ov\PZS_km_5,004" TargetMode="External"/><Relationship Id="rId386" Type="http://schemas.openxmlformats.org/officeDocument/2006/relationships/hyperlink" Target="file:///\\OR00000PLZNT011\SSZT_PLZ-Intern&#237;\DOKLADY_K_ZA&#344;&#205;ZEN&#205;\Protokoly_k_za&#345;&#237;zen&#237;\717A_Doma&#382;lice-Plan&#225;\PZS%20km%2042,296" TargetMode="External"/><Relationship Id="rId190" Type="http://schemas.openxmlformats.org/officeDocument/2006/relationships/hyperlink" Target="file:///\\OR00000PLZNT011\SSZT_PLZ-Intern&#237;\DOKLADY_K_ZA&#344;&#205;ZEN&#205;\Protokoly_k_za&#345;&#237;zen&#237;\712A_Vejprnice-&#268;.Kubice\PZS%20km%20180,097" TargetMode="External"/><Relationship Id="rId204" Type="http://schemas.openxmlformats.org/officeDocument/2006/relationships/hyperlink" Target="file:///\\OR00000PLZNT011\SSZT_PLZ-Intern&#237;\DOKLADY_K_ZA&#344;&#205;ZEN&#205;\Protokoly_k_za&#345;&#237;zen&#237;\712A_Vejprnice-&#268;.Kubice\&#382;st.%20Bl&#237;&#382;ejov" TargetMode="External"/><Relationship Id="rId225" Type="http://schemas.openxmlformats.org/officeDocument/2006/relationships/hyperlink" Target="file:///\\OR00000PLZNT011\SSZT_PLZ-Intern&#237;\DOKLADY_K_ZA&#344;&#205;ZEN&#205;\Protokoly_k_za&#345;&#237;zen&#237;\714B_Ejpovice-Radnice\PZS%20km%203,618" TargetMode="External"/><Relationship Id="rId246" Type="http://schemas.openxmlformats.org/officeDocument/2006/relationships/hyperlink" Target="file:///\\OR00000PLZNT011\SSZT_PLZ-Intern&#237;\DOKLADY_K_ZA&#344;&#205;ZEN&#205;\Protokoly_k_za&#345;&#237;zen&#237;\717A_Doma&#382;lice-Plan&#225;\PZS%20km%2020,090" TargetMode="External"/><Relationship Id="rId267" Type="http://schemas.openxmlformats.org/officeDocument/2006/relationships/hyperlink" Target="file:///\\OR00000PLZNT011\SSZT_PLZ-Intern&#237;\DOKLADY_K_ZA&#344;&#205;ZEN&#205;\Protokoly_k_za&#345;&#237;zen&#237;\719_Plze&#328;-&#381;atec\PZS%20km%2017,512" TargetMode="External"/><Relationship Id="rId288" Type="http://schemas.openxmlformats.org/officeDocument/2006/relationships/hyperlink" Target="file:///\\OR00000PLZNT011\SSZT_PLZ-Intern&#237;\DOKLADY_K_ZA&#344;&#205;ZEN&#205;\Protokoly_k_za&#345;&#237;zen&#237;\719_Plze&#328;-&#381;atec\&#382;st.Plasy" TargetMode="External"/><Relationship Id="rId106" Type="http://schemas.openxmlformats.org/officeDocument/2006/relationships/hyperlink" Target="file:///\\OR00000PLZNT011\SSZT_PLZ-Intern&#237;\DOKLADY_K_ZA&#344;&#205;ZEN&#205;\Protokoly_k_za&#345;&#237;zen&#237;\711_Plze&#328;-&#381;.Ruda\PZS%20km%2026,888" TargetMode="External"/><Relationship Id="rId127" Type="http://schemas.openxmlformats.org/officeDocument/2006/relationships/hyperlink" Target="file:///\\OR00000PLZNT011\SSZT_PLZ-Intern&#237;\DOKLADY_K_ZA&#344;&#205;ZEN&#205;\Protokoly_k_za&#345;&#237;zen&#237;\711_Plze&#328;-&#381;.Ruda\PZS%20km%2071,600" TargetMode="External"/><Relationship Id="rId313" Type="http://schemas.openxmlformats.org/officeDocument/2006/relationships/hyperlink" Target="file:///\\OR00000PLZNT011\SSZT_PLZ-Intern&#237;\DOKLADY_K_ZA&#344;&#205;ZEN&#205;\Protokoly_k_za&#345;&#237;zen&#237;\720_Plze&#328;-Cheb\&#382;st.%20Vranov%20u%20St&#345;&#237;bra" TargetMode="External"/><Relationship Id="rId10" Type="http://schemas.openxmlformats.org/officeDocument/2006/relationships/hyperlink" Target="file:///\\OR00000PLZNT011\SSZT_PLZ-Intern&#237;\DOKLADY_K_ZA&#344;&#205;ZEN&#205;\Protokoly_k_za&#345;&#237;zen&#237;\711_Plze&#328;-&#381;.Ruda\&#382;st.%20Janovice%20nad%20&#218;hlavou" TargetMode="External"/><Relationship Id="rId31" Type="http://schemas.openxmlformats.org/officeDocument/2006/relationships/hyperlink" Target="file:///\\OR00000PLZNT011\SSZT_PLZ-Intern&#237;\DOKLADY_K_ZA&#344;&#205;ZEN&#205;\Protokoly_k_za&#345;&#237;zen&#237;\710A_Hora&#382;&#271;ovice-Klatovy\PZS%20km%2016,371" TargetMode="External"/><Relationship Id="rId52" Type="http://schemas.openxmlformats.org/officeDocument/2006/relationships/hyperlink" Target="file:///\\OR00000PLZNT011\SSZT_PLZ-Intern&#237;\DOKLADY_K_ZA&#344;&#205;ZEN&#205;\Protokoly_k_za&#345;&#237;zen&#237;\710A_Hora&#382;&#271;ovice-Klatovy\PZS%20km%2049,181" TargetMode="External"/><Relationship Id="rId73" Type="http://schemas.openxmlformats.org/officeDocument/2006/relationships/hyperlink" Target="file:///\\OR00000PLZNT011\SSZT_PLZ-Intern&#237;\DOKLADY_K_ZA&#344;&#205;ZEN&#205;\Protokoly_k_za&#345;&#237;zen&#237;\709B_Hora&#382;&#271;ovice_p&#345;.-Plze&#328;\PZS%20km%20314,191" TargetMode="External"/><Relationship Id="rId94" Type="http://schemas.openxmlformats.org/officeDocument/2006/relationships/hyperlink" Target="file:///\\OR00000PLZNT011\SSZT_PLZ-Intern&#237;\DOKLADY_K_ZA&#344;&#205;ZEN&#205;\Protokoly_k_za&#345;&#237;zen&#237;\710B_Klatovy-Doma&#382;lice\PZS%20km%2018,437" TargetMode="External"/><Relationship Id="rId148" Type="http://schemas.openxmlformats.org/officeDocument/2006/relationships/hyperlink" Target="file:///\\OR00000PLZNT011\SSZT_PLZ-Intern&#237;\DOKLADY_K_ZA&#344;&#205;ZEN&#205;\Protokoly_k_za&#345;&#237;zen&#237;\711_Plze&#328;-&#381;.Ruda\&#382;st.%20Dob&#345;any" TargetMode="External"/><Relationship Id="rId169" Type="http://schemas.openxmlformats.org/officeDocument/2006/relationships/hyperlink" Target="file:///\\OR00000PLZNT011\SSZT_PLZ-Intern&#237;\DOKLADY_K_ZA&#344;&#205;ZEN&#205;\Protokoly_k_za&#345;&#237;zen&#237;\712A_Vejprnice-&#268;.Kubice\PZS%20km%20148,471" TargetMode="External"/><Relationship Id="rId334" Type="http://schemas.openxmlformats.org/officeDocument/2006/relationships/hyperlink" Target="file:///\\OR00000PLZNT011\SSZT_PLZ-Intern&#237;\DOKLADY_K_ZA&#344;&#205;ZEN&#205;\Protokoly_k_za&#345;&#237;zen&#237;\720_Plze&#328;-Cheb\&#382;st.%20Mil&#237;kov" TargetMode="External"/><Relationship Id="rId355" Type="http://schemas.openxmlformats.org/officeDocument/2006/relationships/hyperlink" Target="file:///\\OR00000PLZNT011\SSZT_PLZ-Intern&#237;\DOKLADY_K_ZA&#344;&#205;ZEN&#205;\Protokoly_k_za&#345;&#237;zen&#237;\714A_Rokycany-Nezv&#283;stice\&#381;st.%20P&#345;&#237;kosice" TargetMode="External"/><Relationship Id="rId376" Type="http://schemas.openxmlformats.org/officeDocument/2006/relationships/hyperlink" Target="file:///\\OR00000PLZNT011\SSZT_PLZ-Intern&#237;\DOKLADY_K_ZA&#344;&#205;ZEN&#205;\Protokoly_k_za&#345;&#237;zen&#237;\714A_Rokycany-Nezv&#283;stice\P&#345;&#237;kosice-Nezv&#283;stice\PZS%20km%2015,050" TargetMode="External"/><Relationship Id="rId4" Type="http://schemas.openxmlformats.org/officeDocument/2006/relationships/hyperlink" Target="file:///\\OR00000PLZNT011\SSZT_PLZ-Intern&#237;\DOKLADY_K_ZA&#344;&#205;ZEN&#205;\Protokoly_k_za&#345;&#237;zen&#237;\711_Plze&#328;-&#381;.Ruda\PZS%20km%2011,054" TargetMode="External"/><Relationship Id="rId180" Type="http://schemas.openxmlformats.org/officeDocument/2006/relationships/hyperlink" Target="file:///\\OR00000PLZNT011\SSZT_PLZ-Intern&#237;\DOKLADY_K_ZA&#344;&#205;ZEN&#205;\Protokoly_k_za&#345;&#237;zen&#237;\712A_Vejprnice-&#268;.Kubice\PZS%20km%20162,610" TargetMode="External"/><Relationship Id="rId215" Type="http://schemas.openxmlformats.org/officeDocument/2006/relationships/hyperlink" Target="file:///\\OR00000PLZNT011\SSZT_PLZ-Intern&#237;\DOKLADY_K_ZA&#344;&#205;ZEN&#205;\Protokoly_k_za&#345;&#237;zen&#237;\713A_Plze&#328;-Zbiroh\&#382;st.%20Holoubkov" TargetMode="External"/><Relationship Id="rId236" Type="http://schemas.openxmlformats.org/officeDocument/2006/relationships/hyperlink" Target="file:///\\OR00000PLZNT011\SSZT_PLZ-Intern&#237;\DOKLADY_K_ZA&#344;&#205;ZEN&#205;\Protokoly_k_za&#345;&#237;zen&#237;\714B_Ejpovice-Radnice\PZS%20km%2016,669" TargetMode="External"/><Relationship Id="rId257" Type="http://schemas.openxmlformats.org/officeDocument/2006/relationships/hyperlink" Target="file:///\\OR00000PLZNT011\SSZT_PLZ-Intern&#237;\DOKLADY_K_ZA&#344;&#205;ZEN&#205;\Protokoly_k_za&#345;&#237;zen&#237;\717A_Doma&#382;lice-Plan&#225;\PZS%20km%2075,081+11,242" TargetMode="External"/><Relationship Id="rId278" Type="http://schemas.openxmlformats.org/officeDocument/2006/relationships/hyperlink" Target="file:///\\OR00000PLZNT011\SSZT_PLZ-Intern&#237;\DOKLADY_K_ZA&#344;&#205;ZEN&#205;\Protokoly_k_za&#345;&#237;zen&#237;\719_Plze&#328;-&#381;atec\PZS%20km%20146,807" TargetMode="External"/><Relationship Id="rId303" Type="http://schemas.openxmlformats.org/officeDocument/2006/relationships/hyperlink" Target="file:///\\OR00000PLZNT011\SSZT_PLZ-Intern&#237;\DOKLADY_K_ZA&#344;&#205;ZEN&#205;\Protokoly_k_za&#345;&#237;zen&#237;\720_Plze&#328;-Cheb\TZZ%20O&#353;el&#237;n-Pavlovice" TargetMode="External"/><Relationship Id="rId42" Type="http://schemas.openxmlformats.org/officeDocument/2006/relationships/hyperlink" Target="file:///\\OR00000PLZNT011\SSZT_PLZ-Intern&#237;\DOKLADY_K_ZA&#344;&#205;ZEN&#205;\Protokoly_k_za&#345;&#237;zen&#237;\710A_Hora&#382;&#271;ovice-Klatovy\PZS%20km%2036,838" TargetMode="External"/><Relationship Id="rId84" Type="http://schemas.openxmlformats.org/officeDocument/2006/relationships/hyperlink" Target="file:///\\OR00000PLZNT011\SSZT_PLZ-Intern&#237;\DOKLADY_K_ZA&#344;&#205;ZEN&#205;\Protokoly_k_za&#345;&#237;zen&#237;\709B_Hora&#382;&#271;ovice_p&#345;.-Plze&#328;\PZS%20km%20336,111" TargetMode="External"/><Relationship Id="rId138" Type="http://schemas.openxmlformats.org/officeDocument/2006/relationships/hyperlink" Target="file:///\\OR00000PLZNT011\SSZT_PLZ-Intern&#237;\DOKLADY_K_ZA&#344;&#205;ZEN&#205;\Protokoly_k_za&#345;&#237;zen&#237;\711_Plze&#328;-&#381;.Ruda\PZS%20km%2094,078" TargetMode="External"/><Relationship Id="rId345" Type="http://schemas.openxmlformats.org/officeDocument/2006/relationships/hyperlink" Target="file:///\\OR00000PLZNT011\SSZT_PLZ-Intern&#237;\DOKLADY_K_ZA&#344;&#205;ZEN&#205;\Protokoly_k_za&#345;&#237;zen&#237;\713A_Plze&#328;-Zbiroh\&#382;st.%20Ejpovice" TargetMode="External"/><Relationship Id="rId387" Type="http://schemas.openxmlformats.org/officeDocument/2006/relationships/hyperlink" Target="file:///\\OR00000PLZNT011\SSZT_PLZ-Intern&#237;\DOKLADY_K_ZA&#344;&#205;ZEN&#205;\Protokoly_k_za&#345;&#237;zen&#237;\717A_Doma&#382;lice-Plan&#225;\PZS%20km%2043,471" TargetMode="External"/><Relationship Id="rId191" Type="http://schemas.openxmlformats.org/officeDocument/2006/relationships/hyperlink" Target="file:///\\OR00000PLZNT011\SSZT_PLZ-Intern&#237;\DOKLADY_K_ZA&#344;&#205;ZEN&#205;\Protokoly_k_za&#345;&#237;zen&#237;\712A_Vejprnice-&#268;.Kubice\PZS%20km%20180,640" TargetMode="External"/><Relationship Id="rId205" Type="http://schemas.openxmlformats.org/officeDocument/2006/relationships/hyperlink" Target="file:///\\OR00000PLZNT011\SSZT_PLZ-Intern&#237;\DOKLADY_K_ZA&#344;&#205;ZEN&#205;\Protokoly_k_za&#345;&#237;zen&#237;\712A_Vejprnice-&#268;.Kubice\&#382;st.%20Vejprnice" TargetMode="External"/><Relationship Id="rId247" Type="http://schemas.openxmlformats.org/officeDocument/2006/relationships/hyperlink" Target="file:///\\OR00000PLZNT011\SSZT_PLZ-Intern&#237;\DOKLADY_K_ZA&#344;&#205;ZEN&#205;\Protokoly_k_za&#345;&#237;zen&#237;\717A_Doma&#382;lice-Plan&#225;\PZS%20km%2020,905" TargetMode="External"/><Relationship Id="rId107" Type="http://schemas.openxmlformats.org/officeDocument/2006/relationships/hyperlink" Target="file:///\\OR00000PLZNT011\SSZT_PLZ-Intern&#237;\DOKLADY_K_ZA&#344;&#205;ZEN&#205;\Protokoly_k_za&#345;&#237;zen&#237;\711_Plze&#328;-&#381;.Ruda\PZS%20km%2027,547" TargetMode="External"/><Relationship Id="rId289" Type="http://schemas.openxmlformats.org/officeDocument/2006/relationships/hyperlink" Target="file:///\\OR00000PLZNT011\SSZT_PLZ-Intern&#237;\DOKLADY_K_ZA&#344;&#205;ZEN&#205;\Protokoly_k_za&#345;&#237;zen&#237;\719_Plze&#328;-&#381;atec\&#382;st.Mladotice" TargetMode="External"/><Relationship Id="rId11" Type="http://schemas.openxmlformats.org/officeDocument/2006/relationships/hyperlink" Target="file:///\\OR00000PLZNT011\SSZT_PLZ-Intern&#237;\DOKLADY_K_ZA&#344;&#205;ZEN&#205;\Protokoly_k_za&#345;&#237;zen&#237;\711_Plze&#328;-&#381;.Ruda\&#382;st.%20Klatovy" TargetMode="External"/><Relationship Id="rId53" Type="http://schemas.openxmlformats.org/officeDocument/2006/relationships/hyperlink" Target="file:///\\OR00000PLZNT011\SSZT_PLZ-Intern&#237;\DOKLADY_K_ZA&#344;&#205;ZEN&#205;\Protokoly_k_za&#345;&#237;zen&#237;\710A_Hora&#382;&#271;ovice-Klatovy\PZS%20km%2050,354" TargetMode="External"/><Relationship Id="rId149" Type="http://schemas.openxmlformats.org/officeDocument/2006/relationships/hyperlink" Target="file:///\\OR00000PLZNT011\SSZT_PLZ-Intern&#237;\DOKLADY_K_ZA&#344;&#205;ZEN&#205;\Protokoly_k_za&#345;&#237;zen&#237;\711_Plze&#328;-&#381;.Ruda\&#382;st.%20Dob&#345;any" TargetMode="External"/><Relationship Id="rId314" Type="http://schemas.openxmlformats.org/officeDocument/2006/relationships/hyperlink" Target="file:///\\OR00000PLZNT011\SSZT_PLZ-Intern&#237;\DOKLADY_K_ZA&#344;&#205;ZEN&#205;\Protokoly_k_za&#345;&#237;zen&#237;\720_Plze&#328;-Cheb\&#382;st.%20Vranov%20u%20St&#345;&#237;bra" TargetMode="External"/><Relationship Id="rId356" Type="http://schemas.openxmlformats.org/officeDocument/2006/relationships/hyperlink" Target="file:///\\OR00000PLZNT011\SSZT_PLZ-Intern&#237;\DOKLADY_K_ZA&#344;&#205;ZEN&#205;\Protokoly_k_za&#345;&#237;zen&#237;\714A_Rokycany-Nezv&#283;stice\&#381;st.%20P&#345;&#237;kosice" TargetMode="External"/><Relationship Id="rId95" Type="http://schemas.openxmlformats.org/officeDocument/2006/relationships/hyperlink" Target="file:///\\OR00000PLZNT011\SSZT_PLZ-Intern&#237;\DOKLADY_K_ZA&#344;&#205;ZEN&#205;\Protokoly_k_za&#345;&#237;zen&#237;\710B_Klatovy-Doma&#382;lice\PZS%20km%2020,167" TargetMode="External"/><Relationship Id="rId160" Type="http://schemas.openxmlformats.org/officeDocument/2006/relationships/hyperlink" Target="file:///\\OR00000PLZNT011\SSZT_PLZ-Intern&#237;\DOKLADY_K_ZA&#344;&#205;ZEN&#205;\Protokoly_k_za&#345;&#237;zen&#237;\712A_Vejprnice-&#268;.Kubice\PZS%20km%20127,885" TargetMode="External"/><Relationship Id="rId216" Type="http://schemas.openxmlformats.org/officeDocument/2006/relationships/hyperlink" Target="file:///\\OR00000PLZNT011\SSZT_PLZ-Intern&#237;\DOKLADY_K_ZA&#344;&#205;ZEN&#205;\Protokoly_k_za&#345;&#237;zen&#237;\713A_Plze&#328;-Zbiroh\&#382;st.%20Ka&#345;&#237;zek" TargetMode="External"/><Relationship Id="rId258" Type="http://schemas.openxmlformats.org/officeDocument/2006/relationships/hyperlink" Target="file:///\\OR00000PLZNT011\SSZT_PLZ-Intern&#237;\DOKLADY_K_ZA&#344;&#205;ZEN&#205;\Protokoly_k_za&#345;&#237;zen&#237;\717A_Doma&#382;lice-Plan&#225;\&#382;st.%20Tachov" TargetMode="External"/><Relationship Id="rId22" Type="http://schemas.openxmlformats.org/officeDocument/2006/relationships/hyperlink" Target="file:///\\OR00000PLZNT011\SSZT_PLZ-Intern&#237;\DOKLADY_K_ZA&#344;&#205;ZEN&#205;\Protokoly_k_za&#345;&#237;zen&#237;\710A_Hora&#382;&#271;ovice-Klatovy\PZS%20km%2025,461" TargetMode="External"/><Relationship Id="rId64" Type="http://schemas.openxmlformats.org/officeDocument/2006/relationships/hyperlink" Target="file:///\\OR00000PLZNT011\SSZT_PLZ-Intern&#237;\DOKLADY_K_ZA&#344;&#205;ZEN&#205;\Protokoly_k_za&#345;&#237;zen&#237;\710A_Hora&#382;&#271;ovice-Klatovy\&#382;st.%20V.%20Hyd&#269;ice" TargetMode="External"/><Relationship Id="rId118" Type="http://schemas.openxmlformats.org/officeDocument/2006/relationships/hyperlink" Target="file:///\\OR00000PLZNT011\SSZT_PLZ-Intern&#237;\DOKLADY_K_ZA&#344;&#205;ZEN&#205;\Protokoly_k_za&#345;&#237;zen&#237;\711_Plze&#328;-&#381;.Ruda\PZS%20km%2048,005" TargetMode="External"/><Relationship Id="rId325" Type="http://schemas.openxmlformats.org/officeDocument/2006/relationships/hyperlink" Target="file:///\\OR00000PLZNT011\SSZT_PLZ-Intern&#237;\DOKLADY_K_ZA&#344;&#205;ZEN&#205;\Protokoly_k_za&#345;&#237;zen&#237;\720_Plze&#328;-Cheb\&#382;st.%20Kozolupy" TargetMode="External"/><Relationship Id="rId367" Type="http://schemas.openxmlformats.org/officeDocument/2006/relationships/hyperlink" Target="file:///\\OR00000PLZNT011\SSZT_PLZ-Intern&#237;\DOKLADY_K_ZA&#344;&#205;ZEN&#205;\Protokoly_k_za&#345;&#237;zen&#237;\714A_Rokycany-Nezv&#283;stice\Miro&#353;ov-P&#345;&#237;kosice\PZS_km_8,583" TargetMode="External"/><Relationship Id="rId171" Type="http://schemas.openxmlformats.org/officeDocument/2006/relationships/hyperlink" Target="file:///\\OR00000PLZNT011\SSZT_PLZ-Intern&#237;\DOKLADY_K_ZA&#344;&#205;ZEN&#205;\Protokoly_k_za&#345;&#237;zen&#237;\712A_Vejprnice-&#268;.Kubice\PZS%20km%20153,067" TargetMode="External"/><Relationship Id="rId227" Type="http://schemas.openxmlformats.org/officeDocument/2006/relationships/hyperlink" Target="file:///\\OR00000PLZNT011\SSZT_PLZ-Intern&#237;\DOKLADY_K_ZA&#344;&#205;ZEN&#205;\Protokoly_k_za&#345;&#237;zen&#237;\714B_Ejpovice-Radnice\PZS%20km%2010,077" TargetMode="External"/><Relationship Id="rId269" Type="http://schemas.openxmlformats.org/officeDocument/2006/relationships/hyperlink" Target="file:///\\OR00000PLZNT011\SSZT_PLZ-Intern&#237;\DOKLADY_K_ZA&#344;&#205;ZEN&#205;\Protokoly_k_za&#345;&#237;zen&#237;\719_Plze&#328;-&#381;atec\PZS%20km%2022,694" TargetMode="External"/><Relationship Id="rId33" Type="http://schemas.openxmlformats.org/officeDocument/2006/relationships/hyperlink" Target="file:///\\OR00000PLZNT011\SSZT_PLZ-Intern&#237;\DOKLADY_K_ZA&#344;&#205;ZEN&#205;\Protokoly_k_za&#345;&#237;zen&#237;\710A_Hora&#382;&#271;ovice-Klatovy\PZS%20km%2018,557" TargetMode="External"/><Relationship Id="rId129" Type="http://schemas.openxmlformats.org/officeDocument/2006/relationships/hyperlink" Target="file:///\\OR00000PLZNT011\SSZT_PLZ-Intern&#237;\DOKLADY_K_ZA&#344;&#205;ZEN&#205;\Protokoly_k_za&#345;&#237;zen&#237;\711_Plze&#328;-&#381;.Ruda\PZS%20km%2074,258" TargetMode="External"/><Relationship Id="rId280" Type="http://schemas.openxmlformats.org/officeDocument/2006/relationships/hyperlink" Target="file:///\\OR00000PLZNT011\SSZT_PLZ-Intern&#237;\DOKLADY_K_ZA&#344;&#205;ZEN&#205;\Protokoly_k_za&#345;&#237;zen&#237;\719_Plze&#328;-&#381;atec\PZS%20km%20150,196" TargetMode="External"/><Relationship Id="rId336" Type="http://schemas.openxmlformats.org/officeDocument/2006/relationships/hyperlink" Target="file:///\\OR00000PLZNT011\SSZT_PLZ-Intern&#237;\DOKLADY_K_ZA&#344;&#205;ZEN&#205;\Protokoly_k_za&#345;&#237;zen&#237;\720_Plze&#328;-Cheb\&#382;st.%20Mil&#237;kov" TargetMode="External"/><Relationship Id="rId75" Type="http://schemas.openxmlformats.org/officeDocument/2006/relationships/hyperlink" Target="file:///\\OR00000PLZNT011\SSZT_PLZ-Intern&#237;\DOKLADY_K_ZA&#344;&#205;ZEN&#205;\Protokoly_k_za&#345;&#237;zen&#237;\709B_Hora&#382;&#271;ovice_p&#345;.-Plze&#328;\PZS%20km%20323,278" TargetMode="External"/><Relationship Id="rId140" Type="http://schemas.openxmlformats.org/officeDocument/2006/relationships/hyperlink" Target="file:///\\OR00000PLZNT011\SSZT_PLZ-Intern&#237;\DOKLADY_K_ZA&#344;&#205;ZEN&#205;\Protokoly_k_za&#345;&#237;zen&#237;\711_Plze&#328;-&#381;.Ruda\PZS%20km%2095,436" TargetMode="External"/><Relationship Id="rId182" Type="http://schemas.openxmlformats.org/officeDocument/2006/relationships/hyperlink" Target="file:///\\OR00000PLZNT011\SSZT_PLZ-Intern&#237;\DOKLADY_K_ZA&#344;&#205;ZEN&#205;\Protokoly_k_za&#345;&#237;zen&#237;\712A_Vejprnice-&#268;.Kubice\PZS%20km%20166,995" TargetMode="External"/><Relationship Id="rId378" Type="http://schemas.openxmlformats.org/officeDocument/2006/relationships/hyperlink" Target="file:///\\OR00000PLZNT011\SSZT_PLZ-Intern&#237;\DOKLADY_K_ZA&#344;&#205;ZEN&#205;\Protokoly_k_za&#345;&#237;zen&#237;\714A_Rokycany-Nezv&#283;stice\P&#345;&#237;kosice-Nezv&#283;stice\PZS%20km%2020,518" TargetMode="External"/><Relationship Id="rId6" Type="http://schemas.openxmlformats.org/officeDocument/2006/relationships/hyperlink" Target="file:///\\OR00000PLZNT011\SSZT_PLZ-Intern&#237;\DOKLADY_K_ZA&#344;&#205;ZEN&#205;\Protokoly_k_za&#345;&#237;zen&#237;\711_Plze&#328;-&#381;.Ruda\&#382;st.%20Hamry%20Hojsova%20Str&#225;&#382;" TargetMode="External"/><Relationship Id="rId238" Type="http://schemas.openxmlformats.org/officeDocument/2006/relationships/hyperlink" Target="file:///\\OR00000PLZNT011\SSZT_PLZ-Intern&#237;\DOKLADY_K_ZA&#344;&#205;ZEN&#205;\Protokoly_k_za&#345;&#237;zen&#237;\714B_Ejpovice-Radnice\PZS%20km%2017,588" TargetMode="External"/><Relationship Id="rId291" Type="http://schemas.openxmlformats.org/officeDocument/2006/relationships/hyperlink" Target="file:///\\OR00000PLZNT011\SSZT_PLZ-Intern&#237;\DOKLADY_K_ZA&#344;&#205;ZEN&#205;\Protokoly_k_za&#345;&#237;zen&#237;\720_Plze&#328;-Cheb\PZS%20km%20361,658%20Kozolupy" TargetMode="External"/><Relationship Id="rId305" Type="http://schemas.openxmlformats.org/officeDocument/2006/relationships/hyperlink" Target="file:///\\OR00000PLZNT011\SSZT_PLZ-Intern&#237;\DOKLADY_K_ZA&#344;&#205;ZEN&#205;\Protokoly_k_za&#345;&#237;zen&#237;\720_Plze&#328;-Cheb\&#382;st.%20Chodov&#225;%20Plan&#225;" TargetMode="External"/><Relationship Id="rId347" Type="http://schemas.openxmlformats.org/officeDocument/2006/relationships/hyperlink" Target="file:///\\OR00000PLZNT011\SSZT_PLZ-Intern&#237;\DOKLADY_K_ZA&#344;&#205;ZEN&#205;\Protokoly_k_za&#345;&#237;zen&#237;\713A_Plze&#328;-Zbiroh\&#382;st.%20Rokycany" TargetMode="External"/><Relationship Id="rId44" Type="http://schemas.openxmlformats.org/officeDocument/2006/relationships/hyperlink" Target="file:///\\OR00000PLZNT011\SSZT_PLZ-Intern&#237;\DOKLADY_K_ZA&#344;&#205;ZEN&#205;\Protokoly_k_za&#345;&#237;zen&#237;\710A_Hora&#382;&#271;ovice-Klatovy\PZS%20km%2040,738" TargetMode="External"/><Relationship Id="rId86" Type="http://schemas.openxmlformats.org/officeDocument/2006/relationships/hyperlink" Target="file:///\\OR00000PLZNT011\SSZT_PLZ-Intern&#237;\DOKLADY_K_ZA&#344;&#205;ZEN&#205;\Protokoly_k_za&#345;&#237;zen&#237;\709B_Hora&#382;&#271;ovice_p&#345;.-Plze&#328;\PZS%20km%20339,658" TargetMode="External"/><Relationship Id="rId151" Type="http://schemas.openxmlformats.org/officeDocument/2006/relationships/hyperlink" Target="file:///\\OR00000PLZNT011\SSZT_PLZ-Intern&#237;\DOKLADY_K_ZA&#344;&#205;ZEN&#205;\Protokoly_k_za&#345;&#237;zen&#237;\711_Plze&#328;-&#381;.Ruda\&#382;st.%20P&#345;e&#353;tice" TargetMode="External"/><Relationship Id="rId389" Type="http://schemas.openxmlformats.org/officeDocument/2006/relationships/hyperlink" Target="file:///\\OR00000PLZNT011\SSZT_PLZ-Intern&#237;\DOKLADY_K_ZA&#344;&#205;ZEN&#205;\Protokoly_k_za&#345;&#237;zen&#237;\717A_Doma&#382;lice-Plan&#225;\PZS%20km%2068,493" TargetMode="External"/><Relationship Id="rId193" Type="http://schemas.openxmlformats.org/officeDocument/2006/relationships/hyperlink" Target="file:///\\OR00000PLZNT011\SSZT_PLZ-Intern&#237;\DOKLADY_K_ZA&#344;&#205;ZEN&#205;\Protokoly_k_za&#345;&#237;zen&#237;\712A_Vejprnice-&#268;.Kubice\PZS%20km%20123,613" TargetMode="External"/><Relationship Id="rId207" Type="http://schemas.openxmlformats.org/officeDocument/2006/relationships/hyperlink" Target="file:///\\OR00000PLZNT011\SSZT_PLZ-Intern&#237;\DOKLADY_K_ZA&#344;&#205;ZEN&#205;\Protokoly_k_za&#345;&#237;zen&#237;\712A_Vejprnice-&#268;.Kubice\TZZ%20Vejprnice-N&#253;&#345;any" TargetMode="External"/><Relationship Id="rId249" Type="http://schemas.openxmlformats.org/officeDocument/2006/relationships/hyperlink" Target="file:///\\OR00000PLZNT011\SSZT_PLZ-Intern&#237;\DOKLADY_K_ZA&#344;&#205;ZEN&#205;\Protokoly_k_za&#345;&#237;zen&#237;\717A_Doma&#382;lice-Plan&#225;\PZS%20km%2031,678" TargetMode="External"/><Relationship Id="rId13" Type="http://schemas.openxmlformats.org/officeDocument/2006/relationships/hyperlink" Target="file:///\\OR00000PLZNT011\SSZT_PLZ-Intern&#237;\DOKLADY_K_ZA&#344;&#205;ZEN&#205;\Protokoly_k_za&#345;&#237;zen&#237;\711_Plze&#328;-&#381;.Ruda\PZS%20km%2068,297" TargetMode="External"/><Relationship Id="rId109" Type="http://schemas.openxmlformats.org/officeDocument/2006/relationships/hyperlink" Target="file:///\\OR00000PLZNT011\SSZT_PLZ-Intern&#237;\DOKLADY_K_ZA&#344;&#205;ZEN&#205;\Protokoly_k_za&#345;&#237;zen&#237;\711_Plze&#328;-&#381;.Ruda\PZS%20km%2034,698" TargetMode="External"/><Relationship Id="rId260" Type="http://schemas.openxmlformats.org/officeDocument/2006/relationships/hyperlink" Target="file:///\\OR00000PLZNT011\SSZT_PLZ-Intern&#237;\DOKLADY_K_ZA&#344;&#205;ZEN&#205;\Protokoly_k_za&#345;&#237;zen&#237;\719_Plze&#328;-&#381;atec\PZS%20km%205,994" TargetMode="External"/><Relationship Id="rId316" Type="http://schemas.openxmlformats.org/officeDocument/2006/relationships/hyperlink" Target="file:///\\OR00000PLZNT011\SSZT_PLZ-Intern&#237;\DOKLADY_K_ZA&#344;&#205;ZEN&#205;\Protokoly_k_za&#345;&#237;zen&#237;\720_Plze&#328;-Cheb\TZZ%20P&#328;ovany-Vranov" TargetMode="External"/><Relationship Id="rId55" Type="http://schemas.openxmlformats.org/officeDocument/2006/relationships/hyperlink" Target="file:///\\OR00000PLZNT011\SSZT_PLZ-Intern&#237;\DOKLADY_K_ZA&#344;&#205;ZEN&#205;\Protokoly_k_za&#345;&#237;zen&#237;\710A_Hora&#382;&#271;ovice-Klatovy\PZS%20km%2053,146" TargetMode="External"/><Relationship Id="rId97" Type="http://schemas.openxmlformats.org/officeDocument/2006/relationships/hyperlink" Target="file:///\\OR00000PLZNT011\SSZT_PLZ-Intern&#237;\DOKLADY_K_ZA&#344;&#205;ZEN&#205;\Protokoly_k_za&#345;&#237;zen&#237;\710B_Klatovy-Doma&#382;lice\PZS%20km%2024,292" TargetMode="External"/><Relationship Id="rId120" Type="http://schemas.openxmlformats.org/officeDocument/2006/relationships/hyperlink" Target="file:///\\OR00000PLZNT011\SSZT_PLZ-Intern&#237;\DOKLADY_K_ZA&#344;&#205;ZEN&#205;\Protokoly_k_za&#345;&#237;zen&#237;\711_Plze&#328;-&#381;.Ruda\PZS%20km%2053,803" TargetMode="External"/><Relationship Id="rId358" Type="http://schemas.openxmlformats.org/officeDocument/2006/relationships/hyperlink" Target="file:///\\OR00000PLZNT011\SSZT_PLZ-Intern&#237;\DOKLADY_K_ZA&#344;&#205;ZEN&#205;\Protokoly_k_za&#345;&#237;zen&#237;\714A_Rokycany-Nezv&#283;stice\Rokycany-Miro&#353;ov\PZS_km_0,348" TargetMode="External"/><Relationship Id="rId162" Type="http://schemas.openxmlformats.org/officeDocument/2006/relationships/hyperlink" Target="file:///\\OR00000PLZNT011\SSZT_PLZ-Intern&#237;\DOKLADY_K_ZA&#344;&#205;ZEN&#205;\Protokoly_k_za&#345;&#237;zen&#237;\712A_Vejprnice-&#268;.Kubice\PZS%20km%20134,661" TargetMode="External"/><Relationship Id="rId218" Type="http://schemas.openxmlformats.org/officeDocument/2006/relationships/hyperlink" Target="file:///\\OR00000PLZNT011\SSZT_PLZ-Intern&#237;\DOKLADY_K_ZA&#344;&#205;ZEN&#205;\Protokoly_k_za&#345;&#237;zen&#237;\713A_Plze&#328;-Zbiroh\TZZ%20Zbiroh-Ka&#345;&#237;zek" TargetMode="External"/><Relationship Id="rId271" Type="http://schemas.openxmlformats.org/officeDocument/2006/relationships/hyperlink" Target="file:///\\OR00000PLZNT011\SSZT_PLZ-Intern&#237;\DOKLADY_K_ZA&#344;&#205;ZEN&#205;\Protokoly_k_za&#345;&#237;zen&#237;\719_Plze&#328;-&#381;atec\PZS%20km%2026,539" TargetMode="External"/><Relationship Id="rId24" Type="http://schemas.openxmlformats.org/officeDocument/2006/relationships/hyperlink" Target="file:///\\OR00000PLZNT011\SSZT_PLZ-Intern&#237;\DOKLADY_K_ZA&#344;&#205;ZEN&#205;\Protokoly_k_za&#345;&#237;zen&#237;\710A_Hora&#382;&#271;ovice-Klatovy\PZS%20km%2038,928" TargetMode="External"/><Relationship Id="rId66" Type="http://schemas.openxmlformats.org/officeDocument/2006/relationships/hyperlink" Target="file:///\\OR00000PLZNT011\SSZT_PLZ-Intern&#237;\DOKLADY_K_ZA&#344;&#205;ZEN&#205;\Protokoly_k_za&#345;&#237;zen&#237;\710A_Hora&#382;&#271;ovice-Klatovy\&#382;st.%20&#381;ichovice" TargetMode="External"/><Relationship Id="rId131" Type="http://schemas.openxmlformats.org/officeDocument/2006/relationships/hyperlink" Target="file:///\\OR00000PLZNT011\SSZT_PLZ-Intern&#237;\DOKLADY_K_ZA&#344;&#205;ZEN&#205;\Protokoly_k_za&#345;&#237;zen&#237;\711_Plze&#328;-&#381;.Ruda\PZS%20km%2077,386" TargetMode="External"/><Relationship Id="rId327" Type="http://schemas.openxmlformats.org/officeDocument/2006/relationships/hyperlink" Target="file:///\\OR00000PLZNT011\SSZT_PLZ-Intern&#237;\DOKLADY_K_ZA&#344;&#205;ZEN&#205;\Protokoly_k_za&#345;&#237;zen&#237;\720_Plze&#328;-Cheb\TZZ%20K&#345;imice-Kozolupy" TargetMode="External"/><Relationship Id="rId369" Type="http://schemas.openxmlformats.org/officeDocument/2006/relationships/hyperlink" Target="file:///\\OR00000PLZNT011\SSZT_PLZ-Intern&#237;\DOKLADY_K_ZA&#344;&#205;ZEN&#205;\Protokoly_k_za&#345;&#237;zen&#237;\714A_Rokycany-Nezv&#283;stice\Miro&#353;ov-P&#345;&#237;kosice\PZS_km_11,058_11,377" TargetMode="External"/><Relationship Id="rId173" Type="http://schemas.openxmlformats.org/officeDocument/2006/relationships/hyperlink" Target="file:///\\OR00000PLZNT011\SSZT_PLZ-Intern&#237;\DOKLADY_K_ZA&#344;&#205;ZEN&#205;\Protokoly_k_za&#345;&#237;zen&#237;\712A_Vejprnice-&#268;.Kubice\PZS%20km%20156,256" TargetMode="External"/><Relationship Id="rId229" Type="http://schemas.openxmlformats.org/officeDocument/2006/relationships/hyperlink" Target="file:///\\OR00000PLZNT011\SSZT_PLZ-Intern&#237;\DOKLADY_K_ZA&#344;&#205;ZEN&#205;\Protokoly_k_za&#345;&#237;zen&#237;\714B_Ejpovice-Radnice\PZS%20km%2012,637" TargetMode="External"/><Relationship Id="rId380" Type="http://schemas.openxmlformats.org/officeDocument/2006/relationships/hyperlink" Target="file:///\\OR00000PLZNT011\SSZT_PLZ-Intern&#237;\DOKLADY_K_ZA&#344;&#205;ZEN&#205;\Protokoly_k_za&#345;&#237;zen&#237;\714A_Rokycany-Nezv&#283;stice\P&#345;&#237;kosice-Nezv&#283;stice\PZS%20km%2022,388" TargetMode="External"/><Relationship Id="rId240" Type="http://schemas.openxmlformats.org/officeDocument/2006/relationships/hyperlink" Target="file:///\\OR00000PLZNT011\SSZT_PLZ-Intern&#237;\DOKLADY_K_ZA&#344;&#205;ZEN&#205;\Protokoly_k_za&#345;&#237;zen&#237;\714B_Ejpovice-Radnice\PZS%20km%2018,397" TargetMode="External"/><Relationship Id="rId35" Type="http://schemas.openxmlformats.org/officeDocument/2006/relationships/hyperlink" Target="file:///\\OR00000PLZNT011\SSZT_PLZ-Intern&#237;\DOKLADY_K_ZA&#344;&#205;ZEN&#205;\Protokoly_k_za&#345;&#237;zen&#237;\710A_Hora&#382;&#271;ovice-Klatovy\PZS%20km%2023,084" TargetMode="External"/><Relationship Id="rId77" Type="http://schemas.openxmlformats.org/officeDocument/2006/relationships/hyperlink" Target="file:///\\OR00000PLZNT011\SSZT_PLZ-Intern&#237;\DOKLADY_K_ZA&#344;&#205;ZEN&#205;\Protokoly_k_za&#345;&#237;zen&#237;\709B_Hora&#382;&#271;ovice_p&#345;.-Plze&#328;\PZS%20km%20325,043" TargetMode="External"/><Relationship Id="rId100" Type="http://schemas.openxmlformats.org/officeDocument/2006/relationships/hyperlink" Target="file:///\\OR00000PLZNT011\SSZT_PLZ-Intern&#237;\DOKLADY_K_ZA&#344;&#205;ZEN&#205;\Protokoly_k_za&#345;&#237;zen&#237;\710B_Klatovy-Doma&#382;lice\&#382;st.%20Kdyn&#283;" TargetMode="External"/><Relationship Id="rId282" Type="http://schemas.openxmlformats.org/officeDocument/2006/relationships/hyperlink" Target="file:///\\OR00000PLZNT011\SSZT_PLZ-Intern&#237;\DOKLADY_K_ZA&#344;&#205;ZEN&#205;\Protokoly_k_za&#345;&#237;zen&#237;\719_Plze&#328;-&#381;atec\PZS%20km%20153,054" TargetMode="External"/><Relationship Id="rId338" Type="http://schemas.openxmlformats.org/officeDocument/2006/relationships/hyperlink" Target="file:///\\OR00000PLZNT011\SSZT_PLZ-Intern&#237;\DOKLADY_K_ZA&#344;&#205;ZEN&#205;\Protokoly_k_za&#345;&#237;zen&#237;\717A_Doma&#382;lice-Plan&#225;\PZS%20km%203,222" TargetMode="External"/><Relationship Id="rId8" Type="http://schemas.openxmlformats.org/officeDocument/2006/relationships/hyperlink" Target="file:///\\OR00000PLZNT011\SSZT_PLZ-Intern&#237;\DOKLADY_K_ZA&#344;&#205;ZEN&#205;\Protokoly_k_za&#345;&#237;zen&#237;\711_Plze&#328;-&#381;.Ruda\PZS%20km%2018,345" TargetMode="External"/><Relationship Id="rId142" Type="http://schemas.openxmlformats.org/officeDocument/2006/relationships/hyperlink" Target="file:///\\OR00000PLZNT011\SSZT_PLZ-Intern&#237;\DOKLADY_K_ZA&#344;&#205;ZEN&#205;\Protokoly_k_za&#345;&#237;zen&#237;\711_Plze&#328;-&#381;.Ruda\&#382;st.%20Chlum&#269;any" TargetMode="External"/><Relationship Id="rId184" Type="http://schemas.openxmlformats.org/officeDocument/2006/relationships/hyperlink" Target="file:///\\OR00000PLZNT011\SSZT_PLZ-Intern&#237;\DOKLADY_K_ZA&#344;&#205;ZEN&#205;\Protokoly_k_za&#345;&#237;zen&#237;\712A_Vejprnice-&#268;.Kubice\PZS%20km%20169,467" TargetMode="External"/><Relationship Id="rId391" Type="http://schemas.openxmlformats.org/officeDocument/2006/relationships/printerSettings" Target="../printerSettings/printerSettings2.bin"/><Relationship Id="rId251" Type="http://schemas.openxmlformats.org/officeDocument/2006/relationships/hyperlink" Target="file:///\\OR00000PLZNT011\SSZT_PLZ-Intern&#237;\DOKLADY_K_ZA&#344;&#205;ZEN&#205;\Protokoly_k_za&#345;&#237;zen&#237;\717A_Doma&#382;lice-Plan&#225;\PZS%20km%2036,756" TargetMode="External"/><Relationship Id="rId46" Type="http://schemas.openxmlformats.org/officeDocument/2006/relationships/hyperlink" Target="file:///\\OR00000PLZNT011\SSZT_PLZ-Intern&#237;\DOKLADY_K_ZA&#344;&#205;ZEN&#205;\Protokoly_k_za&#345;&#237;zen&#237;\710A_Hora&#382;&#271;ovice-Klatovy\PZS%20km%2041,193" TargetMode="External"/><Relationship Id="rId293" Type="http://schemas.openxmlformats.org/officeDocument/2006/relationships/hyperlink" Target="file:///\\OR00000PLZNT011\SSZT_PLZ-Intern&#237;\DOKLADY_K_ZA&#344;&#205;ZEN&#205;\Protokoly_k_za&#345;&#237;zen&#237;\720_Plze&#328;-Cheb\PZS%20km%20378,102" TargetMode="External"/><Relationship Id="rId307" Type="http://schemas.openxmlformats.org/officeDocument/2006/relationships/hyperlink" Target="file:///\\OR00000PLZNT011\SSZT_PLZ-Intern&#237;\DOKLADY_K_ZA&#344;&#205;ZEN&#205;\Protokoly_k_za&#345;&#237;zen&#237;\720_Plze&#328;-Cheb\&#382;st.%20Plan&#225;%20u%20Mar.%20L&#225;zn&#237;" TargetMode="External"/><Relationship Id="rId349" Type="http://schemas.openxmlformats.org/officeDocument/2006/relationships/hyperlink" Target="file:///\\OR00000PLZNT011\SSZT_PLZ-Intern&#237;\DOKLADY_K_ZA&#344;&#205;ZEN&#205;\Protokoly_k_za&#345;&#237;zen&#237;\714C_P&#328;ovany-Bezdru&#382;ice\PZS%20km%2012,587" TargetMode="External"/><Relationship Id="rId88" Type="http://schemas.openxmlformats.org/officeDocument/2006/relationships/hyperlink" Target="file:///\\OR00000PLZNT011\SSZT_PLZ-Intern&#237;\DOKLADY_K_ZA&#344;&#205;ZEN&#205;\Protokoly_k_za&#345;&#237;zen&#237;\709B_Hora&#382;&#271;ovice_p&#345;.-Plze&#328;\PZS%20km%20317,232" TargetMode="External"/><Relationship Id="rId111" Type="http://schemas.openxmlformats.org/officeDocument/2006/relationships/hyperlink" Target="file:///\\OR00000PLZNT011\SSZT_PLZ-Intern&#237;\DOKLADY_K_ZA&#344;&#205;ZEN&#205;\Protokoly_k_za&#345;&#237;zen&#237;\711_Plze&#328;-&#381;.Ruda\PZS%20km%2037,849" TargetMode="External"/><Relationship Id="rId153" Type="http://schemas.openxmlformats.org/officeDocument/2006/relationships/hyperlink" Target="file:///\\OR00000PLZNT011\SSZT_PLZ-Intern&#237;\DOKLADY_K_ZA&#344;&#205;ZEN&#205;\Protokoly_k_za&#345;&#237;zen&#237;\711_Plze&#328;-&#381;.Ruda\&#382;st.%20P&#345;e&#353;tice" TargetMode="External"/><Relationship Id="rId195" Type="http://schemas.openxmlformats.org/officeDocument/2006/relationships/hyperlink" Target="file:///\\OR00000PLZNT011\SSZT_PLZ-Intern&#237;\DOKLADY_K_ZA&#344;&#205;ZEN&#205;\Protokoly_k_za&#345;&#237;zen&#237;\712A_Vejprnice-&#268;.Kubice\&#382;st.%20&#268;.Kubice" TargetMode="External"/><Relationship Id="rId209" Type="http://schemas.openxmlformats.org/officeDocument/2006/relationships/hyperlink" Target="file:///\\OR00000PLZNT011\SSZT_PLZ-Intern&#237;\DOKLADY_K_ZA&#344;&#205;ZEN&#205;\Protokoly_k_za&#345;&#237;zen&#237;\712A_Vejprnice-&#268;.Kubice\TZZ%20N&#253;&#345;any-Chot&#283;&#353;ov" TargetMode="External"/><Relationship Id="rId360" Type="http://schemas.openxmlformats.org/officeDocument/2006/relationships/hyperlink" Target="file:///\\OR00000PLZNT011\SSZT_PLZ-Intern&#237;\DOKLADY_K_ZA&#344;&#205;ZEN&#205;\Protokoly_k_za&#345;&#237;zen&#237;\714A_Rokycany-Nezv&#283;stice\Rokycany-Miro&#353;ov\PZS_km_2,332" TargetMode="External"/><Relationship Id="rId220" Type="http://schemas.openxmlformats.org/officeDocument/2006/relationships/hyperlink" Target="file:///\\OR00000PLZNT011\SSZT_PLZ-Intern&#237;\DOKLADY_K_ZA&#344;&#205;ZEN&#205;\Protokoly_k_za&#345;&#237;zen&#237;\713A_Plze&#328;-Zbiroh\TZZ%20Ejpovice-Plze&#328;" TargetMode="External"/><Relationship Id="rId15" Type="http://schemas.openxmlformats.org/officeDocument/2006/relationships/hyperlink" Target="file:///\\OR00000PLZNT011\SSZT_PLZ-Intern&#237;\DOKLADY_K_ZA&#344;&#205;ZEN&#205;\Protokoly_k_za&#345;&#237;zen&#237;\711_Plze&#328;-&#381;.Ruda\&#382;st.%20&#352;pi&#269;&#225;k" TargetMode="External"/><Relationship Id="rId57" Type="http://schemas.openxmlformats.org/officeDocument/2006/relationships/hyperlink" Target="file:///\\OR00000PLZNT011\SSZT_PLZ-Intern&#237;\DOKLADY_K_ZA&#344;&#205;ZEN&#205;\Protokoly_k_za&#345;&#237;zen&#237;\710A_Hora&#382;&#271;ovice-Klatovy\PZS%20km%2054,959" TargetMode="External"/><Relationship Id="rId262" Type="http://schemas.openxmlformats.org/officeDocument/2006/relationships/hyperlink" Target="file:///\\OR00000PLZNT011\SSZT_PLZ-Intern&#237;\DOKLADY_K_ZA&#344;&#205;ZEN&#205;\Protokoly_k_za&#345;&#237;zen&#237;\719_Plze&#328;-&#381;atec\PZS%20km%208,577" TargetMode="External"/><Relationship Id="rId318" Type="http://schemas.openxmlformats.org/officeDocument/2006/relationships/hyperlink" Target="file:///\\OR00000PLZNT011\SSZT_PLZ-Intern&#237;\DOKLADY_K_ZA&#344;&#205;ZEN&#205;\Protokoly_k_za&#345;&#237;zen&#237;\720_Plze&#328;-Cheb\&#382;st.%20Svoj&#353;&#237;n" TargetMode="External"/><Relationship Id="rId99" Type="http://schemas.openxmlformats.org/officeDocument/2006/relationships/hyperlink" Target="file:///\\OR00000PLZNT011\SSZT_PLZ-Intern&#237;\DOKLADY_K_ZA&#344;&#205;ZEN&#205;\Protokoly_k_za&#345;&#237;zen&#237;\710B_Klatovy-Doma&#382;lice\&#382;st.%20Pocinovice" TargetMode="External"/><Relationship Id="rId122" Type="http://schemas.openxmlformats.org/officeDocument/2006/relationships/hyperlink" Target="file:///\\OR00000PLZNT011\SSZT_PLZ-Intern&#237;\DOKLADY_K_ZA&#344;&#205;ZEN&#205;\Protokoly_k_za&#345;&#237;zen&#237;\711_Plze&#328;-&#381;.Ruda\PZS%20km%2055,654" TargetMode="External"/><Relationship Id="rId164" Type="http://schemas.openxmlformats.org/officeDocument/2006/relationships/hyperlink" Target="file:///\\OR00000PLZNT011\SSZT_PLZ-Intern&#237;\DOKLADY_K_ZA&#344;&#205;ZEN&#205;\Protokoly_k_za&#345;&#237;zen&#237;\712A_Vejprnice-&#268;.Kubice\PZS%20km%20136,464" TargetMode="External"/><Relationship Id="rId371" Type="http://schemas.openxmlformats.org/officeDocument/2006/relationships/hyperlink" Target="file:///\\OR00000PLZNT011\SSZT_PLZ-Intern&#237;\DOKLADY_K_ZA&#344;&#205;ZEN&#205;\Protokoly_k_za&#345;&#237;zen&#237;\714A_Rokycany-Nezv&#283;stice\Miro&#353;ov-P&#345;&#237;kosice\PZS_km_11,719" TargetMode="External"/><Relationship Id="rId26" Type="http://schemas.openxmlformats.org/officeDocument/2006/relationships/hyperlink" Target="file:///\\OR00000PLZNT011\SSZT_PLZ-Intern&#237;\DOKLADY_K_ZA&#344;&#205;ZEN&#205;\Protokoly_k_za&#345;&#237;zen&#237;\710A_Hora&#382;&#271;ovice-Klatovy\PZS%20km%2051,647" TargetMode="External"/><Relationship Id="rId231" Type="http://schemas.openxmlformats.org/officeDocument/2006/relationships/hyperlink" Target="file:///\\OR00000PLZNT011\SSZT_PLZ-Intern&#237;\DOKLADY_K_ZA&#344;&#205;ZEN&#205;\Protokoly_k_za&#345;&#237;zen&#237;\714B_Ejpovice-Radnice\PZS%20km%2013,391" TargetMode="External"/><Relationship Id="rId273" Type="http://schemas.openxmlformats.org/officeDocument/2006/relationships/hyperlink" Target="file:///\\OR00000PLZNT011\SSZT_PLZ-Intern&#237;\DOKLADY_K_ZA&#344;&#205;ZEN&#205;\Protokoly_k_za&#345;&#237;zen&#237;\719_Plze&#328;-&#381;atec\PZS%20km%20137,775" TargetMode="External"/><Relationship Id="rId329" Type="http://schemas.openxmlformats.org/officeDocument/2006/relationships/hyperlink" Target="file:///\\OR00000PLZNT011\SSZT_PLZ-Intern&#237;\DOKLADY_K_ZA&#344;&#205;ZEN&#205;\Protokoly_k_za&#345;&#237;zen&#237;\720_Plze&#328;-Cheb\&#382;st.%20K&#345;imice" TargetMode="External"/><Relationship Id="rId68" Type="http://schemas.openxmlformats.org/officeDocument/2006/relationships/hyperlink" Target="file:///\\OR00000PLZNT011\SSZT_PLZ-Intern&#237;\DOKLADY_K_ZA&#344;&#205;ZEN&#205;\Protokoly_k_za&#345;&#237;zen&#237;\710A_Hora&#382;&#271;ovice-Klatovy\&#382;st.%20Su&#353;ice" TargetMode="External"/><Relationship Id="rId133" Type="http://schemas.openxmlformats.org/officeDocument/2006/relationships/hyperlink" Target="file:///\\OR00000PLZNT011\SSZT_PLZ-Intern&#237;\DOKLADY_K_ZA&#344;&#205;ZEN&#205;\Protokoly_k_za&#345;&#237;zen&#237;\711_Plze&#328;-&#381;.Ruda\PZS%20km%2079,834" TargetMode="External"/><Relationship Id="rId175" Type="http://schemas.openxmlformats.org/officeDocument/2006/relationships/hyperlink" Target="file:///\\OR00000PLZNT011\SSZT_PLZ-Intern&#237;\DOKLADY_K_ZA&#344;&#205;ZEN&#205;\Protokoly_k_za&#345;&#237;zen&#237;\712A_Vejprnice-&#268;.Kubice\PZS%20km%20158,840" TargetMode="External"/><Relationship Id="rId340" Type="http://schemas.openxmlformats.org/officeDocument/2006/relationships/hyperlink" Target="file:///\\OR00000PLZNT011\SSZT_PLZ-Intern&#237;\DOKLADY_K_ZA&#344;&#205;ZEN&#205;\Protokoly_k_za&#345;&#237;zen&#237;\717A_Doma&#382;lice-Plan&#225;\PZS%20km%205,47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BF180-6087-49A0-8B63-2D75D85EC5D5}">
  <sheetPr>
    <tabColor rgb="FFFF0000"/>
  </sheetPr>
  <dimension ref="A1:CJ645"/>
  <sheetViews>
    <sheetView tabSelected="1" topLeftCell="Q1" zoomScale="115" zoomScaleNormal="115" workbookViewId="0">
      <selection activeCell="Y14" sqref="Y14"/>
    </sheetView>
  </sheetViews>
  <sheetFormatPr defaultColWidth="9.140625" defaultRowHeight="14.1" customHeight="1" x14ac:dyDescent="0.2"/>
  <cols>
    <col min="1" max="1" width="4.7109375" style="1" bestFit="1" customWidth="1"/>
    <col min="2" max="2" width="14.28515625" style="1" bestFit="1" customWidth="1"/>
    <col min="3" max="3" width="35.28515625" style="1" bestFit="1" customWidth="1"/>
    <col min="4" max="4" width="7.42578125" style="1" bestFit="1" customWidth="1"/>
    <col min="5" max="5" width="26.140625" style="1" bestFit="1" customWidth="1"/>
    <col min="6" max="6" width="17" style="1" bestFit="1" customWidth="1"/>
    <col min="7" max="7" width="16.7109375" style="1" bestFit="1" customWidth="1"/>
    <col min="8" max="8" width="17.42578125" style="1" bestFit="1" customWidth="1"/>
    <col min="9" max="9" width="6.140625" style="1" customWidth="1"/>
    <col min="10" max="10" width="6.140625" style="1" bestFit="1" customWidth="1"/>
    <col min="11" max="11" width="8.5703125" style="1" bestFit="1" customWidth="1"/>
    <col min="12" max="12" width="13.140625" style="1" bestFit="1" customWidth="1"/>
    <col min="13" max="13" width="9.85546875" style="1" bestFit="1" customWidth="1"/>
    <col min="14" max="14" width="11.28515625" style="1" bestFit="1" customWidth="1"/>
    <col min="15" max="15" width="12.7109375" style="4" bestFit="1" customWidth="1"/>
    <col min="16" max="16" width="10.7109375" style="4" bestFit="1" customWidth="1"/>
    <col min="17" max="17" width="19.42578125" style="4" bestFit="1" customWidth="1"/>
    <col min="18" max="18" width="13.28515625" style="4" bestFit="1" customWidth="1"/>
    <col min="19" max="19" width="11.28515625" style="4" bestFit="1" customWidth="1"/>
    <col min="20" max="20" width="16.140625" style="1" bestFit="1" customWidth="1"/>
    <col min="21" max="21" width="11.7109375" style="3" bestFit="1" customWidth="1"/>
    <col min="22" max="22" width="29.28515625" style="1" bestFit="1" customWidth="1"/>
    <col min="23" max="23" width="35.42578125" style="2" bestFit="1" customWidth="1"/>
    <col min="24" max="25" width="9.140625" style="1" customWidth="1"/>
    <col min="26" max="26" width="1.7109375" style="1" customWidth="1"/>
    <col min="27" max="27" width="26.28515625" style="1" bestFit="1" customWidth="1"/>
    <col min="28" max="28" width="9.140625" style="1" customWidth="1"/>
    <col min="29" max="29" width="139.42578125" style="1" bestFit="1" customWidth="1"/>
    <col min="30" max="30" width="16.5703125" style="1" customWidth="1"/>
    <col min="31" max="31" width="11.28515625" style="1" bestFit="1" customWidth="1"/>
    <col min="32" max="43" width="9.140625" style="1" customWidth="1"/>
    <col min="44" max="16384" width="9.140625" style="1"/>
  </cols>
  <sheetData>
    <row r="1" spans="1:32" ht="14.1" customHeight="1" thickBot="1" x14ac:dyDescent="0.3">
      <c r="A1" s="408" t="s">
        <v>2503</v>
      </c>
      <c r="B1" s="407" t="s">
        <v>2502</v>
      </c>
      <c r="C1" s="406" t="s">
        <v>2501</v>
      </c>
      <c r="D1" s="405" t="s">
        <v>2500</v>
      </c>
      <c r="E1" s="402" t="s">
        <v>2499</v>
      </c>
      <c r="F1" s="404" t="s">
        <v>2498</v>
      </c>
      <c r="G1" s="403" t="s">
        <v>2497</v>
      </c>
      <c r="H1" s="403" t="s">
        <v>2496</v>
      </c>
      <c r="I1" s="402" t="s">
        <v>2495</v>
      </c>
      <c r="J1" s="400" t="s">
        <v>2494</v>
      </c>
      <c r="K1" s="400" t="s">
        <v>2493</v>
      </c>
      <c r="L1" s="400" t="s">
        <v>2492</v>
      </c>
      <c r="M1" s="401" t="s">
        <v>2491</v>
      </c>
      <c r="N1" s="400" t="s">
        <v>2490</v>
      </c>
      <c r="O1" s="399" t="s">
        <v>2489</v>
      </c>
      <c r="P1" s="399" t="s">
        <v>2488</v>
      </c>
      <c r="Q1" s="399" t="s">
        <v>2487</v>
      </c>
      <c r="R1" s="399" t="s">
        <v>2486</v>
      </c>
      <c r="S1" s="399" t="s">
        <v>2485</v>
      </c>
      <c r="T1" s="398" t="s">
        <v>2484</v>
      </c>
      <c r="U1" s="397" t="s">
        <v>2483</v>
      </c>
      <c r="V1" s="396" t="s">
        <v>2482</v>
      </c>
      <c r="W1" s="395" t="s">
        <v>2481</v>
      </c>
      <c r="AB1" s="394"/>
      <c r="AC1" s="394" t="s">
        <v>2480</v>
      </c>
    </row>
    <row r="2" spans="1:32" ht="14.1" customHeight="1" thickBot="1" x14ac:dyDescent="0.3">
      <c r="A2" s="393">
        <v>61</v>
      </c>
      <c r="B2" s="392" t="s">
        <v>2475</v>
      </c>
      <c r="C2" s="392" t="s">
        <v>2474</v>
      </c>
      <c r="D2" s="391" t="s">
        <v>65</v>
      </c>
      <c r="E2" s="113" t="s">
        <v>2473</v>
      </c>
      <c r="F2" s="390" t="s">
        <v>1006</v>
      </c>
      <c r="G2" s="389">
        <v>2.4E-2</v>
      </c>
      <c r="H2" s="388" t="s">
        <v>63</v>
      </c>
      <c r="I2" s="386">
        <v>2015</v>
      </c>
      <c r="J2" s="387">
        <v>44136</v>
      </c>
      <c r="K2" s="387"/>
      <c r="L2" s="387" t="s">
        <v>333</v>
      </c>
      <c r="M2" s="386">
        <v>2015</v>
      </c>
      <c r="N2" s="385"/>
      <c r="O2" s="384">
        <v>44153</v>
      </c>
      <c r="P2" s="384">
        <f t="shared" ref="P2:P33" si="0">EDATE(O2,60)</f>
        <v>45979</v>
      </c>
      <c r="Q2" s="383"/>
      <c r="R2" s="383"/>
      <c r="S2" s="383"/>
      <c r="T2" s="382" t="s">
        <v>1383</v>
      </c>
      <c r="U2" s="381">
        <v>725363405</v>
      </c>
      <c r="V2" s="380" t="str">
        <f>VLOOKUP(U2,'[1]Tel.sez.'!$C$42:$D$221,2,FALSE)</f>
        <v>ŽELEZNÁ RUDA</v>
      </c>
      <c r="W2" s="379"/>
      <c r="Y2" s="651" t="s">
        <v>2479</v>
      </c>
      <c r="Z2" s="652"/>
      <c r="AA2" s="653"/>
      <c r="AC2" s="378" t="s">
        <v>2478</v>
      </c>
      <c r="AD2" s="1" t="b">
        <f>ISERROR(FIND(G2, AC2))</f>
        <v>1</v>
      </c>
      <c r="AE2" s="1" t="b">
        <f>ISERROR(FIND(E2, AC2))</f>
        <v>1</v>
      </c>
      <c r="AF2" s="1" t="str">
        <f t="shared" ref="AF2:AF65" si="1">IF(AD2=AE2,"Chyba","Ano")</f>
        <v>Chyba</v>
      </c>
    </row>
    <row r="3" spans="1:32" ht="14.1" customHeight="1" x14ac:dyDescent="0.2">
      <c r="A3" s="38">
        <v>62</v>
      </c>
      <c r="B3" s="37" t="s">
        <v>2475</v>
      </c>
      <c r="C3" s="37" t="s">
        <v>2474</v>
      </c>
      <c r="D3" s="87" t="s">
        <v>7</v>
      </c>
      <c r="E3" s="35" t="s">
        <v>2473</v>
      </c>
      <c r="F3" s="53" t="s">
        <v>1006</v>
      </c>
      <c r="G3" s="52">
        <v>2.4E-2</v>
      </c>
      <c r="H3" s="51"/>
      <c r="I3" s="50">
        <v>2015</v>
      </c>
      <c r="J3" s="42">
        <v>44136</v>
      </c>
      <c r="K3" s="42"/>
      <c r="L3" s="42" t="s">
        <v>333</v>
      </c>
      <c r="M3" s="50">
        <v>2015</v>
      </c>
      <c r="N3" s="42" t="s">
        <v>2472</v>
      </c>
      <c r="O3" s="236">
        <v>44153</v>
      </c>
      <c r="P3" s="236">
        <f t="shared" si="0"/>
        <v>45979</v>
      </c>
      <c r="Q3" s="28" t="str">
        <f>VLOOKUP(E3,'[1]PZ a UTZ'!$C$341:$H$464,5,FALSE)</f>
        <v>PZ 2973/15-E.49</v>
      </c>
      <c r="R3" s="28">
        <f>VLOOKUP(E3,'[1]PZ a UTZ'!$C$341:$H$464,6,FALSE)</f>
        <v>44160</v>
      </c>
      <c r="S3" s="28">
        <f>EDATE(R3,60)</f>
        <v>45986</v>
      </c>
      <c r="T3" s="27" t="s">
        <v>1383</v>
      </c>
      <c r="U3" s="26">
        <v>725363405</v>
      </c>
      <c r="V3" s="183" t="str">
        <f>VLOOKUP(U3,'[1]Tel.sez.'!$C$42:$D$221,2,FALSE)</f>
        <v>ŽELEZNÁ RUDA</v>
      </c>
      <c r="W3" s="141"/>
      <c r="Y3" s="377"/>
      <c r="Z3" s="376"/>
      <c r="AA3" s="375" t="s">
        <v>2477</v>
      </c>
      <c r="AC3" s="121" t="s">
        <v>2476</v>
      </c>
      <c r="AD3" s="1" t="b">
        <f>ISERROR(FIND(G3, AC3))</f>
        <v>1</v>
      </c>
      <c r="AE3" s="1" t="b">
        <f>ISERROR(FIND(E3, AC3))</f>
        <v>1</v>
      </c>
      <c r="AF3" s="1" t="str">
        <f t="shared" si="1"/>
        <v>Chyba</v>
      </c>
    </row>
    <row r="4" spans="1:32" ht="14.1" customHeight="1" x14ac:dyDescent="0.25">
      <c r="A4" s="38">
        <v>63</v>
      </c>
      <c r="B4" s="84" t="s">
        <v>2475</v>
      </c>
      <c r="C4" s="84" t="s">
        <v>2474</v>
      </c>
      <c r="D4" s="83" t="s">
        <v>41</v>
      </c>
      <c r="E4" s="82" t="s">
        <v>2473</v>
      </c>
      <c r="F4" s="81" t="s">
        <v>1006</v>
      </c>
      <c r="G4" s="80">
        <v>2.4E-2</v>
      </c>
      <c r="H4" s="79"/>
      <c r="I4" s="78">
        <v>2015</v>
      </c>
      <c r="J4" s="150">
        <v>44136</v>
      </c>
      <c r="K4" s="150"/>
      <c r="L4" s="150" t="s">
        <v>333</v>
      </c>
      <c r="M4" s="78">
        <v>2015</v>
      </c>
      <c r="N4" s="150" t="s">
        <v>2472</v>
      </c>
      <c r="O4" s="374">
        <v>44153</v>
      </c>
      <c r="P4" s="75">
        <f t="shared" si="0"/>
        <v>45979</v>
      </c>
      <c r="Q4" s="74"/>
      <c r="R4" s="74"/>
      <c r="S4" s="74"/>
      <c r="T4" s="73" t="s">
        <v>1383</v>
      </c>
      <c r="U4" s="72">
        <v>725363405</v>
      </c>
      <c r="V4" s="55" t="str">
        <f>VLOOKUP(U4,'[1]Tel.sez.'!$C$42:$D$221,2,FALSE)</f>
        <v>ŽELEZNÁ RUDA</v>
      </c>
      <c r="W4" s="71" t="s">
        <v>2471</v>
      </c>
      <c r="Y4" s="373"/>
      <c r="Z4" s="358"/>
      <c r="AA4" s="357" t="s">
        <v>2470</v>
      </c>
      <c r="AC4" s="228" t="s">
        <v>2469</v>
      </c>
      <c r="AD4" s="1" t="b">
        <f>ISERROR(FIND(G4, AC4))</f>
        <v>1</v>
      </c>
      <c r="AE4" s="1" t="b">
        <f>ISERROR(FIND(E4, AC4))</f>
        <v>1</v>
      </c>
      <c r="AF4" s="1" t="str">
        <f t="shared" si="1"/>
        <v>Chyba</v>
      </c>
    </row>
    <row r="5" spans="1:32" ht="14.1" customHeight="1" x14ac:dyDescent="0.2">
      <c r="A5" s="38">
        <v>126</v>
      </c>
      <c r="B5" s="103" t="s">
        <v>2468</v>
      </c>
      <c r="C5" s="102" t="s">
        <v>2467</v>
      </c>
      <c r="D5" s="101" t="s">
        <v>37</v>
      </c>
      <c r="E5" s="35" t="s">
        <v>2466</v>
      </c>
      <c r="F5" s="53" t="s">
        <v>999</v>
      </c>
      <c r="G5" s="33">
        <v>0.34799999999999998</v>
      </c>
      <c r="H5" s="32" t="s">
        <v>1128</v>
      </c>
      <c r="I5" s="50">
        <v>2011</v>
      </c>
      <c r="J5" s="42">
        <v>44348</v>
      </c>
      <c r="K5" s="42"/>
      <c r="L5" s="42" t="s">
        <v>14</v>
      </c>
      <c r="M5" s="31">
        <v>2011</v>
      </c>
      <c r="N5" s="42" t="s">
        <v>2465</v>
      </c>
      <c r="O5" s="28">
        <v>44357</v>
      </c>
      <c r="P5" s="28">
        <f t="shared" si="0"/>
        <v>46183</v>
      </c>
      <c r="Q5" s="28" t="str">
        <f>VLOOKUP(E5,'[1]PZ a UTZ'!C472:H565,5,FALSE)</f>
        <v>PZ 0711/13-E.49</v>
      </c>
      <c r="R5" s="28">
        <f>VLOOKUP(E5,'[1]PZ a UTZ'!C472:H565,6,FALSE)</f>
        <v>44399</v>
      </c>
      <c r="S5" s="28">
        <f>EDATE(R5,60)</f>
        <v>46225</v>
      </c>
      <c r="T5" s="27" t="s">
        <v>1</v>
      </c>
      <c r="U5" s="26">
        <v>724862434</v>
      </c>
      <c r="V5" s="25" t="str">
        <f>VLOOKUP(U5,'[1]Tel.sez.'!$C$42:$D$221,2,FALSE)</f>
        <v>ABE HOLOUBKOV- ROKYCANY</v>
      </c>
      <c r="W5" s="24"/>
      <c r="Y5" s="372"/>
      <c r="Z5" s="358"/>
      <c r="AA5" s="357" t="s">
        <v>2464</v>
      </c>
      <c r="AC5" s="140" t="s">
        <v>2463</v>
      </c>
      <c r="AD5" s="1" t="b">
        <f>ISERROR(FIND(G5, AC5))</f>
        <v>1</v>
      </c>
      <c r="AE5" s="1" t="b">
        <f>ISERROR(FIND(E5, AC5))</f>
        <v>1</v>
      </c>
      <c r="AF5" s="1" t="str">
        <f t="shared" si="1"/>
        <v>Chyba</v>
      </c>
    </row>
    <row r="6" spans="1:32" ht="14.1" customHeight="1" x14ac:dyDescent="0.2">
      <c r="A6" s="38">
        <v>235</v>
      </c>
      <c r="B6" s="48" t="s">
        <v>2462</v>
      </c>
      <c r="C6" s="47" t="s">
        <v>2461</v>
      </c>
      <c r="D6" s="167" t="s">
        <v>53</v>
      </c>
      <c r="E6" s="35" t="s">
        <v>1060</v>
      </c>
      <c r="F6" s="34" t="s">
        <v>5</v>
      </c>
      <c r="G6" s="371">
        <v>0.34799999999999998</v>
      </c>
      <c r="H6" s="32" t="s">
        <v>2460</v>
      </c>
      <c r="I6" s="31">
        <v>2012</v>
      </c>
      <c r="J6" s="29">
        <v>44774</v>
      </c>
      <c r="K6" s="29"/>
      <c r="L6" s="42" t="s">
        <v>14</v>
      </c>
      <c r="M6" s="50">
        <v>2012</v>
      </c>
      <c r="N6" s="29" t="s">
        <v>2459</v>
      </c>
      <c r="O6" s="28">
        <v>44803</v>
      </c>
      <c r="P6" s="28">
        <f t="shared" si="0"/>
        <v>46629</v>
      </c>
      <c r="Q6" s="28" t="s">
        <v>2458</v>
      </c>
      <c r="R6" s="28">
        <v>44854</v>
      </c>
      <c r="S6" s="28">
        <f>EDATE(R6,60)</f>
        <v>46680</v>
      </c>
      <c r="T6" s="27" t="s">
        <v>1</v>
      </c>
      <c r="U6" s="26">
        <v>724862434</v>
      </c>
      <c r="V6" s="25" t="str">
        <f>VLOOKUP(U6,'[1]Tel.sez.'!$C$42:$D$221,2,FALSE)</f>
        <v>ABE HOLOUBKOV- ROKYCANY</v>
      </c>
      <c r="W6" s="24"/>
      <c r="Y6" s="370"/>
      <c r="Z6" s="358"/>
      <c r="AA6" s="357" t="s">
        <v>2457</v>
      </c>
      <c r="AC6" s="369" t="s">
        <v>30</v>
      </c>
      <c r="AD6" s="1" t="b">
        <f>ISERROR(FIND(G6, AC6))</f>
        <v>1</v>
      </c>
      <c r="AE6" s="1" t="b">
        <f>ISERROR(FIND(E6, AC6))</f>
        <v>1</v>
      </c>
      <c r="AF6" s="1" t="str">
        <f t="shared" si="1"/>
        <v>Chyba</v>
      </c>
    </row>
    <row r="7" spans="1:32" ht="14.1" customHeight="1" x14ac:dyDescent="0.2">
      <c r="A7" s="38">
        <v>284</v>
      </c>
      <c r="B7" s="115" t="s">
        <v>1062</v>
      </c>
      <c r="C7" s="115" t="s">
        <v>1061</v>
      </c>
      <c r="D7" s="114" t="s">
        <v>65</v>
      </c>
      <c r="E7" s="113" t="s">
        <v>1060</v>
      </c>
      <c r="F7" s="112" t="s">
        <v>999</v>
      </c>
      <c r="G7" s="111">
        <v>0.34799999999999998</v>
      </c>
      <c r="H7" s="145" t="s">
        <v>63</v>
      </c>
      <c r="I7" s="108">
        <v>2011</v>
      </c>
      <c r="J7" s="107">
        <v>45017</v>
      </c>
      <c r="K7" s="107"/>
      <c r="L7" s="107" t="s">
        <v>14</v>
      </c>
      <c r="M7" s="139">
        <v>2011</v>
      </c>
      <c r="N7" s="144" t="s">
        <v>1059</v>
      </c>
      <c r="O7" s="143">
        <v>45044</v>
      </c>
      <c r="P7" s="143">
        <f t="shared" si="0"/>
        <v>46871</v>
      </c>
      <c r="Q7" s="74"/>
      <c r="R7" s="74"/>
      <c r="S7" s="74"/>
      <c r="T7" s="105" t="s">
        <v>1058</v>
      </c>
      <c r="U7" s="104">
        <v>725138711</v>
      </c>
      <c r="V7" s="25" t="str">
        <f>VLOOKUP(U7,'[1]Tel.sez.'!$C$42:$D$221,2,FALSE)</f>
        <v>ROKYCANY, MIROŠOV</v>
      </c>
      <c r="W7" s="141"/>
      <c r="Y7" s="368"/>
      <c r="Z7" s="358"/>
      <c r="AA7" s="357" t="s">
        <v>2456</v>
      </c>
      <c r="AC7" s="367" t="s">
        <v>30</v>
      </c>
      <c r="AD7" s="1" t="b">
        <f>ISERROR(FIND(G7, AC7))</f>
        <v>1</v>
      </c>
      <c r="AE7" s="1" t="b">
        <f>ISERROR(FIND(E7, AC7))</f>
        <v>1</v>
      </c>
      <c r="AF7" s="1" t="str">
        <f t="shared" si="1"/>
        <v>Chyba</v>
      </c>
    </row>
    <row r="8" spans="1:32" ht="14.1" customHeight="1" x14ac:dyDescent="0.2">
      <c r="A8" s="38">
        <v>454</v>
      </c>
      <c r="B8" s="103" t="s">
        <v>1002</v>
      </c>
      <c r="C8" s="102" t="s">
        <v>1001</v>
      </c>
      <c r="D8" s="101" t="s">
        <v>37</v>
      </c>
      <c r="E8" s="35" t="s">
        <v>2455</v>
      </c>
      <c r="F8" s="53" t="s">
        <v>999</v>
      </c>
      <c r="G8" s="33">
        <v>0.34799999999999998</v>
      </c>
      <c r="H8" s="32"/>
      <c r="I8" s="31">
        <v>2014</v>
      </c>
      <c r="J8" s="29">
        <v>43770</v>
      </c>
      <c r="K8" s="29"/>
      <c r="L8" s="42" t="s">
        <v>14</v>
      </c>
      <c r="M8" s="50">
        <v>2014</v>
      </c>
      <c r="N8" s="42" t="s">
        <v>2454</v>
      </c>
      <c r="O8" s="28">
        <v>45622</v>
      </c>
      <c r="P8" s="28">
        <f t="shared" si="0"/>
        <v>47448</v>
      </c>
      <c r="Q8" s="28" t="str">
        <f>VLOOKUP(E8,'[1]PZ a UTZ'!$C$470:$H$664,5,FALSE)</f>
        <v>PZ 0709/20-E.49</v>
      </c>
      <c r="R8" s="28">
        <f>VLOOKUP(E8,'[1]PZ a UTZ'!$C$470:$H$664,6,FALSE)</f>
        <v>43810</v>
      </c>
      <c r="S8" s="28">
        <f>EDATE(R8,60)</f>
        <v>45637</v>
      </c>
      <c r="T8" s="27" t="s">
        <v>1</v>
      </c>
      <c r="U8" s="26">
        <v>724862434</v>
      </c>
      <c r="V8" s="25" t="str">
        <f>VLOOKUP(U8,'[1]Tel.sez.'!$C$42:$D$221,2,FALSE)</f>
        <v>ABE HOLOUBKOV- ROKYCANY</v>
      </c>
      <c r="W8" s="24"/>
      <c r="Y8" s="366"/>
      <c r="Z8" s="358"/>
      <c r="AA8" s="357" t="s">
        <v>2453</v>
      </c>
      <c r="AC8" s="224" t="s">
        <v>2452</v>
      </c>
      <c r="AD8" s="1" t="b">
        <f>ISERROR(FIND(G8, AC8))</f>
        <v>1</v>
      </c>
      <c r="AE8" s="1" t="b">
        <f>ISERROR(FIND(E8, AC8))</f>
        <v>1</v>
      </c>
      <c r="AF8" s="1" t="str">
        <f t="shared" si="1"/>
        <v>Chyba</v>
      </c>
    </row>
    <row r="9" spans="1:32" ht="14.1" customHeight="1" x14ac:dyDescent="0.25">
      <c r="A9" s="38">
        <v>465</v>
      </c>
      <c r="B9" s="84" t="s">
        <v>1062</v>
      </c>
      <c r="C9" s="84" t="s">
        <v>1061</v>
      </c>
      <c r="D9" s="83" t="s">
        <v>41</v>
      </c>
      <c r="E9" s="82" t="s">
        <v>1060</v>
      </c>
      <c r="F9" s="81" t="s">
        <v>999</v>
      </c>
      <c r="G9" s="80">
        <v>0.34799999999999998</v>
      </c>
      <c r="H9" s="79"/>
      <c r="I9" s="78">
        <v>2011</v>
      </c>
      <c r="J9" s="150">
        <v>45017</v>
      </c>
      <c r="K9" s="150"/>
      <c r="L9" s="150" t="s">
        <v>34</v>
      </c>
      <c r="M9" s="151">
        <v>1991</v>
      </c>
      <c r="N9" s="150" t="s">
        <v>2451</v>
      </c>
      <c r="O9" s="75">
        <v>39484</v>
      </c>
      <c r="P9" s="75">
        <f t="shared" si="0"/>
        <v>41311</v>
      </c>
      <c r="Q9" s="74"/>
      <c r="R9" s="74"/>
      <c r="S9" s="74"/>
      <c r="T9" s="73" t="s">
        <v>1058</v>
      </c>
      <c r="U9" s="72">
        <v>725138711</v>
      </c>
      <c r="V9" s="55" t="str">
        <f>VLOOKUP(U9,'[1]Tel.sez.'!$C$42:$D$221,2,FALSE)</f>
        <v>ROKYCANY, MIROŠOV</v>
      </c>
      <c r="W9" s="71"/>
      <c r="Y9" s="365"/>
      <c r="Z9" s="358"/>
      <c r="AA9" s="357" t="s">
        <v>2450</v>
      </c>
      <c r="AC9" s="126" t="s">
        <v>2449</v>
      </c>
      <c r="AD9" s="1" t="b">
        <f>ISERROR(FIND(G9, AC9))</f>
        <v>1</v>
      </c>
      <c r="AE9" s="1" t="b">
        <f>ISERROR(FIND(E9, AC9))</f>
        <v>1</v>
      </c>
      <c r="AF9" s="1" t="str">
        <f t="shared" si="1"/>
        <v>Chyba</v>
      </c>
    </row>
    <row r="10" spans="1:32" ht="14.1" customHeight="1" x14ac:dyDescent="0.2">
      <c r="A10" s="38">
        <v>477</v>
      </c>
      <c r="B10" s="99"/>
      <c r="C10" s="98"/>
      <c r="D10" s="364" t="s">
        <v>53</v>
      </c>
      <c r="E10" s="96" t="s">
        <v>2448</v>
      </c>
      <c r="F10" s="95" t="s">
        <v>513</v>
      </c>
      <c r="G10" s="266">
        <v>0.503</v>
      </c>
      <c r="H10" s="266"/>
      <c r="I10" s="363">
        <v>1994</v>
      </c>
      <c r="J10" s="362"/>
      <c r="K10" s="362"/>
      <c r="L10" s="362" t="s">
        <v>2447</v>
      </c>
      <c r="M10" s="363"/>
      <c r="N10" s="362"/>
      <c r="O10" s="74">
        <v>34335</v>
      </c>
      <c r="P10" s="74">
        <f t="shared" si="0"/>
        <v>36161</v>
      </c>
      <c r="Q10" s="74"/>
      <c r="R10" s="74"/>
      <c r="S10" s="74"/>
      <c r="T10" s="90"/>
      <c r="U10" s="89"/>
      <c r="V10" s="88"/>
      <c r="W10" s="24"/>
      <c r="Y10" s="361"/>
      <c r="Z10" s="358"/>
      <c r="AA10" s="357" t="s">
        <v>2446</v>
      </c>
      <c r="AC10" s="126" t="s">
        <v>2443</v>
      </c>
      <c r="AD10" s="1" t="b">
        <f>ISERROR(FIND(G10, AC10))</f>
        <v>1</v>
      </c>
      <c r="AE10" s="1" t="b">
        <f>ISERROR(FIND(E10, AC10))</f>
        <v>1</v>
      </c>
      <c r="AF10" s="1" t="str">
        <f t="shared" si="1"/>
        <v>Chyba</v>
      </c>
    </row>
    <row r="11" spans="1:32" ht="14.1" customHeight="1" x14ac:dyDescent="0.2">
      <c r="A11" s="38">
        <v>133</v>
      </c>
      <c r="B11" s="69"/>
      <c r="C11" s="68"/>
      <c r="D11" s="36" t="s">
        <v>7</v>
      </c>
      <c r="E11" s="35" t="s">
        <v>2383</v>
      </c>
      <c r="F11" s="34" t="s">
        <v>5</v>
      </c>
      <c r="G11" s="33">
        <v>1.2689999999999999</v>
      </c>
      <c r="H11" s="32"/>
      <c r="I11" s="31">
        <v>2016</v>
      </c>
      <c r="J11" s="29">
        <v>44348</v>
      </c>
      <c r="K11" s="29"/>
      <c r="L11" s="29" t="s">
        <v>3</v>
      </c>
      <c r="M11" s="31">
        <v>2016</v>
      </c>
      <c r="N11" s="29" t="s">
        <v>2445</v>
      </c>
      <c r="O11" s="28">
        <v>44371</v>
      </c>
      <c r="P11" s="28">
        <f t="shared" si="0"/>
        <v>46197</v>
      </c>
      <c r="Q11" s="269"/>
      <c r="R11" s="269"/>
      <c r="S11" s="269"/>
      <c r="T11" s="27" t="s">
        <v>1</v>
      </c>
      <c r="U11" s="26">
        <v>724862434</v>
      </c>
      <c r="V11" s="25" t="str">
        <f>VLOOKUP(U11,'[1]Tel.sez.'!$C$42:$D$221,2,FALSE)</f>
        <v>ABE HOLOUBKOV- ROKYCANY</v>
      </c>
      <c r="W11" s="24" t="s">
        <v>11</v>
      </c>
      <c r="Y11" s="360"/>
      <c r="Z11" s="358"/>
      <c r="AA11" s="357" t="s">
        <v>2444</v>
      </c>
      <c r="AC11" s="125" t="s">
        <v>2443</v>
      </c>
      <c r="AD11" s="1" t="b">
        <f>ISERROR(FIND(G11, AC11))</f>
        <v>1</v>
      </c>
      <c r="AE11" s="1" t="b">
        <f>ISERROR(FIND(E11, AC11))</f>
        <v>1</v>
      </c>
      <c r="AF11" s="1" t="str">
        <f t="shared" si="1"/>
        <v>Chyba</v>
      </c>
    </row>
    <row r="12" spans="1:32" ht="14.1" customHeight="1" x14ac:dyDescent="0.2">
      <c r="A12" s="38">
        <v>64</v>
      </c>
      <c r="B12" s="48" t="s">
        <v>2442</v>
      </c>
      <c r="C12" s="47" t="s">
        <v>2441</v>
      </c>
      <c r="D12" s="227" t="s">
        <v>53</v>
      </c>
      <c r="E12" s="168" t="s">
        <v>2440</v>
      </c>
      <c r="F12" s="53" t="s">
        <v>1006</v>
      </c>
      <c r="G12" s="51">
        <v>1.6890000000000001</v>
      </c>
      <c r="H12" s="51" t="s">
        <v>2439</v>
      </c>
      <c r="I12" s="50">
        <v>2015</v>
      </c>
      <c r="J12" s="42">
        <v>44136</v>
      </c>
      <c r="K12" s="42"/>
      <c r="L12" s="42" t="s">
        <v>333</v>
      </c>
      <c r="M12" s="50">
        <v>2015</v>
      </c>
      <c r="N12" s="42" t="s">
        <v>2438</v>
      </c>
      <c r="O12" s="236">
        <v>44158</v>
      </c>
      <c r="P12" s="236">
        <f t="shared" si="0"/>
        <v>45984</v>
      </c>
      <c r="Q12" s="236" t="s">
        <v>2437</v>
      </c>
      <c r="R12" s="236">
        <v>44159</v>
      </c>
      <c r="S12" s="236">
        <f t="shared" ref="S12:S46" si="2">EDATE(R12,60)</f>
        <v>45985</v>
      </c>
      <c r="T12" s="27" t="s">
        <v>1383</v>
      </c>
      <c r="U12" s="26">
        <v>725363405</v>
      </c>
      <c r="V12" s="25" t="str">
        <f>VLOOKUP(U12,'[1]Tel.sez.'!$C$42:$D$221,2,FALSE)</f>
        <v>ŽELEZNÁ RUDA</v>
      </c>
      <c r="W12" s="141"/>
      <c r="Y12" s="359"/>
      <c r="Z12" s="358"/>
      <c r="AA12" s="357" t="s">
        <v>2436</v>
      </c>
      <c r="AC12" s="280" t="s">
        <v>2435</v>
      </c>
      <c r="AD12" s="1" t="b">
        <f>ISERROR(FIND(G12, AC12))</f>
        <v>1</v>
      </c>
      <c r="AE12" s="1" t="b">
        <f>ISERROR(FIND(E12, AC12))</f>
        <v>1</v>
      </c>
      <c r="AF12" s="1" t="str">
        <f t="shared" si="1"/>
        <v>Chyba</v>
      </c>
    </row>
    <row r="13" spans="1:32" ht="14.1" customHeight="1" thickBot="1" x14ac:dyDescent="0.3">
      <c r="A13" s="38">
        <v>149</v>
      </c>
      <c r="B13" s="48" t="s">
        <v>2434</v>
      </c>
      <c r="C13" s="47" t="s">
        <v>2433</v>
      </c>
      <c r="D13" s="167" t="s">
        <v>53</v>
      </c>
      <c r="E13" s="35" t="s">
        <v>2383</v>
      </c>
      <c r="F13" s="34" t="s">
        <v>5</v>
      </c>
      <c r="G13" s="32">
        <v>1.81</v>
      </c>
      <c r="H13" s="32" t="s">
        <v>2432</v>
      </c>
      <c r="I13" s="31">
        <v>2016</v>
      </c>
      <c r="J13" s="29">
        <v>44440</v>
      </c>
      <c r="K13" s="29"/>
      <c r="L13" s="29" t="s">
        <v>418</v>
      </c>
      <c r="M13" s="30">
        <v>2016</v>
      </c>
      <c r="N13" s="29" t="s">
        <v>2431</v>
      </c>
      <c r="O13" s="28">
        <v>44453</v>
      </c>
      <c r="P13" s="28">
        <f t="shared" si="0"/>
        <v>46279</v>
      </c>
      <c r="Q13" s="28" t="s">
        <v>2430</v>
      </c>
      <c r="R13" s="28">
        <v>44476</v>
      </c>
      <c r="S13" s="28">
        <f t="shared" si="2"/>
        <v>46302</v>
      </c>
      <c r="T13" s="27" t="s">
        <v>1</v>
      </c>
      <c r="U13" s="26">
        <v>724862434</v>
      </c>
      <c r="V13" s="25" t="str">
        <f>VLOOKUP(U13,'[1]Tel.sez.'!$C$42:$D$221,2,FALSE)</f>
        <v>ABE HOLOUBKOV- ROKYCANY</v>
      </c>
      <c r="W13" s="24"/>
      <c r="Y13" s="356"/>
      <c r="Z13" s="355"/>
      <c r="AA13" s="354" t="s">
        <v>2429</v>
      </c>
      <c r="AC13" s="353" t="s">
        <v>2423</v>
      </c>
      <c r="AD13" s="1" t="b">
        <f>ISERROR(FIND(G13, AC13))</f>
        <v>1</v>
      </c>
      <c r="AE13" s="1" t="b">
        <f>ISERROR(FIND(E13, AC13))</f>
        <v>1</v>
      </c>
      <c r="AF13" s="1" t="str">
        <f t="shared" si="1"/>
        <v>Chyba</v>
      </c>
    </row>
    <row r="14" spans="1:32" ht="14.1" customHeight="1" x14ac:dyDescent="0.2">
      <c r="A14" s="38">
        <v>150</v>
      </c>
      <c r="B14" s="48" t="s">
        <v>2428</v>
      </c>
      <c r="C14" s="47" t="s">
        <v>2427</v>
      </c>
      <c r="D14" s="167" t="s">
        <v>53</v>
      </c>
      <c r="E14" s="35" t="s">
        <v>2383</v>
      </c>
      <c r="F14" s="34" t="s">
        <v>5</v>
      </c>
      <c r="G14" s="32">
        <v>2.3319999999999999</v>
      </c>
      <c r="H14" s="32" t="s">
        <v>2426</v>
      </c>
      <c r="I14" s="31">
        <v>2016</v>
      </c>
      <c r="J14" s="29">
        <v>44440</v>
      </c>
      <c r="K14" s="29"/>
      <c r="L14" s="29" t="s">
        <v>418</v>
      </c>
      <c r="M14" s="30">
        <v>2016</v>
      </c>
      <c r="N14" s="29" t="s">
        <v>2425</v>
      </c>
      <c r="O14" s="28">
        <v>44453</v>
      </c>
      <c r="P14" s="28">
        <f t="shared" si="0"/>
        <v>46279</v>
      </c>
      <c r="Q14" s="28" t="s">
        <v>2424</v>
      </c>
      <c r="R14" s="28">
        <v>44476</v>
      </c>
      <c r="S14" s="28">
        <f t="shared" si="2"/>
        <v>46302</v>
      </c>
      <c r="T14" s="27" t="s">
        <v>1</v>
      </c>
      <c r="U14" s="26">
        <v>724862434</v>
      </c>
      <c r="V14" s="25" t="str">
        <f>VLOOKUP(U14,'[1]Tel.sez.'!$C$42:$D$221,2,FALSE)</f>
        <v>ABE HOLOUBKOV- ROKYCANY</v>
      </c>
      <c r="W14" s="24"/>
      <c r="AC14" s="125" t="s">
        <v>2423</v>
      </c>
      <c r="AD14" s="1" t="b">
        <f>ISERROR(FIND(G14, AC14))</f>
        <v>1</v>
      </c>
      <c r="AE14" s="1" t="b">
        <f>ISERROR(FIND(E14, AC14))</f>
        <v>1</v>
      </c>
      <c r="AF14" s="1" t="str">
        <f t="shared" si="1"/>
        <v>Chyba</v>
      </c>
    </row>
    <row r="15" spans="1:32" ht="14.1" customHeight="1" x14ac:dyDescent="0.2">
      <c r="A15" s="38">
        <v>90</v>
      </c>
      <c r="B15" s="48" t="s">
        <v>2416</v>
      </c>
      <c r="C15" s="47" t="s">
        <v>2415</v>
      </c>
      <c r="D15" s="36" t="s">
        <v>7</v>
      </c>
      <c r="E15" s="35" t="s">
        <v>2414</v>
      </c>
      <c r="F15" s="46" t="s">
        <v>16</v>
      </c>
      <c r="G15" s="45">
        <v>2.4809999999999999</v>
      </c>
      <c r="H15" s="44"/>
      <c r="I15" s="43">
        <v>1945</v>
      </c>
      <c r="J15" s="40">
        <v>44197</v>
      </c>
      <c r="K15" s="40"/>
      <c r="L15" s="40" t="s">
        <v>463</v>
      </c>
      <c r="M15" s="43">
        <v>1945</v>
      </c>
      <c r="N15" s="40" t="s">
        <v>2422</v>
      </c>
      <c r="O15" s="28">
        <v>44223</v>
      </c>
      <c r="P15" s="28">
        <f t="shared" si="0"/>
        <v>46049</v>
      </c>
      <c r="Q15" s="28" t="str">
        <f>VLOOKUP(E15,'[1]PZ a UTZ'!$C$341:$H$464,5,FALSE)</f>
        <v>PZ 4316/97-E.49</v>
      </c>
      <c r="R15" s="28">
        <f>VLOOKUP(E15,'[1]PZ a UTZ'!$C$341:$H$464,6,FALSE)</f>
        <v>44246</v>
      </c>
      <c r="S15" s="28">
        <f t="shared" si="2"/>
        <v>46072</v>
      </c>
      <c r="T15" s="27" t="s">
        <v>988</v>
      </c>
      <c r="U15" s="26">
        <v>725339121</v>
      </c>
      <c r="V15" s="25" t="str">
        <f>VLOOKUP(U15,'[1]Tel.sez.'!$C$42:$D$221,2,FALSE)</f>
        <v>PLZEŇ</v>
      </c>
      <c r="W15" s="141" t="s">
        <v>2421</v>
      </c>
      <c r="AC15" s="126" t="s">
        <v>2420</v>
      </c>
      <c r="AD15" s="1" t="b">
        <f>ISERROR(FIND(G15, AC15))</f>
        <v>1</v>
      </c>
      <c r="AE15" s="1" t="b">
        <f>ISERROR(FIND(E15, AC15))</f>
        <v>1</v>
      </c>
      <c r="AF15" s="1" t="str">
        <f t="shared" si="1"/>
        <v>Chyba</v>
      </c>
    </row>
    <row r="16" spans="1:32" ht="14.1" customHeight="1" x14ac:dyDescent="0.2">
      <c r="A16" s="38">
        <v>180</v>
      </c>
      <c r="B16" s="48" t="s">
        <v>2416</v>
      </c>
      <c r="C16" s="47" t="s">
        <v>2415</v>
      </c>
      <c r="D16" s="36" t="s">
        <v>7</v>
      </c>
      <c r="E16" s="35" t="s">
        <v>2414</v>
      </c>
      <c r="F16" s="53" t="s">
        <v>268</v>
      </c>
      <c r="G16" s="52">
        <v>2.4809999999999999</v>
      </c>
      <c r="H16" s="51" t="s">
        <v>2419</v>
      </c>
      <c r="I16" s="50">
        <v>2016</v>
      </c>
      <c r="J16" s="29">
        <v>44501</v>
      </c>
      <c r="K16" s="29"/>
      <c r="L16" s="29" t="s">
        <v>14</v>
      </c>
      <c r="M16" s="30">
        <v>2016</v>
      </c>
      <c r="N16" s="29" t="s">
        <v>2418</v>
      </c>
      <c r="O16" s="28">
        <v>44523</v>
      </c>
      <c r="P16" s="28">
        <f t="shared" si="0"/>
        <v>46349</v>
      </c>
      <c r="Q16" s="28" t="str">
        <f>VLOOKUP(E16,'[1]PZ a UTZ'!$C$341:$H$464,5,FALSE)</f>
        <v>PZ 4316/97-E.49</v>
      </c>
      <c r="R16" s="28">
        <f>VLOOKUP(E16,'[1]PZ a UTZ'!$C$341:$H$464,6,FALSE)</f>
        <v>44246</v>
      </c>
      <c r="S16" s="28">
        <f t="shared" si="2"/>
        <v>46072</v>
      </c>
      <c r="T16" s="27" t="s">
        <v>988</v>
      </c>
      <c r="U16" s="26">
        <v>725339121</v>
      </c>
      <c r="V16" s="25" t="str">
        <f>VLOOKUP(U16,'[1]Tel.sez.'!$C$42:$D$221,2,FALSE)</f>
        <v>PLZEŇ</v>
      </c>
      <c r="W16" s="24"/>
      <c r="AC16" s="126" t="s">
        <v>2417</v>
      </c>
      <c r="AD16" s="1" t="b">
        <f>ISERROR(FIND(G16, AC16))</f>
        <v>1</v>
      </c>
      <c r="AE16" s="1" t="b">
        <f>ISERROR(FIND(E16, AC16))</f>
        <v>1</v>
      </c>
      <c r="AF16" s="1" t="str">
        <f t="shared" si="1"/>
        <v>Chyba</v>
      </c>
    </row>
    <row r="17" spans="1:32" ht="14.1" customHeight="1" x14ac:dyDescent="0.2">
      <c r="A17" s="38">
        <v>181</v>
      </c>
      <c r="B17" s="48" t="s">
        <v>2416</v>
      </c>
      <c r="C17" s="47" t="s">
        <v>2415</v>
      </c>
      <c r="D17" s="36" t="s">
        <v>7</v>
      </c>
      <c r="E17" s="35" t="s">
        <v>2414</v>
      </c>
      <c r="F17" s="53" t="s">
        <v>268</v>
      </c>
      <c r="G17" s="52">
        <v>2.4809999999999999</v>
      </c>
      <c r="H17" s="51" t="s">
        <v>2413</v>
      </c>
      <c r="I17" s="50">
        <v>2016</v>
      </c>
      <c r="J17" s="29">
        <v>44501</v>
      </c>
      <c r="K17" s="29"/>
      <c r="L17" s="29" t="s">
        <v>14</v>
      </c>
      <c r="M17" s="30">
        <v>2016</v>
      </c>
      <c r="N17" s="29" t="s">
        <v>2412</v>
      </c>
      <c r="O17" s="28">
        <v>44523</v>
      </c>
      <c r="P17" s="28">
        <f t="shared" si="0"/>
        <v>46349</v>
      </c>
      <c r="Q17" s="28" t="str">
        <f>VLOOKUP(E17,'[1]PZ a UTZ'!$C$341:$H$464,5,FALSE)</f>
        <v>PZ 4316/97-E.49</v>
      </c>
      <c r="R17" s="28">
        <f>VLOOKUP(E17,'[1]PZ a UTZ'!$C$341:$H$464,6,FALSE)</f>
        <v>44246</v>
      </c>
      <c r="S17" s="28">
        <f t="shared" si="2"/>
        <v>46072</v>
      </c>
      <c r="T17" s="27" t="s">
        <v>988</v>
      </c>
      <c r="U17" s="26">
        <v>725339121</v>
      </c>
      <c r="V17" s="25" t="str">
        <f>VLOOKUP(U17,'[1]Tel.sez.'!$C$42:$D$221,2,FALSE)</f>
        <v>PLZEŇ</v>
      </c>
      <c r="W17" s="24"/>
      <c r="AC17" s="124" t="s">
        <v>2411</v>
      </c>
      <c r="AD17" s="1" t="b">
        <f>ISERROR(FIND(G17, AC17))</f>
        <v>1</v>
      </c>
      <c r="AE17" s="1" t="b">
        <f>ISERROR(FIND(E17, AC17))</f>
        <v>1</v>
      </c>
      <c r="AF17" s="1" t="str">
        <f t="shared" si="1"/>
        <v>Chyba</v>
      </c>
    </row>
    <row r="18" spans="1:32" ht="14.1" customHeight="1" x14ac:dyDescent="0.2">
      <c r="A18" s="38">
        <v>151</v>
      </c>
      <c r="B18" s="48" t="s">
        <v>2410</v>
      </c>
      <c r="C18" s="47" t="s">
        <v>2409</v>
      </c>
      <c r="D18" s="167" t="s">
        <v>53</v>
      </c>
      <c r="E18" s="35" t="s">
        <v>2383</v>
      </c>
      <c r="F18" s="34" t="s">
        <v>5</v>
      </c>
      <c r="G18" s="32">
        <v>2.6560000000000001</v>
      </c>
      <c r="H18" s="32" t="s">
        <v>2408</v>
      </c>
      <c r="I18" s="31">
        <v>2016</v>
      </c>
      <c r="J18" s="29">
        <v>44440</v>
      </c>
      <c r="K18" s="29"/>
      <c r="L18" s="29" t="s">
        <v>418</v>
      </c>
      <c r="M18" s="30">
        <v>2016</v>
      </c>
      <c r="N18" s="29" t="s">
        <v>2407</v>
      </c>
      <c r="O18" s="28">
        <v>44453</v>
      </c>
      <c r="P18" s="28">
        <f t="shared" si="0"/>
        <v>46279</v>
      </c>
      <c r="Q18" s="28" t="s">
        <v>2406</v>
      </c>
      <c r="R18" s="28">
        <v>44476</v>
      </c>
      <c r="S18" s="28">
        <f t="shared" si="2"/>
        <v>46302</v>
      </c>
      <c r="T18" s="27" t="s">
        <v>1</v>
      </c>
      <c r="U18" s="26">
        <v>724862434</v>
      </c>
      <c r="V18" s="25" t="str">
        <f>VLOOKUP(U18,'[1]Tel.sez.'!$C$42:$D$221,2,FALSE)</f>
        <v>ABE HOLOUBKOV- ROKYCANY</v>
      </c>
      <c r="W18" s="24"/>
      <c r="AC18" s="271" t="s">
        <v>2405</v>
      </c>
      <c r="AD18" s="1" t="b">
        <f>ISERROR(FIND(G18, AC18))</f>
        <v>1</v>
      </c>
      <c r="AE18" s="1" t="b">
        <f>ISERROR(FIND(E18, AC18))</f>
        <v>1</v>
      </c>
      <c r="AF18" s="1" t="str">
        <f t="shared" si="1"/>
        <v>Chyba</v>
      </c>
    </row>
    <row r="19" spans="1:32" ht="14.1" customHeight="1" x14ac:dyDescent="0.2">
      <c r="A19" s="38">
        <v>336</v>
      </c>
      <c r="B19" s="48" t="s">
        <v>2404</v>
      </c>
      <c r="C19" s="47" t="s">
        <v>2403</v>
      </c>
      <c r="D19" s="281" t="s">
        <v>7</v>
      </c>
      <c r="E19" s="168" t="s">
        <v>2402</v>
      </c>
      <c r="F19" s="53" t="s">
        <v>26</v>
      </c>
      <c r="G19" s="52">
        <v>2.681</v>
      </c>
      <c r="H19" s="51" t="s">
        <v>2401</v>
      </c>
      <c r="I19" s="50">
        <v>1965</v>
      </c>
      <c r="J19" s="42">
        <v>45231</v>
      </c>
      <c r="K19" s="42"/>
      <c r="L19" s="29" t="s">
        <v>333</v>
      </c>
      <c r="M19" s="199">
        <v>2011</v>
      </c>
      <c r="N19" s="40" t="s">
        <v>2400</v>
      </c>
      <c r="O19" s="28">
        <v>45251</v>
      </c>
      <c r="P19" s="28">
        <f t="shared" si="0"/>
        <v>47078</v>
      </c>
      <c r="Q19" s="28" t="str">
        <f>VLOOKUP(E19,'[1]PZ a UTZ'!$C$341:$H$464,5,FALSE)</f>
        <v>PZ 10168/96-E.49</v>
      </c>
      <c r="R19" s="28">
        <f>VLOOKUP(E19,'[1]PZ a UTZ'!$C$341:$H$464,6,FALSE)</f>
        <v>44145</v>
      </c>
      <c r="S19" s="28">
        <f t="shared" si="2"/>
        <v>45971</v>
      </c>
      <c r="T19" s="27" t="s">
        <v>21</v>
      </c>
      <c r="U19" s="26">
        <v>725339124</v>
      </c>
      <c r="V19" s="25" t="str">
        <f>VLOOKUP(U19,'[1]Tel.sez.'!$C$42:$D$221,2,FALSE)</f>
        <v>26.505 ŽICHOVICE</v>
      </c>
      <c r="W19" s="24"/>
      <c r="AC19" s="352" t="s">
        <v>2399</v>
      </c>
      <c r="AD19" s="1" t="b">
        <f>ISERROR(FIND(G19, AC19))</f>
        <v>1</v>
      </c>
      <c r="AE19" s="1" t="b">
        <f>ISERROR(FIND(E19, AC19))</f>
        <v>1</v>
      </c>
      <c r="AF19" s="1" t="str">
        <f t="shared" si="1"/>
        <v>Chyba</v>
      </c>
    </row>
    <row r="20" spans="1:32" ht="14.1" customHeight="1" x14ac:dyDescent="0.2">
      <c r="A20" s="38">
        <v>246</v>
      </c>
      <c r="B20" s="48" t="s">
        <v>2398</v>
      </c>
      <c r="C20" s="47" t="s">
        <v>2397</v>
      </c>
      <c r="D20" s="305" t="s">
        <v>466</v>
      </c>
      <c r="E20" s="35" t="s">
        <v>2396</v>
      </c>
      <c r="F20" s="53" t="s">
        <v>26</v>
      </c>
      <c r="G20" s="51">
        <v>2.8820000000000001</v>
      </c>
      <c r="H20" s="51" t="s">
        <v>2395</v>
      </c>
      <c r="I20" s="147">
        <v>1993</v>
      </c>
      <c r="J20" s="29">
        <v>44835</v>
      </c>
      <c r="K20" s="29"/>
      <c r="L20" s="42" t="s">
        <v>333</v>
      </c>
      <c r="M20" s="31">
        <v>2012</v>
      </c>
      <c r="N20" s="210" t="s">
        <v>2394</v>
      </c>
      <c r="O20" s="28">
        <v>44853</v>
      </c>
      <c r="P20" s="28">
        <f t="shared" si="0"/>
        <v>46679</v>
      </c>
      <c r="Q20" s="28" t="s">
        <v>2393</v>
      </c>
      <c r="R20" s="28">
        <v>44802</v>
      </c>
      <c r="S20" s="28">
        <f t="shared" si="2"/>
        <v>46628</v>
      </c>
      <c r="T20" s="27" t="s">
        <v>21</v>
      </c>
      <c r="U20" s="26">
        <v>725339124</v>
      </c>
      <c r="V20" s="25" t="str">
        <f>VLOOKUP(U20,'[1]Tel.sez.'!$C$42:$D$221,2,FALSE)</f>
        <v>26.505 ŽICHOVICE</v>
      </c>
      <c r="W20" s="24"/>
      <c r="AC20" s="271" t="s">
        <v>2392</v>
      </c>
      <c r="AD20" s="1" t="b">
        <f>ISERROR(FIND(G20, AC20))</f>
        <v>1</v>
      </c>
      <c r="AE20" s="1" t="b">
        <f>ISERROR(FIND(E20, AC20))</f>
        <v>1</v>
      </c>
      <c r="AF20" s="1" t="str">
        <f t="shared" si="1"/>
        <v>Chyba</v>
      </c>
    </row>
    <row r="21" spans="1:32" ht="14.1" customHeight="1" x14ac:dyDescent="0.2">
      <c r="A21" s="38">
        <v>304</v>
      </c>
      <c r="B21" s="48" t="s">
        <v>2391</v>
      </c>
      <c r="C21" s="47" t="s">
        <v>2390</v>
      </c>
      <c r="D21" s="227" t="s">
        <v>53</v>
      </c>
      <c r="E21" s="168" t="s">
        <v>2389</v>
      </c>
      <c r="F21" s="53" t="s">
        <v>1006</v>
      </c>
      <c r="G21" s="51">
        <v>2.891</v>
      </c>
      <c r="H21" s="51" t="s">
        <v>2388</v>
      </c>
      <c r="I21" s="50">
        <v>2004</v>
      </c>
      <c r="J21" s="42">
        <v>45078</v>
      </c>
      <c r="K21" s="42"/>
      <c r="L21" s="42" t="s">
        <v>762</v>
      </c>
      <c r="M21" s="41">
        <v>2004</v>
      </c>
      <c r="N21" s="42" t="s">
        <v>2387</v>
      </c>
      <c r="O21" s="28">
        <v>45098</v>
      </c>
      <c r="P21" s="28">
        <f t="shared" si="0"/>
        <v>46925</v>
      </c>
      <c r="Q21" s="28" t="s">
        <v>2380</v>
      </c>
      <c r="R21" s="28">
        <v>43710</v>
      </c>
      <c r="S21" s="28">
        <f t="shared" si="2"/>
        <v>45537</v>
      </c>
      <c r="T21" s="27" t="s">
        <v>1383</v>
      </c>
      <c r="U21" s="26">
        <v>725363405</v>
      </c>
      <c r="V21" s="25" t="str">
        <f>VLOOKUP(U21,'[1]Tel.sez.'!$C$42:$D$221,2,FALSE)</f>
        <v>ŽELEZNÁ RUDA</v>
      </c>
      <c r="W21" s="24"/>
      <c r="AC21" s="121" t="s">
        <v>2386</v>
      </c>
      <c r="AD21" s="1" t="b">
        <f>ISERROR(FIND(G21, AC21))</f>
        <v>1</v>
      </c>
      <c r="AE21" s="1" t="b">
        <f>ISERROR(FIND(E21, AC21))</f>
        <v>1</v>
      </c>
      <c r="AF21" s="1" t="str">
        <f t="shared" si="1"/>
        <v>Chyba</v>
      </c>
    </row>
    <row r="22" spans="1:32" ht="14.1" customHeight="1" x14ac:dyDescent="0.2">
      <c r="A22" s="38">
        <v>152</v>
      </c>
      <c r="B22" s="48" t="s">
        <v>2385</v>
      </c>
      <c r="C22" s="47" t="s">
        <v>2384</v>
      </c>
      <c r="D22" s="167" t="s">
        <v>53</v>
      </c>
      <c r="E22" s="35" t="s">
        <v>2383</v>
      </c>
      <c r="F22" s="34" t="s">
        <v>5</v>
      </c>
      <c r="G22" s="32">
        <v>3.097</v>
      </c>
      <c r="H22" s="32" t="s">
        <v>2382</v>
      </c>
      <c r="I22" s="31">
        <v>2016</v>
      </c>
      <c r="J22" s="29">
        <v>44440</v>
      </c>
      <c r="K22" s="29"/>
      <c r="L22" s="29" t="s">
        <v>418</v>
      </c>
      <c r="M22" s="30">
        <v>2016</v>
      </c>
      <c r="N22" s="29" t="s">
        <v>2381</v>
      </c>
      <c r="O22" s="28">
        <v>44453</v>
      </c>
      <c r="P22" s="28">
        <f t="shared" si="0"/>
        <v>46279</v>
      </c>
      <c r="Q22" s="28" t="s">
        <v>2380</v>
      </c>
      <c r="R22" s="28">
        <v>43710</v>
      </c>
      <c r="S22" s="28">
        <f t="shared" si="2"/>
        <v>45537</v>
      </c>
      <c r="T22" s="27" t="s">
        <v>1</v>
      </c>
      <c r="U22" s="26">
        <v>724862434</v>
      </c>
      <c r="V22" s="25" t="str">
        <f>VLOOKUP(U22,'[1]Tel.sez.'!$C$42:$D$221,2,FALSE)</f>
        <v>ABE HOLOUBKOV- ROKYCANY</v>
      </c>
      <c r="W22" s="24"/>
      <c r="AC22" s="140" t="s">
        <v>2379</v>
      </c>
      <c r="AD22" s="1" t="b">
        <f>ISERROR(FIND(G22, AC22))</f>
        <v>1</v>
      </c>
      <c r="AE22" s="1" t="b">
        <f>ISERROR(FIND(E22, AC22))</f>
        <v>1</v>
      </c>
      <c r="AF22" s="1" t="str">
        <f t="shared" si="1"/>
        <v>Chyba</v>
      </c>
    </row>
    <row r="23" spans="1:32" ht="14.1" customHeight="1" x14ac:dyDescent="0.2">
      <c r="A23" s="38">
        <v>272</v>
      </c>
      <c r="B23" s="165" t="s">
        <v>2378</v>
      </c>
      <c r="C23" s="164" t="s">
        <v>2377</v>
      </c>
      <c r="D23" s="235" t="s">
        <v>53</v>
      </c>
      <c r="E23" s="66" t="s">
        <v>92</v>
      </c>
      <c r="F23" s="65" t="s">
        <v>1156</v>
      </c>
      <c r="G23" s="161">
        <v>3.222</v>
      </c>
      <c r="H23" s="161" t="s">
        <v>2376</v>
      </c>
      <c r="I23" s="160">
        <v>2018</v>
      </c>
      <c r="J23" s="61">
        <v>44986</v>
      </c>
      <c r="K23" s="61"/>
      <c r="L23" s="61" t="s">
        <v>456</v>
      </c>
      <c r="M23" s="60">
        <v>2023</v>
      </c>
      <c r="N23" s="61" t="s">
        <v>33</v>
      </c>
      <c r="O23" s="58">
        <v>45013</v>
      </c>
      <c r="P23" s="58">
        <f t="shared" si="0"/>
        <v>46840</v>
      </c>
      <c r="Q23" s="58" t="str">
        <f>VLOOKUP(G23,'[1]PZ a UTZ'!$E$2:$H$335,3,FALSE)</f>
        <v>PZ 0978/18-E.49</v>
      </c>
      <c r="R23" s="58">
        <f>VLOOKUP(G23,'[1]PZ a UTZ'!$E$2:$H$335,4,FALSE)</f>
        <v>45166</v>
      </c>
      <c r="S23" s="58">
        <f t="shared" si="2"/>
        <v>46993</v>
      </c>
      <c r="T23" s="57" t="s">
        <v>1153</v>
      </c>
      <c r="U23" s="56">
        <v>724862387</v>
      </c>
      <c r="V23" s="25" t="str">
        <f>VLOOKUP(U23,'[1]Tel.sez.'!$C$42:$D$221,2,FALSE)</f>
        <v>4.596</v>
      </c>
      <c r="W23" s="24"/>
      <c r="AC23" s="121" t="s">
        <v>2375</v>
      </c>
      <c r="AD23" s="1" t="b">
        <f>ISERROR(FIND(G23, AC23))</f>
        <v>1</v>
      </c>
      <c r="AE23" s="1" t="b">
        <f>ISERROR(FIND(E23, AC23))</f>
        <v>1</v>
      </c>
      <c r="AF23" s="1" t="str">
        <f t="shared" si="1"/>
        <v>Chyba</v>
      </c>
    </row>
    <row r="24" spans="1:32" ht="14.1" customHeight="1" x14ac:dyDescent="0.2">
      <c r="A24" s="38">
        <v>305</v>
      </c>
      <c r="B24" s="48" t="s">
        <v>2374</v>
      </c>
      <c r="C24" s="47" t="s">
        <v>2373</v>
      </c>
      <c r="D24" s="227" t="s">
        <v>53</v>
      </c>
      <c r="E24" s="168" t="s">
        <v>2361</v>
      </c>
      <c r="F24" s="53" t="s">
        <v>1006</v>
      </c>
      <c r="G24" s="51">
        <v>3.3039999999999998</v>
      </c>
      <c r="H24" s="51" t="s">
        <v>2372</v>
      </c>
      <c r="I24" s="50">
        <v>2004</v>
      </c>
      <c r="J24" s="42">
        <v>45078</v>
      </c>
      <c r="K24" s="42"/>
      <c r="L24" s="42" t="s">
        <v>762</v>
      </c>
      <c r="M24" s="41">
        <v>2004</v>
      </c>
      <c r="N24" s="42" t="s">
        <v>2371</v>
      </c>
      <c r="O24" s="28">
        <v>45098</v>
      </c>
      <c r="P24" s="28">
        <f t="shared" si="0"/>
        <v>46925</v>
      </c>
      <c r="Q24" s="28" t="s">
        <v>2370</v>
      </c>
      <c r="R24" s="28">
        <v>43710</v>
      </c>
      <c r="S24" s="28">
        <f t="shared" si="2"/>
        <v>45537</v>
      </c>
      <c r="T24" s="27" t="s">
        <v>1383</v>
      </c>
      <c r="U24" s="26">
        <v>725363405</v>
      </c>
      <c r="V24" s="25" t="str">
        <f>VLOOKUP(U24,'[1]Tel.sez.'!$C$42:$D$221,2,FALSE)</f>
        <v>ŽELEZNÁ RUDA</v>
      </c>
      <c r="W24" s="24"/>
      <c r="AC24" s="49" t="s">
        <v>2369</v>
      </c>
      <c r="AD24" s="1" t="b">
        <f>ISERROR(FIND(G24, AC24))</f>
        <v>1</v>
      </c>
      <c r="AE24" s="1" t="b">
        <f>ISERROR(FIND(E24, AC24))</f>
        <v>1</v>
      </c>
      <c r="AF24" s="1" t="str">
        <f t="shared" si="1"/>
        <v>Chyba</v>
      </c>
    </row>
    <row r="25" spans="1:32" ht="14.1" customHeight="1" x14ac:dyDescent="0.2">
      <c r="A25" s="38">
        <v>363</v>
      </c>
      <c r="B25" s="165" t="s">
        <v>2368</v>
      </c>
      <c r="C25" s="164" t="s">
        <v>2367</v>
      </c>
      <c r="D25" s="67" t="s">
        <v>53</v>
      </c>
      <c r="E25" s="66" t="s">
        <v>2366</v>
      </c>
      <c r="F25" s="65" t="s">
        <v>1817</v>
      </c>
      <c r="G25" s="63">
        <v>3.4540000000000002</v>
      </c>
      <c r="H25" s="63" t="s">
        <v>2365</v>
      </c>
      <c r="I25" s="62">
        <v>2024</v>
      </c>
      <c r="J25" s="59">
        <v>45352</v>
      </c>
      <c r="K25" s="59"/>
      <c r="L25" s="59" t="s">
        <v>34</v>
      </c>
      <c r="M25" s="223">
        <v>2024</v>
      </c>
      <c r="N25" s="59" t="s">
        <v>1219</v>
      </c>
      <c r="O25" s="58">
        <v>45373</v>
      </c>
      <c r="P25" s="58">
        <f t="shared" si="0"/>
        <v>47199</v>
      </c>
      <c r="Q25" s="58" t="s">
        <v>2364</v>
      </c>
      <c r="R25" s="58">
        <v>45376</v>
      </c>
      <c r="S25" s="58">
        <f t="shared" si="2"/>
        <v>47202</v>
      </c>
      <c r="T25" s="351" t="s">
        <v>205</v>
      </c>
      <c r="U25" s="350">
        <v>725582092</v>
      </c>
      <c r="V25" s="279" t="str">
        <f>VLOOKUP(U25,'[1]Tel.sez.'!$C$42:$D$221,2,FALSE)</f>
        <v>PŇOVANY</v>
      </c>
      <c r="W25" s="24"/>
      <c r="AC25" s="126" t="s">
        <v>76</v>
      </c>
      <c r="AD25" s="1" t="b">
        <f>ISERROR(FIND(G25, AC25))</f>
        <v>1</v>
      </c>
      <c r="AE25" s="1" t="b">
        <f>ISERROR(FIND(E25, AC25))</f>
        <v>1</v>
      </c>
      <c r="AF25" s="1" t="str">
        <f t="shared" si="1"/>
        <v>Chyba</v>
      </c>
    </row>
    <row r="26" spans="1:32" ht="14.1" customHeight="1" x14ac:dyDescent="0.2">
      <c r="A26" s="38">
        <v>306</v>
      </c>
      <c r="B26" s="48" t="s">
        <v>2363</v>
      </c>
      <c r="C26" s="47" t="s">
        <v>2362</v>
      </c>
      <c r="D26" s="227" t="s">
        <v>53</v>
      </c>
      <c r="E26" s="349" t="s">
        <v>2361</v>
      </c>
      <c r="F26" s="53" t="s">
        <v>1006</v>
      </c>
      <c r="G26" s="51">
        <v>3.544</v>
      </c>
      <c r="H26" s="51" t="s">
        <v>2360</v>
      </c>
      <c r="I26" s="50">
        <v>2004</v>
      </c>
      <c r="J26" s="42">
        <v>45078</v>
      </c>
      <c r="K26" s="42"/>
      <c r="L26" s="42" t="s">
        <v>762</v>
      </c>
      <c r="M26" s="41">
        <v>2004</v>
      </c>
      <c r="N26" s="42" t="s">
        <v>2359</v>
      </c>
      <c r="O26" s="28">
        <v>45098</v>
      </c>
      <c r="P26" s="28">
        <f t="shared" si="0"/>
        <v>46925</v>
      </c>
      <c r="Q26" s="28" t="s">
        <v>2358</v>
      </c>
      <c r="R26" s="28">
        <v>43710</v>
      </c>
      <c r="S26" s="28">
        <f t="shared" si="2"/>
        <v>45537</v>
      </c>
      <c r="T26" s="27" t="s">
        <v>1735</v>
      </c>
      <c r="U26" s="26">
        <v>724901887</v>
      </c>
      <c r="V26" s="25" t="str">
        <f>VLOOKUP(U26,'[1]Tel.sez.'!$C$42:$D$221,2,FALSE)</f>
        <v>1,689         3,304</v>
      </c>
      <c r="W26" s="24"/>
      <c r="AC26" s="348" t="s">
        <v>2357</v>
      </c>
      <c r="AD26" s="1" t="b">
        <f>ISERROR(FIND(G26, AC26))</f>
        <v>1</v>
      </c>
      <c r="AE26" s="1" t="b">
        <f>ISERROR(FIND(E26, AC26))</f>
        <v>1</v>
      </c>
      <c r="AF26" s="1" t="str">
        <f t="shared" si="1"/>
        <v>Chyba</v>
      </c>
    </row>
    <row r="27" spans="1:32" ht="14.1" customHeight="1" x14ac:dyDescent="0.2">
      <c r="A27" s="38">
        <v>239</v>
      </c>
      <c r="B27" s="48" t="s">
        <v>2356</v>
      </c>
      <c r="C27" s="47" t="s">
        <v>2355</v>
      </c>
      <c r="D27" s="117" t="s">
        <v>53</v>
      </c>
      <c r="E27" s="347" t="s">
        <v>2338</v>
      </c>
      <c r="F27" s="34" t="s">
        <v>1824</v>
      </c>
      <c r="G27" s="32">
        <v>3.6179999999999999</v>
      </c>
      <c r="H27" s="32" t="s">
        <v>2354</v>
      </c>
      <c r="I27" s="31">
        <v>2017</v>
      </c>
      <c r="J27" s="29">
        <v>44805</v>
      </c>
      <c r="K27" s="29"/>
      <c r="L27" s="210" t="s">
        <v>456</v>
      </c>
      <c r="M27" s="31">
        <v>2017</v>
      </c>
      <c r="N27" s="210" t="s">
        <v>2353</v>
      </c>
      <c r="O27" s="28">
        <v>44811</v>
      </c>
      <c r="P27" s="28">
        <f t="shared" si="0"/>
        <v>46637</v>
      </c>
      <c r="Q27" s="28" t="s">
        <v>2352</v>
      </c>
      <c r="R27" s="28">
        <v>44811</v>
      </c>
      <c r="S27" s="28">
        <f t="shared" si="2"/>
        <v>46637</v>
      </c>
      <c r="T27" s="27" t="s">
        <v>964</v>
      </c>
      <c r="U27" s="26">
        <v>605523102</v>
      </c>
      <c r="V27" s="25" t="str">
        <f>VLOOKUP(U27,'[1]Tel.sez.'!$C$42:$D$221,2,FALSE)</f>
        <v>PLZEŇ</v>
      </c>
      <c r="W27" s="24"/>
      <c r="AC27" s="274" t="s">
        <v>44</v>
      </c>
      <c r="AD27" s="1" t="b">
        <f>ISERROR(FIND(G27, AC27))</f>
        <v>1</v>
      </c>
      <c r="AE27" s="1" t="b">
        <f>ISERROR(FIND(E27, AC27))</f>
        <v>1</v>
      </c>
      <c r="AF27" s="1" t="str">
        <f t="shared" si="1"/>
        <v>Chyba</v>
      </c>
    </row>
    <row r="28" spans="1:32" ht="14.1" customHeight="1" x14ac:dyDescent="0.2">
      <c r="A28" s="38">
        <v>236</v>
      </c>
      <c r="B28" s="48" t="s">
        <v>2351</v>
      </c>
      <c r="C28" s="47" t="s">
        <v>2350</v>
      </c>
      <c r="D28" s="167" t="s">
        <v>53</v>
      </c>
      <c r="E28" s="35" t="s">
        <v>2349</v>
      </c>
      <c r="F28" s="34" t="s">
        <v>5</v>
      </c>
      <c r="G28" s="346">
        <v>3.9</v>
      </c>
      <c r="H28" s="32" t="s">
        <v>2348</v>
      </c>
      <c r="I28" s="31">
        <v>2007</v>
      </c>
      <c r="J28" s="29">
        <v>44774</v>
      </c>
      <c r="K28" s="29"/>
      <c r="L28" s="29" t="s">
        <v>418</v>
      </c>
      <c r="M28" s="30">
        <v>2016</v>
      </c>
      <c r="N28" s="29" t="s">
        <v>2347</v>
      </c>
      <c r="O28" s="28">
        <v>44803</v>
      </c>
      <c r="P28" s="28">
        <f t="shared" si="0"/>
        <v>46629</v>
      </c>
      <c r="Q28" s="28" t="s">
        <v>2346</v>
      </c>
      <c r="R28" s="28">
        <v>44804</v>
      </c>
      <c r="S28" s="28">
        <f t="shared" si="2"/>
        <v>46630</v>
      </c>
      <c r="T28" s="27" t="s">
        <v>1</v>
      </c>
      <c r="U28" s="26">
        <v>724862434</v>
      </c>
      <c r="V28" s="25" t="str">
        <f>VLOOKUP(U28,'[1]Tel.sez.'!$C$42:$D$221,2,FALSE)</f>
        <v>ABE HOLOUBKOV- ROKYCANY</v>
      </c>
      <c r="W28" s="24"/>
      <c r="AC28" s="126" t="s">
        <v>2345</v>
      </c>
      <c r="AD28" s="1" t="b">
        <f>ISERROR(FIND(G28, AC28))</f>
        <v>1</v>
      </c>
      <c r="AE28" s="1" t="b">
        <f>ISERROR(FIND(E28, AC28))</f>
        <v>1</v>
      </c>
      <c r="AF28" s="1" t="str">
        <f t="shared" si="1"/>
        <v>Chyba</v>
      </c>
    </row>
    <row r="29" spans="1:32" ht="14.1" customHeight="1" x14ac:dyDescent="0.2">
      <c r="A29" s="38">
        <v>273</v>
      </c>
      <c r="B29" s="165" t="s">
        <v>2344</v>
      </c>
      <c r="C29" s="164" t="s">
        <v>2343</v>
      </c>
      <c r="D29" s="235" t="s">
        <v>53</v>
      </c>
      <c r="E29" s="66" t="s">
        <v>2267</v>
      </c>
      <c r="F29" s="65" t="s">
        <v>1156</v>
      </c>
      <c r="G29" s="161">
        <v>3.9350000000000001</v>
      </c>
      <c r="H29" s="161" t="s">
        <v>2342</v>
      </c>
      <c r="I29" s="160">
        <v>2018</v>
      </c>
      <c r="J29" s="61">
        <v>44986</v>
      </c>
      <c r="K29" s="61"/>
      <c r="L29" s="61" t="s">
        <v>456</v>
      </c>
      <c r="M29" s="60">
        <v>2023</v>
      </c>
      <c r="N29" s="61" t="s">
        <v>33</v>
      </c>
      <c r="O29" s="58">
        <v>45013</v>
      </c>
      <c r="P29" s="58">
        <f t="shared" si="0"/>
        <v>46840</v>
      </c>
      <c r="Q29" s="58" t="str">
        <f>VLOOKUP(G29,'[1]PZ a UTZ'!$E$2:$H$335,3,FALSE)</f>
        <v>PZ 0979/18-E.49</v>
      </c>
      <c r="R29" s="58">
        <f>VLOOKUP(G29,'[1]PZ a UTZ'!$E$2:$H$335,4,FALSE)</f>
        <v>45166</v>
      </c>
      <c r="S29" s="58">
        <f t="shared" si="2"/>
        <v>46993</v>
      </c>
      <c r="T29" s="57" t="s">
        <v>1153</v>
      </c>
      <c r="U29" s="56">
        <v>724862387</v>
      </c>
      <c r="V29" s="25" t="str">
        <f>VLOOKUP(U29,'[1]Tel.sez.'!$C$42:$D$221,2,FALSE)</f>
        <v>4.596</v>
      </c>
      <c r="W29" s="24"/>
      <c r="AC29" s="126" t="s">
        <v>2341</v>
      </c>
      <c r="AD29" s="1" t="b">
        <f>ISERROR(FIND(G29, AC29))</f>
        <v>1</v>
      </c>
      <c r="AE29" s="1" t="b">
        <f>ISERROR(FIND(E29, AC29))</f>
        <v>1</v>
      </c>
      <c r="AF29" s="1" t="str">
        <f t="shared" si="1"/>
        <v>Chyba</v>
      </c>
    </row>
    <row r="30" spans="1:32" ht="14.1" customHeight="1" x14ac:dyDescent="0.2">
      <c r="A30" s="38">
        <v>240</v>
      </c>
      <c r="B30" s="48" t="s">
        <v>2340</v>
      </c>
      <c r="C30" s="47" t="s">
        <v>2339</v>
      </c>
      <c r="D30" s="117" t="s">
        <v>53</v>
      </c>
      <c r="E30" s="35" t="s">
        <v>2338</v>
      </c>
      <c r="F30" s="34" t="s">
        <v>1824</v>
      </c>
      <c r="G30" s="32">
        <v>3.9750000000000001</v>
      </c>
      <c r="H30" s="32" t="s">
        <v>2337</v>
      </c>
      <c r="I30" s="31">
        <v>2017</v>
      </c>
      <c r="J30" s="29">
        <v>44805</v>
      </c>
      <c r="K30" s="29"/>
      <c r="L30" s="210" t="s">
        <v>456</v>
      </c>
      <c r="M30" s="31">
        <v>2017</v>
      </c>
      <c r="N30" s="210" t="s">
        <v>2336</v>
      </c>
      <c r="O30" s="28">
        <v>44811</v>
      </c>
      <c r="P30" s="28">
        <f t="shared" si="0"/>
        <v>46637</v>
      </c>
      <c r="Q30" s="28" t="s">
        <v>2335</v>
      </c>
      <c r="R30" s="28">
        <v>44811</v>
      </c>
      <c r="S30" s="28">
        <f t="shared" si="2"/>
        <v>46637</v>
      </c>
      <c r="T30" s="27" t="s">
        <v>964</v>
      </c>
      <c r="U30" s="26">
        <v>605523102</v>
      </c>
      <c r="V30" s="25" t="str">
        <f>[1]Vzorce_test!$E$96</f>
        <v>PLZEŇ</v>
      </c>
      <c r="W30" s="24"/>
      <c r="AC30" s="271" t="s">
        <v>2334</v>
      </c>
      <c r="AD30" s="1" t="b">
        <f>ISERROR(FIND(G30, AC30))</f>
        <v>1</v>
      </c>
      <c r="AE30" s="1" t="b">
        <f>ISERROR(FIND(E30, AC30))</f>
        <v>1</v>
      </c>
      <c r="AF30" s="1" t="str">
        <f t="shared" si="1"/>
        <v>Chyba</v>
      </c>
    </row>
    <row r="31" spans="1:32" ht="14.1" customHeight="1" x14ac:dyDescent="0.2">
      <c r="A31" s="38">
        <v>294</v>
      </c>
      <c r="B31" s="48" t="s">
        <v>2333</v>
      </c>
      <c r="C31" s="47" t="s">
        <v>2332</v>
      </c>
      <c r="D31" s="227" t="s">
        <v>53</v>
      </c>
      <c r="E31" s="35" t="s">
        <v>2331</v>
      </c>
      <c r="F31" s="296" t="s">
        <v>1640</v>
      </c>
      <c r="G31" s="51">
        <v>4.5960000000000001</v>
      </c>
      <c r="H31" s="51" t="s">
        <v>2330</v>
      </c>
      <c r="I31" s="41">
        <v>2008</v>
      </c>
      <c r="J31" s="42">
        <v>45078</v>
      </c>
      <c r="K31" s="42"/>
      <c r="L31" s="42" t="s">
        <v>24</v>
      </c>
      <c r="M31" s="41">
        <v>2008</v>
      </c>
      <c r="N31" s="42" t="s">
        <v>2329</v>
      </c>
      <c r="O31" s="28">
        <v>45079</v>
      </c>
      <c r="P31" s="28">
        <f t="shared" si="0"/>
        <v>46906</v>
      </c>
      <c r="Q31" s="28" t="str">
        <f>VLOOKUP(G31,'[1]PZ a UTZ'!$E$2:$H$335,3,FALSE)</f>
        <v>PZ 0344/08-E.49</v>
      </c>
      <c r="R31" s="28">
        <f>VLOOKUP(G31,'[1]PZ a UTZ'!$E$2:$H$335,4,FALSE)</f>
        <v>45106</v>
      </c>
      <c r="S31" s="28">
        <f t="shared" si="2"/>
        <v>46933</v>
      </c>
      <c r="T31" s="27" t="s">
        <v>531</v>
      </c>
      <c r="U31" s="26">
        <v>724644317</v>
      </c>
      <c r="V31" s="25" t="str">
        <f>'[1]Tel.sez.'!$D$148</f>
        <v>V kanceláři</v>
      </c>
      <c r="W31" s="24"/>
      <c r="AC31" s="271" t="s">
        <v>2328</v>
      </c>
      <c r="AD31" s="1" t="b">
        <f>ISERROR(FIND(G31, AC31))</f>
        <v>1</v>
      </c>
      <c r="AE31" s="1" t="b">
        <f>ISERROR(FIND(E31, AC31))</f>
        <v>1</v>
      </c>
      <c r="AF31" s="1" t="str">
        <f t="shared" si="1"/>
        <v>Chyba</v>
      </c>
    </row>
    <row r="32" spans="1:32" ht="14.1" customHeight="1" x14ac:dyDescent="0.2">
      <c r="A32" s="38">
        <v>153</v>
      </c>
      <c r="B32" s="48" t="s">
        <v>2327</v>
      </c>
      <c r="C32" s="47" t="s">
        <v>2326</v>
      </c>
      <c r="D32" s="167" t="s">
        <v>53</v>
      </c>
      <c r="E32" s="35" t="s">
        <v>2274</v>
      </c>
      <c r="F32" s="34" t="s">
        <v>5</v>
      </c>
      <c r="G32" s="32">
        <v>4.7309999999999999</v>
      </c>
      <c r="H32" s="32" t="s">
        <v>2325</v>
      </c>
      <c r="I32" s="31">
        <v>2016</v>
      </c>
      <c r="J32" s="29">
        <v>44440</v>
      </c>
      <c r="K32" s="29"/>
      <c r="L32" s="29" t="s">
        <v>418</v>
      </c>
      <c r="M32" s="30">
        <v>2016</v>
      </c>
      <c r="N32" s="29" t="s">
        <v>2324</v>
      </c>
      <c r="O32" s="28">
        <v>44459</v>
      </c>
      <c r="P32" s="28">
        <f t="shared" si="0"/>
        <v>46285</v>
      </c>
      <c r="Q32" s="28" t="s">
        <v>2323</v>
      </c>
      <c r="R32" s="28">
        <v>44476</v>
      </c>
      <c r="S32" s="28">
        <f t="shared" si="2"/>
        <v>46302</v>
      </c>
      <c r="T32" s="27" t="s">
        <v>1</v>
      </c>
      <c r="U32" s="26">
        <v>724862434</v>
      </c>
      <c r="V32" s="25" t="str">
        <f>VLOOKUP(U32,'[1]Tel.sez.'!$C$42:$D$221,2,FALSE)</f>
        <v>ABE HOLOUBKOV- ROKYCANY</v>
      </c>
      <c r="W32" s="24"/>
      <c r="AC32" s="271" t="s">
        <v>2322</v>
      </c>
      <c r="AD32" s="1" t="b">
        <f>ISERROR(FIND(G32, AC32))</f>
        <v>1</v>
      </c>
      <c r="AE32" s="1" t="b">
        <f>ISERROR(FIND(E32, AC32))</f>
        <v>1</v>
      </c>
      <c r="AF32" s="1" t="str">
        <f t="shared" si="1"/>
        <v>Chyba</v>
      </c>
    </row>
    <row r="33" spans="1:88" ht="14.1" customHeight="1" x14ac:dyDescent="0.2">
      <c r="A33" s="38">
        <v>154</v>
      </c>
      <c r="B33" s="48" t="s">
        <v>2321</v>
      </c>
      <c r="C33" s="47" t="s">
        <v>2320</v>
      </c>
      <c r="D33" s="167" t="s">
        <v>53</v>
      </c>
      <c r="E33" s="35" t="s">
        <v>2274</v>
      </c>
      <c r="F33" s="34" t="s">
        <v>5</v>
      </c>
      <c r="G33" s="32">
        <v>5.0039999999999996</v>
      </c>
      <c r="H33" s="32" t="s">
        <v>2319</v>
      </c>
      <c r="I33" s="31">
        <v>2016</v>
      </c>
      <c r="J33" s="29">
        <v>44440</v>
      </c>
      <c r="K33" s="29"/>
      <c r="L33" s="29" t="s">
        <v>418</v>
      </c>
      <c r="M33" s="30">
        <v>2016</v>
      </c>
      <c r="N33" s="29" t="s">
        <v>2318</v>
      </c>
      <c r="O33" s="28">
        <v>44459</v>
      </c>
      <c r="P33" s="28">
        <f t="shared" si="0"/>
        <v>46285</v>
      </c>
      <c r="Q33" s="28" t="s">
        <v>2317</v>
      </c>
      <c r="R33" s="28">
        <v>44476</v>
      </c>
      <c r="S33" s="28">
        <f t="shared" si="2"/>
        <v>46302</v>
      </c>
      <c r="T33" s="27" t="s">
        <v>1</v>
      </c>
      <c r="U33" s="26">
        <v>724862434</v>
      </c>
      <c r="V33" s="25" t="str">
        <f>VLOOKUP(U33,'[1]Tel.sez.'!$C$42:$D$221,2,FALSE)</f>
        <v>ABE HOLOUBKOV- ROKYCANY</v>
      </c>
      <c r="W33" s="24"/>
      <c r="AC33" s="129" t="s">
        <v>2316</v>
      </c>
      <c r="AD33" s="1" t="b">
        <f>ISERROR(FIND(G33, AC33))</f>
        <v>1</v>
      </c>
      <c r="AE33" s="1" t="b">
        <f>ISERROR(FIND(E33, AC33))</f>
        <v>1</v>
      </c>
      <c r="AF33" s="1" t="str">
        <f t="shared" si="1"/>
        <v>Chyba</v>
      </c>
    </row>
    <row r="34" spans="1:88" ht="14.1" customHeight="1" x14ac:dyDescent="0.2">
      <c r="A34" s="38">
        <v>155</v>
      </c>
      <c r="B34" s="48" t="s">
        <v>2315</v>
      </c>
      <c r="C34" s="47" t="s">
        <v>2314</v>
      </c>
      <c r="D34" s="167" t="s">
        <v>53</v>
      </c>
      <c r="E34" s="35" t="s">
        <v>2274</v>
      </c>
      <c r="F34" s="34" t="s">
        <v>5</v>
      </c>
      <c r="G34" s="345">
        <v>5.1719999999999997</v>
      </c>
      <c r="H34" s="344" t="s">
        <v>2313</v>
      </c>
      <c r="I34" s="31">
        <v>2016</v>
      </c>
      <c r="J34" s="29">
        <v>44440</v>
      </c>
      <c r="K34" s="29"/>
      <c r="L34" s="29" t="s">
        <v>418</v>
      </c>
      <c r="M34" s="30">
        <v>2016</v>
      </c>
      <c r="N34" s="29" t="s">
        <v>2312</v>
      </c>
      <c r="O34" s="28">
        <v>44459</v>
      </c>
      <c r="P34" s="28">
        <f t="shared" ref="P34:P65" si="3">EDATE(O34,60)</f>
        <v>46285</v>
      </c>
      <c r="Q34" s="28" t="s">
        <v>2311</v>
      </c>
      <c r="R34" s="28">
        <v>44476</v>
      </c>
      <c r="S34" s="28">
        <f t="shared" si="2"/>
        <v>46302</v>
      </c>
      <c r="T34" s="27" t="s">
        <v>1</v>
      </c>
      <c r="U34" s="26">
        <v>724862434</v>
      </c>
      <c r="V34" s="25" t="str">
        <f>VLOOKUP(U34,'[1]Tel.sez.'!$C$42:$D$221,2,FALSE)</f>
        <v>ABE HOLOUBKOV- ROKYCANY</v>
      </c>
      <c r="W34" s="24"/>
      <c r="AC34" s="124" t="s">
        <v>2310</v>
      </c>
      <c r="AD34" s="1" t="b">
        <f>ISERROR(FIND(G34, AC34))</f>
        <v>1</v>
      </c>
      <c r="AE34" s="1" t="b">
        <f>ISERROR(FIND(E34, AC34))</f>
        <v>1</v>
      </c>
      <c r="AF34" s="1" t="str">
        <f t="shared" si="1"/>
        <v>Chyba</v>
      </c>
    </row>
    <row r="35" spans="1:88" ht="14.1" customHeight="1" x14ac:dyDescent="0.2">
      <c r="A35" s="38">
        <v>156</v>
      </c>
      <c r="B35" s="48" t="s">
        <v>2309</v>
      </c>
      <c r="C35" s="47" t="s">
        <v>2308</v>
      </c>
      <c r="D35" s="167" t="s">
        <v>53</v>
      </c>
      <c r="E35" s="35" t="s">
        <v>2274</v>
      </c>
      <c r="F35" s="34" t="s">
        <v>5</v>
      </c>
      <c r="G35" s="32">
        <v>5.4109999999999996</v>
      </c>
      <c r="H35" s="32" t="s">
        <v>2307</v>
      </c>
      <c r="I35" s="31">
        <v>2016</v>
      </c>
      <c r="J35" s="29">
        <v>44440</v>
      </c>
      <c r="K35" s="29"/>
      <c r="L35" s="29" t="s">
        <v>418</v>
      </c>
      <c r="M35" s="30">
        <v>2016</v>
      </c>
      <c r="N35" s="29" t="s">
        <v>2306</v>
      </c>
      <c r="O35" s="28">
        <v>44460</v>
      </c>
      <c r="P35" s="28">
        <f t="shared" si="3"/>
        <v>46286</v>
      </c>
      <c r="Q35" s="28" t="s">
        <v>2305</v>
      </c>
      <c r="R35" s="28">
        <v>44476</v>
      </c>
      <c r="S35" s="28">
        <f t="shared" si="2"/>
        <v>46302</v>
      </c>
      <c r="T35" s="27" t="s">
        <v>1058</v>
      </c>
      <c r="U35" s="26">
        <v>725138711</v>
      </c>
      <c r="V35" s="25" t="str">
        <f>VLOOKUP(U35,'[1]Tel.sez.'!$C$42:$D$221,2,FALSE)</f>
        <v>ROKYCANY, MIROŠOV</v>
      </c>
      <c r="W35" s="24"/>
      <c r="AC35" s="126" t="s">
        <v>2304</v>
      </c>
      <c r="AD35" s="1" t="b">
        <f>ISERROR(FIND(G35, AC35))</f>
        <v>1</v>
      </c>
      <c r="AE35" s="1" t="b">
        <f>ISERROR(FIND(E35, AC35))</f>
        <v>1</v>
      </c>
      <c r="AF35" s="1" t="str">
        <f t="shared" si="1"/>
        <v>Chyba</v>
      </c>
    </row>
    <row r="36" spans="1:88" ht="14.1" customHeight="1" x14ac:dyDescent="0.2">
      <c r="A36" s="38">
        <v>274</v>
      </c>
      <c r="B36" s="165" t="s">
        <v>2303</v>
      </c>
      <c r="C36" s="164" t="s">
        <v>2302</v>
      </c>
      <c r="D36" s="235" t="s">
        <v>53</v>
      </c>
      <c r="E36" s="66" t="s">
        <v>2267</v>
      </c>
      <c r="F36" s="65" t="s">
        <v>1156</v>
      </c>
      <c r="G36" s="161">
        <v>5.4749999999999996</v>
      </c>
      <c r="H36" s="161" t="s">
        <v>2301</v>
      </c>
      <c r="I36" s="160">
        <v>2018</v>
      </c>
      <c r="J36" s="61">
        <v>44986</v>
      </c>
      <c r="K36" s="61"/>
      <c r="L36" s="61" t="s">
        <v>456</v>
      </c>
      <c r="M36" s="60">
        <v>2023</v>
      </c>
      <c r="N36" s="61" t="s">
        <v>33</v>
      </c>
      <c r="O36" s="58">
        <v>45013</v>
      </c>
      <c r="P36" s="58">
        <f t="shared" si="3"/>
        <v>46840</v>
      </c>
      <c r="Q36" s="58" t="str">
        <f>VLOOKUP(G36,'[1]PZ a UTZ'!$E$2:$H$335,3,FALSE)</f>
        <v>PZ 0980/18-E.49</v>
      </c>
      <c r="R36" s="58">
        <f>VLOOKUP(G36,'[1]PZ a UTZ'!$E$2:$H$335,4,FALSE)</f>
        <v>45166</v>
      </c>
      <c r="S36" s="58">
        <f t="shared" si="2"/>
        <v>46993</v>
      </c>
      <c r="T36" s="57" t="s">
        <v>1153</v>
      </c>
      <c r="U36" s="56">
        <v>724862387</v>
      </c>
      <c r="V36" s="25" t="str">
        <f>VLOOKUP(U36,'[1]Tel.sez.'!$C$42:$D$221,2,FALSE)</f>
        <v>4.596</v>
      </c>
      <c r="W36" s="24"/>
      <c r="AC36" s="126" t="s">
        <v>2300</v>
      </c>
      <c r="AD36" s="1" t="b">
        <f>ISERROR(FIND(G36, AC36))</f>
        <v>1</v>
      </c>
      <c r="AE36" s="1" t="b">
        <f>ISERROR(FIND(E36, AC36))</f>
        <v>1</v>
      </c>
      <c r="AF36" s="1" t="str">
        <f t="shared" si="1"/>
        <v>Chyba</v>
      </c>
    </row>
    <row r="37" spans="1:88" ht="14.1" customHeight="1" x14ac:dyDescent="0.2">
      <c r="A37" s="38">
        <v>275</v>
      </c>
      <c r="B37" s="343" t="s">
        <v>2299</v>
      </c>
      <c r="C37" s="342" t="s">
        <v>2298</v>
      </c>
      <c r="D37" s="235" t="s">
        <v>53</v>
      </c>
      <c r="E37" s="66" t="s">
        <v>2267</v>
      </c>
      <c r="F37" s="65" t="s">
        <v>1156</v>
      </c>
      <c r="G37" s="161">
        <v>5.8949999999999996</v>
      </c>
      <c r="H37" s="161" t="s">
        <v>2297</v>
      </c>
      <c r="I37" s="160">
        <v>2018</v>
      </c>
      <c r="J37" s="61">
        <v>44986</v>
      </c>
      <c r="K37" s="61"/>
      <c r="L37" s="61" t="s">
        <v>456</v>
      </c>
      <c r="M37" s="60">
        <v>2023</v>
      </c>
      <c r="N37" s="61" t="s">
        <v>33</v>
      </c>
      <c r="O37" s="58">
        <v>45013</v>
      </c>
      <c r="P37" s="58">
        <f t="shared" si="3"/>
        <v>46840</v>
      </c>
      <c r="Q37" s="58" t="str">
        <f>VLOOKUP(G37,'[1]PZ a UTZ'!$E$2:$H$335,3,FALSE)</f>
        <v>PZ 0981/18-E.49</v>
      </c>
      <c r="R37" s="58">
        <f>VLOOKUP(G37,'[1]PZ a UTZ'!$E$2:$H$335,4,FALSE)</f>
        <v>45166</v>
      </c>
      <c r="S37" s="58">
        <f t="shared" si="2"/>
        <v>46993</v>
      </c>
      <c r="T37" s="57" t="s">
        <v>1153</v>
      </c>
      <c r="U37" s="56">
        <v>724862387</v>
      </c>
      <c r="V37" s="25" t="str">
        <f>VLOOKUP(U37,'[1]Tel.sez.'!$C$42:$D$221,2,FALSE)</f>
        <v>4.596</v>
      </c>
      <c r="W37" s="24"/>
      <c r="AC37" s="126" t="s">
        <v>2296</v>
      </c>
      <c r="AD37" s="1" t="b">
        <f>ISERROR(FIND(G37, AC37))</f>
        <v>1</v>
      </c>
      <c r="AE37" s="1" t="b">
        <f>ISERROR(FIND(E37, AC37))</f>
        <v>1</v>
      </c>
      <c r="AF37" s="1" t="str">
        <f t="shared" si="1"/>
        <v>Chyba</v>
      </c>
    </row>
    <row r="38" spans="1:88" ht="14.1" customHeight="1" x14ac:dyDescent="0.2">
      <c r="A38" s="38">
        <v>461</v>
      </c>
      <c r="B38" s="48" t="s">
        <v>2295</v>
      </c>
      <c r="C38" s="47" t="s">
        <v>2294</v>
      </c>
      <c r="D38" s="117" t="s">
        <v>1251</v>
      </c>
      <c r="E38" s="35" t="s">
        <v>2293</v>
      </c>
      <c r="F38" s="53" t="s">
        <v>16</v>
      </c>
      <c r="G38" s="32">
        <v>5.9939999999999998</v>
      </c>
      <c r="H38" s="32" t="s">
        <v>2292</v>
      </c>
      <c r="I38" s="31">
        <v>2014</v>
      </c>
      <c r="J38" s="29">
        <v>43800</v>
      </c>
      <c r="K38" s="29"/>
      <c r="L38" s="29" t="s">
        <v>569</v>
      </c>
      <c r="M38" s="30">
        <v>2014</v>
      </c>
      <c r="N38" s="29" t="s">
        <v>2291</v>
      </c>
      <c r="O38" s="28">
        <v>45625</v>
      </c>
      <c r="P38" s="28">
        <f t="shared" si="3"/>
        <v>47451</v>
      </c>
      <c r="Q38" s="28" t="str">
        <f>VLOOKUP(G38,'[1]PZ a UTZ'!$E$2:$H$335,3,FALSE)</f>
        <v>PZ 1959/14-E.49</v>
      </c>
      <c r="R38" s="28">
        <f>VLOOKUP(G38,'[1]PZ a UTZ'!$E$2:$H$335,4,FALSE)</f>
        <v>43812</v>
      </c>
      <c r="S38" s="28">
        <f t="shared" si="2"/>
        <v>45639</v>
      </c>
      <c r="T38" s="27" t="s">
        <v>988</v>
      </c>
      <c r="U38" s="26">
        <v>725339121</v>
      </c>
      <c r="V38" s="25" t="str">
        <f>VLOOKUP(U38,'[1]Tel.sez.'!$C$42:$D$221,2,FALSE)</f>
        <v>PLZEŇ</v>
      </c>
      <c r="W38" s="24"/>
      <c r="AC38" s="271" t="s">
        <v>2290</v>
      </c>
      <c r="AD38" s="1" t="b">
        <f>ISERROR(FIND(G38, AC38))</f>
        <v>1</v>
      </c>
      <c r="AE38" s="1" t="b">
        <f>ISERROR(FIND(E38, AC38))</f>
        <v>1</v>
      </c>
      <c r="AF38" s="1" t="str">
        <f t="shared" si="1"/>
        <v>Chyba</v>
      </c>
    </row>
    <row r="39" spans="1:88" ht="14.1" customHeight="1" x14ac:dyDescent="0.2">
      <c r="A39" s="38">
        <v>332</v>
      </c>
      <c r="B39" s="37" t="s">
        <v>2289</v>
      </c>
      <c r="C39" s="37" t="s">
        <v>2288</v>
      </c>
      <c r="D39" s="36" t="s">
        <v>7</v>
      </c>
      <c r="E39" s="35" t="s">
        <v>592</v>
      </c>
      <c r="F39" s="53" t="s">
        <v>513</v>
      </c>
      <c r="G39" s="52">
        <v>6.1269999999999998</v>
      </c>
      <c r="H39" s="51" t="s">
        <v>2287</v>
      </c>
      <c r="I39" s="147">
        <v>1983</v>
      </c>
      <c r="J39" s="42">
        <v>45200</v>
      </c>
      <c r="K39" s="42"/>
      <c r="L39" s="29" t="s">
        <v>333</v>
      </c>
      <c r="M39" s="199">
        <v>2005</v>
      </c>
      <c r="N39" s="42" t="s">
        <v>2286</v>
      </c>
      <c r="O39" s="28">
        <v>45224</v>
      </c>
      <c r="P39" s="28">
        <f t="shared" si="3"/>
        <v>47051</v>
      </c>
      <c r="Q39" s="28" t="str">
        <f>VLOOKUP(E39,'[1]PZ a UTZ'!$C$341:$H$464,5,FALSE)</f>
        <v>PZ 10144/96-E.49</v>
      </c>
      <c r="R39" s="28">
        <f>VLOOKUP(E39,'[1]PZ a UTZ'!$C$341:$H$464,6,FALSE)</f>
        <v>45224</v>
      </c>
      <c r="S39" s="28">
        <f t="shared" si="2"/>
        <v>47051</v>
      </c>
      <c r="T39" s="27" t="s">
        <v>509</v>
      </c>
      <c r="U39" s="26">
        <v>724214678</v>
      </c>
      <c r="V39" s="25" t="str">
        <f>VLOOKUP(U39,'[1]Tel.sez.'!$C$42:$D$221,2,FALSE)</f>
        <v>V kanceláři</v>
      </c>
      <c r="W39" s="24" t="s">
        <v>2285</v>
      </c>
      <c r="AC39" s="271" t="s">
        <v>2284</v>
      </c>
      <c r="AD39" s="1" t="b">
        <f>ISERROR(FIND(G39, AC39))</f>
        <v>1</v>
      </c>
      <c r="AE39" s="1" t="b">
        <f>ISERROR(FIND(E39, AC39))</f>
        <v>1</v>
      </c>
      <c r="AF39" s="1" t="str">
        <f t="shared" si="1"/>
        <v>Chyba</v>
      </c>
    </row>
    <row r="40" spans="1:88" ht="14.1" customHeight="1" x14ac:dyDescent="0.2">
      <c r="A40" s="38">
        <v>2</v>
      </c>
      <c r="B40" s="165" t="s">
        <v>2283</v>
      </c>
      <c r="C40" s="164" t="s">
        <v>2282</v>
      </c>
      <c r="D40" s="235" t="s">
        <v>53</v>
      </c>
      <c r="E40" s="193" t="s">
        <v>2281</v>
      </c>
      <c r="F40" s="65" t="s">
        <v>1156</v>
      </c>
      <c r="G40" s="161">
        <v>6.24</v>
      </c>
      <c r="H40" s="161" t="s">
        <v>2280</v>
      </c>
      <c r="I40" s="60">
        <v>2020</v>
      </c>
      <c r="J40" s="61">
        <v>43831</v>
      </c>
      <c r="K40" s="59" t="s">
        <v>569</v>
      </c>
      <c r="L40" s="59" t="s">
        <v>343</v>
      </c>
      <c r="M40" s="62">
        <v>2020</v>
      </c>
      <c r="N40" s="61" t="s">
        <v>2279</v>
      </c>
      <c r="O40" s="58">
        <v>44123</v>
      </c>
      <c r="P40" s="58">
        <f t="shared" si="3"/>
        <v>45949</v>
      </c>
      <c r="Q40" s="341" t="str">
        <f>VLOOKUP(G40,'[1]PZ a UTZ'!$E$2:$H$335,3,FALSE)</f>
        <v>PZ 0601/05-E.49</v>
      </c>
      <c r="R40" s="58">
        <f>VLOOKUP(G40,'[1]PZ a UTZ'!$E$2:$H$335,4,FALSE)</f>
        <v>43840</v>
      </c>
      <c r="S40" s="58">
        <f t="shared" si="2"/>
        <v>45667</v>
      </c>
      <c r="T40" s="57" t="s">
        <v>509</v>
      </c>
      <c r="U40" s="340">
        <v>724214678</v>
      </c>
      <c r="V40" s="183" t="str">
        <f>VLOOKUP(U40,'[1]Tel.sez.'!$C$42:$D$221,2,FALSE)</f>
        <v>V kanceláři</v>
      </c>
      <c r="W40" s="24" t="s">
        <v>2278</v>
      </c>
      <c r="AC40" s="271" t="s">
        <v>2277</v>
      </c>
      <c r="AD40" s="1" t="b">
        <f>ISERROR(FIND(G40, AC40))</f>
        <v>1</v>
      </c>
      <c r="AE40" s="1" t="b">
        <f>ISERROR(FIND(E40, AC40))</f>
        <v>1</v>
      </c>
      <c r="AF40" s="1" t="str">
        <f t="shared" si="1"/>
        <v>Chyba</v>
      </c>
    </row>
    <row r="41" spans="1:88" ht="14.1" customHeight="1" x14ac:dyDescent="0.2">
      <c r="A41" s="38">
        <v>157</v>
      </c>
      <c r="B41" s="48" t="s">
        <v>2276</v>
      </c>
      <c r="C41" s="47" t="s">
        <v>2275</v>
      </c>
      <c r="D41" s="167" t="s">
        <v>53</v>
      </c>
      <c r="E41" s="35" t="s">
        <v>2274</v>
      </c>
      <c r="F41" s="34" t="s">
        <v>5</v>
      </c>
      <c r="G41" s="32">
        <v>6.2619999999999996</v>
      </c>
      <c r="H41" s="32" t="s">
        <v>2273</v>
      </c>
      <c r="I41" s="31">
        <v>2016</v>
      </c>
      <c r="J41" s="29">
        <v>44440</v>
      </c>
      <c r="K41" s="29"/>
      <c r="L41" s="29" t="s">
        <v>418</v>
      </c>
      <c r="M41" s="30">
        <v>2016</v>
      </c>
      <c r="N41" s="29" t="s">
        <v>2272</v>
      </c>
      <c r="O41" s="28">
        <v>44460</v>
      </c>
      <c r="P41" s="28">
        <f t="shared" si="3"/>
        <v>46286</v>
      </c>
      <c r="Q41" s="28" t="s">
        <v>2271</v>
      </c>
      <c r="R41" s="28">
        <v>44476</v>
      </c>
      <c r="S41" s="28">
        <f t="shared" si="2"/>
        <v>46302</v>
      </c>
      <c r="T41" s="27" t="s">
        <v>1058</v>
      </c>
      <c r="U41" s="26">
        <v>725138711</v>
      </c>
      <c r="V41" s="25" t="str">
        <f>VLOOKUP(U41,'[1]Tel.sez.'!$C$42:$D$221,2,FALSE)</f>
        <v>ROKYCANY, MIROŠOV</v>
      </c>
      <c r="W41" s="24"/>
      <c r="AC41" s="140" t="s">
        <v>2270</v>
      </c>
      <c r="AD41" s="1" t="b">
        <f>ISERROR(FIND(G41, AC41))</f>
        <v>1</v>
      </c>
      <c r="AE41" s="1" t="b">
        <f>ISERROR(FIND(E41, AC41))</f>
        <v>1</v>
      </c>
      <c r="AF41" s="1" t="str">
        <f t="shared" si="1"/>
        <v>Chyba</v>
      </c>
    </row>
    <row r="42" spans="1:88" ht="14.1" customHeight="1" x14ac:dyDescent="0.2">
      <c r="A42" s="38">
        <v>276</v>
      </c>
      <c r="B42" s="165" t="s">
        <v>2269</v>
      </c>
      <c r="C42" s="164" t="s">
        <v>2268</v>
      </c>
      <c r="D42" s="235" t="s">
        <v>53</v>
      </c>
      <c r="E42" s="66" t="s">
        <v>2267</v>
      </c>
      <c r="F42" s="65" t="s">
        <v>1156</v>
      </c>
      <c r="G42" s="161">
        <v>6.4530000000000003</v>
      </c>
      <c r="H42" s="161" t="s">
        <v>2266</v>
      </c>
      <c r="I42" s="160">
        <v>2018</v>
      </c>
      <c r="J42" s="61">
        <v>44986</v>
      </c>
      <c r="K42" s="61"/>
      <c r="L42" s="61" t="s">
        <v>456</v>
      </c>
      <c r="M42" s="60">
        <v>2023</v>
      </c>
      <c r="N42" s="61" t="s">
        <v>33</v>
      </c>
      <c r="O42" s="58">
        <v>45013</v>
      </c>
      <c r="P42" s="58">
        <f t="shared" si="3"/>
        <v>46840</v>
      </c>
      <c r="Q42" s="58" t="str">
        <f>VLOOKUP(G42,'[1]PZ a UTZ'!$E$2:$H$335,3,FALSE)</f>
        <v>PZ 0982/18-E.49</v>
      </c>
      <c r="R42" s="58">
        <f>VLOOKUP(G42,'[1]PZ a UTZ'!$E$2:$H$335,4,FALSE)</f>
        <v>45166</v>
      </c>
      <c r="S42" s="58">
        <f t="shared" si="2"/>
        <v>46993</v>
      </c>
      <c r="T42" s="57" t="s">
        <v>1153</v>
      </c>
      <c r="U42" s="56">
        <v>724862387</v>
      </c>
      <c r="V42" s="25" t="str">
        <f>VLOOKUP(U42,'[1]Tel.sez.'!$C$42:$D$221,2,FALSE)</f>
        <v>4.596</v>
      </c>
      <c r="W42" s="24"/>
      <c r="AC42" s="140" t="s">
        <v>2265</v>
      </c>
      <c r="AD42" s="1" t="b">
        <f>ISERROR(FIND(G42, AC42))</f>
        <v>1</v>
      </c>
      <c r="AE42" s="1" t="b">
        <f>ISERROR(FIND(E42, AC42))</f>
        <v>1</v>
      </c>
      <c r="AF42" s="1" t="str">
        <f t="shared" si="1"/>
        <v>Chyba</v>
      </c>
    </row>
    <row r="43" spans="1:88" ht="14.1" customHeight="1" x14ac:dyDescent="0.2">
      <c r="A43" s="38">
        <v>158</v>
      </c>
      <c r="B43" s="48" t="s">
        <v>2264</v>
      </c>
      <c r="C43" s="47" t="s">
        <v>2263</v>
      </c>
      <c r="D43" s="167" t="s">
        <v>53</v>
      </c>
      <c r="E43" s="35" t="s">
        <v>2262</v>
      </c>
      <c r="F43" s="34" t="s">
        <v>5</v>
      </c>
      <c r="G43" s="32">
        <v>6.8970000000000002</v>
      </c>
      <c r="H43" s="32" t="s">
        <v>2261</v>
      </c>
      <c r="I43" s="31">
        <v>2016</v>
      </c>
      <c r="J43" s="29">
        <v>44440</v>
      </c>
      <c r="K43" s="29"/>
      <c r="L43" s="29" t="s">
        <v>418</v>
      </c>
      <c r="M43" s="30">
        <v>2016</v>
      </c>
      <c r="N43" s="29" t="s">
        <v>2260</v>
      </c>
      <c r="O43" s="28">
        <v>44460</v>
      </c>
      <c r="P43" s="28">
        <f t="shared" si="3"/>
        <v>46286</v>
      </c>
      <c r="Q43" s="28" t="s">
        <v>2259</v>
      </c>
      <c r="R43" s="28">
        <v>44476</v>
      </c>
      <c r="S43" s="28">
        <f t="shared" si="2"/>
        <v>46302</v>
      </c>
      <c r="T43" s="27" t="s">
        <v>1058</v>
      </c>
      <c r="U43" s="26">
        <v>725138711</v>
      </c>
      <c r="V43" s="25" t="str">
        <f>VLOOKUP(U43,'[1]Tel.sez.'!$C$42:$D$221,2,FALSE)</f>
        <v>ROKYCANY, MIROŠOV</v>
      </c>
      <c r="W43" s="24"/>
      <c r="AC43" s="124" t="s">
        <v>2258</v>
      </c>
      <c r="AD43" s="1" t="b">
        <f>ISERROR(FIND(G43, AC43))</f>
        <v>1</v>
      </c>
      <c r="AE43" s="1" t="b">
        <f>ISERROR(FIND(E43, AC43))</f>
        <v>1</v>
      </c>
      <c r="AF43" s="1" t="str">
        <f t="shared" si="1"/>
        <v>Chyba</v>
      </c>
    </row>
    <row r="44" spans="1:88" ht="14.1" customHeight="1" x14ac:dyDescent="0.2">
      <c r="A44" s="38">
        <v>159</v>
      </c>
      <c r="B44" s="48" t="s">
        <v>2257</v>
      </c>
      <c r="C44" s="47" t="s">
        <v>2256</v>
      </c>
      <c r="D44" s="167" t="s">
        <v>53</v>
      </c>
      <c r="E44" s="35" t="s">
        <v>6</v>
      </c>
      <c r="F44" s="34" t="s">
        <v>5</v>
      </c>
      <c r="G44" s="32">
        <v>7.1</v>
      </c>
      <c r="H44" s="32" t="s">
        <v>2255</v>
      </c>
      <c r="I44" s="31">
        <v>2016</v>
      </c>
      <c r="J44" s="29">
        <v>44440</v>
      </c>
      <c r="K44" s="29"/>
      <c r="L44" s="29" t="s">
        <v>418</v>
      </c>
      <c r="M44" s="30">
        <v>2016</v>
      </c>
      <c r="N44" s="29" t="s">
        <v>2254</v>
      </c>
      <c r="O44" s="28">
        <v>44462</v>
      </c>
      <c r="P44" s="28">
        <f t="shared" si="3"/>
        <v>46288</v>
      </c>
      <c r="Q44" s="28" t="s">
        <v>2253</v>
      </c>
      <c r="R44" s="28">
        <v>44476</v>
      </c>
      <c r="S44" s="28">
        <f t="shared" si="2"/>
        <v>46302</v>
      </c>
      <c r="T44" s="27" t="s">
        <v>1</v>
      </c>
      <c r="U44" s="26">
        <v>724862434</v>
      </c>
      <c r="V44" s="25" t="str">
        <f>VLOOKUP(U44,'[1]Tel.sez.'!$C$42:$D$221,2,FALSE)</f>
        <v>ABE HOLOUBKOV- ROKYCANY</v>
      </c>
      <c r="W44" s="24"/>
      <c r="AC44" s="124" t="s">
        <v>2252</v>
      </c>
      <c r="AD44" s="1" t="b">
        <f>ISERROR(FIND(G44, AC44))</f>
        <v>1</v>
      </c>
      <c r="AE44" s="1" t="b">
        <f>ISERROR(FIND(E44, AC44))</f>
        <v>1</v>
      </c>
      <c r="AF44" s="1" t="str">
        <f t="shared" si="1"/>
        <v>Chyba</v>
      </c>
    </row>
    <row r="45" spans="1:88" ht="14.1" customHeight="1" x14ac:dyDescent="0.2">
      <c r="A45" s="38">
        <v>245</v>
      </c>
      <c r="B45" s="48" t="s">
        <v>2251</v>
      </c>
      <c r="C45" s="47" t="s">
        <v>2250</v>
      </c>
      <c r="D45" s="227" t="s">
        <v>53</v>
      </c>
      <c r="E45" s="35" t="s">
        <v>40</v>
      </c>
      <c r="F45" s="53" t="s">
        <v>26</v>
      </c>
      <c r="G45" s="51">
        <v>7.2110000000000003</v>
      </c>
      <c r="H45" s="51" t="s">
        <v>2249</v>
      </c>
      <c r="I45" s="50">
        <v>2017</v>
      </c>
      <c r="J45" s="29">
        <v>44835</v>
      </c>
      <c r="K45" s="29"/>
      <c r="L45" s="29" t="s">
        <v>569</v>
      </c>
      <c r="M45" s="41">
        <v>2017</v>
      </c>
      <c r="N45" s="210" t="s">
        <v>2248</v>
      </c>
      <c r="O45" s="28">
        <v>44853</v>
      </c>
      <c r="P45" s="28">
        <f t="shared" si="3"/>
        <v>46679</v>
      </c>
      <c r="Q45" s="28" t="str">
        <f>VLOOKUP(G45,'[1]PZ a UTZ'!$E$2:$H$335,3,FALSE)</f>
        <v>PZ 1080/17-E.49</v>
      </c>
      <c r="R45" s="28">
        <f>VLOOKUP(G45,'[1]PZ a UTZ'!$E$2:$H$335,4,FALSE)</f>
        <v>44802</v>
      </c>
      <c r="S45" s="28">
        <f t="shared" si="2"/>
        <v>46628</v>
      </c>
      <c r="T45" s="27" t="s">
        <v>31</v>
      </c>
      <c r="U45" s="26">
        <v>725339123</v>
      </c>
      <c r="V45" s="25" t="str">
        <f>VLOOKUP(U45,'[1]Tel.sez.'!$C$42:$D$221,2,FALSE)</f>
        <v>31.284</v>
      </c>
      <c r="W45" s="339"/>
      <c r="AC45" s="124" t="s">
        <v>2247</v>
      </c>
      <c r="AD45" s="1" t="b">
        <f>ISERROR(FIND(G45, AC45))</f>
        <v>1</v>
      </c>
      <c r="AE45" s="1" t="b">
        <f>ISERROR(FIND(E45, AC45))</f>
        <v>1</v>
      </c>
      <c r="AF45" s="1" t="str">
        <f t="shared" si="1"/>
        <v>Chyba</v>
      </c>
    </row>
    <row r="46" spans="1:88" ht="14.1" customHeight="1" x14ac:dyDescent="0.2">
      <c r="A46" s="38">
        <v>243</v>
      </c>
      <c r="B46" s="214" t="s">
        <v>2246</v>
      </c>
      <c r="C46" s="213" t="s">
        <v>2245</v>
      </c>
      <c r="D46" s="227" t="s">
        <v>53</v>
      </c>
      <c r="E46" s="35" t="s">
        <v>2244</v>
      </c>
      <c r="F46" s="296" t="s">
        <v>2061</v>
      </c>
      <c r="G46" s="51">
        <v>7.4349999999999996</v>
      </c>
      <c r="H46" s="51" t="s">
        <v>2243</v>
      </c>
      <c r="I46" s="50">
        <v>2010</v>
      </c>
      <c r="J46" s="29">
        <v>44805</v>
      </c>
      <c r="K46" s="29"/>
      <c r="L46" s="42" t="s">
        <v>333</v>
      </c>
      <c r="M46" s="31">
        <v>2010</v>
      </c>
      <c r="N46" s="210" t="s">
        <v>2242</v>
      </c>
      <c r="O46" s="28">
        <v>44817</v>
      </c>
      <c r="P46" s="28">
        <f t="shared" si="3"/>
        <v>46643</v>
      </c>
      <c r="Q46" s="28" t="str">
        <f>VLOOKUP(G46,'[1]PZ a UTZ'!$E$2:$H$335,3,FALSE)</f>
        <v>PZ 1365/10-E.49</v>
      </c>
      <c r="R46" s="28">
        <f>VLOOKUP(G46,'[1]PZ a UTZ'!$E$2:$H$335,4,FALSE)</f>
        <v>43643</v>
      </c>
      <c r="S46" s="28">
        <f t="shared" si="2"/>
        <v>45470</v>
      </c>
      <c r="T46" s="27" t="s">
        <v>582</v>
      </c>
      <c r="U46" s="26">
        <v>724862387</v>
      </c>
      <c r="V46" s="25" t="str">
        <f>VLOOKUP(U46,'[1]Tel.sez.'!$C$42:$D$221,2,FALSE)</f>
        <v>4.596</v>
      </c>
      <c r="W46" s="24"/>
      <c r="AC46" s="124" t="s">
        <v>2241</v>
      </c>
      <c r="AD46" s="1" t="b">
        <f>ISERROR(FIND(G46, AC46))</f>
        <v>1</v>
      </c>
      <c r="AE46" s="1" t="b">
        <f>ISERROR(FIND(E46, AC46))</f>
        <v>1</v>
      </c>
      <c r="AF46" s="1" t="str">
        <f t="shared" si="1"/>
        <v>Chyba</v>
      </c>
    </row>
    <row r="47" spans="1:88" ht="14.1" customHeight="1" x14ac:dyDescent="0.2">
      <c r="A47" s="38">
        <v>167</v>
      </c>
      <c r="B47" s="115" t="s">
        <v>9</v>
      </c>
      <c r="C47" s="115" t="s">
        <v>8</v>
      </c>
      <c r="D47" s="114" t="s">
        <v>65</v>
      </c>
      <c r="E47" s="113" t="s">
        <v>6</v>
      </c>
      <c r="F47" s="329" t="s">
        <v>5</v>
      </c>
      <c r="G47" s="328">
        <v>7.4470000000000001</v>
      </c>
      <c r="H47" s="110" t="s">
        <v>2240</v>
      </c>
      <c r="I47" s="130">
        <v>2016</v>
      </c>
      <c r="J47" s="118">
        <v>44470</v>
      </c>
      <c r="K47" s="118"/>
      <c r="L47" s="118" t="s">
        <v>463</v>
      </c>
      <c r="M47" s="136">
        <v>2016</v>
      </c>
      <c r="N47" s="118" t="s">
        <v>2239</v>
      </c>
      <c r="O47" s="106">
        <v>44476</v>
      </c>
      <c r="P47" s="106">
        <f t="shared" si="3"/>
        <v>46302</v>
      </c>
      <c r="Q47" s="74"/>
      <c r="R47" s="74"/>
      <c r="S47" s="74"/>
      <c r="T47" s="105" t="s">
        <v>1</v>
      </c>
      <c r="U47" s="104">
        <v>724862434</v>
      </c>
      <c r="V47" s="25" t="str">
        <f>VLOOKUP(U47,'[1]Tel.sez.'!$C$42:$D$221,2,FALSE)</f>
        <v>ABE HOLOUBKOV- ROKYCANY</v>
      </c>
      <c r="W47" s="24"/>
      <c r="AC47" s="290" t="s">
        <v>2238</v>
      </c>
      <c r="AD47" s="1" t="b">
        <f>ISERROR(FIND(G47, AC47))</f>
        <v>1</v>
      </c>
      <c r="AE47" s="1" t="b">
        <f>ISERROR(FIND(E47, AC47))</f>
        <v>1</v>
      </c>
      <c r="AF47" s="1" t="str">
        <f t="shared" si="1"/>
        <v>Chyba</v>
      </c>
    </row>
    <row r="48" spans="1:88" ht="14.1" customHeight="1" x14ac:dyDescent="0.2">
      <c r="A48" s="38">
        <v>67</v>
      </c>
      <c r="B48" s="37" t="s">
        <v>2235</v>
      </c>
      <c r="C48" s="37" t="s">
        <v>2234</v>
      </c>
      <c r="D48" s="87" t="s">
        <v>7</v>
      </c>
      <c r="E48" s="35" t="s">
        <v>2233</v>
      </c>
      <c r="F48" s="53" t="s">
        <v>1006</v>
      </c>
      <c r="G48" s="52">
        <v>7.5209999999999999</v>
      </c>
      <c r="H48" s="51"/>
      <c r="I48" s="50">
        <v>2015</v>
      </c>
      <c r="J48" s="42">
        <v>44136</v>
      </c>
      <c r="K48" s="42"/>
      <c r="L48" s="42" t="s">
        <v>14</v>
      </c>
      <c r="M48" s="41">
        <v>2015</v>
      </c>
      <c r="N48" s="42" t="s">
        <v>2237</v>
      </c>
      <c r="O48" s="236">
        <v>44158</v>
      </c>
      <c r="P48" s="236">
        <f t="shared" si="3"/>
        <v>45984</v>
      </c>
      <c r="Q48" s="28" t="str">
        <f>VLOOKUP(E48,'[1]PZ a UTZ'!$C$341:$H$464,5,FALSE)</f>
        <v>PZ 2971/15-E.49</v>
      </c>
      <c r="R48" s="28">
        <f>VLOOKUP(E48,'[1]PZ a UTZ'!$C$341:$H$464,6,FALSE)</f>
        <v>44159</v>
      </c>
      <c r="S48" s="28">
        <f>EDATE(R48,60)</f>
        <v>45985</v>
      </c>
      <c r="T48" s="27" t="s">
        <v>1735</v>
      </c>
      <c r="U48" s="26">
        <v>724901887</v>
      </c>
      <c r="V48" s="183" t="str">
        <f>VLOOKUP(U48,'[1]Tel.sez.'!$C$42:$D$221,2,FALSE)</f>
        <v>1,689         3,304</v>
      </c>
      <c r="W48" s="141"/>
      <c r="AC48" s="126" t="s">
        <v>2236</v>
      </c>
      <c r="AD48" s="1" t="b">
        <f>ISERROR(FIND(G48, AC48))</f>
        <v>1</v>
      </c>
      <c r="AE48" s="1" t="b">
        <f>ISERROR(FIND(E48, AC48))</f>
        <v>1</v>
      </c>
      <c r="AF48" s="1" t="str">
        <f t="shared" si="1"/>
        <v>Chyba</v>
      </c>
      <c r="AO48" s="157"/>
      <c r="AP48" s="157"/>
      <c r="AQ48" s="157"/>
      <c r="AR48" s="157"/>
      <c r="AS48" s="157"/>
      <c r="AT48" s="157"/>
      <c r="AU48" s="157"/>
      <c r="AV48" s="157"/>
      <c r="AW48" s="157"/>
      <c r="AX48" s="157"/>
      <c r="AY48" s="157"/>
      <c r="AZ48" s="157"/>
      <c r="BA48" s="157"/>
      <c r="BB48" s="157"/>
      <c r="BC48" s="157"/>
      <c r="BD48" s="157"/>
      <c r="BE48" s="157"/>
      <c r="BF48" s="157"/>
      <c r="BG48" s="157"/>
      <c r="BH48" s="157"/>
      <c r="BI48" s="157"/>
      <c r="BJ48" s="157"/>
      <c r="BK48" s="157"/>
      <c r="BL48" s="157"/>
      <c r="BM48" s="157"/>
      <c r="BN48" s="157"/>
      <c r="BO48" s="157"/>
      <c r="BP48" s="157"/>
      <c r="BQ48" s="157"/>
      <c r="BR48" s="157"/>
      <c r="BS48" s="157"/>
      <c r="BT48" s="157"/>
      <c r="BU48" s="157"/>
      <c r="BV48" s="157"/>
      <c r="BW48" s="157"/>
      <c r="BX48" s="157"/>
      <c r="BY48" s="157"/>
      <c r="BZ48" s="157"/>
      <c r="CA48" s="157"/>
      <c r="CB48" s="157"/>
      <c r="CC48" s="157"/>
      <c r="CD48" s="157"/>
      <c r="CE48" s="157"/>
      <c r="CF48" s="157"/>
      <c r="CG48" s="157"/>
      <c r="CH48" s="157"/>
      <c r="CI48" s="157"/>
      <c r="CJ48" s="157"/>
    </row>
    <row r="49" spans="1:32" ht="14.1" customHeight="1" x14ac:dyDescent="0.2">
      <c r="A49" s="38">
        <v>68</v>
      </c>
      <c r="B49" s="115" t="s">
        <v>2235</v>
      </c>
      <c r="C49" s="115" t="s">
        <v>2234</v>
      </c>
      <c r="D49" s="114" t="s">
        <v>65</v>
      </c>
      <c r="E49" s="113" t="s">
        <v>2233</v>
      </c>
      <c r="F49" s="112" t="s">
        <v>1006</v>
      </c>
      <c r="G49" s="111">
        <v>7.5209999999999999</v>
      </c>
      <c r="H49" s="145" t="s">
        <v>63</v>
      </c>
      <c r="I49" s="108">
        <v>2015</v>
      </c>
      <c r="J49" s="107">
        <v>44136</v>
      </c>
      <c r="K49" s="107"/>
      <c r="L49" s="107" t="s">
        <v>569</v>
      </c>
      <c r="M49" s="139" t="s">
        <v>2232</v>
      </c>
      <c r="N49" s="144"/>
      <c r="O49" s="300">
        <v>44158</v>
      </c>
      <c r="P49" s="300">
        <f t="shared" si="3"/>
        <v>45984</v>
      </c>
      <c r="Q49" s="299"/>
      <c r="R49" s="299"/>
      <c r="S49" s="299"/>
      <c r="T49" s="105" t="s">
        <v>1735</v>
      </c>
      <c r="U49" s="104">
        <v>724901887</v>
      </c>
      <c r="V49" s="25" t="str">
        <f>VLOOKUP(U49,'[1]Tel.sez.'!$C$42:$D$221,2,FALSE)</f>
        <v>1,689         3,304</v>
      </c>
      <c r="W49" s="141"/>
      <c r="AC49" s="126" t="s">
        <v>2231</v>
      </c>
      <c r="AD49" s="1" t="b">
        <f>ISERROR(FIND(G49, AC49))</f>
        <v>1</v>
      </c>
      <c r="AE49" s="1" t="b">
        <f>ISERROR(FIND(E49, AC49))</f>
        <v>1</v>
      </c>
      <c r="AF49" s="1" t="str">
        <f t="shared" si="1"/>
        <v>Chyba</v>
      </c>
    </row>
    <row r="50" spans="1:32" ht="14.1" customHeight="1" x14ac:dyDescent="0.2">
      <c r="A50" s="38">
        <v>34</v>
      </c>
      <c r="B50" s="165" t="s">
        <v>2230</v>
      </c>
      <c r="C50" s="164" t="s">
        <v>2229</v>
      </c>
      <c r="D50" s="235" t="s">
        <v>53</v>
      </c>
      <c r="E50" s="66" t="s">
        <v>2222</v>
      </c>
      <c r="F50" s="303" t="s">
        <v>1640</v>
      </c>
      <c r="G50" s="161">
        <v>7.6929999999999996</v>
      </c>
      <c r="H50" s="161" t="s">
        <v>2228</v>
      </c>
      <c r="I50" s="60">
        <v>2020</v>
      </c>
      <c r="J50" s="61">
        <v>43983</v>
      </c>
      <c r="K50" s="61"/>
      <c r="L50" s="61" t="s">
        <v>34</v>
      </c>
      <c r="M50" s="60">
        <v>2020</v>
      </c>
      <c r="N50" s="59" t="s">
        <v>342</v>
      </c>
      <c r="O50" s="58">
        <v>44011</v>
      </c>
      <c r="P50" s="58">
        <f t="shared" si="3"/>
        <v>45837</v>
      </c>
      <c r="Q50" s="58" t="str">
        <f>VLOOKUP(G50,'[1]PZ a UTZ'!$E$2:$H$335,3,FALSE)</f>
        <v>PZ 0756/20-E.49</v>
      </c>
      <c r="R50" s="58">
        <f>VLOOKUP(G50,'[1]PZ a UTZ'!$E$2:$H$335,4,FALSE)</f>
        <v>44013</v>
      </c>
      <c r="S50" s="58">
        <f>EDATE(R50,60)</f>
        <v>45839</v>
      </c>
      <c r="T50" s="57" t="s">
        <v>531</v>
      </c>
      <c r="U50" s="56">
        <v>724644317</v>
      </c>
      <c r="V50" s="183" t="s">
        <v>1637</v>
      </c>
      <c r="W50" s="24"/>
      <c r="AC50" s="338" t="s">
        <v>2227</v>
      </c>
      <c r="AD50" s="1" t="b">
        <f>ISERROR(FIND(G50, AC50))</f>
        <v>1</v>
      </c>
      <c r="AE50" s="1" t="b">
        <f>ISERROR(FIND(E50, AC50))</f>
        <v>1</v>
      </c>
      <c r="AF50" s="1" t="str">
        <f t="shared" si="1"/>
        <v>Chyba</v>
      </c>
    </row>
    <row r="51" spans="1:32" ht="14.1" customHeight="1" x14ac:dyDescent="0.2">
      <c r="A51" s="38">
        <v>247</v>
      </c>
      <c r="B51" s="195" t="s">
        <v>2224</v>
      </c>
      <c r="C51" s="195" t="s">
        <v>2223</v>
      </c>
      <c r="D51" s="337" t="s">
        <v>680</v>
      </c>
      <c r="E51" s="66" t="s">
        <v>2222</v>
      </c>
      <c r="F51" s="303" t="s">
        <v>1640</v>
      </c>
      <c r="G51" s="162">
        <v>8.0180000000000007</v>
      </c>
      <c r="H51" s="161"/>
      <c r="I51" s="160">
        <v>2022</v>
      </c>
      <c r="J51" s="61">
        <v>44866</v>
      </c>
      <c r="K51" s="61"/>
      <c r="L51" s="61" t="s">
        <v>418</v>
      </c>
      <c r="M51" s="60">
        <v>2022</v>
      </c>
      <c r="N51" s="61" t="s">
        <v>1181</v>
      </c>
      <c r="O51" s="58">
        <v>44867</v>
      </c>
      <c r="P51" s="58">
        <f t="shared" si="3"/>
        <v>46693</v>
      </c>
      <c r="Q51" s="58" t="s">
        <v>2226</v>
      </c>
      <c r="R51" s="58">
        <v>44869</v>
      </c>
      <c r="S51" s="58">
        <f>EDATE(R51,60)</f>
        <v>46695</v>
      </c>
      <c r="T51" s="57" t="s">
        <v>531</v>
      </c>
      <c r="U51" s="56">
        <v>724644317</v>
      </c>
      <c r="V51" s="25" t="str">
        <f>'[1]Tel.sez.'!$D$148</f>
        <v>V kanceláři</v>
      </c>
      <c r="W51" s="141"/>
      <c r="AC51" s="126" t="s">
        <v>2225</v>
      </c>
      <c r="AD51" s="1" t="b">
        <f>ISERROR(FIND(G51, AC51))</f>
        <v>1</v>
      </c>
      <c r="AE51" s="1" t="b">
        <f>ISERROR(FIND(E51, AC51))</f>
        <v>1</v>
      </c>
      <c r="AF51" s="1" t="str">
        <f t="shared" si="1"/>
        <v>Chyba</v>
      </c>
    </row>
    <row r="52" spans="1:32" ht="14.1" customHeight="1" x14ac:dyDescent="0.25">
      <c r="A52" s="38">
        <v>248</v>
      </c>
      <c r="B52" s="84" t="s">
        <v>2224</v>
      </c>
      <c r="C52" s="84" t="s">
        <v>2223</v>
      </c>
      <c r="D52" s="83" t="s">
        <v>41</v>
      </c>
      <c r="E52" s="82" t="s">
        <v>2222</v>
      </c>
      <c r="F52" s="306" t="s">
        <v>1640</v>
      </c>
      <c r="G52" s="80">
        <v>8.0180000000000007</v>
      </c>
      <c r="H52" s="79"/>
      <c r="I52" s="245">
        <v>2022</v>
      </c>
      <c r="J52" s="144">
        <v>44866</v>
      </c>
      <c r="K52" s="144"/>
      <c r="L52" s="144" t="s">
        <v>463</v>
      </c>
      <c r="M52" s="177"/>
      <c r="N52" s="144" t="s">
        <v>2221</v>
      </c>
      <c r="O52" s="75">
        <v>44867</v>
      </c>
      <c r="P52" s="75">
        <f t="shared" si="3"/>
        <v>46693</v>
      </c>
      <c r="Q52" s="74"/>
      <c r="R52" s="74"/>
      <c r="S52" s="74"/>
      <c r="T52" s="73" t="s">
        <v>531</v>
      </c>
      <c r="U52" s="72">
        <v>724644317</v>
      </c>
      <c r="V52" s="25" t="str">
        <f>'[1]Tel.sez.'!$D$148</f>
        <v>V kanceláři</v>
      </c>
      <c r="W52" s="71" t="s">
        <v>2220</v>
      </c>
      <c r="X52" s="336"/>
      <c r="Z52" s="229"/>
      <c r="AC52" s="85" t="s">
        <v>2215</v>
      </c>
      <c r="AD52" s="1" t="b">
        <f>ISERROR(FIND(G52, AC52))</f>
        <v>1</v>
      </c>
      <c r="AE52" s="1" t="b">
        <f>ISERROR(FIND(E52, AC52))</f>
        <v>1</v>
      </c>
      <c r="AF52" s="1" t="str">
        <f t="shared" si="1"/>
        <v>Chyba</v>
      </c>
    </row>
    <row r="53" spans="1:32" ht="14.1" customHeight="1" x14ac:dyDescent="0.2">
      <c r="A53" s="38">
        <v>360</v>
      </c>
      <c r="B53" s="48" t="s">
        <v>2219</v>
      </c>
      <c r="C53" s="47" t="s">
        <v>2218</v>
      </c>
      <c r="D53" s="117" t="s">
        <v>53</v>
      </c>
      <c r="E53" s="35" t="s">
        <v>2098</v>
      </c>
      <c r="F53" s="53" t="s">
        <v>16</v>
      </c>
      <c r="G53" s="32">
        <v>8.1609999999999996</v>
      </c>
      <c r="H53" s="32" t="s">
        <v>2217</v>
      </c>
      <c r="I53" s="147">
        <v>1972</v>
      </c>
      <c r="J53" s="29">
        <v>45352</v>
      </c>
      <c r="K53" s="29"/>
      <c r="L53" s="29" t="s">
        <v>333</v>
      </c>
      <c r="M53" s="30">
        <v>2006</v>
      </c>
      <c r="N53" s="29" t="s">
        <v>2216</v>
      </c>
      <c r="O53" s="28">
        <v>45370</v>
      </c>
      <c r="P53" s="28">
        <f t="shared" si="3"/>
        <v>47196</v>
      </c>
      <c r="Q53" s="28" t="str">
        <f>VLOOKUP(G53,'[1]PZ a UTZ'!$E$2:$H$335,3,FALSE)</f>
        <v>PZ 4328/97-E.49</v>
      </c>
      <c r="R53" s="28">
        <f>VLOOKUP(G53,'[1]PZ a UTZ'!$E$2:$H$335,4,FALSE)</f>
        <v>44004</v>
      </c>
      <c r="S53" s="28">
        <f t="shared" ref="S53:S68" si="4">EDATE(R53,60)</f>
        <v>45830</v>
      </c>
      <c r="T53" s="27" t="s">
        <v>995</v>
      </c>
      <c r="U53" s="26">
        <v>607233937</v>
      </c>
      <c r="V53" s="25" t="str">
        <f>VLOOKUP(U53,'[1]Tel.sez.'!$C$42:$D$221,2,FALSE)</f>
        <v>PLZEŇ</v>
      </c>
      <c r="W53" s="24"/>
      <c r="AC53" s="126" t="s">
        <v>2215</v>
      </c>
      <c r="AD53" s="1" t="b">
        <f>ISERROR(FIND(G53, AC53))</f>
        <v>1</v>
      </c>
      <c r="AE53" s="1" t="b">
        <f>ISERROR(FIND(E53, AC53))</f>
        <v>1</v>
      </c>
      <c r="AF53" s="1" t="str">
        <f t="shared" si="1"/>
        <v>Chyba</v>
      </c>
    </row>
    <row r="54" spans="1:32" ht="14.1" customHeight="1" x14ac:dyDescent="0.2">
      <c r="A54" s="38">
        <v>414</v>
      </c>
      <c r="B54" s="69"/>
      <c r="C54" s="68"/>
      <c r="D54" s="235" t="s">
        <v>53</v>
      </c>
      <c r="E54" s="66" t="s">
        <v>2180</v>
      </c>
      <c r="F54" s="303" t="s">
        <v>2135</v>
      </c>
      <c r="G54" s="161">
        <v>8.2880000000000003</v>
      </c>
      <c r="H54" s="161" t="s">
        <v>2214</v>
      </c>
      <c r="I54" s="160">
        <v>2024</v>
      </c>
      <c r="J54" s="335">
        <v>45536</v>
      </c>
      <c r="K54" s="335"/>
      <c r="L54" s="59" t="s">
        <v>418</v>
      </c>
      <c r="M54" s="160">
        <v>2024</v>
      </c>
      <c r="N54" s="59" t="s">
        <v>1219</v>
      </c>
      <c r="O54" s="58">
        <v>45554</v>
      </c>
      <c r="P54" s="58">
        <f t="shared" si="3"/>
        <v>47380</v>
      </c>
      <c r="Q54" s="58" t="s">
        <v>2213</v>
      </c>
      <c r="R54" s="58">
        <v>44743</v>
      </c>
      <c r="S54" s="58">
        <f t="shared" si="4"/>
        <v>46569</v>
      </c>
      <c r="T54" s="57" t="s">
        <v>1557</v>
      </c>
      <c r="U54" s="56">
        <v>724214647</v>
      </c>
      <c r="V54" s="159" t="str">
        <f>VLOOKUP(U54,'[1]Tel.sez.'!$C$42:$D$221,2,FALSE)</f>
        <v>28,872+ HOSTOUŇ</v>
      </c>
      <c r="W54" s="24" t="s">
        <v>1217</v>
      </c>
      <c r="AC54" s="126" t="s">
        <v>2212</v>
      </c>
      <c r="AD54" s="1" t="b">
        <f>ISERROR(FIND(G54, AC54))</f>
        <v>1</v>
      </c>
      <c r="AE54" s="1" t="b">
        <f>ISERROR(FIND(E54, AC54))</f>
        <v>1</v>
      </c>
      <c r="AF54" s="1" t="str">
        <f t="shared" si="1"/>
        <v>Chyba</v>
      </c>
    </row>
    <row r="55" spans="1:32" ht="14.1" customHeight="1" x14ac:dyDescent="0.2">
      <c r="A55" s="38">
        <v>361</v>
      </c>
      <c r="B55" s="48" t="s">
        <v>2211</v>
      </c>
      <c r="C55" s="47" t="s">
        <v>2210</v>
      </c>
      <c r="D55" s="117" t="s">
        <v>53</v>
      </c>
      <c r="E55" s="35" t="s">
        <v>2098</v>
      </c>
      <c r="F55" s="53" t="s">
        <v>16</v>
      </c>
      <c r="G55" s="32">
        <v>8.577</v>
      </c>
      <c r="H55" s="32" t="s">
        <v>2209</v>
      </c>
      <c r="I55" s="147">
        <v>1972</v>
      </c>
      <c r="J55" s="29">
        <v>45352</v>
      </c>
      <c r="K55" s="29"/>
      <c r="L55" s="29" t="s">
        <v>333</v>
      </c>
      <c r="M55" s="30">
        <v>2008</v>
      </c>
      <c r="N55" s="29" t="s">
        <v>2208</v>
      </c>
      <c r="O55" s="28">
        <v>45370</v>
      </c>
      <c r="P55" s="28">
        <f t="shared" si="3"/>
        <v>47196</v>
      </c>
      <c r="Q55" s="28" t="str">
        <f>VLOOKUP(G55,'[1]PZ a UTZ'!$E$2:$H$335,3,FALSE)</f>
        <v>PZ 4327/97-E.49</v>
      </c>
      <c r="R55" s="28">
        <f>VLOOKUP(G55,'[1]PZ a UTZ'!$E$2:$H$335,4,FALSE)</f>
        <v>44004</v>
      </c>
      <c r="S55" s="28">
        <f t="shared" si="4"/>
        <v>45830</v>
      </c>
      <c r="T55" s="27" t="s">
        <v>995</v>
      </c>
      <c r="U55" s="26">
        <v>607233937</v>
      </c>
      <c r="V55" s="25" t="str">
        <f>VLOOKUP(U55,'[1]Tel.sez.'!$C$42:$D$221,2,FALSE)</f>
        <v>PLZEŇ</v>
      </c>
      <c r="W55" s="24"/>
      <c r="AC55" s="126" t="s">
        <v>2207</v>
      </c>
      <c r="AD55" s="1" t="b">
        <f>ISERROR(FIND(G55, AC55))</f>
        <v>1</v>
      </c>
      <c r="AE55" s="1" t="b">
        <f>ISERROR(FIND(E55, AC55))</f>
        <v>1</v>
      </c>
      <c r="AF55" s="1" t="str">
        <f t="shared" si="1"/>
        <v>Chyba</v>
      </c>
    </row>
    <row r="56" spans="1:32" ht="14.1" customHeight="1" x14ac:dyDescent="0.2">
      <c r="A56" s="38">
        <v>318</v>
      </c>
      <c r="B56" s="165" t="s">
        <v>2206</v>
      </c>
      <c r="C56" s="164" t="s">
        <v>2205</v>
      </c>
      <c r="D56" s="235" t="s">
        <v>53</v>
      </c>
      <c r="E56" s="66" t="s">
        <v>2204</v>
      </c>
      <c r="F56" s="65" t="s">
        <v>1156</v>
      </c>
      <c r="G56" s="161">
        <v>8.75</v>
      </c>
      <c r="H56" s="161" t="s">
        <v>2203</v>
      </c>
      <c r="I56" s="60">
        <v>2023</v>
      </c>
      <c r="J56" s="59">
        <v>45200</v>
      </c>
      <c r="K56" s="59"/>
      <c r="L56" s="59" t="s">
        <v>34</v>
      </c>
      <c r="M56" s="223">
        <v>2023</v>
      </c>
      <c r="N56" s="61" t="s">
        <v>33</v>
      </c>
      <c r="O56" s="58">
        <v>45201</v>
      </c>
      <c r="P56" s="58">
        <f t="shared" si="3"/>
        <v>47028</v>
      </c>
      <c r="Q56" s="58" t="s">
        <v>2202</v>
      </c>
      <c r="R56" s="58">
        <v>45204</v>
      </c>
      <c r="S56" s="58">
        <f t="shared" si="4"/>
        <v>47031</v>
      </c>
      <c r="T56" s="57" t="s">
        <v>1557</v>
      </c>
      <c r="U56" s="56">
        <v>724214647</v>
      </c>
      <c r="V56" s="159" t="str">
        <f>VLOOKUP(U56,'[1]Tel.sez.'!$C$42:$D$221,2,FALSE)</f>
        <v>28,872+ HOSTOUŇ</v>
      </c>
      <c r="W56" s="24"/>
      <c r="AC56" s="126" t="s">
        <v>2197</v>
      </c>
      <c r="AD56" s="1" t="b">
        <f>ISERROR(FIND(G56, AC56))</f>
        <v>1</v>
      </c>
      <c r="AE56" s="1" t="b">
        <f>ISERROR(FIND(E56, AC56))</f>
        <v>1</v>
      </c>
      <c r="AF56" s="1" t="str">
        <f t="shared" si="1"/>
        <v>Chyba</v>
      </c>
    </row>
    <row r="57" spans="1:32" ht="14.1" customHeight="1" x14ac:dyDescent="0.2">
      <c r="A57" s="38">
        <v>233</v>
      </c>
      <c r="B57" s="48" t="s">
        <v>2201</v>
      </c>
      <c r="C57" s="47" t="s">
        <v>2200</v>
      </c>
      <c r="D57" s="227" t="s">
        <v>53</v>
      </c>
      <c r="E57" s="35" t="s">
        <v>2180</v>
      </c>
      <c r="F57" s="296" t="s">
        <v>2135</v>
      </c>
      <c r="G57" s="51">
        <v>8.8529999999999998</v>
      </c>
      <c r="H57" s="51" t="s">
        <v>2199</v>
      </c>
      <c r="I57" s="50">
        <v>2012</v>
      </c>
      <c r="J57" s="29">
        <v>44774</v>
      </c>
      <c r="K57" s="29"/>
      <c r="L57" s="29" t="s">
        <v>3</v>
      </c>
      <c r="M57" s="50">
        <v>2012</v>
      </c>
      <c r="N57" s="29" t="s">
        <v>2198</v>
      </c>
      <c r="O57" s="28">
        <v>44774</v>
      </c>
      <c r="P57" s="28">
        <f t="shared" si="3"/>
        <v>46600</v>
      </c>
      <c r="Q57" s="28" t="str">
        <f>VLOOKUP(G57,'[1]PZ a UTZ'!$E$2:$H$335,3,FALSE)</f>
        <v>PZ 1733/12-E.49</v>
      </c>
      <c r="R57" s="28">
        <v>44743</v>
      </c>
      <c r="S57" s="28">
        <f t="shared" si="4"/>
        <v>46569</v>
      </c>
      <c r="T57" s="27" t="s">
        <v>1557</v>
      </c>
      <c r="U57" s="26">
        <v>724214647</v>
      </c>
      <c r="V57" s="25" t="str">
        <f>VLOOKUP(U57,'[1]Tel.sez.'!$C$42:$D$221,2,FALSE)</f>
        <v>28,872+ HOSTOUŇ</v>
      </c>
      <c r="W57" s="24"/>
      <c r="AC57" s="85" t="s">
        <v>2197</v>
      </c>
      <c r="AD57" s="1" t="b">
        <f>ISERROR(FIND(G57, AC57))</f>
        <v>1</v>
      </c>
      <c r="AE57" s="1" t="b">
        <f>ISERROR(FIND(E57, AC57))</f>
        <v>1</v>
      </c>
      <c r="AF57" s="1" t="str">
        <f t="shared" si="1"/>
        <v>Chyba</v>
      </c>
    </row>
    <row r="58" spans="1:32" ht="14.1" customHeight="1" x14ac:dyDescent="0.2">
      <c r="A58" s="38">
        <v>109</v>
      </c>
      <c r="B58" s="48" t="s">
        <v>2196</v>
      </c>
      <c r="C58" s="47" t="s">
        <v>2195</v>
      </c>
      <c r="D58" s="334" t="s">
        <v>53</v>
      </c>
      <c r="E58" s="35" t="s">
        <v>2194</v>
      </c>
      <c r="F58" s="333" t="s">
        <v>5</v>
      </c>
      <c r="G58" s="332">
        <v>8.9169999999999998</v>
      </c>
      <c r="H58" s="32" t="s">
        <v>2193</v>
      </c>
      <c r="I58" s="31">
        <v>2006</v>
      </c>
      <c r="J58" s="29">
        <v>44287</v>
      </c>
      <c r="K58" s="29"/>
      <c r="L58" s="29" t="s">
        <v>2161</v>
      </c>
      <c r="M58" s="30" t="s">
        <v>2192</v>
      </c>
      <c r="N58" s="29" t="s">
        <v>2191</v>
      </c>
      <c r="O58" s="28">
        <v>44299</v>
      </c>
      <c r="P58" s="28">
        <f t="shared" si="3"/>
        <v>46125</v>
      </c>
      <c r="Q58" s="28" t="s">
        <v>2190</v>
      </c>
      <c r="R58" s="28">
        <v>44260</v>
      </c>
      <c r="S58" s="28">
        <f t="shared" si="4"/>
        <v>46086</v>
      </c>
      <c r="T58" s="27" t="s">
        <v>1058</v>
      </c>
      <c r="U58" s="26">
        <v>725138711</v>
      </c>
      <c r="V58" s="25" t="str">
        <f>VLOOKUP(U58,'[1]Tel.sez.'!$C$42:$D$221,2,FALSE)</f>
        <v>ROKYCANY, MIROŠOV</v>
      </c>
      <c r="W58" s="24"/>
      <c r="AC58" s="280" t="s">
        <v>2189</v>
      </c>
      <c r="AD58" s="1" t="b">
        <f>ISERROR(FIND(G58, AC58))</f>
        <v>1</v>
      </c>
      <c r="AE58" s="1" t="b">
        <f>ISERROR(FIND(E58, AC58))</f>
        <v>1</v>
      </c>
      <c r="AF58" s="1" t="str">
        <f t="shared" si="1"/>
        <v>Chyba</v>
      </c>
    </row>
    <row r="59" spans="1:32" ht="14.1" customHeight="1" x14ac:dyDescent="0.2">
      <c r="A59" s="38">
        <v>362</v>
      </c>
      <c r="B59" s="165" t="s">
        <v>2188</v>
      </c>
      <c r="C59" s="164" t="s">
        <v>2187</v>
      </c>
      <c r="D59" s="321" t="s">
        <v>53</v>
      </c>
      <c r="E59" s="66" t="s">
        <v>2098</v>
      </c>
      <c r="F59" s="65" t="s">
        <v>16</v>
      </c>
      <c r="G59" s="63">
        <v>9.2129999999999992</v>
      </c>
      <c r="H59" s="63" t="s">
        <v>2186</v>
      </c>
      <c r="I59" s="217">
        <v>2024</v>
      </c>
      <c r="J59" s="176">
        <v>45352</v>
      </c>
      <c r="K59" s="176"/>
      <c r="L59" s="176" t="s">
        <v>24</v>
      </c>
      <c r="M59" s="86">
        <v>2008</v>
      </c>
      <c r="N59" s="176" t="s">
        <v>2185</v>
      </c>
      <c r="O59" s="143">
        <v>45370</v>
      </c>
      <c r="P59" s="143">
        <f t="shared" si="3"/>
        <v>47196</v>
      </c>
      <c r="Q59" s="143" t="str">
        <f>VLOOKUP(G59,'[1]PZ a UTZ'!$E$2:$H$335,3,FALSE)</f>
        <v>PZ 4326/97-E.49</v>
      </c>
      <c r="R59" s="143">
        <f>VLOOKUP(G59,'[1]PZ a UTZ'!$E$2:$H$335,4,FALSE)</f>
        <v>44004</v>
      </c>
      <c r="S59" s="143">
        <f t="shared" si="4"/>
        <v>45830</v>
      </c>
      <c r="T59" s="57" t="s">
        <v>12</v>
      </c>
      <c r="U59" s="56">
        <v>602668264</v>
      </c>
      <c r="V59" s="25" t="str">
        <f>VLOOKUP(U59,'[1]Tel.sez.'!$C$42:$D$221,2,FALSE)</f>
        <v>TŘEMOŠNÁ</v>
      </c>
      <c r="W59" s="172" t="s">
        <v>2184</v>
      </c>
      <c r="AC59" s="35" t="s">
        <v>2183</v>
      </c>
      <c r="AD59" s="1" t="b">
        <f>ISERROR(FIND(G59, AC59))</f>
        <v>1</v>
      </c>
      <c r="AE59" s="1" t="b">
        <f>ISERROR(FIND(E59, AC59))</f>
        <v>1</v>
      </c>
      <c r="AF59" s="1" t="str">
        <f t="shared" si="1"/>
        <v>Chyba</v>
      </c>
    </row>
    <row r="60" spans="1:32" ht="14.1" customHeight="1" x14ac:dyDescent="0.2">
      <c r="A60" s="38">
        <v>282</v>
      </c>
      <c r="B60" s="48" t="s">
        <v>2182</v>
      </c>
      <c r="C60" s="47" t="s">
        <v>2181</v>
      </c>
      <c r="D60" s="239" t="s">
        <v>680</v>
      </c>
      <c r="E60" s="35" t="s">
        <v>2180</v>
      </c>
      <c r="F60" s="296" t="s">
        <v>2135</v>
      </c>
      <c r="G60" s="52">
        <v>9.3610000000000007</v>
      </c>
      <c r="H60" s="51" t="s">
        <v>679</v>
      </c>
      <c r="I60" s="50">
        <v>1970</v>
      </c>
      <c r="J60" s="42">
        <v>45078</v>
      </c>
      <c r="K60" s="42"/>
      <c r="L60" s="42" t="s">
        <v>569</v>
      </c>
      <c r="M60" s="41">
        <v>2018</v>
      </c>
      <c r="N60" s="42" t="s">
        <v>2179</v>
      </c>
      <c r="O60" s="28">
        <v>45044</v>
      </c>
      <c r="P60" s="28">
        <f t="shared" si="3"/>
        <v>46871</v>
      </c>
      <c r="Q60" s="28" t="s">
        <v>2178</v>
      </c>
      <c r="R60" s="28">
        <v>44400</v>
      </c>
      <c r="S60" s="28">
        <f t="shared" si="4"/>
        <v>46226</v>
      </c>
      <c r="T60" s="27" t="s">
        <v>1557</v>
      </c>
      <c r="U60" s="26">
        <v>724214647</v>
      </c>
      <c r="V60" s="25" t="str">
        <f>VLOOKUP(U60,'[1]Tel.sez.'!$C$42:$D$221,2,FALSE)</f>
        <v>28,872+ HOSTOUŇ</v>
      </c>
      <c r="W60" s="24" t="s">
        <v>2177</v>
      </c>
      <c r="AC60" s="113" t="s">
        <v>2127</v>
      </c>
      <c r="AD60" s="1" t="b">
        <f>ISERROR(FIND(G60, AC60))</f>
        <v>1</v>
      </c>
      <c r="AE60" s="1" t="b">
        <f>ISERROR(FIND(E60, AC60))</f>
        <v>1</v>
      </c>
      <c r="AF60" s="1" t="str">
        <f t="shared" si="1"/>
        <v>Chyba</v>
      </c>
    </row>
    <row r="61" spans="1:32" ht="14.1" customHeight="1" x14ac:dyDescent="0.2">
      <c r="A61" s="38">
        <v>295</v>
      </c>
      <c r="B61" s="48" t="s">
        <v>2176</v>
      </c>
      <c r="C61" s="47" t="s">
        <v>2175</v>
      </c>
      <c r="D61" s="237" t="s">
        <v>53</v>
      </c>
      <c r="E61" s="35" t="s">
        <v>2174</v>
      </c>
      <c r="F61" s="296" t="s">
        <v>2173</v>
      </c>
      <c r="G61" s="51">
        <v>9.4260000000000002</v>
      </c>
      <c r="H61" s="51" t="s">
        <v>2172</v>
      </c>
      <c r="I61" s="41">
        <v>2013</v>
      </c>
      <c r="J61" s="42">
        <v>45078</v>
      </c>
      <c r="K61" s="42"/>
      <c r="L61" s="42" t="s">
        <v>569</v>
      </c>
      <c r="M61" s="41">
        <v>2013</v>
      </c>
      <c r="N61" s="42" t="s">
        <v>2171</v>
      </c>
      <c r="O61" s="28">
        <v>45079</v>
      </c>
      <c r="P61" s="28">
        <f t="shared" si="3"/>
        <v>46906</v>
      </c>
      <c r="Q61" s="28" t="str">
        <f>VLOOKUP(G61,'[1]PZ a UTZ'!$E$2:$H$335,3,FALSE)</f>
        <v>PZ 1079/13-E.49</v>
      </c>
      <c r="R61" s="28">
        <v>45105</v>
      </c>
      <c r="S61" s="28">
        <f t="shared" si="4"/>
        <v>46932</v>
      </c>
      <c r="T61" s="27" t="s">
        <v>864</v>
      </c>
      <c r="U61" s="26">
        <v>724862430</v>
      </c>
      <c r="V61" s="25" t="str">
        <f>VLOOKUP(U61,'[1]Tel.sez.'!$C$42:$D$221,2,FALSE)</f>
        <v>V kanceláři</v>
      </c>
      <c r="W61" s="24"/>
      <c r="AC61" s="113" t="s">
        <v>2166</v>
      </c>
      <c r="AD61" s="1" t="b">
        <f>ISERROR(FIND(G61, AC61))</f>
        <v>1</v>
      </c>
      <c r="AE61" s="1" t="b">
        <f>ISERROR(FIND(E61, AC61))</f>
        <v>1</v>
      </c>
      <c r="AF61" s="1" t="str">
        <f t="shared" si="1"/>
        <v>Chyba</v>
      </c>
    </row>
    <row r="62" spans="1:32" ht="14.1" customHeight="1" x14ac:dyDescent="0.2">
      <c r="A62" s="38">
        <v>277</v>
      </c>
      <c r="B62" s="165" t="s">
        <v>2170</v>
      </c>
      <c r="C62" s="164" t="s">
        <v>2169</v>
      </c>
      <c r="D62" s="235" t="s">
        <v>53</v>
      </c>
      <c r="E62" s="66" t="s">
        <v>2168</v>
      </c>
      <c r="F62" s="65" t="s">
        <v>1156</v>
      </c>
      <c r="G62" s="161">
        <v>9.5630000000000006</v>
      </c>
      <c r="H62" s="161" t="s">
        <v>2167</v>
      </c>
      <c r="I62" s="160">
        <v>2018</v>
      </c>
      <c r="J62" s="61">
        <v>44986</v>
      </c>
      <c r="K62" s="61"/>
      <c r="L62" s="61" t="s">
        <v>456</v>
      </c>
      <c r="M62" s="60">
        <v>2023</v>
      </c>
      <c r="N62" s="61" t="s">
        <v>33</v>
      </c>
      <c r="O62" s="58">
        <v>45013</v>
      </c>
      <c r="P62" s="58">
        <f t="shared" si="3"/>
        <v>46840</v>
      </c>
      <c r="Q62" s="58" t="str">
        <f>VLOOKUP(G62,'[1]PZ a UTZ'!$E$2:$H$335,3,FALSE)</f>
        <v>PZ 0983/18-E.49</v>
      </c>
      <c r="R62" s="58">
        <f>VLOOKUP(G62,'[1]PZ a UTZ'!$E$2:$H$335,4,FALSE)</f>
        <v>44985</v>
      </c>
      <c r="S62" s="58">
        <f t="shared" si="4"/>
        <v>46811</v>
      </c>
      <c r="T62" s="57" t="s">
        <v>1153</v>
      </c>
      <c r="U62" s="56">
        <v>724862387</v>
      </c>
      <c r="V62" s="25" t="str">
        <f>VLOOKUP(U62,'[1]Tel.sez.'!$C$42:$D$221,2,FALSE)</f>
        <v>4.596</v>
      </c>
      <c r="W62" s="24"/>
      <c r="AC62" s="35" t="s">
        <v>2166</v>
      </c>
      <c r="AD62" s="1" t="b">
        <f>ISERROR(FIND(G62, AC62))</f>
        <v>1</v>
      </c>
      <c r="AE62" s="1" t="b">
        <f>ISERROR(FIND(E62, AC62))</f>
        <v>1</v>
      </c>
      <c r="AF62" s="1" t="str">
        <f t="shared" si="1"/>
        <v>Chyba</v>
      </c>
    </row>
    <row r="63" spans="1:32" ht="14.1" customHeight="1" x14ac:dyDescent="0.2">
      <c r="A63" s="38">
        <v>110</v>
      </c>
      <c r="B63" s="48" t="s">
        <v>2165</v>
      </c>
      <c r="C63" s="47" t="s">
        <v>2164</v>
      </c>
      <c r="D63" s="167" t="s">
        <v>53</v>
      </c>
      <c r="E63" s="35" t="s">
        <v>2163</v>
      </c>
      <c r="F63" s="34" t="s">
        <v>5</v>
      </c>
      <c r="G63" s="331">
        <v>9.6920000000000002</v>
      </c>
      <c r="H63" s="32" t="s">
        <v>2162</v>
      </c>
      <c r="I63" s="31">
        <v>2006</v>
      </c>
      <c r="J63" s="29">
        <v>44287</v>
      </c>
      <c r="K63" s="29"/>
      <c r="L63" s="29" t="s">
        <v>2161</v>
      </c>
      <c r="M63" s="30" t="s">
        <v>2160</v>
      </c>
      <c r="N63" s="29" t="s">
        <v>2159</v>
      </c>
      <c r="O63" s="28">
        <v>44299</v>
      </c>
      <c r="P63" s="28">
        <f t="shared" si="3"/>
        <v>46125</v>
      </c>
      <c r="Q63" s="28" t="s">
        <v>2158</v>
      </c>
      <c r="R63" s="28">
        <v>44260</v>
      </c>
      <c r="S63" s="28">
        <f t="shared" si="4"/>
        <v>46086</v>
      </c>
      <c r="T63" s="27" t="s">
        <v>1058</v>
      </c>
      <c r="U63" s="26">
        <v>725138711</v>
      </c>
      <c r="V63" s="25" t="str">
        <f>VLOOKUP(U63,'[1]Tel.sez.'!$C$42:$D$221,2,FALSE)</f>
        <v>ROKYCANY, MIROŠOV</v>
      </c>
      <c r="W63" s="24"/>
      <c r="AC63" s="85" t="s">
        <v>2127</v>
      </c>
      <c r="AD63" s="1" t="b">
        <f>ISERROR(FIND(G63, AC63))</f>
        <v>1</v>
      </c>
      <c r="AE63" s="1" t="b">
        <f>ISERROR(FIND(E63, AC63))</f>
        <v>1</v>
      </c>
      <c r="AF63" s="1" t="str">
        <f t="shared" si="1"/>
        <v>Chyba</v>
      </c>
    </row>
    <row r="64" spans="1:32" ht="14.1" customHeight="1" x14ac:dyDescent="0.2">
      <c r="A64" s="38">
        <v>22</v>
      </c>
      <c r="B64" s="165" t="s">
        <v>2157</v>
      </c>
      <c r="C64" s="164" t="s">
        <v>2156</v>
      </c>
      <c r="D64" s="321" t="s">
        <v>53</v>
      </c>
      <c r="E64" s="66" t="s">
        <v>2155</v>
      </c>
      <c r="F64" s="65" t="s">
        <v>16</v>
      </c>
      <c r="G64" s="63">
        <v>9.8480000000000008</v>
      </c>
      <c r="H64" s="63" t="s">
        <v>2154</v>
      </c>
      <c r="I64" s="217">
        <v>1979</v>
      </c>
      <c r="J64" s="59">
        <v>43983</v>
      </c>
      <c r="K64" s="59"/>
      <c r="L64" s="59" t="s">
        <v>670</v>
      </c>
      <c r="M64" s="223" t="s">
        <v>2153</v>
      </c>
      <c r="N64" s="59" t="s">
        <v>2152</v>
      </c>
      <c r="O64" s="58">
        <v>43985</v>
      </c>
      <c r="P64" s="58">
        <f t="shared" si="3"/>
        <v>45811</v>
      </c>
      <c r="Q64" s="58" t="str">
        <f>VLOOKUP(G64,'[1]PZ a UTZ'!$E$2:$H$335,3,FALSE)</f>
        <v>PZ 4325/97-E.49</v>
      </c>
      <c r="R64" s="58">
        <f>VLOOKUP(G64,'[1]PZ a UTZ'!$E$2:$H$335,4,FALSE)</f>
        <v>43985</v>
      </c>
      <c r="S64" s="58">
        <f t="shared" si="4"/>
        <v>45811</v>
      </c>
      <c r="T64" s="57" t="s">
        <v>12</v>
      </c>
      <c r="U64" s="56">
        <v>602668264</v>
      </c>
      <c r="V64" s="159" t="str">
        <f>VLOOKUP(U64,'[1]Tel.sez.'!$C$42:$D$221,2,FALSE)</f>
        <v>TŘEMOŠNÁ</v>
      </c>
      <c r="W64" s="24"/>
      <c r="AC64" s="224" t="s">
        <v>2151</v>
      </c>
      <c r="AD64" s="1" t="b">
        <f>ISERROR(FIND(G64, AC64))</f>
        <v>1</v>
      </c>
      <c r="AE64" s="1" t="b">
        <f>ISERROR(FIND(E64, AC64))</f>
        <v>1</v>
      </c>
      <c r="AF64" s="1" t="str">
        <f t="shared" si="1"/>
        <v>Chyba</v>
      </c>
    </row>
    <row r="65" spans="1:32" ht="14.1" customHeight="1" x14ac:dyDescent="0.2">
      <c r="A65" s="38">
        <v>374</v>
      </c>
      <c r="B65" s="48" t="s">
        <v>2150</v>
      </c>
      <c r="C65" s="47" t="s">
        <v>2149</v>
      </c>
      <c r="D65" s="117" t="s">
        <v>53</v>
      </c>
      <c r="E65" s="35" t="s">
        <v>2148</v>
      </c>
      <c r="F65" s="34" t="s">
        <v>1824</v>
      </c>
      <c r="G65" s="32">
        <v>10.077</v>
      </c>
      <c r="H65" s="32" t="s">
        <v>2147</v>
      </c>
      <c r="I65" s="31">
        <v>2019</v>
      </c>
      <c r="J65" s="29">
        <v>43556</v>
      </c>
      <c r="K65" s="29"/>
      <c r="L65" s="29" t="s">
        <v>569</v>
      </c>
      <c r="M65" s="31">
        <v>2019</v>
      </c>
      <c r="N65" s="29" t="s">
        <v>2146</v>
      </c>
      <c r="O65" s="28">
        <v>45405</v>
      </c>
      <c r="P65" s="28">
        <f t="shared" si="3"/>
        <v>47231</v>
      </c>
      <c r="Q65" s="28" t="s">
        <v>2145</v>
      </c>
      <c r="R65" s="28">
        <v>43585</v>
      </c>
      <c r="S65" s="28">
        <f t="shared" si="4"/>
        <v>45412</v>
      </c>
      <c r="T65" s="27" t="s">
        <v>964</v>
      </c>
      <c r="U65" s="26">
        <v>605523102</v>
      </c>
      <c r="V65" s="25" t="str">
        <f>[1]Vzorce_test!$E$96</f>
        <v>PLZEŇ</v>
      </c>
      <c r="W65" s="141"/>
      <c r="AC65" s="330" t="s">
        <v>2144</v>
      </c>
      <c r="AD65" s="1" t="b">
        <f>ISERROR(FIND(G65, AC65))</f>
        <v>1</v>
      </c>
      <c r="AE65" s="1" t="b">
        <f>ISERROR(FIND(E65, AC65))</f>
        <v>1</v>
      </c>
      <c r="AF65" s="1" t="str">
        <f t="shared" si="1"/>
        <v>Chyba</v>
      </c>
    </row>
    <row r="66" spans="1:32" ht="14.1" customHeight="1" x14ac:dyDescent="0.2">
      <c r="A66" s="38">
        <v>329</v>
      </c>
      <c r="B66" s="48" t="s">
        <v>2143</v>
      </c>
      <c r="C66" s="47" t="s">
        <v>2142</v>
      </c>
      <c r="D66" s="227" t="s">
        <v>53</v>
      </c>
      <c r="E66" s="35" t="s">
        <v>1990</v>
      </c>
      <c r="F66" s="53" t="s">
        <v>26</v>
      </c>
      <c r="G66" s="51">
        <v>10.166</v>
      </c>
      <c r="H66" s="51" t="s">
        <v>2141</v>
      </c>
      <c r="I66" s="50">
        <v>1975</v>
      </c>
      <c r="J66" s="42">
        <v>45200</v>
      </c>
      <c r="K66" s="42"/>
      <c r="L66" s="29" t="s">
        <v>333</v>
      </c>
      <c r="M66" s="199">
        <v>2007</v>
      </c>
      <c r="N66" s="42" t="s">
        <v>2140</v>
      </c>
      <c r="O66" s="28">
        <v>45218</v>
      </c>
      <c r="P66" s="28">
        <f t="shared" ref="P66:P97" si="5">EDATE(O66,60)</f>
        <v>47045</v>
      </c>
      <c r="Q66" s="28" t="str">
        <f>VLOOKUP(G66,'[1]PZ a UTZ'!$E$2:$H$335,3,FALSE)</f>
        <v>PZ 10301/96-E.49</v>
      </c>
      <c r="R66" s="28">
        <f>VLOOKUP(G66,'[1]PZ a UTZ'!$E$2:$H$335,4,FALSE)</f>
        <v>44138</v>
      </c>
      <c r="S66" s="28">
        <f t="shared" si="4"/>
        <v>45964</v>
      </c>
      <c r="T66" s="27" t="s">
        <v>21</v>
      </c>
      <c r="U66" s="26">
        <v>725339124</v>
      </c>
      <c r="V66" s="25" t="str">
        <f>VLOOKUP(U66,'[1]Tel.sez.'!$C$42:$D$221,2,FALSE)</f>
        <v>26.505 ŽICHOVICE</v>
      </c>
      <c r="W66" s="24"/>
      <c r="AC66" s="126" t="s">
        <v>2139</v>
      </c>
      <c r="AD66" s="1" t="b">
        <f>ISERROR(FIND(G66, AC66))</f>
        <v>1</v>
      </c>
      <c r="AE66" s="1" t="b">
        <f>ISERROR(FIND(E66, AC66))</f>
        <v>1</v>
      </c>
      <c r="AF66" s="1" t="str">
        <f t="shared" ref="AF66:AF129" si="6">IF(AD66=AE66,"Chyba","Ano")</f>
        <v>Chyba</v>
      </c>
    </row>
    <row r="67" spans="1:32" ht="14.1" customHeight="1" x14ac:dyDescent="0.2">
      <c r="A67" s="38">
        <v>310</v>
      </c>
      <c r="B67" s="48" t="s">
        <v>2138</v>
      </c>
      <c r="C67" s="47" t="s">
        <v>2137</v>
      </c>
      <c r="D67" s="227" t="s">
        <v>53</v>
      </c>
      <c r="E67" s="35" t="s">
        <v>2136</v>
      </c>
      <c r="F67" s="296" t="s">
        <v>2135</v>
      </c>
      <c r="G67" s="51">
        <v>10.231</v>
      </c>
      <c r="H67" s="51" t="s">
        <v>2134</v>
      </c>
      <c r="I67" s="147">
        <v>1996</v>
      </c>
      <c r="J67" s="42">
        <v>45078</v>
      </c>
      <c r="K67" s="42"/>
      <c r="L67" s="42" t="s">
        <v>333</v>
      </c>
      <c r="M67" s="41">
        <v>2010</v>
      </c>
      <c r="N67" s="42" t="s">
        <v>2133</v>
      </c>
      <c r="O67" s="28">
        <v>45103</v>
      </c>
      <c r="P67" s="28">
        <f t="shared" si="5"/>
        <v>46930</v>
      </c>
      <c r="Q67" s="28" t="str">
        <f>VLOOKUP(G67,'[1]PZ a UTZ'!$E$2:$H$335,3,FALSE)</f>
        <v>PZ 12075/96-E.49</v>
      </c>
      <c r="R67" s="28">
        <v>44399</v>
      </c>
      <c r="S67" s="28">
        <f t="shared" si="4"/>
        <v>46225</v>
      </c>
      <c r="T67" s="27" t="s">
        <v>1557</v>
      </c>
      <c r="U67" s="26">
        <v>724214647</v>
      </c>
      <c r="V67" s="25" t="str">
        <f>VLOOKUP(U67,'[1]Tel.sez.'!$C$42:$D$221,2,FALSE)</f>
        <v>28,872+ HOSTOUŇ</v>
      </c>
      <c r="W67" s="24"/>
      <c r="AC67" s="126" t="s">
        <v>2131</v>
      </c>
      <c r="AD67" s="1" t="b">
        <f>ISERROR(FIND(G67, AC67))</f>
        <v>1</v>
      </c>
      <c r="AE67" s="1" t="b">
        <f>ISERROR(FIND(E67, AC67))</f>
        <v>1</v>
      </c>
      <c r="AF67" s="1" t="str">
        <f t="shared" si="6"/>
        <v>Chyba</v>
      </c>
    </row>
    <row r="68" spans="1:32" ht="14.1" customHeight="1" x14ac:dyDescent="0.2">
      <c r="A68" s="38">
        <v>445</v>
      </c>
      <c r="B68" s="48" t="s">
        <v>2130</v>
      </c>
      <c r="C68" s="47" t="s">
        <v>2129</v>
      </c>
      <c r="D68" s="169" t="s">
        <v>7</v>
      </c>
      <c r="E68" s="35" t="s">
        <v>2098</v>
      </c>
      <c r="F68" s="46" t="s">
        <v>16</v>
      </c>
      <c r="G68" s="45">
        <v>10.401999999999999</v>
      </c>
      <c r="H68" s="44"/>
      <c r="I68" s="43">
        <v>2006</v>
      </c>
      <c r="J68" s="42">
        <v>43739</v>
      </c>
      <c r="K68" s="42"/>
      <c r="L68" s="42" t="s">
        <v>14</v>
      </c>
      <c r="M68" s="43">
        <v>2006</v>
      </c>
      <c r="N68" s="42" t="s">
        <v>2132</v>
      </c>
      <c r="O68" s="28">
        <v>45595</v>
      </c>
      <c r="P68" s="28">
        <f t="shared" si="5"/>
        <v>47421</v>
      </c>
      <c r="Q68" s="28" t="str">
        <f>VLOOKUP(E68,'[1]PZ a UTZ'!$C$341:$H$464,5,FALSE)</f>
        <v>PZ 0594/06-E.49</v>
      </c>
      <c r="R68" s="28">
        <f>VLOOKUP(E68,'[1]PZ a UTZ'!$C$341:$H$464,6,FALSE)</f>
        <v>44415</v>
      </c>
      <c r="S68" s="28">
        <f t="shared" si="4"/>
        <v>46241</v>
      </c>
      <c r="T68" s="27" t="s">
        <v>830</v>
      </c>
      <c r="U68" s="26">
        <v>602117762</v>
      </c>
      <c r="V68" s="25" t="str">
        <f>VLOOKUP(U68,'[1]Tel.sez.'!$C$42:$D$221,2,FALSE)</f>
        <v>V kanceláři</v>
      </c>
      <c r="W68" s="24" t="s">
        <v>11</v>
      </c>
      <c r="AC68" s="125" t="s">
        <v>2131</v>
      </c>
      <c r="AD68" s="1" t="b">
        <f>ISERROR(FIND(G68, AC68))</f>
        <v>1</v>
      </c>
      <c r="AE68" s="1" t="b">
        <f>ISERROR(FIND(E68, AC68))</f>
        <v>1</v>
      </c>
      <c r="AF68" s="1" t="str">
        <f t="shared" si="6"/>
        <v>Chyba</v>
      </c>
    </row>
    <row r="69" spans="1:32" ht="14.1" customHeight="1" x14ac:dyDescent="0.25">
      <c r="A69" s="38">
        <v>446</v>
      </c>
      <c r="B69" s="153" t="s">
        <v>2130</v>
      </c>
      <c r="C69" s="152" t="s">
        <v>2129</v>
      </c>
      <c r="D69" s="171" t="s">
        <v>41</v>
      </c>
      <c r="E69" s="82" t="s">
        <v>2098</v>
      </c>
      <c r="F69" s="182" t="s">
        <v>16</v>
      </c>
      <c r="G69" s="181">
        <v>10.401999999999999</v>
      </c>
      <c r="H69" s="180"/>
      <c r="I69" s="258">
        <v>2006</v>
      </c>
      <c r="J69" s="150">
        <v>43739</v>
      </c>
      <c r="K69" s="150"/>
      <c r="L69" s="76" t="s">
        <v>762</v>
      </c>
      <c r="M69" s="258">
        <v>2006</v>
      </c>
      <c r="N69" s="150" t="s">
        <v>2128</v>
      </c>
      <c r="O69" s="75">
        <v>45596</v>
      </c>
      <c r="P69" s="75">
        <f t="shared" si="5"/>
        <v>47422</v>
      </c>
      <c r="Q69" s="257"/>
      <c r="R69" s="257"/>
      <c r="S69" s="257"/>
      <c r="T69" s="73" t="s">
        <v>830</v>
      </c>
      <c r="U69" s="72">
        <v>602117762</v>
      </c>
      <c r="V69" s="55" t="str">
        <f>VLOOKUP(U69,'[1]Tel.sez.'!$C$42:$D$221,2,FALSE)</f>
        <v>V kanceláři</v>
      </c>
      <c r="W69" s="71"/>
      <c r="AC69" s="126" t="s">
        <v>2127</v>
      </c>
      <c r="AD69" s="1" t="b">
        <f>ISERROR(FIND(G69, AC69))</f>
        <v>1</v>
      </c>
      <c r="AE69" s="1" t="b">
        <f>ISERROR(FIND(E69, AC69))</f>
        <v>1</v>
      </c>
      <c r="AF69" s="1" t="str">
        <f t="shared" si="6"/>
        <v>Chyba</v>
      </c>
    </row>
    <row r="70" spans="1:32" ht="14.1" customHeight="1" x14ac:dyDescent="0.2">
      <c r="A70" s="38">
        <v>175</v>
      </c>
      <c r="B70" s="165" t="s">
        <v>2126</v>
      </c>
      <c r="C70" s="164" t="s">
        <v>2125</v>
      </c>
      <c r="D70" s="321" t="s">
        <v>53</v>
      </c>
      <c r="E70" s="66" t="s">
        <v>2124</v>
      </c>
      <c r="F70" s="298" t="s">
        <v>1824</v>
      </c>
      <c r="G70" s="63">
        <v>10.504</v>
      </c>
      <c r="H70" s="63" t="s">
        <v>2123</v>
      </c>
      <c r="I70" s="62">
        <v>2021</v>
      </c>
      <c r="J70" s="61">
        <v>44470</v>
      </c>
      <c r="K70" s="61"/>
      <c r="L70" s="61" t="s">
        <v>34</v>
      </c>
      <c r="M70" s="62">
        <v>2021</v>
      </c>
      <c r="N70" s="59" t="s">
        <v>450</v>
      </c>
      <c r="O70" s="58">
        <v>44494</v>
      </c>
      <c r="P70" s="58">
        <f t="shared" si="5"/>
        <v>46320</v>
      </c>
      <c r="Q70" s="58" t="s">
        <v>2122</v>
      </c>
      <c r="R70" s="58">
        <v>44495</v>
      </c>
      <c r="S70" s="58">
        <f t="shared" ref="S70:S87" si="7">EDATE(R70,60)</f>
        <v>46321</v>
      </c>
      <c r="T70" s="57" t="s">
        <v>964</v>
      </c>
      <c r="U70" s="56">
        <v>605523102</v>
      </c>
      <c r="V70" s="159" t="str">
        <f>[1]Vzorce_test!$E$96</f>
        <v>PLZEŇ</v>
      </c>
      <c r="W70" s="24"/>
      <c r="AC70" s="231" t="s">
        <v>2121</v>
      </c>
      <c r="AD70" s="1" t="b">
        <f>ISERROR(FIND(G70, AC70))</f>
        <v>1</v>
      </c>
      <c r="AE70" s="1" t="b">
        <f>ISERROR(FIND(E70, AC70))</f>
        <v>1</v>
      </c>
      <c r="AF70" s="1" t="str">
        <f t="shared" si="6"/>
        <v>Chyba</v>
      </c>
    </row>
    <row r="71" spans="1:32" ht="14.1" customHeight="1" x14ac:dyDescent="0.2">
      <c r="A71" s="38">
        <v>23</v>
      </c>
      <c r="B71" s="48" t="s">
        <v>2120</v>
      </c>
      <c r="C71" s="47" t="s">
        <v>2119</v>
      </c>
      <c r="D71" s="117" t="s">
        <v>53</v>
      </c>
      <c r="E71" s="35" t="s">
        <v>2098</v>
      </c>
      <c r="F71" s="53" t="s">
        <v>16</v>
      </c>
      <c r="G71" s="32">
        <v>10.513</v>
      </c>
      <c r="H71" s="32" t="s">
        <v>2118</v>
      </c>
      <c r="I71" s="217">
        <v>1979</v>
      </c>
      <c r="J71" s="29">
        <v>43983</v>
      </c>
      <c r="K71" s="29"/>
      <c r="L71" s="29" t="s">
        <v>2096</v>
      </c>
      <c r="M71" s="30">
        <v>2009</v>
      </c>
      <c r="N71" s="29" t="s">
        <v>2117</v>
      </c>
      <c r="O71" s="28">
        <v>43985</v>
      </c>
      <c r="P71" s="28">
        <f t="shared" si="5"/>
        <v>45811</v>
      </c>
      <c r="Q71" s="28" t="str">
        <f>VLOOKUP(G71,'[1]PZ a UTZ'!$E$2:$H$335,3,FALSE)</f>
        <v>PZ 4324/97-E.49</v>
      </c>
      <c r="R71" s="28">
        <f>VLOOKUP(G71,'[1]PZ a UTZ'!$E$2:$H$335,4,FALSE)</f>
        <v>44004</v>
      </c>
      <c r="S71" s="28">
        <f t="shared" si="7"/>
        <v>45830</v>
      </c>
      <c r="T71" s="27" t="s">
        <v>12</v>
      </c>
      <c r="U71" s="26">
        <v>602668264</v>
      </c>
      <c r="V71" s="25" t="str">
        <f>VLOOKUP(U71,'[1]Tel.sez.'!$C$42:$D$221,2,FALSE)</f>
        <v>TŘEMOŠNÁ</v>
      </c>
      <c r="W71" s="24"/>
      <c r="AC71" s="126" t="s">
        <v>2116</v>
      </c>
      <c r="AD71" s="1" t="b">
        <f>ISERROR(FIND(G71, AC71))</f>
        <v>1</v>
      </c>
      <c r="AE71" s="1" t="b">
        <f>ISERROR(FIND(E71, AC71))</f>
        <v>1</v>
      </c>
      <c r="AF71" s="1" t="str">
        <f t="shared" si="6"/>
        <v>Chyba</v>
      </c>
    </row>
    <row r="72" spans="1:32" ht="14.1" customHeight="1" x14ac:dyDescent="0.2">
      <c r="A72" s="38">
        <v>278</v>
      </c>
      <c r="B72" s="165" t="s">
        <v>2115</v>
      </c>
      <c r="C72" s="164" t="s">
        <v>2114</v>
      </c>
      <c r="D72" s="235" t="s">
        <v>53</v>
      </c>
      <c r="E72" s="66" t="s">
        <v>1157</v>
      </c>
      <c r="F72" s="65" t="s">
        <v>1156</v>
      </c>
      <c r="G72" s="161">
        <v>10.712</v>
      </c>
      <c r="H72" s="161" t="s">
        <v>2113</v>
      </c>
      <c r="I72" s="160">
        <v>2018</v>
      </c>
      <c r="J72" s="61">
        <v>44986</v>
      </c>
      <c r="K72" s="61"/>
      <c r="L72" s="61" t="s">
        <v>456</v>
      </c>
      <c r="M72" s="60">
        <v>2023</v>
      </c>
      <c r="N72" s="61" t="s">
        <v>33</v>
      </c>
      <c r="O72" s="58">
        <v>45013</v>
      </c>
      <c r="P72" s="58">
        <f t="shared" si="5"/>
        <v>46840</v>
      </c>
      <c r="Q72" s="58" t="str">
        <f>VLOOKUP(G72,'[1]PZ a UTZ'!$E$2:$H$335,3,FALSE)</f>
        <v>PZ 0984/18-E.49</v>
      </c>
      <c r="R72" s="58">
        <f>VLOOKUP(G72,'[1]PZ a UTZ'!$E$2:$H$335,4,FALSE)</f>
        <v>45166</v>
      </c>
      <c r="S72" s="58">
        <f t="shared" si="7"/>
        <v>46993</v>
      </c>
      <c r="T72" s="57" t="s">
        <v>1153</v>
      </c>
      <c r="U72" s="56">
        <v>724862387</v>
      </c>
      <c r="V72" s="25" t="str">
        <f>VLOOKUP(U72,'[1]Tel.sez.'!$C$42:$D$221,2,FALSE)</f>
        <v>4.596</v>
      </c>
      <c r="W72" s="24"/>
      <c r="AC72" s="126" t="s">
        <v>2106</v>
      </c>
      <c r="AD72" s="1" t="b">
        <f>ISERROR(FIND(G72, AC72))</f>
        <v>1</v>
      </c>
      <c r="AE72" s="1" t="b">
        <f>ISERROR(FIND(E72, AC72))</f>
        <v>1</v>
      </c>
      <c r="AF72" s="1" t="str">
        <f t="shared" si="6"/>
        <v>Chyba</v>
      </c>
    </row>
    <row r="73" spans="1:32" ht="14.1" customHeight="1" x14ac:dyDescent="0.2">
      <c r="A73" s="38">
        <v>65</v>
      </c>
      <c r="B73" s="48" t="s">
        <v>2112</v>
      </c>
      <c r="C73" s="47" t="s">
        <v>2111</v>
      </c>
      <c r="D73" s="227" t="s">
        <v>53</v>
      </c>
      <c r="E73" s="168" t="s">
        <v>2110</v>
      </c>
      <c r="F73" s="53" t="s">
        <v>1006</v>
      </c>
      <c r="G73" s="51">
        <v>11.054</v>
      </c>
      <c r="H73" s="51" t="s">
        <v>2109</v>
      </c>
      <c r="I73" s="50">
        <v>2015</v>
      </c>
      <c r="J73" s="42">
        <v>44136</v>
      </c>
      <c r="K73" s="42"/>
      <c r="L73" s="42" t="s">
        <v>333</v>
      </c>
      <c r="M73" s="50">
        <v>2015</v>
      </c>
      <c r="N73" s="42" t="s">
        <v>2108</v>
      </c>
      <c r="O73" s="236">
        <v>44158</v>
      </c>
      <c r="P73" s="236">
        <f t="shared" si="5"/>
        <v>45984</v>
      </c>
      <c r="Q73" s="236" t="s">
        <v>2107</v>
      </c>
      <c r="R73" s="236">
        <v>44158</v>
      </c>
      <c r="S73" s="236">
        <f t="shared" si="7"/>
        <v>45984</v>
      </c>
      <c r="T73" s="27" t="s">
        <v>1735</v>
      </c>
      <c r="U73" s="26">
        <v>724901887</v>
      </c>
      <c r="V73" s="183" t="str">
        <f>VLOOKUP(U73,'[1]Tel.sez.'!$C$42:$D$221,2,FALSE)</f>
        <v>1,689         3,304</v>
      </c>
      <c r="W73" s="141"/>
      <c r="AC73" s="125" t="s">
        <v>2106</v>
      </c>
      <c r="AD73" s="1" t="b">
        <f>ISERROR(FIND(G73, AC73))</f>
        <v>1</v>
      </c>
      <c r="AE73" s="1" t="b">
        <f>ISERROR(FIND(E73, AC73))</f>
        <v>1</v>
      </c>
      <c r="AF73" s="1" t="str">
        <f t="shared" si="6"/>
        <v>Chyba</v>
      </c>
    </row>
    <row r="74" spans="1:32" ht="14.1" customHeight="1" x14ac:dyDescent="0.2">
      <c r="A74" s="38">
        <v>160</v>
      </c>
      <c r="B74" s="48" t="s">
        <v>2105</v>
      </c>
      <c r="C74" s="47" t="s">
        <v>2104</v>
      </c>
      <c r="D74" s="167" t="s">
        <v>53</v>
      </c>
      <c r="E74" s="35" t="s">
        <v>2011</v>
      </c>
      <c r="F74" s="34" t="s">
        <v>5</v>
      </c>
      <c r="G74" s="32">
        <v>11.058</v>
      </c>
      <c r="H74" s="32" t="s">
        <v>2103</v>
      </c>
      <c r="I74" s="31">
        <v>2016</v>
      </c>
      <c r="J74" s="29">
        <v>44440</v>
      </c>
      <c r="K74" s="29"/>
      <c r="L74" s="29" t="s">
        <v>418</v>
      </c>
      <c r="M74" s="30">
        <v>2016</v>
      </c>
      <c r="N74" s="29" t="s">
        <v>2102</v>
      </c>
      <c r="O74" s="28">
        <v>44462</v>
      </c>
      <c r="P74" s="28">
        <f t="shared" si="5"/>
        <v>46288</v>
      </c>
      <c r="Q74" s="28" t="s">
        <v>2101</v>
      </c>
      <c r="R74" s="28">
        <v>44476</v>
      </c>
      <c r="S74" s="28">
        <f t="shared" si="7"/>
        <v>46302</v>
      </c>
      <c r="T74" s="27" t="s">
        <v>1058</v>
      </c>
      <c r="U74" s="26">
        <v>725138711</v>
      </c>
      <c r="V74" s="25" t="str">
        <f>VLOOKUP(U74,'[1]Tel.sez.'!$C$42:$D$221,2,FALSE)</f>
        <v>ROKYCANY, MIROŠOV</v>
      </c>
      <c r="W74" s="24"/>
      <c r="AC74" s="127" t="s">
        <v>2093</v>
      </c>
      <c r="AD74" s="1" t="b">
        <f>ISERROR(FIND(G74, AC74))</f>
        <v>1</v>
      </c>
      <c r="AE74" s="1" t="b">
        <f>ISERROR(FIND(E74, AC74))</f>
        <v>1</v>
      </c>
      <c r="AF74" s="1" t="str">
        <f t="shared" si="6"/>
        <v>Chyba</v>
      </c>
    </row>
    <row r="75" spans="1:32" ht="14.1" customHeight="1" x14ac:dyDescent="0.2">
      <c r="A75" s="38">
        <v>271</v>
      </c>
      <c r="B75" s="48" t="s">
        <v>2100</v>
      </c>
      <c r="C75" s="47" t="s">
        <v>2099</v>
      </c>
      <c r="D75" s="117" t="s">
        <v>53</v>
      </c>
      <c r="E75" s="35" t="s">
        <v>2098</v>
      </c>
      <c r="F75" s="53" t="s">
        <v>16</v>
      </c>
      <c r="G75" s="32">
        <v>11.217000000000001</v>
      </c>
      <c r="H75" s="32" t="s">
        <v>2097</v>
      </c>
      <c r="I75" s="217">
        <v>1979</v>
      </c>
      <c r="J75" s="100">
        <v>44986</v>
      </c>
      <c r="K75" s="100"/>
      <c r="L75" s="29" t="s">
        <v>2096</v>
      </c>
      <c r="M75" s="30" t="s">
        <v>2095</v>
      </c>
      <c r="N75" s="29" t="s">
        <v>2094</v>
      </c>
      <c r="O75" s="28">
        <v>45008</v>
      </c>
      <c r="P75" s="28">
        <f t="shared" si="5"/>
        <v>46835</v>
      </c>
      <c r="Q75" s="28" t="str">
        <f>VLOOKUP(G75,'[1]PZ a UTZ'!$E$2:$H$335,3,FALSE)</f>
        <v>PZ 4323/97-E.49</v>
      </c>
      <c r="R75" s="28">
        <f>VLOOKUP(G75,'[1]PZ a UTZ'!$E$2:$H$335,4,FALSE)</f>
        <v>44005</v>
      </c>
      <c r="S75" s="28">
        <f t="shared" si="7"/>
        <v>45831</v>
      </c>
      <c r="T75" s="27" t="s">
        <v>12</v>
      </c>
      <c r="U75" s="26">
        <v>602668264</v>
      </c>
      <c r="V75" s="25" t="str">
        <f>VLOOKUP(U75,'[1]Tel.sez.'!$C$42:$D$221,2,FALSE)</f>
        <v>TŘEMOŠNÁ</v>
      </c>
      <c r="W75" s="24"/>
      <c r="AC75" s="70" t="s">
        <v>2093</v>
      </c>
      <c r="AD75" s="1" t="b">
        <f>ISERROR(FIND(G75, AC75))</f>
        <v>1</v>
      </c>
      <c r="AE75" s="1" t="b">
        <f>ISERROR(FIND(E75, AC75))</f>
        <v>1</v>
      </c>
      <c r="AF75" s="1" t="str">
        <f t="shared" si="6"/>
        <v>Chyba</v>
      </c>
    </row>
    <row r="76" spans="1:32" ht="14.1" customHeight="1" x14ac:dyDescent="0.2">
      <c r="A76" s="38">
        <v>161</v>
      </c>
      <c r="B76" s="37" t="s">
        <v>2092</v>
      </c>
      <c r="C76" s="37" t="s">
        <v>2091</v>
      </c>
      <c r="D76" s="167" t="s">
        <v>53</v>
      </c>
      <c r="E76" s="35" t="s">
        <v>2011</v>
      </c>
      <c r="F76" s="34" t="s">
        <v>5</v>
      </c>
      <c r="G76" s="32">
        <v>11.377000000000001</v>
      </c>
      <c r="H76" s="32" t="s">
        <v>2090</v>
      </c>
      <c r="I76" s="31">
        <v>2016</v>
      </c>
      <c r="J76" s="29">
        <v>44440</v>
      </c>
      <c r="K76" s="29"/>
      <c r="L76" s="29" t="s">
        <v>418</v>
      </c>
      <c r="M76" s="30">
        <v>2016</v>
      </c>
      <c r="N76" s="29" t="s">
        <v>2089</v>
      </c>
      <c r="O76" s="28">
        <v>44462</v>
      </c>
      <c r="P76" s="28">
        <f t="shared" si="5"/>
        <v>46288</v>
      </c>
      <c r="Q76" s="28" t="s">
        <v>2088</v>
      </c>
      <c r="R76" s="28">
        <v>44476</v>
      </c>
      <c r="S76" s="28">
        <f t="shared" si="7"/>
        <v>46302</v>
      </c>
      <c r="T76" s="27" t="s">
        <v>1058</v>
      </c>
      <c r="U76" s="26">
        <v>725138711</v>
      </c>
      <c r="V76" s="25" t="str">
        <f>VLOOKUP(U76,'[1]Tel.sez.'!$C$42:$D$221,2,FALSE)</f>
        <v>ROKYCANY, MIROŠOV</v>
      </c>
      <c r="W76" s="24"/>
      <c r="AC76" s="256" t="s">
        <v>1980</v>
      </c>
      <c r="AD76" s="1" t="b">
        <f>ISERROR(FIND(G76, AC76))</f>
        <v>1</v>
      </c>
      <c r="AE76" s="1" t="b">
        <f>ISERROR(FIND(E76, AC76))</f>
        <v>1</v>
      </c>
      <c r="AF76" s="1" t="str">
        <f t="shared" si="6"/>
        <v>Chyba</v>
      </c>
    </row>
    <row r="77" spans="1:32" ht="14.1" customHeight="1" x14ac:dyDescent="0.2">
      <c r="A77" s="38">
        <v>345</v>
      </c>
      <c r="B77" s="48" t="s">
        <v>2087</v>
      </c>
      <c r="C77" s="47" t="s">
        <v>2086</v>
      </c>
      <c r="D77" s="227" t="s">
        <v>53</v>
      </c>
      <c r="E77" s="280" t="s">
        <v>2085</v>
      </c>
      <c r="F77" s="53" t="s">
        <v>1156</v>
      </c>
      <c r="G77" s="51">
        <v>11.494999999999999</v>
      </c>
      <c r="H77" s="51" t="s">
        <v>2084</v>
      </c>
      <c r="I77" s="41">
        <v>2014</v>
      </c>
      <c r="J77" s="42">
        <v>45323</v>
      </c>
      <c r="K77" s="42"/>
      <c r="L77" s="42" t="s">
        <v>569</v>
      </c>
      <c r="M77" s="41">
        <v>2014</v>
      </c>
      <c r="N77" s="42" t="s">
        <v>2083</v>
      </c>
      <c r="O77" s="28">
        <v>45335</v>
      </c>
      <c r="P77" s="28">
        <f t="shared" si="5"/>
        <v>47162</v>
      </c>
      <c r="Q77" s="28" t="str">
        <f>VLOOKUP(G77,'[1]PZ a UTZ'!$E$2:$H$335,3,FALSE)</f>
        <v>PZ 0489/14-E.49</v>
      </c>
      <c r="R77" s="28">
        <f>VLOOKUP(G77,'[1]PZ a UTZ'!$E$2:$H$335,4,FALSE)</f>
        <v>43572</v>
      </c>
      <c r="S77" s="28">
        <f t="shared" si="7"/>
        <v>45399</v>
      </c>
      <c r="T77" s="27" t="s">
        <v>509</v>
      </c>
      <c r="U77" s="26">
        <v>724214678</v>
      </c>
      <c r="V77" s="25" t="str">
        <f>VLOOKUP(U77,'[1]Tel.sez.'!$C$42:$D$221,2,FALSE)</f>
        <v>V kanceláři</v>
      </c>
      <c r="W77" s="24"/>
      <c r="AC77" s="126" t="s">
        <v>2082</v>
      </c>
      <c r="AD77" s="1" t="b">
        <f>ISERROR(FIND(G77, AC77))</f>
        <v>1</v>
      </c>
      <c r="AE77" s="1" t="b">
        <f>ISERROR(FIND(E77, AC77))</f>
        <v>1</v>
      </c>
      <c r="AF77" s="1" t="str">
        <f t="shared" si="6"/>
        <v>Chyba</v>
      </c>
    </row>
    <row r="78" spans="1:32" ht="14.1" customHeight="1" x14ac:dyDescent="0.2">
      <c r="A78" s="38">
        <v>330</v>
      </c>
      <c r="B78" s="48" t="s">
        <v>2081</v>
      </c>
      <c r="C78" s="47" t="s">
        <v>2080</v>
      </c>
      <c r="D78" s="227" t="s">
        <v>53</v>
      </c>
      <c r="E78" s="35" t="s">
        <v>1990</v>
      </c>
      <c r="F78" s="53" t="s">
        <v>26</v>
      </c>
      <c r="G78" s="51">
        <v>11.548999999999999</v>
      </c>
      <c r="H78" s="51" t="s">
        <v>2079</v>
      </c>
      <c r="I78" s="50">
        <v>1975</v>
      </c>
      <c r="J78" s="42">
        <v>45200</v>
      </c>
      <c r="K78" s="42"/>
      <c r="L78" s="42" t="s">
        <v>2078</v>
      </c>
      <c r="M78" s="177" t="s">
        <v>2077</v>
      </c>
      <c r="N78" s="42" t="s">
        <v>2076</v>
      </c>
      <c r="O78" s="28">
        <v>45218</v>
      </c>
      <c r="P78" s="28">
        <f t="shared" si="5"/>
        <v>47045</v>
      </c>
      <c r="Q78" s="28" t="str">
        <f>VLOOKUP(G78,'[1]PZ a UTZ'!$E$2:$H$335,3,FALSE)</f>
        <v>PZ 10302/96-E.49</v>
      </c>
      <c r="R78" s="28">
        <f>VLOOKUP(G78,'[1]PZ a UTZ'!$E$2:$H$335,4,FALSE)</f>
        <v>44138</v>
      </c>
      <c r="S78" s="28">
        <f t="shared" si="7"/>
        <v>45964</v>
      </c>
      <c r="T78" s="27" t="s">
        <v>21</v>
      </c>
      <c r="U78" s="26">
        <v>725339124</v>
      </c>
      <c r="V78" s="25" t="str">
        <f>VLOOKUP(U78,'[1]Tel.sez.'!$C$42:$D$221,2,FALSE)</f>
        <v>26.505 ŽICHOVICE</v>
      </c>
      <c r="W78" s="24"/>
      <c r="AC78" s="125" t="s">
        <v>2070</v>
      </c>
      <c r="AD78" s="1" t="b">
        <f>ISERROR(FIND(G78, AC78))</f>
        <v>1</v>
      </c>
      <c r="AE78" s="1" t="b">
        <f>ISERROR(FIND(E78, AC78))</f>
        <v>1</v>
      </c>
      <c r="AF78" s="1" t="str">
        <f t="shared" si="6"/>
        <v>Chyba</v>
      </c>
    </row>
    <row r="79" spans="1:32" ht="14.1" customHeight="1" x14ac:dyDescent="0.2">
      <c r="A79" s="38">
        <v>162</v>
      </c>
      <c r="B79" s="37" t="s">
        <v>2075</v>
      </c>
      <c r="C79" s="37" t="s">
        <v>2074</v>
      </c>
      <c r="D79" s="167" t="s">
        <v>53</v>
      </c>
      <c r="E79" s="35" t="s">
        <v>2011</v>
      </c>
      <c r="F79" s="34" t="s">
        <v>5</v>
      </c>
      <c r="G79" s="32">
        <v>11.718999999999999</v>
      </c>
      <c r="H79" s="32" t="s">
        <v>2073</v>
      </c>
      <c r="I79" s="31">
        <v>2016</v>
      </c>
      <c r="J79" s="29">
        <v>44440</v>
      </c>
      <c r="K79" s="29"/>
      <c r="L79" s="29" t="s">
        <v>418</v>
      </c>
      <c r="M79" s="30">
        <v>2016</v>
      </c>
      <c r="N79" s="29" t="s">
        <v>2072</v>
      </c>
      <c r="O79" s="28">
        <v>44462</v>
      </c>
      <c r="P79" s="28">
        <f t="shared" si="5"/>
        <v>46288</v>
      </c>
      <c r="Q79" s="28" t="s">
        <v>2071</v>
      </c>
      <c r="R79" s="28">
        <v>44476</v>
      </c>
      <c r="S79" s="28">
        <f t="shared" si="7"/>
        <v>46302</v>
      </c>
      <c r="T79" s="27" t="s">
        <v>1058</v>
      </c>
      <c r="U79" s="26">
        <v>725138711</v>
      </c>
      <c r="V79" s="25" t="str">
        <f>VLOOKUP(U79,'[1]Tel.sez.'!$C$42:$D$221,2,FALSE)</f>
        <v>ROKYCANY, MIROŠOV</v>
      </c>
      <c r="W79" s="24"/>
      <c r="AC79" s="126" t="s">
        <v>2070</v>
      </c>
      <c r="AD79" s="1" t="b">
        <f>ISERROR(FIND(G79, AC79))</f>
        <v>1</v>
      </c>
      <c r="AE79" s="1" t="b">
        <f>ISERROR(FIND(E79, AC79))</f>
        <v>1</v>
      </c>
      <c r="AF79" s="1" t="str">
        <f t="shared" si="6"/>
        <v>Chyba</v>
      </c>
    </row>
    <row r="80" spans="1:32" ht="14.1" customHeight="1" x14ac:dyDescent="0.2">
      <c r="A80" s="38">
        <v>290</v>
      </c>
      <c r="B80" s="48" t="s">
        <v>2069</v>
      </c>
      <c r="C80" s="47" t="s">
        <v>2068</v>
      </c>
      <c r="D80" s="281" t="s">
        <v>7</v>
      </c>
      <c r="E80" s="35" t="s">
        <v>1157</v>
      </c>
      <c r="F80" s="53" t="s">
        <v>1156</v>
      </c>
      <c r="G80" s="52">
        <v>11.742000000000001</v>
      </c>
      <c r="H80" s="51"/>
      <c r="I80" s="50">
        <v>1996</v>
      </c>
      <c r="J80" s="42">
        <v>45047</v>
      </c>
      <c r="K80" s="42"/>
      <c r="L80" s="42" t="s">
        <v>2067</v>
      </c>
      <c r="M80" s="41" t="s">
        <v>2066</v>
      </c>
      <c r="N80" s="42" t="s">
        <v>2065</v>
      </c>
      <c r="O80" s="28">
        <v>45076</v>
      </c>
      <c r="P80" s="28">
        <f t="shared" si="5"/>
        <v>46903</v>
      </c>
      <c r="Q80" s="28" t="str">
        <f>VLOOKUP(E80,'[1]PZ a UTZ'!$C$341:$H$464,5,FALSE)</f>
        <v>PZ 2650/96-E.49</v>
      </c>
      <c r="R80" s="28">
        <f>VLOOKUP(E80,'[1]PZ a UTZ'!$C$341:$H$464,6,FALSE)</f>
        <v>45105</v>
      </c>
      <c r="S80" s="28">
        <f t="shared" si="7"/>
        <v>46932</v>
      </c>
      <c r="T80" s="27" t="s">
        <v>582</v>
      </c>
      <c r="U80" s="26">
        <v>724862387</v>
      </c>
      <c r="V80" s="25" t="str">
        <f>VLOOKUP(U80,'[1]Tel.sez.'!$C$42:$D$221,2,FALSE)</f>
        <v>4.596</v>
      </c>
      <c r="W80" s="24"/>
      <c r="AC80" s="126" t="s">
        <v>2058</v>
      </c>
      <c r="AD80" s="1" t="b">
        <f>ISERROR(FIND(G80, AC80))</f>
        <v>1</v>
      </c>
      <c r="AE80" s="1" t="b">
        <f>ISERROR(FIND(E80, AC80))</f>
        <v>1</v>
      </c>
      <c r="AF80" s="1" t="str">
        <f t="shared" si="6"/>
        <v>Chyba</v>
      </c>
    </row>
    <row r="81" spans="1:32" ht="14.1" customHeight="1" x14ac:dyDescent="0.2">
      <c r="A81" s="38">
        <v>244</v>
      </c>
      <c r="B81" s="48" t="s">
        <v>2064</v>
      </c>
      <c r="C81" s="47" t="s">
        <v>2063</v>
      </c>
      <c r="D81" s="227" t="s">
        <v>53</v>
      </c>
      <c r="E81" s="35" t="s">
        <v>2062</v>
      </c>
      <c r="F81" s="296" t="s">
        <v>2061</v>
      </c>
      <c r="G81" s="51">
        <v>12.02</v>
      </c>
      <c r="H81" s="51" t="s">
        <v>2060</v>
      </c>
      <c r="I81" s="50">
        <v>2008</v>
      </c>
      <c r="J81" s="29">
        <v>44805</v>
      </c>
      <c r="K81" s="29"/>
      <c r="L81" s="42" t="s">
        <v>24</v>
      </c>
      <c r="M81" s="50">
        <v>2008</v>
      </c>
      <c r="N81" s="210" t="s">
        <v>2059</v>
      </c>
      <c r="O81" s="28">
        <v>44817</v>
      </c>
      <c r="P81" s="28">
        <f t="shared" si="5"/>
        <v>46643</v>
      </c>
      <c r="Q81" s="28" t="str">
        <f>VLOOKUP(G81,'[1]PZ a UTZ'!$E$2:$H$335,3,FALSE)</f>
        <v>PZ 0343/08-E.49</v>
      </c>
      <c r="R81" s="28">
        <f>VLOOKUP(G81,'[1]PZ a UTZ'!$E$2:$H$335,4,FALSE)</f>
        <v>44950</v>
      </c>
      <c r="S81" s="28">
        <f t="shared" si="7"/>
        <v>46776</v>
      </c>
      <c r="T81" s="27" t="s">
        <v>582</v>
      </c>
      <c r="U81" s="26">
        <v>724862387</v>
      </c>
      <c r="V81" s="25" t="str">
        <f>VLOOKUP(U81,'[1]Tel.sez.'!$C$42:$D$221,2,FALSE)</f>
        <v>4.596</v>
      </c>
      <c r="W81" s="24"/>
      <c r="AC81" s="125" t="s">
        <v>2058</v>
      </c>
      <c r="AD81" s="1" t="b">
        <f>ISERROR(FIND(G81, AC81))</f>
        <v>1</v>
      </c>
      <c r="AE81" s="1" t="b">
        <f>ISERROR(FIND(E81, AC81))</f>
        <v>1</v>
      </c>
      <c r="AF81" s="1" t="str">
        <f t="shared" si="6"/>
        <v>Chyba</v>
      </c>
    </row>
    <row r="82" spans="1:32" ht="14.1" customHeight="1" x14ac:dyDescent="0.2">
      <c r="A82" s="38">
        <v>163</v>
      </c>
      <c r="B82" s="37" t="s">
        <v>2057</v>
      </c>
      <c r="C82" s="37" t="s">
        <v>2056</v>
      </c>
      <c r="D82" s="167" t="s">
        <v>53</v>
      </c>
      <c r="E82" s="35" t="s">
        <v>2011</v>
      </c>
      <c r="F82" s="34" t="s">
        <v>5</v>
      </c>
      <c r="G82" s="32">
        <v>12.164999999999999</v>
      </c>
      <c r="H82" s="32" t="s">
        <v>2055</v>
      </c>
      <c r="I82" s="31">
        <v>2016</v>
      </c>
      <c r="J82" s="29">
        <v>44440</v>
      </c>
      <c r="K82" s="29"/>
      <c r="L82" s="29" t="s">
        <v>418</v>
      </c>
      <c r="M82" s="30">
        <v>2016</v>
      </c>
      <c r="N82" s="29" t="s">
        <v>2054</v>
      </c>
      <c r="O82" s="28">
        <v>44463</v>
      </c>
      <c r="P82" s="28">
        <f t="shared" si="5"/>
        <v>46289</v>
      </c>
      <c r="Q82" s="28" t="s">
        <v>2053</v>
      </c>
      <c r="R82" s="28">
        <v>44476</v>
      </c>
      <c r="S82" s="28">
        <f t="shared" si="7"/>
        <v>46302</v>
      </c>
      <c r="T82" s="27" t="s">
        <v>1058</v>
      </c>
      <c r="U82" s="26">
        <v>725138711</v>
      </c>
      <c r="V82" s="25" t="str">
        <f>VLOOKUP(U82,'[1]Tel.sez.'!$C$42:$D$221,2,FALSE)</f>
        <v>ROKYCANY, MIROŠOV</v>
      </c>
      <c r="W82" s="24"/>
      <c r="AC82" s="126" t="s">
        <v>2052</v>
      </c>
      <c r="AD82" s="1" t="b">
        <f>ISERROR(FIND(G82, AC82))</f>
        <v>1</v>
      </c>
      <c r="AE82" s="1" t="b">
        <f>ISERROR(FIND(E82, AC82))</f>
        <v>1</v>
      </c>
      <c r="AF82" s="1" t="str">
        <f t="shared" si="6"/>
        <v>Chyba</v>
      </c>
    </row>
    <row r="83" spans="1:32" ht="14.1" customHeight="1" x14ac:dyDescent="0.2">
      <c r="A83" s="38">
        <v>164</v>
      </c>
      <c r="B83" s="37" t="s">
        <v>2051</v>
      </c>
      <c r="C83" s="37" t="s">
        <v>2050</v>
      </c>
      <c r="D83" s="167" t="s">
        <v>53</v>
      </c>
      <c r="E83" s="35" t="s">
        <v>2011</v>
      </c>
      <c r="F83" s="34" t="s">
        <v>5</v>
      </c>
      <c r="G83" s="32">
        <v>12.361000000000001</v>
      </c>
      <c r="H83" s="32" t="s">
        <v>2049</v>
      </c>
      <c r="I83" s="31">
        <v>2016</v>
      </c>
      <c r="J83" s="29">
        <v>44440</v>
      </c>
      <c r="K83" s="29"/>
      <c r="L83" s="29" t="s">
        <v>418</v>
      </c>
      <c r="M83" s="30">
        <v>2016</v>
      </c>
      <c r="N83" s="29" t="s">
        <v>2048</v>
      </c>
      <c r="O83" s="28">
        <v>44463</v>
      </c>
      <c r="P83" s="28">
        <f t="shared" si="5"/>
        <v>46289</v>
      </c>
      <c r="Q83" s="28" t="s">
        <v>2047</v>
      </c>
      <c r="R83" s="28">
        <v>44476</v>
      </c>
      <c r="S83" s="28">
        <f t="shared" si="7"/>
        <v>46302</v>
      </c>
      <c r="T83" s="27" t="s">
        <v>1058</v>
      </c>
      <c r="U83" s="26">
        <v>725138711</v>
      </c>
      <c r="V83" s="25" t="str">
        <f>VLOOKUP(U83,'[1]Tel.sez.'!$C$42:$D$221,2,FALSE)</f>
        <v>ROKYCANY, MIROŠOV</v>
      </c>
      <c r="W83" s="24"/>
      <c r="AC83" s="126" t="s">
        <v>2046</v>
      </c>
      <c r="AD83" s="1" t="b">
        <f>ISERROR(FIND(G83, AC83))</f>
        <v>1</v>
      </c>
      <c r="AE83" s="1" t="b">
        <f>ISERROR(FIND(E83, AC83))</f>
        <v>1</v>
      </c>
      <c r="AF83" s="1" t="str">
        <f t="shared" si="6"/>
        <v>Chyba</v>
      </c>
    </row>
    <row r="84" spans="1:32" ht="14.1" customHeight="1" x14ac:dyDescent="0.2">
      <c r="A84" s="38">
        <v>102</v>
      </c>
      <c r="B84" s="48" t="s">
        <v>2045</v>
      </c>
      <c r="C84" s="47" t="s">
        <v>2044</v>
      </c>
      <c r="D84" s="117" t="s">
        <v>53</v>
      </c>
      <c r="E84" s="35" t="s">
        <v>2043</v>
      </c>
      <c r="F84" s="296" t="s">
        <v>1817</v>
      </c>
      <c r="G84" s="32">
        <v>12.587</v>
      </c>
      <c r="H84" s="32" t="s">
        <v>2042</v>
      </c>
      <c r="I84" s="31">
        <v>2016</v>
      </c>
      <c r="J84" s="29">
        <v>44256</v>
      </c>
      <c r="K84" s="29"/>
      <c r="L84" s="29" t="s">
        <v>569</v>
      </c>
      <c r="M84" s="31">
        <v>2016</v>
      </c>
      <c r="N84" s="29" t="s">
        <v>2041</v>
      </c>
      <c r="O84" s="28">
        <v>44273</v>
      </c>
      <c r="P84" s="28">
        <f t="shared" si="5"/>
        <v>46099</v>
      </c>
      <c r="Q84" s="28" t="str">
        <f>VLOOKUP(G84,'[1]PZ a UTZ'!$E$2:$H$335,3,FALSE)</f>
        <v>PZ 1016/16-E.49</v>
      </c>
      <c r="R84" s="28">
        <f>VLOOKUP(G84,'[1]PZ a UTZ'!$E$2:$H$335,4,FALSE)</f>
        <v>44273</v>
      </c>
      <c r="S84" s="28">
        <f t="shared" si="7"/>
        <v>46099</v>
      </c>
      <c r="T84" s="27" t="s">
        <v>205</v>
      </c>
      <c r="U84" s="26">
        <v>725582092</v>
      </c>
      <c r="V84" s="25" t="str">
        <f>VLOOKUP(U84,'[1]Tel.sez.'!$C$42:$D$221,2,FALSE)</f>
        <v>PŇOVANY</v>
      </c>
      <c r="W84" s="24"/>
      <c r="AC84" s="140" t="s">
        <v>2040</v>
      </c>
      <c r="AD84" s="1" t="b">
        <f>ISERROR(FIND(G84, AC84))</f>
        <v>1</v>
      </c>
      <c r="AE84" s="1" t="b">
        <f>ISERROR(FIND(E84, AC84))</f>
        <v>1</v>
      </c>
      <c r="AF84" s="1" t="str">
        <f t="shared" si="6"/>
        <v>Chyba</v>
      </c>
    </row>
    <row r="85" spans="1:32" ht="14.1" customHeight="1" x14ac:dyDescent="0.2">
      <c r="A85" s="38">
        <v>41</v>
      </c>
      <c r="B85" s="165" t="s">
        <v>2039</v>
      </c>
      <c r="C85" s="164" t="s">
        <v>2038</v>
      </c>
      <c r="D85" s="321" t="s">
        <v>53</v>
      </c>
      <c r="E85" s="66" t="s">
        <v>2037</v>
      </c>
      <c r="F85" s="298" t="s">
        <v>1824</v>
      </c>
      <c r="G85" s="63">
        <v>12.637</v>
      </c>
      <c r="H85" s="63" t="s">
        <v>2036</v>
      </c>
      <c r="I85" s="62">
        <v>2020</v>
      </c>
      <c r="J85" s="59">
        <v>44044</v>
      </c>
      <c r="K85" s="59"/>
      <c r="L85" s="61" t="s">
        <v>418</v>
      </c>
      <c r="M85" s="223">
        <v>2020</v>
      </c>
      <c r="N85" s="59" t="s">
        <v>342</v>
      </c>
      <c r="O85" s="58">
        <v>44042</v>
      </c>
      <c r="P85" s="58">
        <f t="shared" si="5"/>
        <v>45868</v>
      </c>
      <c r="Q85" s="58" t="s">
        <v>2035</v>
      </c>
      <c r="R85" s="58">
        <v>44067</v>
      </c>
      <c r="S85" s="58">
        <f t="shared" si="7"/>
        <v>45893</v>
      </c>
      <c r="T85" s="57" t="s">
        <v>964</v>
      </c>
      <c r="U85" s="56">
        <v>605523102</v>
      </c>
      <c r="V85" s="159" t="str">
        <f>[1]Vzorce_test!$E$96</f>
        <v>PLZEŇ</v>
      </c>
      <c r="W85" s="24"/>
      <c r="AC85" s="66" t="s">
        <v>2034</v>
      </c>
      <c r="AD85" s="1" t="b">
        <f>ISERROR(FIND(G85, AC85))</f>
        <v>1</v>
      </c>
      <c r="AE85" s="1" t="b">
        <f>ISERROR(FIND(E85, AC85))</f>
        <v>1</v>
      </c>
      <c r="AF85" s="1" t="str">
        <f t="shared" si="6"/>
        <v>Chyba</v>
      </c>
    </row>
    <row r="86" spans="1:32" ht="14.1" customHeight="1" x14ac:dyDescent="0.2">
      <c r="A86" s="38">
        <v>168</v>
      </c>
      <c r="B86" s="48" t="s">
        <v>2027</v>
      </c>
      <c r="C86" s="47" t="s">
        <v>2026</v>
      </c>
      <c r="D86" s="36" t="s">
        <v>7</v>
      </c>
      <c r="E86" s="35" t="s">
        <v>2011</v>
      </c>
      <c r="F86" s="34" t="s">
        <v>5</v>
      </c>
      <c r="G86" s="33">
        <v>12.672000000000001</v>
      </c>
      <c r="H86" s="32"/>
      <c r="I86" s="31">
        <v>2016</v>
      </c>
      <c r="J86" s="29">
        <v>44470</v>
      </c>
      <c r="K86" s="29"/>
      <c r="L86" s="29" t="s">
        <v>3</v>
      </c>
      <c r="M86" s="30">
        <v>2016</v>
      </c>
      <c r="N86" s="29" t="s">
        <v>2031</v>
      </c>
      <c r="O86" s="28">
        <v>44477</v>
      </c>
      <c r="P86" s="28">
        <f t="shared" si="5"/>
        <v>46303</v>
      </c>
      <c r="Q86" s="28" t="str">
        <f>VLOOKUP(E86,'[1]PZ a UTZ'!$C$341:$H$464,5,FALSE)</f>
        <v>PZ 1994/16-E.49</v>
      </c>
      <c r="R86" s="28">
        <f>VLOOKUP(E86,'[1]PZ a UTZ'!$C$341:$H$464,6,FALSE)</f>
        <v>44480</v>
      </c>
      <c r="S86" s="28">
        <f t="shared" si="7"/>
        <v>46306</v>
      </c>
      <c r="T86" s="27" t="s">
        <v>1058</v>
      </c>
      <c r="U86" s="26">
        <v>725138711</v>
      </c>
      <c r="V86" s="25" t="str">
        <f>VLOOKUP(U86,'[1]Tel.sez.'!$C$42:$D$221,2,FALSE)</f>
        <v>ROKYCANY, MIROŠOV</v>
      </c>
      <c r="W86" s="24"/>
      <c r="AC86" s="66" t="s">
        <v>2033</v>
      </c>
      <c r="AD86" s="1" t="b">
        <f>ISERROR(FIND(G86, AC86))</f>
        <v>1</v>
      </c>
      <c r="AE86" s="1" t="b">
        <f>ISERROR(FIND(E86, AC86))</f>
        <v>1</v>
      </c>
      <c r="AF86" s="1" t="str">
        <f t="shared" si="6"/>
        <v>Chyba</v>
      </c>
    </row>
    <row r="87" spans="1:32" ht="14.1" customHeight="1" x14ac:dyDescent="0.2">
      <c r="A87" s="38">
        <v>169</v>
      </c>
      <c r="B87" s="69"/>
      <c r="C87" s="68"/>
      <c r="D87" s="262" t="s">
        <v>37</v>
      </c>
      <c r="E87" s="35" t="s">
        <v>2032</v>
      </c>
      <c r="F87" s="34" t="s">
        <v>5</v>
      </c>
      <c r="G87" s="33">
        <v>12.672000000000001</v>
      </c>
      <c r="H87" s="51" t="s">
        <v>292</v>
      </c>
      <c r="I87" s="50">
        <v>2016</v>
      </c>
      <c r="J87" s="42">
        <v>44470</v>
      </c>
      <c r="K87" s="42"/>
      <c r="L87" s="42" t="s">
        <v>3</v>
      </c>
      <c r="M87" s="41">
        <v>2016</v>
      </c>
      <c r="N87" s="29" t="s">
        <v>2031</v>
      </c>
      <c r="O87" s="28">
        <v>44477</v>
      </c>
      <c r="P87" s="28">
        <f t="shared" si="5"/>
        <v>46303</v>
      </c>
      <c r="Q87" s="28" t="s">
        <v>2030</v>
      </c>
      <c r="R87" s="28">
        <v>44488</v>
      </c>
      <c r="S87" s="28">
        <f t="shared" si="7"/>
        <v>46314</v>
      </c>
      <c r="T87" s="27" t="s">
        <v>1058</v>
      </c>
      <c r="U87" s="26">
        <v>725138711</v>
      </c>
      <c r="V87" s="25" t="str">
        <f>VLOOKUP(U87,'[1]Tel.sez.'!$C$42:$D$221,2,FALSE)</f>
        <v>ROKYCANY, MIROŠOV</v>
      </c>
      <c r="W87" s="24" t="s">
        <v>2029</v>
      </c>
      <c r="AC87" s="126" t="s">
        <v>2028</v>
      </c>
      <c r="AD87" s="1" t="b">
        <f>ISERROR(FIND(G87, AC87))</f>
        <v>1</v>
      </c>
      <c r="AE87" s="1" t="b">
        <f>ISERROR(FIND(E87, AC87))</f>
        <v>1</v>
      </c>
      <c r="AF87" s="1" t="str">
        <f t="shared" si="6"/>
        <v>Chyba</v>
      </c>
    </row>
    <row r="88" spans="1:32" ht="14.1" customHeight="1" x14ac:dyDescent="0.2">
      <c r="A88" s="38">
        <v>170</v>
      </c>
      <c r="B88" s="123" t="s">
        <v>2027</v>
      </c>
      <c r="C88" s="122" t="s">
        <v>2026</v>
      </c>
      <c r="D88" s="114" t="s">
        <v>65</v>
      </c>
      <c r="E88" s="113" t="s">
        <v>2011</v>
      </c>
      <c r="F88" s="329" t="s">
        <v>5</v>
      </c>
      <c r="G88" s="328">
        <v>12.672000000000001</v>
      </c>
      <c r="H88" s="110" t="s">
        <v>63</v>
      </c>
      <c r="I88" s="130">
        <v>2016</v>
      </c>
      <c r="J88" s="118">
        <v>44470</v>
      </c>
      <c r="K88" s="118"/>
      <c r="L88" s="118" t="s">
        <v>463</v>
      </c>
      <c r="M88" s="136">
        <v>2016</v>
      </c>
      <c r="N88" s="118" t="s">
        <v>2025</v>
      </c>
      <c r="O88" s="106">
        <v>44477</v>
      </c>
      <c r="P88" s="106">
        <f t="shared" si="5"/>
        <v>46303</v>
      </c>
      <c r="Q88" s="74"/>
      <c r="R88" s="74"/>
      <c r="S88" s="74"/>
      <c r="T88" s="105" t="s">
        <v>1058</v>
      </c>
      <c r="U88" s="104">
        <v>725138711</v>
      </c>
      <c r="V88" s="25" t="str">
        <f>VLOOKUP(U88,'[1]Tel.sez.'!$C$42:$D$221,2,FALSE)</f>
        <v>ROKYCANY, MIROŠOV</v>
      </c>
      <c r="W88" s="24"/>
      <c r="AC88" s="135" t="s">
        <v>2023</v>
      </c>
      <c r="AD88" s="1" t="b">
        <f>ISERROR(FIND(G88, AC88))</f>
        <v>1</v>
      </c>
      <c r="AE88" s="1" t="b">
        <f>ISERROR(FIND(E88, AC88))</f>
        <v>1</v>
      </c>
      <c r="AF88" s="1" t="str">
        <f t="shared" si="6"/>
        <v>Chyba</v>
      </c>
    </row>
    <row r="89" spans="1:32" ht="14.1" customHeight="1" x14ac:dyDescent="0.25">
      <c r="A89" s="38">
        <v>52</v>
      </c>
      <c r="B89" s="84" t="s">
        <v>2022</v>
      </c>
      <c r="C89" s="84" t="s">
        <v>2021</v>
      </c>
      <c r="D89" s="83" t="s">
        <v>41</v>
      </c>
      <c r="E89" s="82" t="s">
        <v>1990</v>
      </c>
      <c r="F89" s="81" t="s">
        <v>26</v>
      </c>
      <c r="G89" s="80">
        <v>12.784000000000001</v>
      </c>
      <c r="H89" s="79"/>
      <c r="I89" s="78">
        <v>1973</v>
      </c>
      <c r="J89" s="150">
        <v>44075</v>
      </c>
      <c r="K89" s="150"/>
      <c r="L89" s="150" t="s">
        <v>463</v>
      </c>
      <c r="M89" s="151"/>
      <c r="N89" s="150" t="s">
        <v>2024</v>
      </c>
      <c r="O89" s="75">
        <v>44075</v>
      </c>
      <c r="P89" s="75">
        <f t="shared" si="5"/>
        <v>45901</v>
      </c>
      <c r="Q89" s="74"/>
      <c r="R89" s="74"/>
      <c r="S89" s="74"/>
      <c r="T89" s="73" t="s">
        <v>21</v>
      </c>
      <c r="U89" s="72">
        <v>725339124</v>
      </c>
      <c r="V89" s="55" t="str">
        <f>VLOOKUP(U89,'[1]Tel.sez.'!$C$42:$D$221,2,FALSE)</f>
        <v>26.505 ŽICHOVICE</v>
      </c>
      <c r="W89" s="71"/>
      <c r="AC89" s="70" t="s">
        <v>2023</v>
      </c>
      <c r="AD89" s="1" t="b">
        <f>ISERROR(FIND(G89, AC89))</f>
        <v>1</v>
      </c>
      <c r="AE89" s="1" t="b">
        <f>ISERROR(FIND(E89, AC89))</f>
        <v>1</v>
      </c>
      <c r="AF89" s="1" t="str">
        <f t="shared" si="6"/>
        <v>Chyba</v>
      </c>
    </row>
    <row r="90" spans="1:32" ht="14.1" customHeight="1" x14ac:dyDescent="0.2">
      <c r="A90" s="38">
        <v>53</v>
      </c>
      <c r="B90" s="37" t="s">
        <v>2022</v>
      </c>
      <c r="C90" s="37" t="s">
        <v>2021</v>
      </c>
      <c r="D90" s="36" t="s">
        <v>7</v>
      </c>
      <c r="E90" s="35" t="s">
        <v>1990</v>
      </c>
      <c r="F90" s="53" t="s">
        <v>26</v>
      </c>
      <c r="G90" s="52">
        <v>12.784000000000001</v>
      </c>
      <c r="H90" s="51"/>
      <c r="I90" s="50">
        <v>1973</v>
      </c>
      <c r="J90" s="42">
        <v>44075</v>
      </c>
      <c r="K90" s="42"/>
      <c r="L90" s="42" t="s">
        <v>822</v>
      </c>
      <c r="M90" s="41" t="s">
        <v>2020</v>
      </c>
      <c r="N90" s="42" t="s">
        <v>2019</v>
      </c>
      <c r="O90" s="28">
        <v>44075</v>
      </c>
      <c r="P90" s="28">
        <f t="shared" si="5"/>
        <v>45901</v>
      </c>
      <c r="Q90" s="28" t="str">
        <f>VLOOKUP(E90,'[1]PZ a UTZ'!$C$341:$H$464,5,FALSE)</f>
        <v>PZ 10169/96-E.49</v>
      </c>
      <c r="R90" s="28">
        <f>VLOOKUP(E90,'[1]PZ a UTZ'!$C$341:$H$464,6,FALSE)</f>
        <v>44298</v>
      </c>
      <c r="S90" s="28">
        <f t="shared" ref="S90:S96" si="8">EDATE(R90,60)</f>
        <v>46124</v>
      </c>
      <c r="T90" s="27" t="s">
        <v>21</v>
      </c>
      <c r="U90" s="26">
        <v>725339124</v>
      </c>
      <c r="V90" s="25" t="str">
        <f>VLOOKUP(U90,'[1]Tel.sez.'!$C$42:$D$221,2,FALSE)</f>
        <v>26.505 ŽICHOVICE</v>
      </c>
      <c r="W90" s="24"/>
      <c r="AC90" s="35" t="s">
        <v>1531</v>
      </c>
      <c r="AD90" s="1" t="b">
        <f>ISERROR(FIND(G90, AC90))</f>
        <v>1</v>
      </c>
      <c r="AE90" s="1" t="b">
        <f>ISERROR(FIND(E90, AC90))</f>
        <v>1</v>
      </c>
      <c r="AF90" s="1" t="str">
        <f t="shared" si="6"/>
        <v>Chyba</v>
      </c>
    </row>
    <row r="91" spans="1:32" ht="14.1" customHeight="1" x14ac:dyDescent="0.2">
      <c r="A91" s="38">
        <v>42</v>
      </c>
      <c r="B91" s="165" t="s">
        <v>2018</v>
      </c>
      <c r="C91" s="164" t="s">
        <v>2017</v>
      </c>
      <c r="D91" s="321" t="s">
        <v>53</v>
      </c>
      <c r="E91" s="66" t="s">
        <v>2016</v>
      </c>
      <c r="F91" s="298" t="s">
        <v>1824</v>
      </c>
      <c r="G91" s="63">
        <v>12.846</v>
      </c>
      <c r="H91" s="63" t="s">
        <v>2015</v>
      </c>
      <c r="I91" s="62">
        <v>2020</v>
      </c>
      <c r="J91" s="59">
        <v>44044</v>
      </c>
      <c r="K91" s="59"/>
      <c r="L91" s="61" t="s">
        <v>418</v>
      </c>
      <c r="M91" s="223">
        <v>2020</v>
      </c>
      <c r="N91" s="59" t="s">
        <v>342</v>
      </c>
      <c r="O91" s="58">
        <v>44042</v>
      </c>
      <c r="P91" s="58">
        <f t="shared" si="5"/>
        <v>45868</v>
      </c>
      <c r="Q91" s="58" t="s">
        <v>2014</v>
      </c>
      <c r="R91" s="58">
        <v>44067</v>
      </c>
      <c r="S91" s="58">
        <f t="shared" si="8"/>
        <v>45893</v>
      </c>
      <c r="T91" s="57" t="s">
        <v>964</v>
      </c>
      <c r="U91" s="56">
        <v>605523102</v>
      </c>
      <c r="V91" s="159" t="str">
        <f>[1]Vzorce_test!$E$96</f>
        <v>PLZEŇ</v>
      </c>
      <c r="W91" s="24"/>
      <c r="AC91" s="327" t="s">
        <v>2006</v>
      </c>
      <c r="AD91" s="1" t="b">
        <f>ISERROR(FIND(G91, AC91))</f>
        <v>1</v>
      </c>
      <c r="AE91" s="1" t="b">
        <f>ISERROR(FIND(E91, AC91))</f>
        <v>1</v>
      </c>
      <c r="AF91" s="1" t="str">
        <f t="shared" si="6"/>
        <v>Chyba</v>
      </c>
    </row>
    <row r="92" spans="1:32" ht="14.1" customHeight="1" x14ac:dyDescent="0.2">
      <c r="A92" s="38">
        <v>165</v>
      </c>
      <c r="B92" s="37" t="s">
        <v>2013</v>
      </c>
      <c r="C92" s="37" t="s">
        <v>2012</v>
      </c>
      <c r="D92" s="167" t="s">
        <v>53</v>
      </c>
      <c r="E92" s="35" t="s">
        <v>2011</v>
      </c>
      <c r="F92" s="34" t="s">
        <v>5</v>
      </c>
      <c r="G92" s="32">
        <v>12.933</v>
      </c>
      <c r="H92" s="32" t="s">
        <v>2010</v>
      </c>
      <c r="I92" s="31">
        <v>2016</v>
      </c>
      <c r="J92" s="29">
        <v>44440</v>
      </c>
      <c r="K92" s="29"/>
      <c r="L92" s="29" t="s">
        <v>418</v>
      </c>
      <c r="M92" s="30">
        <v>2016</v>
      </c>
      <c r="N92" s="29" t="s">
        <v>2009</v>
      </c>
      <c r="O92" s="28">
        <v>44463</v>
      </c>
      <c r="P92" s="28">
        <f t="shared" si="5"/>
        <v>46289</v>
      </c>
      <c r="Q92" s="28" t="s">
        <v>2008</v>
      </c>
      <c r="R92" s="28">
        <v>44476</v>
      </c>
      <c r="S92" s="28">
        <f t="shared" si="8"/>
        <v>46302</v>
      </c>
      <c r="T92" s="27" t="s">
        <v>1058</v>
      </c>
      <c r="U92" s="26">
        <v>725138711</v>
      </c>
      <c r="V92" s="25" t="str">
        <f>VLOOKUP(U92,'[1]Tel.sez.'!$C$42:$D$221,2,FALSE)</f>
        <v>ROKYCANY, MIROŠOV</v>
      </c>
      <c r="W92" s="326" t="s">
        <v>2007</v>
      </c>
      <c r="AC92" s="325" t="s">
        <v>2006</v>
      </c>
      <c r="AD92" s="1" t="b">
        <f>ISERROR(FIND(G92, AC92))</f>
        <v>1</v>
      </c>
      <c r="AE92" s="1" t="b">
        <f>ISERROR(FIND(E92, AC92))</f>
        <v>1</v>
      </c>
      <c r="AF92" s="1" t="str">
        <f t="shared" si="6"/>
        <v>Chyba</v>
      </c>
    </row>
    <row r="93" spans="1:32" ht="14.1" customHeight="1" x14ac:dyDescent="0.2">
      <c r="A93" s="38">
        <v>425</v>
      </c>
      <c r="B93" s="48" t="s">
        <v>2005</v>
      </c>
      <c r="C93" s="47" t="s">
        <v>2004</v>
      </c>
      <c r="D93" s="117" t="s">
        <v>53</v>
      </c>
      <c r="E93" s="35" t="s">
        <v>1997</v>
      </c>
      <c r="F93" s="34" t="s">
        <v>1824</v>
      </c>
      <c r="G93" s="32">
        <v>13.391</v>
      </c>
      <c r="H93" s="32" t="s">
        <v>2003</v>
      </c>
      <c r="I93" s="31">
        <v>2019</v>
      </c>
      <c r="J93" s="29">
        <v>43739</v>
      </c>
      <c r="K93" s="29"/>
      <c r="L93" s="29" t="s">
        <v>418</v>
      </c>
      <c r="M93" s="30">
        <v>2019</v>
      </c>
      <c r="N93" s="29" t="s">
        <v>2002</v>
      </c>
      <c r="O93" s="28">
        <v>45574</v>
      </c>
      <c r="P93" s="28">
        <f t="shared" si="5"/>
        <v>47400</v>
      </c>
      <c r="Q93" s="28" t="s">
        <v>2001</v>
      </c>
      <c r="R93" s="28">
        <v>43760</v>
      </c>
      <c r="S93" s="28">
        <f t="shared" si="8"/>
        <v>45587</v>
      </c>
      <c r="T93" s="27" t="s">
        <v>964</v>
      </c>
      <c r="U93" s="26">
        <v>605523102</v>
      </c>
      <c r="V93" s="173" t="str">
        <f>[1]Vzorce_test!$E$96</f>
        <v>PLZEŇ</v>
      </c>
      <c r="W93" s="24"/>
      <c r="AC93" s="124" t="s">
        <v>2000</v>
      </c>
      <c r="AD93" s="1" t="b">
        <f>ISERROR(FIND(G93, AC93))</f>
        <v>1</v>
      </c>
      <c r="AE93" s="1" t="b">
        <f>ISERROR(FIND(E93, AC93))</f>
        <v>1</v>
      </c>
      <c r="AF93" s="1" t="str">
        <f t="shared" si="6"/>
        <v>Chyba</v>
      </c>
    </row>
    <row r="94" spans="1:32" ht="14.1" customHeight="1" x14ac:dyDescent="0.2">
      <c r="A94" s="38">
        <v>426</v>
      </c>
      <c r="B94" s="48" t="s">
        <v>1999</v>
      </c>
      <c r="C94" s="47" t="s">
        <v>1998</v>
      </c>
      <c r="D94" s="117" t="s">
        <v>53</v>
      </c>
      <c r="E94" s="35" t="s">
        <v>1997</v>
      </c>
      <c r="F94" s="34" t="s">
        <v>1824</v>
      </c>
      <c r="G94" s="32">
        <v>13.852</v>
      </c>
      <c r="H94" s="32" t="s">
        <v>1996</v>
      </c>
      <c r="I94" s="31">
        <v>2019</v>
      </c>
      <c r="J94" s="29">
        <v>43739</v>
      </c>
      <c r="K94" s="29"/>
      <c r="L94" s="29" t="s">
        <v>418</v>
      </c>
      <c r="M94" s="30">
        <v>2019</v>
      </c>
      <c r="N94" s="29" t="s">
        <v>1995</v>
      </c>
      <c r="O94" s="28">
        <v>45574</v>
      </c>
      <c r="P94" s="28">
        <f t="shared" si="5"/>
        <v>47400</v>
      </c>
      <c r="Q94" s="28" t="s">
        <v>1994</v>
      </c>
      <c r="R94" s="28">
        <v>43760</v>
      </c>
      <c r="S94" s="28">
        <f t="shared" si="8"/>
        <v>45587</v>
      </c>
      <c r="T94" s="27" t="s">
        <v>964</v>
      </c>
      <c r="U94" s="26">
        <v>605523102</v>
      </c>
      <c r="V94" s="159" t="str">
        <f>[1]Vzorce_test!$E$96</f>
        <v>PLZEŇ</v>
      </c>
      <c r="W94" s="24"/>
      <c r="AC94" s="126" t="s">
        <v>1993</v>
      </c>
      <c r="AD94" s="1" t="b">
        <f>ISERROR(FIND(G94, AC94))</f>
        <v>1</v>
      </c>
      <c r="AE94" s="1" t="b">
        <f>ISERROR(FIND(E94, AC94))</f>
        <v>1</v>
      </c>
      <c r="AF94" s="1" t="str">
        <f t="shared" si="6"/>
        <v>Chyba</v>
      </c>
    </row>
    <row r="95" spans="1:32" ht="14.1" customHeight="1" x14ac:dyDescent="0.2">
      <c r="A95" s="38">
        <v>51</v>
      </c>
      <c r="B95" s="48" t="s">
        <v>1992</v>
      </c>
      <c r="C95" s="47" t="s">
        <v>1991</v>
      </c>
      <c r="D95" s="227" t="s">
        <v>53</v>
      </c>
      <c r="E95" s="35" t="s">
        <v>1990</v>
      </c>
      <c r="F95" s="53" t="s">
        <v>26</v>
      </c>
      <c r="G95" s="51">
        <v>14.195</v>
      </c>
      <c r="H95" s="51" t="s">
        <v>1989</v>
      </c>
      <c r="I95" s="50">
        <v>2005</v>
      </c>
      <c r="J95" s="42">
        <v>44075</v>
      </c>
      <c r="K95" s="42"/>
      <c r="L95" s="42" t="s">
        <v>333</v>
      </c>
      <c r="M95" s="50">
        <v>2005</v>
      </c>
      <c r="N95" s="42" t="s">
        <v>1988</v>
      </c>
      <c r="O95" s="28">
        <v>44075</v>
      </c>
      <c r="P95" s="28">
        <f t="shared" si="5"/>
        <v>45901</v>
      </c>
      <c r="Q95" s="28" t="str">
        <f>VLOOKUP(G95,'[1]PZ a UTZ'!$E$2:$H$335,3,FALSE)</f>
        <v>PZ 2145/05-E.49</v>
      </c>
      <c r="R95" s="28">
        <f>VLOOKUP(G95,'[1]PZ a UTZ'!$E$2:$H$335,4,FALSE)</f>
        <v>44138</v>
      </c>
      <c r="S95" s="28">
        <f t="shared" si="8"/>
        <v>45964</v>
      </c>
      <c r="T95" s="27" t="s">
        <v>21</v>
      </c>
      <c r="U95" s="26">
        <v>725339124</v>
      </c>
      <c r="V95" s="25" t="str">
        <f>VLOOKUP(U95,'[1]Tel.sez.'!$C$42:$D$221,2,FALSE)</f>
        <v>26.505 ŽICHOVICE</v>
      </c>
      <c r="W95" s="24"/>
      <c r="AC95" s="129" t="s">
        <v>1987</v>
      </c>
      <c r="AD95" s="1" t="b">
        <f>ISERROR(FIND(G95, AC95))</f>
        <v>1</v>
      </c>
      <c r="AE95" s="1" t="b">
        <f>ISERROR(FIND(E95, AC95))</f>
        <v>1</v>
      </c>
      <c r="AF95" s="1" t="str">
        <f t="shared" si="6"/>
        <v>Chyba</v>
      </c>
    </row>
    <row r="96" spans="1:32" ht="14.1" customHeight="1" x14ac:dyDescent="0.2">
      <c r="A96" s="38">
        <v>301</v>
      </c>
      <c r="B96" s="195" t="s">
        <v>1986</v>
      </c>
      <c r="C96" s="195" t="s">
        <v>1985</v>
      </c>
      <c r="D96" s="206" t="s">
        <v>53</v>
      </c>
      <c r="E96" s="66" t="s">
        <v>1977</v>
      </c>
      <c r="F96" s="298" t="s">
        <v>5</v>
      </c>
      <c r="G96" s="63">
        <v>14.464</v>
      </c>
      <c r="H96" s="63" t="s">
        <v>1984</v>
      </c>
      <c r="I96" s="62">
        <v>2023</v>
      </c>
      <c r="J96" s="59">
        <v>45078</v>
      </c>
      <c r="K96" s="59"/>
      <c r="L96" s="59" t="s">
        <v>1303</v>
      </c>
      <c r="M96" s="223">
        <v>2023</v>
      </c>
      <c r="N96" s="61" t="s">
        <v>33</v>
      </c>
      <c r="O96" s="58">
        <v>45093</v>
      </c>
      <c r="P96" s="58">
        <f t="shared" si="5"/>
        <v>46920</v>
      </c>
      <c r="Q96" s="58" t="s">
        <v>1983</v>
      </c>
      <c r="R96" s="58">
        <v>45099</v>
      </c>
      <c r="S96" s="58">
        <f t="shared" si="8"/>
        <v>46926</v>
      </c>
      <c r="T96" s="57" t="s">
        <v>1058</v>
      </c>
      <c r="U96" s="56">
        <v>725138711</v>
      </c>
      <c r="V96" s="159" t="str">
        <f>VLOOKUP(U96,'[1]Tel.sez.'!$C$42:$D$221,2,FALSE)</f>
        <v>ROKYCANY, MIROŠOV</v>
      </c>
      <c r="W96" s="234"/>
      <c r="AC96" s="129" t="s">
        <v>1982</v>
      </c>
      <c r="AD96" s="1" t="b">
        <f>ISERROR(FIND(G96, AC96))</f>
        <v>1</v>
      </c>
      <c r="AE96" s="1" t="b">
        <f>ISERROR(FIND(E96, AC96))</f>
        <v>1</v>
      </c>
      <c r="AF96" s="1" t="str">
        <f t="shared" si="6"/>
        <v>Chyba</v>
      </c>
    </row>
    <row r="97" spans="1:32" ht="14.1" customHeight="1" x14ac:dyDescent="0.25">
      <c r="A97" s="38">
        <v>462</v>
      </c>
      <c r="B97" s="153" t="s">
        <v>1900</v>
      </c>
      <c r="C97" s="152" t="s">
        <v>1899</v>
      </c>
      <c r="D97" s="171" t="s">
        <v>41</v>
      </c>
      <c r="E97" s="82" t="s">
        <v>1898</v>
      </c>
      <c r="F97" s="182" t="s">
        <v>16</v>
      </c>
      <c r="G97" s="181">
        <v>14.997999999999999</v>
      </c>
      <c r="H97" s="180"/>
      <c r="I97" s="258">
        <v>2006</v>
      </c>
      <c r="J97" s="76">
        <v>43586</v>
      </c>
      <c r="K97" s="76"/>
      <c r="L97" s="76" t="s">
        <v>762</v>
      </c>
      <c r="M97" s="258">
        <v>2006</v>
      </c>
      <c r="N97" s="76" t="s">
        <v>1981</v>
      </c>
      <c r="O97" s="75">
        <v>43600</v>
      </c>
      <c r="P97" s="324"/>
      <c r="Q97" s="257"/>
      <c r="R97" s="257"/>
      <c r="S97" s="257"/>
      <c r="T97" s="73" t="s">
        <v>830</v>
      </c>
      <c r="U97" s="72">
        <v>602117762</v>
      </c>
      <c r="V97" s="55" t="str">
        <f>VLOOKUP(U97,'[1]Tel.sez.'!$C$42:$D$221,2,FALSE)</f>
        <v>V kanceláři</v>
      </c>
      <c r="W97" s="71"/>
      <c r="AC97" s="323" t="s">
        <v>1980</v>
      </c>
      <c r="AD97" s="1" t="b">
        <f>ISERROR(FIND(G97, AC97))</f>
        <v>1</v>
      </c>
      <c r="AE97" s="1" t="b">
        <f>ISERROR(FIND(E97, AC97))</f>
        <v>1</v>
      </c>
      <c r="AF97" s="1" t="str">
        <f t="shared" si="6"/>
        <v>Chyba</v>
      </c>
    </row>
    <row r="98" spans="1:32" ht="14.1" customHeight="1" x14ac:dyDescent="0.2">
      <c r="A98" s="38">
        <v>299</v>
      </c>
      <c r="B98" s="195" t="s">
        <v>1979</v>
      </c>
      <c r="C98" s="195" t="s">
        <v>1978</v>
      </c>
      <c r="D98" s="206" t="s">
        <v>53</v>
      </c>
      <c r="E98" s="66" t="s">
        <v>1977</v>
      </c>
      <c r="F98" s="298" t="s">
        <v>5</v>
      </c>
      <c r="G98" s="63">
        <v>15.05</v>
      </c>
      <c r="H98" s="63" t="s">
        <v>1976</v>
      </c>
      <c r="I98" s="62">
        <v>2023</v>
      </c>
      <c r="J98" s="59">
        <v>45078</v>
      </c>
      <c r="K98" s="59"/>
      <c r="L98" s="59" t="s">
        <v>1303</v>
      </c>
      <c r="M98" s="223">
        <v>2023</v>
      </c>
      <c r="N98" s="61" t="s">
        <v>33</v>
      </c>
      <c r="O98" s="58">
        <v>45093</v>
      </c>
      <c r="P98" s="58">
        <f t="shared" ref="P98:P129" si="9">EDATE(O98,60)</f>
        <v>46920</v>
      </c>
      <c r="Q98" s="58" t="s">
        <v>1975</v>
      </c>
      <c r="R98" s="58">
        <v>45099</v>
      </c>
      <c r="S98" s="58">
        <f t="shared" ref="S98:S104" si="10">EDATE(R98,60)</f>
        <v>46926</v>
      </c>
      <c r="T98" s="57" t="s">
        <v>1058</v>
      </c>
      <c r="U98" s="56">
        <v>725138711</v>
      </c>
      <c r="V98" s="159" t="str">
        <f>VLOOKUP(U98,'[1]Tel.sez.'!$C$42:$D$221,2,FALSE)</f>
        <v>ROKYCANY, MIROŠOV</v>
      </c>
      <c r="W98" s="302"/>
      <c r="AC98" s="35" t="s">
        <v>1974</v>
      </c>
      <c r="AD98" s="1" t="b">
        <f>ISERROR(FIND(G98, AC98))</f>
        <v>1</v>
      </c>
      <c r="AE98" s="1" t="b">
        <f>ISERROR(FIND(E98, AC98))</f>
        <v>1</v>
      </c>
      <c r="AF98" s="1" t="str">
        <f t="shared" si="6"/>
        <v>Chyba</v>
      </c>
    </row>
    <row r="99" spans="1:32" ht="14.1" customHeight="1" x14ac:dyDescent="0.2">
      <c r="A99" s="38">
        <v>188</v>
      </c>
      <c r="B99" s="165" t="s">
        <v>1973</v>
      </c>
      <c r="C99" s="164" t="s">
        <v>1972</v>
      </c>
      <c r="D99" s="321" t="s">
        <v>53</v>
      </c>
      <c r="E99" s="66" t="s">
        <v>1971</v>
      </c>
      <c r="F99" s="298" t="s">
        <v>1824</v>
      </c>
      <c r="G99" s="63">
        <v>15.054</v>
      </c>
      <c r="H99" s="63" t="s">
        <v>1970</v>
      </c>
      <c r="I99" s="62">
        <v>2021</v>
      </c>
      <c r="J99" s="59">
        <v>44531</v>
      </c>
      <c r="K99" s="59"/>
      <c r="L99" s="59" t="s">
        <v>418</v>
      </c>
      <c r="M99" s="223">
        <v>2021</v>
      </c>
      <c r="N99" s="59" t="s">
        <v>450</v>
      </c>
      <c r="O99" s="58">
        <v>44533</v>
      </c>
      <c r="P99" s="58">
        <f t="shared" si="9"/>
        <v>46359</v>
      </c>
      <c r="Q99" s="58" t="s">
        <v>1969</v>
      </c>
      <c r="R99" s="58">
        <v>44544</v>
      </c>
      <c r="S99" s="58">
        <f t="shared" si="10"/>
        <v>46370</v>
      </c>
      <c r="T99" s="57" t="s">
        <v>964</v>
      </c>
      <c r="U99" s="56">
        <v>605523102</v>
      </c>
      <c r="V99" s="159" t="str">
        <f>[1]Vzorce_test!$E$96</f>
        <v>PLZEŇ</v>
      </c>
      <c r="W99" s="24"/>
      <c r="AC99" s="126" t="s">
        <v>1964</v>
      </c>
      <c r="AD99" s="1" t="b">
        <f>ISERROR(FIND(G99, AC99))</f>
        <v>1</v>
      </c>
      <c r="AE99" s="1" t="b">
        <f>ISERROR(FIND(E99, AC99))</f>
        <v>1</v>
      </c>
      <c r="AF99" s="1" t="str">
        <f t="shared" si="6"/>
        <v>Chyba</v>
      </c>
    </row>
    <row r="100" spans="1:32" ht="14.1" customHeight="1" x14ac:dyDescent="0.2">
      <c r="A100" s="38">
        <v>398</v>
      </c>
      <c r="B100" s="48" t="s">
        <v>1968</v>
      </c>
      <c r="C100" s="47" t="s">
        <v>1967</v>
      </c>
      <c r="D100" s="227" t="s">
        <v>53</v>
      </c>
      <c r="E100" s="35" t="s">
        <v>1961</v>
      </c>
      <c r="F100" s="296" t="s">
        <v>1640</v>
      </c>
      <c r="G100" s="51">
        <v>15.115</v>
      </c>
      <c r="H100" s="51" t="s">
        <v>1966</v>
      </c>
      <c r="I100" s="41">
        <v>2009</v>
      </c>
      <c r="J100" s="42">
        <v>43678</v>
      </c>
      <c r="K100" s="42"/>
      <c r="L100" s="29" t="s">
        <v>291</v>
      </c>
      <c r="M100" s="50">
        <v>2009</v>
      </c>
      <c r="N100" s="42" t="s">
        <v>1965</v>
      </c>
      <c r="O100" s="28">
        <v>45518</v>
      </c>
      <c r="P100" s="28">
        <f t="shared" si="9"/>
        <v>47344</v>
      </c>
      <c r="Q100" s="28" t="str">
        <f>VLOOKUP(G100,'[1]PZ a UTZ'!$E$2:$H$335,3,FALSE)</f>
        <v>PZ 1938/09-E.49</v>
      </c>
      <c r="R100" s="28">
        <f>VLOOKUP(G100,'[1]PZ a UTZ'!$E$2:$H$335,4,FALSE)</f>
        <v>43647</v>
      </c>
      <c r="S100" s="28">
        <f t="shared" si="10"/>
        <v>45474</v>
      </c>
      <c r="T100" s="27" t="s">
        <v>609</v>
      </c>
      <c r="U100" s="26">
        <v>724862388</v>
      </c>
      <c r="V100" s="25" t="str">
        <f>VLOOKUP(U100,'[1]Tel.sez.'!$C$42:$D$221,2,FALSE)</f>
        <v>18,437+ KDYNĚ</v>
      </c>
      <c r="W100" s="24"/>
      <c r="AC100" s="125" t="s">
        <v>1964</v>
      </c>
      <c r="AD100" s="1" t="b">
        <f>ISERROR(FIND(G100, AC100))</f>
        <v>1</v>
      </c>
      <c r="AE100" s="1" t="b">
        <f>ISERROR(FIND(E100, AC100))</f>
        <v>1</v>
      </c>
      <c r="AF100" s="1" t="str">
        <f t="shared" si="6"/>
        <v>Chyba</v>
      </c>
    </row>
    <row r="101" spans="1:32" ht="14.1" customHeight="1" x14ac:dyDescent="0.2">
      <c r="A101" s="38">
        <v>210</v>
      </c>
      <c r="B101" s="165" t="s">
        <v>1963</v>
      </c>
      <c r="C101" s="164" t="s">
        <v>1962</v>
      </c>
      <c r="D101" s="235" t="s">
        <v>53</v>
      </c>
      <c r="E101" s="66" t="s">
        <v>1961</v>
      </c>
      <c r="F101" s="303" t="s">
        <v>1640</v>
      </c>
      <c r="G101" s="161">
        <v>15.552</v>
      </c>
      <c r="H101" s="161" t="s">
        <v>1960</v>
      </c>
      <c r="I101" s="41">
        <v>2009</v>
      </c>
      <c r="J101" s="61">
        <v>43678</v>
      </c>
      <c r="K101" s="61"/>
      <c r="L101" s="59" t="s">
        <v>1303</v>
      </c>
      <c r="M101" s="160">
        <v>2022</v>
      </c>
      <c r="N101" s="59" t="s">
        <v>1181</v>
      </c>
      <c r="O101" s="58">
        <v>44697</v>
      </c>
      <c r="P101" s="58">
        <f t="shared" si="9"/>
        <v>46523</v>
      </c>
      <c r="Q101" s="58" t="str">
        <f>VLOOKUP(G101,'[1]PZ a UTZ'!$E$2:$H$335,3,FALSE)</f>
        <v>PZ 1939/09-E.49</v>
      </c>
      <c r="R101" s="58">
        <f>VLOOKUP(G101,'[1]PZ a UTZ'!$E$2:$H$335,4,FALSE)</f>
        <v>43647</v>
      </c>
      <c r="S101" s="58">
        <f t="shared" si="10"/>
        <v>45474</v>
      </c>
      <c r="T101" s="57" t="s">
        <v>609</v>
      </c>
      <c r="U101" s="56">
        <v>724862388</v>
      </c>
      <c r="V101" s="159" t="str">
        <f>VLOOKUP(U101,'[1]Tel.sez.'!$C$42:$D$221,2,FALSE)</f>
        <v>18,437+ KDYNĚ</v>
      </c>
      <c r="W101" s="322"/>
      <c r="AC101" s="124" t="s">
        <v>1959</v>
      </c>
      <c r="AD101" s="1" t="b">
        <f>ISERROR(FIND(G101, AC101))</f>
        <v>1</v>
      </c>
      <c r="AE101" s="1" t="b">
        <f>ISERROR(FIND(E101, AC101))</f>
        <v>1</v>
      </c>
      <c r="AF101" s="1" t="str">
        <f t="shared" si="6"/>
        <v>Chyba</v>
      </c>
    </row>
    <row r="102" spans="1:32" ht="14.1" customHeight="1" x14ac:dyDescent="0.2">
      <c r="A102" s="38">
        <v>196</v>
      </c>
      <c r="B102" s="48" t="s">
        <v>1958</v>
      </c>
      <c r="C102" s="47" t="s">
        <v>1957</v>
      </c>
      <c r="D102" s="117" t="s">
        <v>53</v>
      </c>
      <c r="E102" s="35" t="s">
        <v>1956</v>
      </c>
      <c r="F102" s="34" t="s">
        <v>1824</v>
      </c>
      <c r="G102" s="32">
        <v>15.555</v>
      </c>
      <c r="H102" s="32" t="s">
        <v>1955</v>
      </c>
      <c r="I102" s="31">
        <v>2007</v>
      </c>
      <c r="J102" s="29">
        <v>44621</v>
      </c>
      <c r="K102" s="29"/>
      <c r="L102" s="210" t="s">
        <v>1954</v>
      </c>
      <c r="M102" s="31">
        <v>2007</v>
      </c>
      <c r="N102" s="210" t="s">
        <v>1953</v>
      </c>
      <c r="O102" s="28">
        <v>44648</v>
      </c>
      <c r="P102" s="28">
        <f t="shared" si="9"/>
        <v>46474</v>
      </c>
      <c r="Q102" s="28" t="s">
        <v>1952</v>
      </c>
      <c r="R102" s="28">
        <v>44648</v>
      </c>
      <c r="S102" s="28">
        <f t="shared" si="10"/>
        <v>46474</v>
      </c>
      <c r="T102" s="27" t="s">
        <v>964</v>
      </c>
      <c r="U102" s="26">
        <v>605523102</v>
      </c>
      <c r="V102" s="25" t="str">
        <f>[1]Vzorce_test!$E$96</f>
        <v>PLZEŇ</v>
      </c>
      <c r="W102" s="24"/>
      <c r="AC102" s="121" t="s">
        <v>1951</v>
      </c>
      <c r="AD102" s="1" t="b">
        <f>ISERROR(FIND(G102, AC102))</f>
        <v>1</v>
      </c>
      <c r="AE102" s="1" t="b">
        <f>ISERROR(FIND(E102, AC102))</f>
        <v>1</v>
      </c>
      <c r="AF102" s="1" t="str">
        <f t="shared" si="6"/>
        <v>Chyba</v>
      </c>
    </row>
    <row r="103" spans="1:32" ht="14.1" customHeight="1" x14ac:dyDescent="0.2">
      <c r="A103" s="38">
        <v>71</v>
      </c>
      <c r="B103" s="48" t="s">
        <v>1950</v>
      </c>
      <c r="C103" s="47" t="s">
        <v>1949</v>
      </c>
      <c r="D103" s="237" t="s">
        <v>53</v>
      </c>
      <c r="E103" s="35" t="s">
        <v>1948</v>
      </c>
      <c r="F103" s="53" t="s">
        <v>1006</v>
      </c>
      <c r="G103" s="51">
        <v>15.664</v>
      </c>
      <c r="H103" s="51" t="s">
        <v>1947</v>
      </c>
      <c r="I103" s="50">
        <v>2015</v>
      </c>
      <c r="J103" s="42">
        <v>44136</v>
      </c>
      <c r="K103" s="42"/>
      <c r="L103" s="42" t="s">
        <v>14</v>
      </c>
      <c r="M103" s="50">
        <v>2015</v>
      </c>
      <c r="N103" s="42" t="s">
        <v>1946</v>
      </c>
      <c r="O103" s="236">
        <v>44160</v>
      </c>
      <c r="P103" s="236">
        <f t="shared" si="9"/>
        <v>45986</v>
      </c>
      <c r="Q103" s="236" t="s">
        <v>1945</v>
      </c>
      <c r="R103" s="236">
        <v>44159</v>
      </c>
      <c r="S103" s="236">
        <f t="shared" si="10"/>
        <v>45985</v>
      </c>
      <c r="T103" s="27" t="s">
        <v>1735</v>
      </c>
      <c r="U103" s="26">
        <v>724901887</v>
      </c>
      <c r="V103" s="183" t="str">
        <f>VLOOKUP(U103,'[1]Tel.sez.'!$C$42:$D$221,2,FALSE)</f>
        <v>1,689         3,304</v>
      </c>
      <c r="W103" s="141"/>
      <c r="AC103" s="121" t="s">
        <v>1944</v>
      </c>
      <c r="AD103" s="1" t="b">
        <f>ISERROR(FIND(G103, AC103))</f>
        <v>1</v>
      </c>
      <c r="AE103" s="1" t="b">
        <f>ISERROR(FIND(E103, AC103))</f>
        <v>1</v>
      </c>
      <c r="AF103" s="1" t="str">
        <f t="shared" si="6"/>
        <v>Chyba</v>
      </c>
    </row>
    <row r="104" spans="1:32" ht="14.1" customHeight="1" x14ac:dyDescent="0.2">
      <c r="A104" s="38">
        <v>72</v>
      </c>
      <c r="B104" s="37" t="s">
        <v>1941</v>
      </c>
      <c r="C104" s="37" t="s">
        <v>1940</v>
      </c>
      <c r="D104" s="87" t="s">
        <v>7</v>
      </c>
      <c r="E104" s="35" t="s">
        <v>1939</v>
      </c>
      <c r="F104" s="53" t="s">
        <v>1006</v>
      </c>
      <c r="G104" s="52">
        <v>15.971</v>
      </c>
      <c r="H104" s="51"/>
      <c r="I104" s="50">
        <v>2015</v>
      </c>
      <c r="J104" s="42">
        <v>44136</v>
      </c>
      <c r="K104" s="42"/>
      <c r="L104" s="42" t="s">
        <v>333</v>
      </c>
      <c r="M104" s="50">
        <v>2015</v>
      </c>
      <c r="N104" s="42" t="s">
        <v>1943</v>
      </c>
      <c r="O104" s="236">
        <v>44160</v>
      </c>
      <c r="P104" s="236">
        <f t="shared" si="9"/>
        <v>45986</v>
      </c>
      <c r="Q104" s="28" t="str">
        <f>VLOOKUP(E104,'[1]PZ a UTZ'!$C$341:$H$464,5,FALSE)</f>
        <v>PZ 2972/15-E.49</v>
      </c>
      <c r="R104" s="28">
        <f>VLOOKUP(E104,'[1]PZ a UTZ'!$C$341:$H$464,6,FALSE)</f>
        <v>44158</v>
      </c>
      <c r="S104" s="28">
        <f t="shared" si="10"/>
        <v>45984</v>
      </c>
      <c r="T104" s="27" t="s">
        <v>1735</v>
      </c>
      <c r="U104" s="26">
        <v>724901887</v>
      </c>
      <c r="V104" s="183" t="str">
        <f>VLOOKUP(U104,'[1]Tel.sez.'!$C$42:$D$221,2,FALSE)</f>
        <v>1,689         3,304</v>
      </c>
      <c r="W104" s="141"/>
      <c r="AC104" s="126" t="s">
        <v>1942</v>
      </c>
      <c r="AD104" s="1" t="b">
        <f>ISERROR(FIND(G104, AC104))</f>
        <v>1</v>
      </c>
      <c r="AE104" s="1" t="b">
        <f>ISERROR(FIND(E104, AC104))</f>
        <v>1</v>
      </c>
      <c r="AF104" s="1" t="str">
        <f t="shared" si="6"/>
        <v>Chyba</v>
      </c>
    </row>
    <row r="105" spans="1:32" ht="14.1" customHeight="1" x14ac:dyDescent="0.2">
      <c r="A105" s="38">
        <v>73</v>
      </c>
      <c r="B105" s="115" t="s">
        <v>1941</v>
      </c>
      <c r="C105" s="115" t="s">
        <v>1940</v>
      </c>
      <c r="D105" s="114" t="s">
        <v>65</v>
      </c>
      <c r="E105" s="113" t="s">
        <v>1939</v>
      </c>
      <c r="F105" s="112" t="s">
        <v>1006</v>
      </c>
      <c r="G105" s="111">
        <v>15.971</v>
      </c>
      <c r="H105" s="145" t="s">
        <v>63</v>
      </c>
      <c r="I105" s="108">
        <v>2015</v>
      </c>
      <c r="J105" s="107">
        <v>44136</v>
      </c>
      <c r="K105" s="107"/>
      <c r="L105" s="107" t="s">
        <v>14</v>
      </c>
      <c r="M105" s="108">
        <v>2015</v>
      </c>
      <c r="N105" s="144"/>
      <c r="O105" s="300">
        <v>44162</v>
      </c>
      <c r="P105" s="300">
        <f t="shared" si="9"/>
        <v>45988</v>
      </c>
      <c r="Q105" s="299"/>
      <c r="R105" s="299"/>
      <c r="S105" s="299"/>
      <c r="T105" s="105" t="s">
        <v>1735</v>
      </c>
      <c r="U105" s="104">
        <v>724901887</v>
      </c>
      <c r="V105" s="25" t="str">
        <f>VLOOKUP(U105,'[1]Tel.sez.'!$C$42:$D$221,2,FALSE)</f>
        <v>1,689         3,304</v>
      </c>
      <c r="W105" s="141"/>
      <c r="AC105" s="126" t="s">
        <v>1938</v>
      </c>
      <c r="AD105" s="1" t="b">
        <f>ISERROR(FIND(G105, AC105))</f>
        <v>1</v>
      </c>
      <c r="AE105" s="1" t="b">
        <f>ISERROR(FIND(E105, AC105))</f>
        <v>1</v>
      </c>
      <c r="AF105" s="1" t="str">
        <f t="shared" si="6"/>
        <v>Chyba</v>
      </c>
    </row>
    <row r="106" spans="1:32" ht="14.1" customHeight="1" x14ac:dyDescent="0.2">
      <c r="A106" s="38">
        <v>174</v>
      </c>
      <c r="B106" s="165" t="s">
        <v>1937</v>
      </c>
      <c r="C106" s="164" t="s">
        <v>1936</v>
      </c>
      <c r="D106" s="321" t="s">
        <v>53</v>
      </c>
      <c r="E106" s="193" t="s">
        <v>1935</v>
      </c>
      <c r="F106" s="298" t="s">
        <v>1824</v>
      </c>
      <c r="G106" s="63">
        <v>16.006</v>
      </c>
      <c r="H106" s="63" t="s">
        <v>1934</v>
      </c>
      <c r="I106" s="62">
        <v>2021</v>
      </c>
      <c r="J106" s="61">
        <v>44470</v>
      </c>
      <c r="K106" s="61"/>
      <c r="L106" s="61" t="s">
        <v>418</v>
      </c>
      <c r="M106" s="62">
        <v>2021</v>
      </c>
      <c r="N106" s="59" t="s">
        <v>450</v>
      </c>
      <c r="O106" s="58">
        <v>44491</v>
      </c>
      <c r="P106" s="58">
        <f t="shared" si="9"/>
        <v>46317</v>
      </c>
      <c r="Q106" s="58" t="s">
        <v>1933</v>
      </c>
      <c r="R106" s="58">
        <v>44491</v>
      </c>
      <c r="S106" s="58">
        <f t="shared" ref="S106:S123" si="11">EDATE(R106,60)</f>
        <v>46317</v>
      </c>
      <c r="T106" s="57" t="s">
        <v>964</v>
      </c>
      <c r="U106" s="56">
        <v>605523102</v>
      </c>
      <c r="V106" s="159" t="str">
        <f>[1]Vzorce_test!$E$96</f>
        <v>PLZEŇ</v>
      </c>
      <c r="W106" s="24"/>
      <c r="AC106" s="126" t="s">
        <v>48</v>
      </c>
      <c r="AD106" s="1" t="b">
        <f>ISERROR(FIND(G106, AC106))</f>
        <v>1</v>
      </c>
      <c r="AE106" s="1" t="b">
        <f>ISERROR(FIND(E106, AC106))</f>
        <v>1</v>
      </c>
      <c r="AF106" s="1" t="str">
        <f t="shared" si="6"/>
        <v>Chyba</v>
      </c>
    </row>
    <row r="107" spans="1:32" ht="14.1" customHeight="1" x14ac:dyDescent="0.2">
      <c r="A107" s="38">
        <v>142</v>
      </c>
      <c r="B107" s="165" t="s">
        <v>1932</v>
      </c>
      <c r="C107" s="164" t="s">
        <v>1931</v>
      </c>
      <c r="D107" s="235" t="s">
        <v>53</v>
      </c>
      <c r="E107" s="66" t="s">
        <v>1930</v>
      </c>
      <c r="F107" s="65" t="s">
        <v>1156</v>
      </c>
      <c r="G107" s="161">
        <v>16.167999999999999</v>
      </c>
      <c r="H107" s="161" t="s">
        <v>1929</v>
      </c>
      <c r="I107" s="60">
        <v>2021</v>
      </c>
      <c r="J107" s="61">
        <v>44378</v>
      </c>
      <c r="K107" s="61"/>
      <c r="L107" s="61" t="s">
        <v>1303</v>
      </c>
      <c r="M107" s="60">
        <v>2021</v>
      </c>
      <c r="N107" s="61" t="s">
        <v>1928</v>
      </c>
      <c r="O107" s="58">
        <v>44407</v>
      </c>
      <c r="P107" s="58">
        <f t="shared" si="9"/>
        <v>46233</v>
      </c>
      <c r="Q107" s="58" t="str">
        <f>VLOOKUP(G107,'[1]PZ a UTZ'!$E$2:$H$335,3,FALSE)</f>
        <v>PZ 0613/21-E.47</v>
      </c>
      <c r="R107" s="58">
        <f>VLOOKUP(G107,'[1]PZ a UTZ'!$E$2:$H$335,4,FALSE)</f>
        <v>44427</v>
      </c>
      <c r="S107" s="58">
        <f t="shared" si="11"/>
        <v>46253</v>
      </c>
      <c r="T107" s="57" t="s">
        <v>1557</v>
      </c>
      <c r="U107" s="56">
        <v>724214647</v>
      </c>
      <c r="V107" s="159" t="str">
        <f>VLOOKUP(U107,'[1]Tel.sez.'!$C$42:$D$221,2,FALSE)</f>
        <v>28,872+ HOSTOUŇ</v>
      </c>
      <c r="W107" s="24"/>
      <c r="AC107" s="126" t="s">
        <v>1923</v>
      </c>
      <c r="AD107" s="1" t="b">
        <f>ISERROR(FIND(G107, AC107))</f>
        <v>1</v>
      </c>
      <c r="AE107" s="1" t="b">
        <f>ISERROR(FIND(E107, AC107))</f>
        <v>1</v>
      </c>
      <c r="AF107" s="1" t="str">
        <f t="shared" si="6"/>
        <v>Chyba</v>
      </c>
    </row>
    <row r="108" spans="1:32" ht="14.1" customHeight="1" x14ac:dyDescent="0.2">
      <c r="A108" s="38">
        <v>250</v>
      </c>
      <c r="B108" s="48" t="s">
        <v>1927</v>
      </c>
      <c r="C108" s="47" t="s">
        <v>1926</v>
      </c>
      <c r="D108" s="227" t="s">
        <v>53</v>
      </c>
      <c r="E108" s="35" t="s">
        <v>27</v>
      </c>
      <c r="F108" s="53" t="s">
        <v>26</v>
      </c>
      <c r="G108" s="51">
        <v>16.370999999999999</v>
      </c>
      <c r="H108" s="51" t="s">
        <v>1925</v>
      </c>
      <c r="I108" s="50">
        <v>1976</v>
      </c>
      <c r="J108" s="42">
        <v>44866</v>
      </c>
      <c r="K108" s="42"/>
      <c r="L108" s="42" t="s">
        <v>24</v>
      </c>
      <c r="M108" s="41">
        <v>1975</v>
      </c>
      <c r="N108" s="42" t="s">
        <v>1924</v>
      </c>
      <c r="O108" s="28">
        <v>44888</v>
      </c>
      <c r="P108" s="28">
        <f t="shared" si="9"/>
        <v>46714</v>
      </c>
      <c r="Q108" s="28" t="str">
        <f>VLOOKUP(G108,'[1]PZ a UTZ'!$E$2:$H$335,3,FALSE)</f>
        <v>PZ 10304/96-E.49</v>
      </c>
      <c r="R108" s="28">
        <f>VLOOKUP(G108,'[1]PZ a UTZ'!$E$2:$H$335,4,FALSE)</f>
        <v>44141</v>
      </c>
      <c r="S108" s="28">
        <f t="shared" si="11"/>
        <v>45967</v>
      </c>
      <c r="T108" s="27" t="s">
        <v>31</v>
      </c>
      <c r="U108" s="26">
        <v>725339123</v>
      </c>
      <c r="V108" s="25" t="str">
        <f>VLOOKUP(U108,'[1]Tel.sez.'!$C$42:$D$221,2,FALSE)</f>
        <v>31.284</v>
      </c>
      <c r="W108" s="24"/>
      <c r="AC108" s="85" t="s">
        <v>1923</v>
      </c>
      <c r="AD108" s="1" t="b">
        <f>ISERROR(FIND(G108, AC108))</f>
        <v>1</v>
      </c>
      <c r="AE108" s="1" t="b">
        <f>ISERROR(FIND(E108, AC108))</f>
        <v>1</v>
      </c>
      <c r="AF108" s="1" t="str">
        <f t="shared" si="6"/>
        <v>Chyba</v>
      </c>
    </row>
    <row r="109" spans="1:32" ht="14.1" customHeight="1" x14ac:dyDescent="0.2">
      <c r="A109" s="38">
        <v>197</v>
      </c>
      <c r="B109" s="48" t="s">
        <v>1922</v>
      </c>
      <c r="C109" s="47" t="s">
        <v>1921</v>
      </c>
      <c r="D109" s="117" t="s">
        <v>53</v>
      </c>
      <c r="E109" s="35" t="s">
        <v>1913</v>
      </c>
      <c r="F109" s="34" t="s">
        <v>1824</v>
      </c>
      <c r="G109" s="32">
        <v>16.669</v>
      </c>
      <c r="H109" s="32" t="s">
        <v>1920</v>
      </c>
      <c r="I109" s="31">
        <v>2007</v>
      </c>
      <c r="J109" s="29">
        <v>44621</v>
      </c>
      <c r="K109" s="29"/>
      <c r="L109" s="210" t="s">
        <v>1919</v>
      </c>
      <c r="M109" s="31">
        <v>2007</v>
      </c>
      <c r="N109" s="210" t="s">
        <v>1918</v>
      </c>
      <c r="O109" s="28">
        <v>44648</v>
      </c>
      <c r="P109" s="28">
        <f t="shared" si="9"/>
        <v>46474</v>
      </c>
      <c r="Q109" s="28" t="s">
        <v>1917</v>
      </c>
      <c r="R109" s="28">
        <v>44648</v>
      </c>
      <c r="S109" s="28">
        <f t="shared" si="11"/>
        <v>46474</v>
      </c>
      <c r="T109" s="27" t="s">
        <v>964</v>
      </c>
      <c r="U109" s="26">
        <v>605523102</v>
      </c>
      <c r="V109" s="25" t="str">
        <f>[1]Vzorce_test!$E$96</f>
        <v>PLZEŇ</v>
      </c>
      <c r="W109" s="24"/>
      <c r="AC109" s="121" t="s">
        <v>1916</v>
      </c>
      <c r="AD109" s="1" t="b">
        <f>ISERROR(FIND(G109, AC109))</f>
        <v>1</v>
      </c>
      <c r="AE109" s="1" t="b">
        <f>ISERROR(FIND(E109, AC109))</f>
        <v>1</v>
      </c>
      <c r="AF109" s="1" t="str">
        <f t="shared" si="6"/>
        <v>Chyba</v>
      </c>
    </row>
    <row r="110" spans="1:32" ht="14.1" customHeight="1" x14ac:dyDescent="0.2">
      <c r="A110" s="38">
        <v>198</v>
      </c>
      <c r="B110" s="48" t="s">
        <v>1915</v>
      </c>
      <c r="C110" s="47" t="s">
        <v>1914</v>
      </c>
      <c r="D110" s="117" t="s">
        <v>53</v>
      </c>
      <c r="E110" s="35" t="s">
        <v>1913</v>
      </c>
      <c r="F110" s="34" t="s">
        <v>1824</v>
      </c>
      <c r="G110" s="32">
        <v>16.948</v>
      </c>
      <c r="H110" s="32" t="s">
        <v>1912</v>
      </c>
      <c r="I110" s="31">
        <v>2007</v>
      </c>
      <c r="J110" s="29">
        <v>44621</v>
      </c>
      <c r="K110" s="29"/>
      <c r="L110" s="210" t="s">
        <v>1911</v>
      </c>
      <c r="M110" s="31">
        <v>2007</v>
      </c>
      <c r="N110" s="210" t="s">
        <v>1910</v>
      </c>
      <c r="O110" s="28">
        <v>44648</v>
      </c>
      <c r="P110" s="28">
        <f t="shared" si="9"/>
        <v>46474</v>
      </c>
      <c r="Q110" s="28" t="s">
        <v>1909</v>
      </c>
      <c r="R110" s="28">
        <v>44648</v>
      </c>
      <c r="S110" s="28">
        <f t="shared" si="11"/>
        <v>46474</v>
      </c>
      <c r="T110" s="27" t="s">
        <v>964</v>
      </c>
      <c r="U110" s="26">
        <v>605523102</v>
      </c>
      <c r="V110" s="25" t="str">
        <f>[1]Vzorce_test!$E$96</f>
        <v>PLZEŇ</v>
      </c>
      <c r="W110" s="24"/>
      <c r="AC110" s="121" t="s">
        <v>1908</v>
      </c>
      <c r="AD110" s="1" t="b">
        <f>ISERROR(FIND(G110, AC110))</f>
        <v>1</v>
      </c>
      <c r="AE110" s="1" t="b">
        <f>ISERROR(FIND(E110, AC110))</f>
        <v>1</v>
      </c>
      <c r="AF110" s="1" t="str">
        <f t="shared" si="6"/>
        <v>Chyba</v>
      </c>
    </row>
    <row r="111" spans="1:32" ht="14.1" customHeight="1" x14ac:dyDescent="0.2">
      <c r="A111" s="38">
        <v>375</v>
      </c>
      <c r="B111" s="48" t="s">
        <v>1907</v>
      </c>
      <c r="C111" s="47" t="s">
        <v>1906</v>
      </c>
      <c r="D111" s="167" t="s">
        <v>53</v>
      </c>
      <c r="E111" s="35" t="s">
        <v>1905</v>
      </c>
      <c r="F111" s="53" t="s">
        <v>16</v>
      </c>
      <c r="G111" s="32">
        <v>17.512</v>
      </c>
      <c r="H111" s="32" t="s">
        <v>1904</v>
      </c>
      <c r="I111" s="320">
        <v>1997</v>
      </c>
      <c r="J111" s="29">
        <v>43586</v>
      </c>
      <c r="K111" s="29"/>
      <c r="L111" s="42" t="s">
        <v>14</v>
      </c>
      <c r="M111" s="50">
        <v>2006</v>
      </c>
      <c r="N111" s="29" t="s">
        <v>1903</v>
      </c>
      <c r="O111" s="28">
        <v>45406</v>
      </c>
      <c r="P111" s="28">
        <f t="shared" si="9"/>
        <v>47232</v>
      </c>
      <c r="Q111" s="28" t="str">
        <f>VLOOKUP(G111,'[1]PZ a UTZ'!$E$2:$H$335,3,FALSE)</f>
        <v>PZ 4332/97-E.49</v>
      </c>
      <c r="R111" s="28">
        <f>VLOOKUP(G111,'[1]PZ a UTZ'!$E$2:$H$335,4,FALSE)</f>
        <v>44005</v>
      </c>
      <c r="S111" s="28">
        <f t="shared" si="11"/>
        <v>45831</v>
      </c>
      <c r="T111" s="27" t="s">
        <v>830</v>
      </c>
      <c r="U111" s="26">
        <v>602117762</v>
      </c>
      <c r="V111" s="25" t="str">
        <f>VLOOKUP(U111,'[1]Tel.sez.'!$C$42:$D$221,2,FALSE)</f>
        <v>V kanceláři</v>
      </c>
      <c r="W111" s="141" t="s">
        <v>1902</v>
      </c>
      <c r="AC111" s="126" t="s">
        <v>1901</v>
      </c>
      <c r="AD111" s="1" t="b">
        <f>ISERROR(FIND(G111, AC111))</f>
        <v>1</v>
      </c>
      <c r="AE111" s="1" t="b">
        <f>ISERROR(FIND(E111, AC111))</f>
        <v>1</v>
      </c>
      <c r="AF111" s="1" t="str">
        <f t="shared" si="6"/>
        <v>Chyba</v>
      </c>
    </row>
    <row r="112" spans="1:32" ht="14.1" customHeight="1" x14ac:dyDescent="0.2">
      <c r="A112" s="38">
        <v>376</v>
      </c>
      <c r="B112" s="48" t="s">
        <v>1900</v>
      </c>
      <c r="C112" s="47" t="s">
        <v>1899</v>
      </c>
      <c r="D112" s="169" t="s">
        <v>7</v>
      </c>
      <c r="E112" s="35" t="s">
        <v>1898</v>
      </c>
      <c r="F112" s="46" t="s">
        <v>16</v>
      </c>
      <c r="G112" s="45">
        <v>17.568999999999999</v>
      </c>
      <c r="H112" s="44"/>
      <c r="I112" s="43">
        <v>2006</v>
      </c>
      <c r="J112" s="29">
        <v>43586</v>
      </c>
      <c r="K112" s="29"/>
      <c r="L112" s="29" t="s">
        <v>14</v>
      </c>
      <c r="M112" s="43">
        <v>2006</v>
      </c>
      <c r="N112" s="29" t="s">
        <v>1897</v>
      </c>
      <c r="O112" s="28">
        <v>45406</v>
      </c>
      <c r="P112" s="28">
        <f t="shared" si="9"/>
        <v>47232</v>
      </c>
      <c r="Q112" s="28" t="str">
        <f>VLOOKUP(E112,'[1]PZ a UTZ'!$C$341:$H$464,5,FALSE)</f>
        <v>PZ 0594/06-E.49</v>
      </c>
      <c r="R112" s="28">
        <f>VLOOKUP(E112,'[1]PZ a UTZ'!$C$341:$H$464,6,FALSE)</f>
        <v>44415</v>
      </c>
      <c r="S112" s="28">
        <f t="shared" si="11"/>
        <v>46241</v>
      </c>
      <c r="T112" s="27" t="s">
        <v>830</v>
      </c>
      <c r="U112" s="26">
        <v>602117762</v>
      </c>
      <c r="V112" s="25" t="str">
        <f>VLOOKUP(U112,'[1]Tel.sez.'!$C$42:$D$221,2,FALSE)</f>
        <v>V kanceláři</v>
      </c>
      <c r="W112" s="24" t="s">
        <v>11</v>
      </c>
      <c r="AC112" s="126" t="s">
        <v>1890</v>
      </c>
      <c r="AD112" s="1" t="b">
        <f>ISERROR(FIND(G112, AC112))</f>
        <v>1</v>
      </c>
      <c r="AE112" s="1" t="b">
        <f>ISERROR(FIND(E112, AC112))</f>
        <v>1</v>
      </c>
      <c r="AF112" s="1" t="str">
        <f t="shared" si="6"/>
        <v>Chyba</v>
      </c>
    </row>
    <row r="113" spans="1:32" ht="14.1" customHeight="1" x14ac:dyDescent="0.2">
      <c r="A113" s="38">
        <v>193</v>
      </c>
      <c r="B113" s="48" t="s">
        <v>1896</v>
      </c>
      <c r="C113" s="47" t="s">
        <v>1895</v>
      </c>
      <c r="D113" s="117" t="s">
        <v>53</v>
      </c>
      <c r="E113" s="35" t="s">
        <v>1872</v>
      </c>
      <c r="F113" s="34" t="s">
        <v>1824</v>
      </c>
      <c r="G113" s="32">
        <v>17.588000000000001</v>
      </c>
      <c r="H113" s="32" t="s">
        <v>1894</v>
      </c>
      <c r="I113" s="31">
        <v>2017</v>
      </c>
      <c r="J113" s="29">
        <v>44562</v>
      </c>
      <c r="K113" s="29"/>
      <c r="L113" s="210" t="s">
        <v>456</v>
      </c>
      <c r="M113" s="31">
        <v>2017</v>
      </c>
      <c r="N113" s="210" t="s">
        <v>1893</v>
      </c>
      <c r="O113" s="28">
        <v>44621</v>
      </c>
      <c r="P113" s="28">
        <f t="shared" si="9"/>
        <v>46447</v>
      </c>
      <c r="Q113" s="28" t="s">
        <v>1892</v>
      </c>
      <c r="R113" s="28">
        <v>44613</v>
      </c>
      <c r="S113" s="28">
        <f t="shared" si="11"/>
        <v>46439</v>
      </c>
      <c r="T113" s="27" t="s">
        <v>964</v>
      </c>
      <c r="U113" s="26">
        <v>605523102</v>
      </c>
      <c r="V113" s="25" t="str">
        <f>[1]Vzorce_test!$E$96</f>
        <v>PLZEŇ</v>
      </c>
      <c r="W113" s="141" t="s">
        <v>1891</v>
      </c>
      <c r="AC113" s="85" t="s">
        <v>1890</v>
      </c>
      <c r="AD113" s="1" t="b">
        <f>ISERROR(FIND(G113, AC113))</f>
        <v>1</v>
      </c>
      <c r="AE113" s="1" t="b">
        <f>ISERROR(FIND(E113, AC113))</f>
        <v>1</v>
      </c>
      <c r="AF113" s="1" t="str">
        <f t="shared" si="6"/>
        <v>Chyba</v>
      </c>
    </row>
    <row r="114" spans="1:32" ht="14.1" customHeight="1" x14ac:dyDescent="0.2">
      <c r="A114" s="38">
        <v>194</v>
      </c>
      <c r="B114" s="48" t="s">
        <v>1889</v>
      </c>
      <c r="C114" s="47" t="s">
        <v>1888</v>
      </c>
      <c r="D114" s="117" t="s">
        <v>53</v>
      </c>
      <c r="E114" s="35" t="s">
        <v>1872</v>
      </c>
      <c r="F114" s="34" t="s">
        <v>1824</v>
      </c>
      <c r="G114" s="32">
        <v>17.904</v>
      </c>
      <c r="H114" s="32" t="s">
        <v>1887</v>
      </c>
      <c r="I114" s="31">
        <v>2017</v>
      </c>
      <c r="J114" s="29">
        <v>44562</v>
      </c>
      <c r="K114" s="29"/>
      <c r="L114" s="210" t="s">
        <v>456</v>
      </c>
      <c r="M114" s="31">
        <v>2017</v>
      </c>
      <c r="N114" s="210" t="s">
        <v>1886</v>
      </c>
      <c r="O114" s="28">
        <v>44621</v>
      </c>
      <c r="P114" s="28">
        <f t="shared" si="9"/>
        <v>46447</v>
      </c>
      <c r="Q114" s="28" t="s">
        <v>1885</v>
      </c>
      <c r="R114" s="28">
        <v>44613</v>
      </c>
      <c r="S114" s="28">
        <f t="shared" si="11"/>
        <v>46439</v>
      </c>
      <c r="T114" s="27" t="s">
        <v>1868</v>
      </c>
      <c r="U114" s="26">
        <v>607232200</v>
      </c>
      <c r="V114" s="25" t="str">
        <f>VLOOKUP(U114,'[1]Tel.sez.'!$C$42:$D$221,2,FALSE)</f>
        <v>PLZEŇ</v>
      </c>
      <c r="W114" s="24"/>
      <c r="AC114" s="126" t="s">
        <v>89</v>
      </c>
      <c r="AD114" s="1" t="b">
        <f>ISERROR(FIND(G114, AC114))</f>
        <v>1</v>
      </c>
      <c r="AE114" s="1" t="b">
        <f>ISERROR(FIND(E114, AC114))</f>
        <v>1</v>
      </c>
      <c r="AF114" s="1" t="str">
        <f t="shared" si="6"/>
        <v>Chyba</v>
      </c>
    </row>
    <row r="115" spans="1:32" ht="14.1" customHeight="1" x14ac:dyDescent="0.2">
      <c r="A115" s="38">
        <v>321</v>
      </c>
      <c r="B115" s="48" t="s">
        <v>1884</v>
      </c>
      <c r="C115" s="47" t="s">
        <v>1883</v>
      </c>
      <c r="D115" s="227" t="s">
        <v>53</v>
      </c>
      <c r="E115" s="35" t="s">
        <v>27</v>
      </c>
      <c r="F115" s="53" t="s">
        <v>26</v>
      </c>
      <c r="G115" s="51">
        <v>18.132999999999999</v>
      </c>
      <c r="H115" s="51" t="s">
        <v>1882</v>
      </c>
      <c r="I115" s="50">
        <v>1976</v>
      </c>
      <c r="J115" s="42">
        <v>45200</v>
      </c>
      <c r="K115" s="42"/>
      <c r="L115" s="42" t="s">
        <v>414</v>
      </c>
      <c r="M115" s="41">
        <v>1975</v>
      </c>
      <c r="N115" s="42" t="s">
        <v>1881</v>
      </c>
      <c r="O115" s="28">
        <v>45202</v>
      </c>
      <c r="P115" s="28">
        <f t="shared" si="9"/>
        <v>47029</v>
      </c>
      <c r="Q115" s="28" t="str">
        <f>VLOOKUP(G115,'[1]PZ a UTZ'!$E$2:$H$335,3,FALSE)</f>
        <v>PZ 10305/96-E.49</v>
      </c>
      <c r="R115" s="28">
        <f>VLOOKUP(G115,'[1]PZ a UTZ'!$E$2:$H$335,4,FALSE)</f>
        <v>44141</v>
      </c>
      <c r="S115" s="28">
        <f t="shared" si="11"/>
        <v>45967</v>
      </c>
      <c r="T115" s="27" t="s">
        <v>31</v>
      </c>
      <c r="U115" s="26">
        <v>725339123</v>
      </c>
      <c r="V115" s="25" t="str">
        <f>VLOOKUP(U115,'[1]Tel.sez.'!$C$42:$D$221,2,FALSE)</f>
        <v>31.284</v>
      </c>
      <c r="W115" s="24"/>
      <c r="AC115" s="126" t="s">
        <v>1875</v>
      </c>
      <c r="AD115" s="1" t="b">
        <f>ISERROR(FIND(G115, AC115))</f>
        <v>1</v>
      </c>
      <c r="AE115" s="1" t="b">
        <f>ISERROR(FIND(E115, AC115))</f>
        <v>1</v>
      </c>
      <c r="AF115" s="1" t="str">
        <f t="shared" si="6"/>
        <v>Chyba</v>
      </c>
    </row>
    <row r="116" spans="1:32" ht="14.1" customHeight="1" x14ac:dyDescent="0.2">
      <c r="A116" s="38">
        <v>66</v>
      </c>
      <c r="B116" s="48" t="s">
        <v>1880</v>
      </c>
      <c r="C116" s="47" t="s">
        <v>1879</v>
      </c>
      <c r="D116" s="237" t="s">
        <v>53</v>
      </c>
      <c r="E116" s="35" t="s">
        <v>1878</v>
      </c>
      <c r="F116" s="53" t="s">
        <v>1006</v>
      </c>
      <c r="G116" s="51">
        <v>18.344999999999999</v>
      </c>
      <c r="H116" s="51" t="s">
        <v>1877</v>
      </c>
      <c r="I116" s="50">
        <v>2015</v>
      </c>
      <c r="J116" s="42">
        <v>44136</v>
      </c>
      <c r="K116" s="42"/>
      <c r="L116" s="42" t="s">
        <v>333</v>
      </c>
      <c r="M116" s="50">
        <v>2015</v>
      </c>
      <c r="N116" s="42" t="s">
        <v>1876</v>
      </c>
      <c r="O116" s="236">
        <v>44158</v>
      </c>
      <c r="P116" s="236">
        <f t="shared" si="9"/>
        <v>45984</v>
      </c>
      <c r="Q116" s="236" t="s">
        <v>1752</v>
      </c>
      <c r="R116" s="236">
        <v>44158</v>
      </c>
      <c r="S116" s="236">
        <f t="shared" si="11"/>
        <v>45984</v>
      </c>
      <c r="T116" s="27" t="s">
        <v>1735</v>
      </c>
      <c r="U116" s="26">
        <v>724901887</v>
      </c>
      <c r="V116" s="183" t="str">
        <f>VLOOKUP(U116,'[1]Tel.sez.'!$C$42:$D$221,2,FALSE)</f>
        <v>1,689         3,304</v>
      </c>
      <c r="W116" s="141"/>
      <c r="AC116" s="85" t="s">
        <v>1875</v>
      </c>
      <c r="AD116" s="1" t="b">
        <f>ISERROR(FIND(G116, AC116))</f>
        <v>1</v>
      </c>
      <c r="AE116" s="1" t="b">
        <f>ISERROR(FIND(E116, AC116))</f>
        <v>1</v>
      </c>
      <c r="AF116" s="1" t="str">
        <f t="shared" si="6"/>
        <v>Chyba</v>
      </c>
    </row>
    <row r="117" spans="1:32" ht="14.1" customHeight="1" x14ac:dyDescent="0.2">
      <c r="A117" s="38">
        <v>195</v>
      </c>
      <c r="B117" s="48" t="s">
        <v>1874</v>
      </c>
      <c r="C117" s="47" t="s">
        <v>1873</v>
      </c>
      <c r="D117" s="117" t="s">
        <v>53</v>
      </c>
      <c r="E117" s="35" t="s">
        <v>1872</v>
      </c>
      <c r="F117" s="34" t="s">
        <v>1824</v>
      </c>
      <c r="G117" s="32">
        <v>18.396999999999998</v>
      </c>
      <c r="H117" s="32" t="s">
        <v>1871</v>
      </c>
      <c r="I117" s="31">
        <v>2017</v>
      </c>
      <c r="J117" s="29">
        <v>44562</v>
      </c>
      <c r="K117" s="29"/>
      <c r="L117" s="210" t="s">
        <v>456</v>
      </c>
      <c r="M117" s="31">
        <v>2017</v>
      </c>
      <c r="N117" s="210" t="s">
        <v>1870</v>
      </c>
      <c r="O117" s="28">
        <v>44621</v>
      </c>
      <c r="P117" s="28">
        <f t="shared" si="9"/>
        <v>46447</v>
      </c>
      <c r="Q117" s="28" t="s">
        <v>1869</v>
      </c>
      <c r="R117" s="28">
        <v>44613</v>
      </c>
      <c r="S117" s="28">
        <f t="shared" si="11"/>
        <v>46439</v>
      </c>
      <c r="T117" s="27" t="s">
        <v>1868</v>
      </c>
      <c r="U117" s="26">
        <v>607232200</v>
      </c>
      <c r="V117" s="25" t="str">
        <f>VLOOKUP(U117,'[1]Tel.sez.'!$C$42:$D$221,2,FALSE)</f>
        <v>PLZEŇ</v>
      </c>
      <c r="W117" s="24"/>
      <c r="AC117" s="126" t="s">
        <v>1867</v>
      </c>
      <c r="AD117" s="1" t="b">
        <f>ISERROR(FIND(G117, AC117))</f>
        <v>1</v>
      </c>
      <c r="AE117" s="1" t="b">
        <f>ISERROR(FIND(E117, AC117))</f>
        <v>1</v>
      </c>
      <c r="AF117" s="1" t="str">
        <f t="shared" si="6"/>
        <v>Chyba</v>
      </c>
    </row>
    <row r="118" spans="1:32" ht="14.1" customHeight="1" x14ac:dyDescent="0.2">
      <c r="A118" s="38">
        <v>346</v>
      </c>
      <c r="B118" s="48" t="s">
        <v>1866</v>
      </c>
      <c r="C118" s="47" t="s">
        <v>1865</v>
      </c>
      <c r="D118" s="227" t="s">
        <v>53</v>
      </c>
      <c r="E118" s="35" t="s">
        <v>1844</v>
      </c>
      <c r="F118" s="296" t="s">
        <v>1640</v>
      </c>
      <c r="G118" s="51">
        <v>18.437000000000001</v>
      </c>
      <c r="H118" s="51" t="s">
        <v>1864</v>
      </c>
      <c r="I118" s="41">
        <v>2009</v>
      </c>
      <c r="J118" s="42">
        <v>45323</v>
      </c>
      <c r="K118" s="42"/>
      <c r="L118" s="42" t="s">
        <v>24</v>
      </c>
      <c r="M118" s="41">
        <v>2009</v>
      </c>
      <c r="N118" s="42" t="s">
        <v>1863</v>
      </c>
      <c r="O118" s="28">
        <v>45335</v>
      </c>
      <c r="P118" s="28">
        <f t="shared" si="9"/>
        <v>47162</v>
      </c>
      <c r="Q118" s="28" t="str">
        <f>VLOOKUP(G118,'[1]PZ a UTZ'!$E$2:$H$335,3,FALSE)</f>
        <v>PZ 1366/09-E.49</v>
      </c>
      <c r="R118" s="28">
        <f>VLOOKUP(G118,'[1]PZ a UTZ'!$E$2:$H$335,4,FALSE)</f>
        <v>43572</v>
      </c>
      <c r="S118" s="28">
        <f t="shared" si="11"/>
        <v>45399</v>
      </c>
      <c r="T118" s="27" t="s">
        <v>609</v>
      </c>
      <c r="U118" s="26">
        <v>724862388</v>
      </c>
      <c r="V118" s="25" t="str">
        <f>VLOOKUP(U118,'[1]Tel.sez.'!$C$42:$D$221,2,FALSE)</f>
        <v>18,437+ KDYNĚ</v>
      </c>
      <c r="W118" s="24"/>
      <c r="AC118" s="126" t="s">
        <v>1862</v>
      </c>
      <c r="AD118" s="1" t="b">
        <f>ISERROR(FIND(G118, AC118))</f>
        <v>1</v>
      </c>
      <c r="AE118" s="1" t="b">
        <f>ISERROR(FIND(E118, AC118))</f>
        <v>1</v>
      </c>
      <c r="AF118" s="1" t="str">
        <f t="shared" si="6"/>
        <v>Chyba</v>
      </c>
    </row>
    <row r="119" spans="1:32" ht="14.1" customHeight="1" x14ac:dyDescent="0.2">
      <c r="A119" s="38">
        <v>322</v>
      </c>
      <c r="B119" s="48" t="s">
        <v>1861</v>
      </c>
      <c r="C119" s="47" t="s">
        <v>1860</v>
      </c>
      <c r="D119" s="227" t="s">
        <v>53</v>
      </c>
      <c r="E119" s="35" t="s">
        <v>27</v>
      </c>
      <c r="F119" s="53" t="s">
        <v>26</v>
      </c>
      <c r="G119" s="51">
        <v>18.556999999999999</v>
      </c>
      <c r="H119" s="51" t="s">
        <v>1859</v>
      </c>
      <c r="I119" s="50">
        <v>2013</v>
      </c>
      <c r="J119" s="42">
        <v>45200</v>
      </c>
      <c r="K119" s="42"/>
      <c r="L119" s="42" t="s">
        <v>3</v>
      </c>
      <c r="M119" s="41">
        <v>2013</v>
      </c>
      <c r="N119" s="42" t="s">
        <v>1858</v>
      </c>
      <c r="O119" s="28">
        <v>45202</v>
      </c>
      <c r="P119" s="28">
        <f t="shared" si="9"/>
        <v>47029</v>
      </c>
      <c r="Q119" s="28" t="str">
        <f>VLOOKUP(G119,'[1]PZ a UTZ'!$E$2:$H$335,3,FALSE)</f>
        <v>PZ 1787/13-E.48</v>
      </c>
      <c r="R119" s="28">
        <f>VLOOKUP(G119,'[1]PZ a UTZ'!$E$2:$H$335,4,FALSE)</f>
        <v>45208</v>
      </c>
      <c r="S119" s="28">
        <f t="shared" si="11"/>
        <v>47035</v>
      </c>
      <c r="T119" s="27" t="s">
        <v>31</v>
      </c>
      <c r="U119" s="26">
        <v>725339123</v>
      </c>
      <c r="V119" s="25" t="str">
        <f>VLOOKUP(U119,'[1]Tel.sez.'!$C$42:$D$221,2,FALSE)</f>
        <v>31.284</v>
      </c>
      <c r="W119" s="24"/>
      <c r="AC119" s="126" t="s">
        <v>1857</v>
      </c>
      <c r="AD119" s="1" t="b">
        <f>ISERROR(FIND(G119, AC119))</f>
        <v>1</v>
      </c>
      <c r="AE119" s="1" t="b">
        <f>ISERROR(FIND(E119, AC119))</f>
        <v>1</v>
      </c>
      <c r="AF119" s="1" t="str">
        <f t="shared" si="6"/>
        <v>Chyba</v>
      </c>
    </row>
    <row r="120" spans="1:32" ht="14.1" customHeight="1" x14ac:dyDescent="0.2">
      <c r="A120" s="38">
        <v>251</v>
      </c>
      <c r="B120" s="319" t="s">
        <v>1856</v>
      </c>
      <c r="C120" s="318" t="s">
        <v>1759</v>
      </c>
      <c r="D120" s="317" t="s">
        <v>53</v>
      </c>
      <c r="E120" s="35" t="s">
        <v>1855</v>
      </c>
      <c r="F120" s="316" t="s">
        <v>26</v>
      </c>
      <c r="G120" s="315">
        <v>19.277999999999999</v>
      </c>
      <c r="H120" s="315" t="s">
        <v>1854</v>
      </c>
      <c r="I120" s="314">
        <v>2014</v>
      </c>
      <c r="J120" s="313">
        <v>44866</v>
      </c>
      <c r="K120" s="313"/>
      <c r="L120" s="313" t="s">
        <v>24</v>
      </c>
      <c r="M120" s="314">
        <v>2014</v>
      </c>
      <c r="N120" s="313" t="s">
        <v>1853</v>
      </c>
      <c r="O120" s="312">
        <v>44888</v>
      </c>
      <c r="P120" s="312">
        <f t="shared" si="9"/>
        <v>46714</v>
      </c>
      <c r="Q120" s="312" t="s">
        <v>1852</v>
      </c>
      <c r="R120" s="312">
        <v>44141</v>
      </c>
      <c r="S120" s="312">
        <f t="shared" si="11"/>
        <v>45967</v>
      </c>
      <c r="T120" s="311" t="s">
        <v>21</v>
      </c>
      <c r="U120" s="310">
        <v>725339124</v>
      </c>
      <c r="V120" s="309" t="str">
        <f>VLOOKUP(U120,'[1]Tel.sez.'!$C$42:$D$221,2,FALSE)</f>
        <v>26.505 ŽICHOVICE</v>
      </c>
      <c r="W120" s="24" t="s">
        <v>1851</v>
      </c>
      <c r="AC120" s="126" t="s">
        <v>1850</v>
      </c>
      <c r="AD120" s="1" t="b">
        <f>ISERROR(FIND(G120, AC120))</f>
        <v>1</v>
      </c>
      <c r="AE120" s="1" t="b">
        <f>ISERROR(FIND(E120, AC120))</f>
        <v>1</v>
      </c>
      <c r="AF120" s="1" t="str">
        <f t="shared" si="6"/>
        <v>Chyba</v>
      </c>
    </row>
    <row r="121" spans="1:32" ht="14.1" customHeight="1" x14ac:dyDescent="0.2">
      <c r="A121" s="38">
        <v>70</v>
      </c>
      <c r="B121" s="219" t="s">
        <v>1849</v>
      </c>
      <c r="C121" s="218" t="s">
        <v>1848</v>
      </c>
      <c r="D121" s="67" t="s">
        <v>37</v>
      </c>
      <c r="E121" s="66" t="s">
        <v>1844</v>
      </c>
      <c r="F121" s="303" t="s">
        <v>1640</v>
      </c>
      <c r="G121" s="64">
        <v>19.329999999999998</v>
      </c>
      <c r="H121" s="63"/>
      <c r="I121" s="62">
        <v>2020</v>
      </c>
      <c r="J121" s="61">
        <v>44136</v>
      </c>
      <c r="K121" s="61"/>
      <c r="L121" s="61" t="s">
        <v>34</v>
      </c>
      <c r="M121" s="60">
        <v>2020</v>
      </c>
      <c r="N121" s="59" t="s">
        <v>342</v>
      </c>
      <c r="O121" s="58">
        <v>44159</v>
      </c>
      <c r="P121" s="58">
        <f t="shared" si="9"/>
        <v>45985</v>
      </c>
      <c r="Q121" s="58" t="str">
        <f>VLOOKUP(E121,'[1]PZ a UTZ'!$C$341:$H$464,5,FALSE)</f>
        <v>PZ 1740/23-E.49</v>
      </c>
      <c r="R121" s="58">
        <f>VLOOKUP(E121,'[1]PZ a UTZ'!$C$341:$H$464,6,FALSE)</f>
        <v>45204</v>
      </c>
      <c r="S121" s="58">
        <f t="shared" si="11"/>
        <v>47031</v>
      </c>
      <c r="T121" s="57" t="s">
        <v>609</v>
      </c>
      <c r="U121" s="56">
        <v>724862388</v>
      </c>
      <c r="V121" s="159" t="str">
        <f>VLOOKUP(U121,'[1]Tel.sez.'!$C$42:$D$221,2,FALSE)</f>
        <v>18,437+ KDYNĚ</v>
      </c>
      <c r="W121" s="24"/>
      <c r="AC121" s="126" t="s">
        <v>1847</v>
      </c>
      <c r="AD121" s="1" t="b">
        <f>ISERROR(FIND(G121, AC121))</f>
        <v>1</v>
      </c>
      <c r="AE121" s="1" t="b">
        <f>ISERROR(FIND(E121, AC121))</f>
        <v>1</v>
      </c>
      <c r="AF121" s="1" t="str">
        <f t="shared" si="6"/>
        <v>Chyba</v>
      </c>
    </row>
    <row r="122" spans="1:32" ht="14.1" customHeight="1" x14ac:dyDescent="0.2">
      <c r="A122" s="38">
        <v>326</v>
      </c>
      <c r="B122" s="165" t="s">
        <v>1846</v>
      </c>
      <c r="C122" s="164" t="s">
        <v>1845</v>
      </c>
      <c r="D122" s="308" t="s">
        <v>7</v>
      </c>
      <c r="E122" s="66" t="s">
        <v>1844</v>
      </c>
      <c r="F122" s="303" t="s">
        <v>1640</v>
      </c>
      <c r="G122" s="64">
        <v>19.329999999999998</v>
      </c>
      <c r="H122" s="161"/>
      <c r="I122" s="147">
        <v>2023</v>
      </c>
      <c r="J122" s="59">
        <v>43922</v>
      </c>
      <c r="K122" s="59"/>
      <c r="L122" s="61" t="s">
        <v>1843</v>
      </c>
      <c r="M122" s="223">
        <v>2023</v>
      </c>
      <c r="N122" s="176" t="s">
        <v>1842</v>
      </c>
      <c r="O122" s="58">
        <v>45204</v>
      </c>
      <c r="P122" s="58">
        <f t="shared" si="9"/>
        <v>47031</v>
      </c>
      <c r="Q122" s="58" t="str">
        <f>VLOOKUP(E122,'[1]PZ a UTZ'!$C$341:$H$464,5,FALSE)</f>
        <v>PZ 1740/23-E.49</v>
      </c>
      <c r="R122" s="58">
        <f>VLOOKUP(E122,'[1]PZ a UTZ'!$C$341:$H$464,6,FALSE)</f>
        <v>45204</v>
      </c>
      <c r="S122" s="58">
        <f t="shared" si="11"/>
        <v>47031</v>
      </c>
      <c r="T122" s="57" t="s">
        <v>609</v>
      </c>
      <c r="U122" s="56">
        <v>724862388</v>
      </c>
      <c r="V122" s="159" t="str">
        <f>VLOOKUP(U122,'[1]Tel.sez.'!$C$42:$D$221,2,FALSE)</f>
        <v>18,437+ KDYNĚ</v>
      </c>
      <c r="W122" s="24" t="s">
        <v>11</v>
      </c>
      <c r="AC122" s="126" t="s">
        <v>1841</v>
      </c>
      <c r="AD122" s="1" t="b">
        <f>ISERROR(FIND(G122, AC122))</f>
        <v>1</v>
      </c>
      <c r="AE122" s="1" t="b">
        <f>ISERROR(FIND(E122, AC122))</f>
        <v>1</v>
      </c>
      <c r="AF122" s="1" t="str">
        <f t="shared" si="6"/>
        <v>Chyba</v>
      </c>
    </row>
    <row r="123" spans="1:32" ht="14.1" customHeight="1" x14ac:dyDescent="0.2">
      <c r="A123" s="38">
        <v>422</v>
      </c>
      <c r="B123" s="48" t="s">
        <v>1840</v>
      </c>
      <c r="C123" s="47" t="s">
        <v>1839</v>
      </c>
      <c r="D123" s="117" t="s">
        <v>53</v>
      </c>
      <c r="E123" s="35" t="s">
        <v>1835</v>
      </c>
      <c r="F123" s="34" t="s">
        <v>1824</v>
      </c>
      <c r="G123" s="307">
        <v>19.373000000000001</v>
      </c>
      <c r="H123" s="32" t="s">
        <v>1838</v>
      </c>
      <c r="I123" s="31">
        <v>2019</v>
      </c>
      <c r="J123" s="42">
        <v>43739</v>
      </c>
      <c r="K123" s="42"/>
      <c r="L123" s="29" t="s">
        <v>418</v>
      </c>
      <c r="M123" s="30">
        <v>2019</v>
      </c>
      <c r="N123" s="29" t="s">
        <v>1823</v>
      </c>
      <c r="O123" s="28">
        <v>45569</v>
      </c>
      <c r="P123" s="28">
        <f t="shared" si="9"/>
        <v>47395</v>
      </c>
      <c r="Q123" s="28" t="s">
        <v>1837</v>
      </c>
      <c r="R123" s="28">
        <v>43752</v>
      </c>
      <c r="S123" s="28">
        <f t="shared" si="11"/>
        <v>45579</v>
      </c>
      <c r="T123" s="27" t="s">
        <v>964</v>
      </c>
      <c r="U123" s="26">
        <v>605523102</v>
      </c>
      <c r="V123" s="159" t="str">
        <f>[1]Vzorce_test!$E$96</f>
        <v>PLZEŇ</v>
      </c>
      <c r="W123" s="141"/>
      <c r="AC123" s="126" t="s">
        <v>1836</v>
      </c>
      <c r="AD123" s="1" t="b">
        <f>ISERROR(FIND(G123, AC123))</f>
        <v>1</v>
      </c>
      <c r="AE123" s="1" t="b">
        <f>ISERROR(FIND(E123, AC123))</f>
        <v>1</v>
      </c>
      <c r="AF123" s="1" t="str">
        <f t="shared" si="6"/>
        <v>Chyba</v>
      </c>
    </row>
    <row r="124" spans="1:32" ht="14.1" customHeight="1" x14ac:dyDescent="0.25">
      <c r="A124" s="38">
        <v>424</v>
      </c>
      <c r="B124" s="153" t="s">
        <v>1827</v>
      </c>
      <c r="C124" s="152" t="s">
        <v>1826</v>
      </c>
      <c r="D124" s="282" t="s">
        <v>41</v>
      </c>
      <c r="E124" s="82" t="s">
        <v>1835</v>
      </c>
      <c r="F124" s="306" t="s">
        <v>1824</v>
      </c>
      <c r="G124" s="80">
        <v>19.373000000000001</v>
      </c>
      <c r="H124" s="79" t="s">
        <v>383</v>
      </c>
      <c r="I124" s="78">
        <v>2019</v>
      </c>
      <c r="J124" s="150">
        <v>43739</v>
      </c>
      <c r="K124" s="150"/>
      <c r="L124" s="233"/>
      <c r="M124" s="232"/>
      <c r="N124" s="150" t="s">
        <v>1834</v>
      </c>
      <c r="O124" s="75">
        <v>45569</v>
      </c>
      <c r="P124" s="75">
        <f t="shared" si="9"/>
        <v>47395</v>
      </c>
      <c r="Q124" s="74"/>
      <c r="R124" s="74"/>
      <c r="S124" s="74"/>
      <c r="T124" s="73" t="s">
        <v>964</v>
      </c>
      <c r="U124" s="72">
        <v>605523102</v>
      </c>
      <c r="V124" s="159" t="str">
        <f>[1]Vzorce_test!$E$96</f>
        <v>PLZEŇ</v>
      </c>
      <c r="W124" s="71"/>
      <c r="AC124" s="126" t="s">
        <v>1833</v>
      </c>
      <c r="AD124" s="1" t="b">
        <f>ISERROR(FIND(G124, AC124))</f>
        <v>1</v>
      </c>
      <c r="AE124" s="1" t="b">
        <f>ISERROR(FIND(E124, AC124))</f>
        <v>1</v>
      </c>
      <c r="AF124" s="1" t="str">
        <f t="shared" si="6"/>
        <v>Chyba</v>
      </c>
    </row>
    <row r="125" spans="1:32" ht="14.1" customHeight="1" x14ac:dyDescent="0.2">
      <c r="A125" s="38">
        <v>300</v>
      </c>
      <c r="B125" s="165" t="s">
        <v>1832</v>
      </c>
      <c r="C125" s="164" t="s">
        <v>1831</v>
      </c>
      <c r="D125" s="206" t="s">
        <v>53</v>
      </c>
      <c r="E125" s="66" t="s">
        <v>1802</v>
      </c>
      <c r="F125" s="298" t="s">
        <v>5</v>
      </c>
      <c r="G125" s="63">
        <v>19.486999999999998</v>
      </c>
      <c r="H125" s="63" t="s">
        <v>1830</v>
      </c>
      <c r="I125" s="62">
        <v>2023</v>
      </c>
      <c r="J125" s="59">
        <v>45078</v>
      </c>
      <c r="K125" s="59"/>
      <c r="L125" s="59" t="s">
        <v>1303</v>
      </c>
      <c r="M125" s="223">
        <v>2023</v>
      </c>
      <c r="N125" s="61" t="s">
        <v>33</v>
      </c>
      <c r="O125" s="58">
        <v>45093</v>
      </c>
      <c r="P125" s="58">
        <f t="shared" si="9"/>
        <v>46920</v>
      </c>
      <c r="Q125" s="58" t="s">
        <v>1829</v>
      </c>
      <c r="R125" s="58">
        <v>45099</v>
      </c>
      <c r="S125" s="58">
        <f t="shared" ref="S125:S133" si="12">EDATE(R125,60)</f>
        <v>46926</v>
      </c>
      <c r="T125" s="57" t="s">
        <v>1058</v>
      </c>
      <c r="U125" s="56">
        <v>725138711</v>
      </c>
      <c r="V125" s="159" t="str">
        <f>VLOOKUP(U125,'[1]Tel.sez.'!$C$42:$D$221,2,FALSE)</f>
        <v>ROKYCANY, MIROŠOV</v>
      </c>
      <c r="W125" s="302"/>
      <c r="AC125" s="35" t="s">
        <v>1828</v>
      </c>
      <c r="AD125" s="1" t="b">
        <f>ISERROR(FIND(G125, AC125))</f>
        <v>1</v>
      </c>
      <c r="AE125" s="1" t="b">
        <f>ISERROR(FIND(E125, AC125))</f>
        <v>1</v>
      </c>
      <c r="AF125" s="1" t="str">
        <f t="shared" si="6"/>
        <v>Chyba</v>
      </c>
    </row>
    <row r="126" spans="1:32" ht="14.1" customHeight="1" x14ac:dyDescent="0.2">
      <c r="A126" s="38">
        <v>423</v>
      </c>
      <c r="B126" s="48" t="s">
        <v>1827</v>
      </c>
      <c r="C126" s="47" t="s">
        <v>1826</v>
      </c>
      <c r="D126" s="305" t="s">
        <v>7</v>
      </c>
      <c r="E126" s="35" t="s">
        <v>1825</v>
      </c>
      <c r="F126" s="296" t="s">
        <v>1824</v>
      </c>
      <c r="G126" s="52">
        <v>19.626000000000001</v>
      </c>
      <c r="H126" s="51"/>
      <c r="I126" s="50">
        <v>2019</v>
      </c>
      <c r="J126" s="42">
        <v>43739</v>
      </c>
      <c r="K126" s="42"/>
      <c r="L126" s="42" t="s">
        <v>1093</v>
      </c>
      <c r="M126" s="41">
        <v>2019</v>
      </c>
      <c r="N126" s="42" t="s">
        <v>1823</v>
      </c>
      <c r="O126" s="28">
        <v>45569</v>
      </c>
      <c r="P126" s="28">
        <f t="shared" si="9"/>
        <v>47395</v>
      </c>
      <c r="Q126" s="28" t="s">
        <v>1822</v>
      </c>
      <c r="R126" s="28">
        <v>43749</v>
      </c>
      <c r="S126" s="28">
        <f t="shared" si="12"/>
        <v>45576</v>
      </c>
      <c r="T126" s="27" t="s">
        <v>964</v>
      </c>
      <c r="U126" s="26">
        <v>605523102</v>
      </c>
      <c r="V126" s="159" t="str">
        <f>[1]Vzorce_test!$E$96</f>
        <v>PLZEŇ</v>
      </c>
      <c r="W126" s="24"/>
      <c r="AC126" s="35" t="s">
        <v>1821</v>
      </c>
      <c r="AD126" s="1" t="b">
        <f>ISERROR(FIND(G126, AC126))</f>
        <v>1</v>
      </c>
      <c r="AE126" s="1" t="b">
        <f>ISERROR(FIND(E126, AC126))</f>
        <v>1</v>
      </c>
      <c r="AF126" s="1" t="str">
        <f t="shared" si="6"/>
        <v>Chyba</v>
      </c>
    </row>
    <row r="127" spans="1:32" ht="14.1" customHeight="1" x14ac:dyDescent="0.2">
      <c r="A127" s="38">
        <v>103</v>
      </c>
      <c r="B127" s="48" t="s">
        <v>1820</v>
      </c>
      <c r="C127" s="47" t="s">
        <v>1819</v>
      </c>
      <c r="D127" s="117" t="s">
        <v>53</v>
      </c>
      <c r="E127" s="35" t="s">
        <v>1818</v>
      </c>
      <c r="F127" s="296" t="s">
        <v>1817</v>
      </c>
      <c r="G127" s="32">
        <v>19.864000000000001</v>
      </c>
      <c r="H127" s="32" t="s">
        <v>1816</v>
      </c>
      <c r="I127" s="31">
        <v>2016</v>
      </c>
      <c r="J127" s="29">
        <v>44256</v>
      </c>
      <c r="K127" s="29"/>
      <c r="L127" s="29" t="s">
        <v>569</v>
      </c>
      <c r="M127" s="31">
        <v>2016</v>
      </c>
      <c r="N127" s="29" t="s">
        <v>1815</v>
      </c>
      <c r="O127" s="28">
        <v>44273</v>
      </c>
      <c r="P127" s="28">
        <f t="shared" si="9"/>
        <v>46099</v>
      </c>
      <c r="Q127" s="28" t="str">
        <f>VLOOKUP(G127,'[1]PZ a UTZ'!$E$2:$H$335,3,FALSE)</f>
        <v>PZ 1015/16-E.49</v>
      </c>
      <c r="R127" s="28">
        <f>VLOOKUP(G127,'[1]PZ a UTZ'!$E$2:$H$335,4,FALSE)</f>
        <v>44273</v>
      </c>
      <c r="S127" s="28">
        <f t="shared" si="12"/>
        <v>46099</v>
      </c>
      <c r="T127" s="27" t="s">
        <v>205</v>
      </c>
      <c r="U127" s="26">
        <v>725582092</v>
      </c>
      <c r="V127" s="25" t="str">
        <f>VLOOKUP(U127,'[1]Tel.sez.'!$C$42:$D$221,2,FALSE)</f>
        <v>PŇOVANY</v>
      </c>
      <c r="W127" s="24"/>
      <c r="AC127" s="126" t="s">
        <v>1814</v>
      </c>
      <c r="AD127" s="1" t="b">
        <f>ISERROR(FIND(G127, AC127))</f>
        <v>1</v>
      </c>
      <c r="AE127" s="1" t="b">
        <f>ISERROR(FIND(E127, AC127))</f>
        <v>1</v>
      </c>
      <c r="AF127" s="1" t="str">
        <f t="shared" si="6"/>
        <v>Chyba</v>
      </c>
    </row>
    <row r="128" spans="1:32" ht="14.1" customHeight="1" x14ac:dyDescent="0.2">
      <c r="A128" s="38">
        <v>319</v>
      </c>
      <c r="B128" s="165" t="s">
        <v>1813</v>
      </c>
      <c r="C128" s="164" t="s">
        <v>1812</v>
      </c>
      <c r="D128" s="235" t="s">
        <v>53</v>
      </c>
      <c r="E128" s="66" t="s">
        <v>1786</v>
      </c>
      <c r="F128" s="65" t="s">
        <v>1156</v>
      </c>
      <c r="G128" s="161">
        <v>20.09</v>
      </c>
      <c r="H128" s="161" t="s">
        <v>1811</v>
      </c>
      <c r="I128" s="60">
        <v>2023</v>
      </c>
      <c r="J128" s="59">
        <v>45200</v>
      </c>
      <c r="K128" s="59"/>
      <c r="L128" s="59" t="s">
        <v>34</v>
      </c>
      <c r="M128" s="223">
        <v>2023</v>
      </c>
      <c r="N128" s="61" t="s">
        <v>33</v>
      </c>
      <c r="O128" s="58">
        <v>45201</v>
      </c>
      <c r="P128" s="58">
        <f t="shared" si="9"/>
        <v>47028</v>
      </c>
      <c r="Q128" s="58" t="str">
        <f>VLOOKUP(E128,'[1]PZ a UTZ'!$C$341:$H$464,5,FALSE)</f>
        <v>PZ 12089/96-E.49</v>
      </c>
      <c r="R128" s="58">
        <f>VLOOKUP(E128,'[1]PZ a UTZ'!$C$341:$H$464,6,FALSE)</f>
        <v>44428</v>
      </c>
      <c r="S128" s="58">
        <f t="shared" si="12"/>
        <v>46254</v>
      </c>
      <c r="T128" s="57" t="s">
        <v>1557</v>
      </c>
      <c r="U128" s="56">
        <v>724214647</v>
      </c>
      <c r="V128" s="159" t="str">
        <f>VLOOKUP(U128,'[1]Tel.sez.'!$C$42:$D$221,2,FALSE)</f>
        <v>28,872+ HOSTOUŇ</v>
      </c>
      <c r="W128" s="24"/>
      <c r="AC128" s="126" t="s">
        <v>1810</v>
      </c>
      <c r="AD128" s="1" t="b">
        <f>ISERROR(FIND(G128, AC128))</f>
        <v>1</v>
      </c>
      <c r="AE128" s="1" t="b">
        <f>ISERROR(FIND(E128, AC128))</f>
        <v>1</v>
      </c>
      <c r="AF128" s="1" t="str">
        <f t="shared" si="6"/>
        <v>Chyba</v>
      </c>
    </row>
    <row r="129" spans="1:32" ht="14.1" customHeight="1" x14ac:dyDescent="0.2">
      <c r="A129" s="38">
        <v>323</v>
      </c>
      <c r="B129" s="165" t="s">
        <v>1809</v>
      </c>
      <c r="C129" s="164" t="s">
        <v>1808</v>
      </c>
      <c r="D129" s="304" t="s">
        <v>53</v>
      </c>
      <c r="E129" s="66" t="s">
        <v>1807</v>
      </c>
      <c r="F129" s="303" t="s">
        <v>1640</v>
      </c>
      <c r="G129" s="161">
        <v>20.167000000000002</v>
      </c>
      <c r="H129" s="161" t="s">
        <v>1806</v>
      </c>
      <c r="I129" s="41">
        <v>2001</v>
      </c>
      <c r="J129" s="61">
        <v>45200</v>
      </c>
      <c r="K129" s="61"/>
      <c r="L129" s="59" t="s">
        <v>34</v>
      </c>
      <c r="M129" s="60">
        <v>2023</v>
      </c>
      <c r="N129" s="59" t="s">
        <v>33</v>
      </c>
      <c r="O129" s="58">
        <v>45202</v>
      </c>
      <c r="P129" s="58">
        <f t="shared" si="9"/>
        <v>47029</v>
      </c>
      <c r="Q129" s="58" t="str">
        <f>VLOOKUP(G129,'[1]PZ a UTZ'!$E$2:$H$335,3,FALSE)</f>
        <v>PZ 2425/01-E.49</v>
      </c>
      <c r="R129" s="58">
        <f>VLOOKUP(G129,'[1]PZ a UTZ'!$E$2:$H$335,4,FALSE)</f>
        <v>44510</v>
      </c>
      <c r="S129" s="58">
        <f t="shared" si="12"/>
        <v>46336</v>
      </c>
      <c r="T129" s="57" t="s">
        <v>609</v>
      </c>
      <c r="U129" s="56">
        <v>724862388</v>
      </c>
      <c r="V129" s="159" t="str">
        <f>VLOOKUP(U129,'[1]Tel.sez.'!$C$42:$D$221,2,FALSE)</f>
        <v>18,437+ KDYNĚ</v>
      </c>
      <c r="W129" s="24"/>
      <c r="AC129" s="126" t="s">
        <v>1805</v>
      </c>
      <c r="AD129" s="1" t="b">
        <f>ISERROR(FIND(G129, AC129))</f>
        <v>1</v>
      </c>
      <c r="AE129" s="1" t="b">
        <f>ISERROR(FIND(E129, AC129))</f>
        <v>1</v>
      </c>
      <c r="AF129" s="1" t="str">
        <f t="shared" si="6"/>
        <v>Chyba</v>
      </c>
    </row>
    <row r="130" spans="1:32" ht="14.1" customHeight="1" x14ac:dyDescent="0.2">
      <c r="A130" s="38">
        <v>302</v>
      </c>
      <c r="B130" s="165" t="s">
        <v>1804</v>
      </c>
      <c r="C130" s="164" t="s">
        <v>1803</v>
      </c>
      <c r="D130" s="206" t="s">
        <v>53</v>
      </c>
      <c r="E130" s="66" t="s">
        <v>1802</v>
      </c>
      <c r="F130" s="298" t="s">
        <v>5</v>
      </c>
      <c r="G130" s="63">
        <v>20.516999999999999</v>
      </c>
      <c r="H130" s="63" t="s">
        <v>1801</v>
      </c>
      <c r="I130" s="62">
        <v>2023</v>
      </c>
      <c r="J130" s="59">
        <v>45078</v>
      </c>
      <c r="K130" s="59"/>
      <c r="L130" s="59" t="s">
        <v>1303</v>
      </c>
      <c r="M130" s="223">
        <v>2023</v>
      </c>
      <c r="N130" s="61" t="s">
        <v>33</v>
      </c>
      <c r="O130" s="58">
        <v>45093</v>
      </c>
      <c r="P130" s="58">
        <f t="shared" ref="P130:P161" si="13">EDATE(O130,60)</f>
        <v>46920</v>
      </c>
      <c r="Q130" s="58" t="s">
        <v>1800</v>
      </c>
      <c r="R130" s="58">
        <v>45099</v>
      </c>
      <c r="S130" s="58">
        <f t="shared" si="12"/>
        <v>46926</v>
      </c>
      <c r="T130" s="57" t="s">
        <v>1058</v>
      </c>
      <c r="U130" s="56">
        <v>725138711</v>
      </c>
      <c r="V130" s="159" t="str">
        <f>VLOOKUP(U130,'[1]Tel.sez.'!$C$42:$D$221,2,FALSE)</f>
        <v>ROKYCANY, MIROŠOV</v>
      </c>
      <c r="W130" s="302"/>
      <c r="AC130" s="121" t="s">
        <v>1799</v>
      </c>
      <c r="AD130" s="1" t="b">
        <f>ISERROR(FIND(G130, AC130))</f>
        <v>1</v>
      </c>
      <c r="AE130" s="1" t="b">
        <f>ISERROR(FIND(E130, AC130))</f>
        <v>1</v>
      </c>
      <c r="AF130" s="1" t="str">
        <f t="shared" ref="AF130:AF193" si="14">IF(AD130=AE130,"Chyba","Ano")</f>
        <v>Chyba</v>
      </c>
    </row>
    <row r="131" spans="1:32" ht="14.1" customHeight="1" x14ac:dyDescent="0.2">
      <c r="A131" s="38">
        <v>317</v>
      </c>
      <c r="B131" s="69"/>
      <c r="C131" s="68"/>
      <c r="D131" s="235" t="s">
        <v>53</v>
      </c>
      <c r="E131" s="66" t="s">
        <v>1786</v>
      </c>
      <c r="F131" s="65" t="s">
        <v>1156</v>
      </c>
      <c r="G131" s="161">
        <v>20.905000000000001</v>
      </c>
      <c r="H131" s="161" t="s">
        <v>1798</v>
      </c>
      <c r="I131" s="177">
        <v>2023</v>
      </c>
      <c r="J131" s="59">
        <v>45170</v>
      </c>
      <c r="K131" s="59"/>
      <c r="L131" s="59" t="s">
        <v>34</v>
      </c>
      <c r="M131" s="223">
        <v>2023</v>
      </c>
      <c r="N131" s="61" t="s">
        <v>33</v>
      </c>
      <c r="O131" s="58">
        <v>45190</v>
      </c>
      <c r="P131" s="58">
        <f t="shared" si="13"/>
        <v>47017</v>
      </c>
      <c r="Q131" s="58" t="str">
        <f>VLOOKUP(G131,'[1]PZ a UTZ'!$E$2:$H$335,3,FALSE)</f>
        <v>PZ 12078/96-E.49</v>
      </c>
      <c r="R131" s="58">
        <f>VLOOKUP(G131,'[1]PZ a UTZ'!$E$2:$H$335,4,FALSE)</f>
        <v>44428</v>
      </c>
      <c r="S131" s="58">
        <f t="shared" si="12"/>
        <v>46254</v>
      </c>
      <c r="T131" s="57" t="s">
        <v>1557</v>
      </c>
      <c r="U131" s="56">
        <v>724214647</v>
      </c>
      <c r="V131" s="159" t="str">
        <f>VLOOKUP(U131,'[1]Tel.sez.'!$C$42:$D$221,2,FALSE)</f>
        <v>28,872+ HOSTOUŇ</v>
      </c>
      <c r="W131" s="24" t="s">
        <v>11</v>
      </c>
      <c r="AC131" s="121" t="s">
        <v>1797</v>
      </c>
      <c r="AD131" s="1" t="b">
        <f>ISERROR(FIND(G131, AC131))</f>
        <v>1</v>
      </c>
      <c r="AE131" s="1" t="b">
        <f>ISERROR(FIND(E131, AC131))</f>
        <v>1</v>
      </c>
      <c r="AF131" s="1" t="str">
        <f t="shared" si="14"/>
        <v>Chyba</v>
      </c>
    </row>
    <row r="132" spans="1:32" ht="14.1" customHeight="1" x14ac:dyDescent="0.2">
      <c r="A132" s="38">
        <v>205</v>
      </c>
      <c r="B132" s="48" t="s">
        <v>1796</v>
      </c>
      <c r="C132" s="47" t="s">
        <v>1795</v>
      </c>
      <c r="D132" s="167" t="s">
        <v>53</v>
      </c>
      <c r="E132" s="35" t="s">
        <v>1794</v>
      </c>
      <c r="F132" s="34" t="s">
        <v>5</v>
      </c>
      <c r="G132" s="32">
        <v>21.175999999999998</v>
      </c>
      <c r="H132" s="32" t="s">
        <v>1793</v>
      </c>
      <c r="I132" s="31">
        <v>2012</v>
      </c>
      <c r="J132" s="29">
        <v>44652</v>
      </c>
      <c r="K132" s="29"/>
      <c r="L132" s="29" t="s">
        <v>3</v>
      </c>
      <c r="M132" s="30">
        <v>2012</v>
      </c>
      <c r="N132" s="29" t="s">
        <v>1792</v>
      </c>
      <c r="O132" s="28">
        <v>44676</v>
      </c>
      <c r="P132" s="28">
        <f t="shared" si="13"/>
        <v>46502</v>
      </c>
      <c r="Q132" s="28" t="s">
        <v>1791</v>
      </c>
      <c r="R132" s="28">
        <v>44679</v>
      </c>
      <c r="S132" s="28">
        <f t="shared" si="12"/>
        <v>46505</v>
      </c>
      <c r="T132" s="27" t="s">
        <v>1058</v>
      </c>
      <c r="U132" s="26">
        <v>725138711</v>
      </c>
      <c r="V132" s="25" t="str">
        <f>VLOOKUP(U132,'[1]Tel.sez.'!$C$42:$D$221,2,FALSE)</f>
        <v>ROKYCANY, MIROŠOV</v>
      </c>
      <c r="W132" s="24"/>
      <c r="AC132" s="125" t="s">
        <v>89</v>
      </c>
      <c r="AD132" s="1" t="b">
        <f>ISERROR(FIND(G132, AC132))</f>
        <v>1</v>
      </c>
      <c r="AE132" s="1" t="b">
        <f>ISERROR(FIND(E132, AC132))</f>
        <v>1</v>
      </c>
      <c r="AF132" s="1" t="str">
        <f t="shared" si="14"/>
        <v>Chyba</v>
      </c>
    </row>
    <row r="133" spans="1:32" ht="14.1" customHeight="1" x14ac:dyDescent="0.2">
      <c r="A133" s="38">
        <v>388</v>
      </c>
      <c r="B133" s="48" t="s">
        <v>1788</v>
      </c>
      <c r="C133" s="47" t="s">
        <v>1787</v>
      </c>
      <c r="D133" s="281" t="s">
        <v>7</v>
      </c>
      <c r="E133" s="35" t="s">
        <v>1786</v>
      </c>
      <c r="F133" s="53" t="s">
        <v>1156</v>
      </c>
      <c r="G133" s="52">
        <v>21.353000000000002</v>
      </c>
      <c r="H133" s="51"/>
      <c r="I133" s="50">
        <v>1982</v>
      </c>
      <c r="J133" s="29">
        <v>43647</v>
      </c>
      <c r="K133" s="29"/>
      <c r="L133" s="176" t="s">
        <v>463</v>
      </c>
      <c r="M133" s="86">
        <v>1982</v>
      </c>
      <c r="N133" s="29" t="s">
        <v>1790</v>
      </c>
      <c r="O133" s="28">
        <v>45483</v>
      </c>
      <c r="P133" s="28">
        <f t="shared" si="13"/>
        <v>47309</v>
      </c>
      <c r="Q133" s="28" t="str">
        <f>VLOOKUP(E133,'[1]PZ a UTZ'!$C$341:$H$464,5,FALSE)</f>
        <v>PZ 12089/96-E.49</v>
      </c>
      <c r="R133" s="28">
        <f>VLOOKUP(E133,'[1]PZ a UTZ'!$C$341:$H$464,6,FALSE)</f>
        <v>44428</v>
      </c>
      <c r="S133" s="28">
        <f t="shared" si="12"/>
        <v>46254</v>
      </c>
      <c r="T133" s="27" t="s">
        <v>1557</v>
      </c>
      <c r="U133" s="26">
        <v>724214647</v>
      </c>
      <c r="V133" s="25" t="str">
        <f>VLOOKUP(U133,'[1]Tel.sez.'!$C$42:$D$221,2,FALSE)</f>
        <v>28,872+ HOSTOUŇ</v>
      </c>
      <c r="W133" s="24"/>
      <c r="AC133" s="121" t="s">
        <v>1789</v>
      </c>
      <c r="AD133" s="1" t="b">
        <f>ISERROR(FIND(G133, AC133))</f>
        <v>1</v>
      </c>
      <c r="AE133" s="1" t="b">
        <f>ISERROR(FIND(E133, AC133))</f>
        <v>1</v>
      </c>
      <c r="AF133" s="1" t="str">
        <f t="shared" si="14"/>
        <v>Chyba</v>
      </c>
    </row>
    <row r="134" spans="1:32" ht="14.1" customHeight="1" x14ac:dyDescent="0.25">
      <c r="A134" s="38">
        <v>389</v>
      </c>
      <c r="B134" s="153" t="s">
        <v>1788</v>
      </c>
      <c r="C134" s="152" t="s">
        <v>1787</v>
      </c>
      <c r="D134" s="289" t="s">
        <v>41</v>
      </c>
      <c r="E134" s="82" t="s">
        <v>1786</v>
      </c>
      <c r="F134" s="81" t="s">
        <v>1156</v>
      </c>
      <c r="G134" s="80">
        <v>21.353000000000002</v>
      </c>
      <c r="H134" s="79" t="s">
        <v>1785</v>
      </c>
      <c r="I134" s="78">
        <v>1982</v>
      </c>
      <c r="J134" s="76">
        <v>43647</v>
      </c>
      <c r="K134" s="76"/>
      <c r="L134" s="76" t="s">
        <v>34</v>
      </c>
      <c r="M134" s="77" t="s">
        <v>1784</v>
      </c>
      <c r="N134" s="76" t="s">
        <v>1783</v>
      </c>
      <c r="O134" s="75">
        <v>45483</v>
      </c>
      <c r="P134" s="75">
        <f t="shared" si="13"/>
        <v>47309</v>
      </c>
      <c r="Q134" s="74"/>
      <c r="R134" s="74"/>
      <c r="S134" s="74"/>
      <c r="T134" s="73" t="s">
        <v>1557</v>
      </c>
      <c r="U134" s="72">
        <v>724214647</v>
      </c>
      <c r="V134" s="55" t="str">
        <f>VLOOKUP(U134,'[1]Tel.sez.'!$C$42:$D$221,2,FALSE)</f>
        <v>28,872+ HOSTOUŇ</v>
      </c>
      <c r="W134" s="71"/>
      <c r="AC134" s="135" t="s">
        <v>1777</v>
      </c>
      <c r="AD134" s="1" t="b">
        <f>ISERROR(FIND(G134, AC134))</f>
        <v>1</v>
      </c>
      <c r="AE134" s="1" t="b">
        <f>ISERROR(FIND(E134, AC134))</f>
        <v>1</v>
      </c>
      <c r="AF134" s="1" t="str">
        <f t="shared" si="14"/>
        <v>Chyba</v>
      </c>
    </row>
    <row r="135" spans="1:32" ht="14.1" customHeight="1" x14ac:dyDescent="0.2">
      <c r="A135" s="38">
        <v>403</v>
      </c>
      <c r="B135" s="48" t="s">
        <v>1782</v>
      </c>
      <c r="C135" s="47" t="s">
        <v>1781</v>
      </c>
      <c r="D135" s="117" t="s">
        <v>53</v>
      </c>
      <c r="E135" s="35" t="s">
        <v>1780</v>
      </c>
      <c r="F135" s="53" t="s">
        <v>16</v>
      </c>
      <c r="G135" s="32">
        <v>21.504000000000001</v>
      </c>
      <c r="H135" s="32" t="s">
        <v>1779</v>
      </c>
      <c r="I135" s="31">
        <v>2019</v>
      </c>
      <c r="J135" s="29">
        <v>43678</v>
      </c>
      <c r="K135" s="29"/>
      <c r="L135" s="29" t="s">
        <v>569</v>
      </c>
      <c r="M135" s="41">
        <v>2019</v>
      </c>
      <c r="N135" s="29" t="s">
        <v>1778</v>
      </c>
      <c r="O135" s="28">
        <v>45526</v>
      </c>
      <c r="P135" s="28">
        <f t="shared" si="13"/>
        <v>47352</v>
      </c>
      <c r="Q135" s="28" t="str">
        <f>VLOOKUP(G135,'[1]PZ a UTZ'!$E$2:$H$335,3,FALSE)</f>
        <v>PZ 1084/19-E.49</v>
      </c>
      <c r="R135" s="28">
        <f>VLOOKUP(G135,'[1]PZ a UTZ'!$E$2:$H$335,4,FALSE)</f>
        <v>43693</v>
      </c>
      <c r="S135" s="28">
        <f t="shared" ref="S135:S141" si="15">EDATE(R135,60)</f>
        <v>45520</v>
      </c>
      <c r="T135" s="27" t="s">
        <v>12</v>
      </c>
      <c r="U135" s="26">
        <v>602668264</v>
      </c>
      <c r="V135" s="25" t="str">
        <f>VLOOKUP(U135,'[1]Tel.sez.'!$C$42:$D$221,2,FALSE)</f>
        <v>TŘEMOŠNÁ</v>
      </c>
      <c r="W135" s="24"/>
      <c r="AC135" s="70" t="s">
        <v>1777</v>
      </c>
      <c r="AD135" s="1" t="b">
        <f>ISERROR(FIND(G135, AC135))</f>
        <v>1</v>
      </c>
      <c r="AE135" s="1" t="b">
        <f>ISERROR(FIND(E135, AC135))</f>
        <v>1</v>
      </c>
      <c r="AF135" s="1" t="str">
        <f t="shared" si="14"/>
        <v>Chyba</v>
      </c>
    </row>
    <row r="136" spans="1:32" ht="14.1" customHeight="1" x14ac:dyDescent="0.2">
      <c r="A136" s="38">
        <v>178</v>
      </c>
      <c r="B136" s="48" t="s">
        <v>1776</v>
      </c>
      <c r="C136" s="47" t="s">
        <v>1775</v>
      </c>
      <c r="D136" s="237" t="s">
        <v>53</v>
      </c>
      <c r="E136" s="35" t="s">
        <v>1774</v>
      </c>
      <c r="F136" s="296" t="s">
        <v>1640</v>
      </c>
      <c r="G136" s="51">
        <v>21.577000000000002</v>
      </c>
      <c r="H136" s="51" t="s">
        <v>1773</v>
      </c>
      <c r="I136" s="41">
        <v>2001</v>
      </c>
      <c r="J136" s="42">
        <v>44501</v>
      </c>
      <c r="K136" s="42"/>
      <c r="L136" s="42" t="s">
        <v>333</v>
      </c>
      <c r="M136" s="41">
        <v>2001</v>
      </c>
      <c r="N136" s="42" t="s">
        <v>1772</v>
      </c>
      <c r="O136" s="28">
        <v>44508</v>
      </c>
      <c r="P136" s="28">
        <f t="shared" si="13"/>
        <v>46334</v>
      </c>
      <c r="Q136" s="28" t="str">
        <f>VLOOKUP(G136,'[1]PZ a UTZ'!$E$2:$H$335,3,FALSE)</f>
        <v>PZ 2426/01-E.49</v>
      </c>
      <c r="R136" s="28">
        <f>VLOOKUP(G136,'[1]PZ a UTZ'!$E$2:$H$335,4,FALSE)</f>
        <v>44510</v>
      </c>
      <c r="S136" s="28">
        <f t="shared" si="15"/>
        <v>46336</v>
      </c>
      <c r="T136" s="27" t="s">
        <v>609</v>
      </c>
      <c r="U136" s="26">
        <v>724862388</v>
      </c>
      <c r="V136" s="25" t="str">
        <f>VLOOKUP(U136,'[1]Tel.sez.'!$C$42:$D$221,2,FALSE)</f>
        <v>18,437+ KDYNĚ</v>
      </c>
      <c r="W136" s="24"/>
      <c r="AC136" s="135" t="s">
        <v>1761</v>
      </c>
      <c r="AD136" s="1" t="b">
        <f>ISERROR(FIND(G136, AC136))</f>
        <v>1</v>
      </c>
      <c r="AE136" s="1" t="b">
        <f>ISERROR(FIND(E136, AC136))</f>
        <v>1</v>
      </c>
      <c r="AF136" s="1" t="str">
        <f t="shared" si="14"/>
        <v>Chyba</v>
      </c>
    </row>
    <row r="137" spans="1:32" ht="14.1" customHeight="1" x14ac:dyDescent="0.2">
      <c r="A137" s="38">
        <v>206</v>
      </c>
      <c r="B137" s="48" t="s">
        <v>1771</v>
      </c>
      <c r="C137" s="47" t="s">
        <v>1770</v>
      </c>
      <c r="D137" s="167" t="s">
        <v>53</v>
      </c>
      <c r="E137" s="35" t="s">
        <v>1707</v>
      </c>
      <c r="F137" s="34" t="s">
        <v>5</v>
      </c>
      <c r="G137" s="32">
        <v>22.388000000000002</v>
      </c>
      <c r="H137" s="32" t="s">
        <v>1769</v>
      </c>
      <c r="I137" s="31">
        <v>2012</v>
      </c>
      <c r="J137" s="29">
        <v>44652</v>
      </c>
      <c r="K137" s="29"/>
      <c r="L137" s="29" t="s">
        <v>3</v>
      </c>
      <c r="M137" s="30">
        <v>2012</v>
      </c>
      <c r="N137" s="29" t="s">
        <v>1768</v>
      </c>
      <c r="O137" s="28">
        <v>44676</v>
      </c>
      <c r="P137" s="28">
        <f t="shared" si="13"/>
        <v>46502</v>
      </c>
      <c r="Q137" s="28" t="s">
        <v>1767</v>
      </c>
      <c r="R137" s="28">
        <v>44679</v>
      </c>
      <c r="S137" s="28">
        <f t="shared" si="15"/>
        <v>46505</v>
      </c>
      <c r="T137" s="27" t="s">
        <v>338</v>
      </c>
      <c r="U137" s="26">
        <v>724862431</v>
      </c>
      <c r="V137" s="25" t="str">
        <f>VLOOKUP(U137,'[1]Tel.sez.'!$C$42:$D$221,2,FALSE)</f>
        <v>ŽDÍREC</v>
      </c>
      <c r="W137" s="24"/>
      <c r="AC137" s="125" t="s">
        <v>1761</v>
      </c>
      <c r="AD137" s="1" t="b">
        <f>ISERROR(FIND(G137, AC137))</f>
        <v>1</v>
      </c>
      <c r="AE137" s="1" t="b">
        <f>ISERROR(FIND(E137, AC137))</f>
        <v>1</v>
      </c>
      <c r="AF137" s="1" t="str">
        <f t="shared" si="14"/>
        <v>Chyba</v>
      </c>
    </row>
    <row r="138" spans="1:32" ht="14.1" customHeight="1" x14ac:dyDescent="0.2">
      <c r="A138" s="38">
        <v>404</v>
      </c>
      <c r="B138" s="48" t="s">
        <v>1766</v>
      </c>
      <c r="C138" s="47" t="s">
        <v>1765</v>
      </c>
      <c r="D138" s="117" t="s">
        <v>53</v>
      </c>
      <c r="E138" s="35" t="s">
        <v>1764</v>
      </c>
      <c r="F138" s="53" t="s">
        <v>16</v>
      </c>
      <c r="G138" s="32">
        <v>22.693999999999999</v>
      </c>
      <c r="H138" s="32" t="s">
        <v>1763</v>
      </c>
      <c r="I138" s="31">
        <v>2019</v>
      </c>
      <c r="J138" s="29">
        <v>43678</v>
      </c>
      <c r="K138" s="29"/>
      <c r="L138" s="29" t="s">
        <v>569</v>
      </c>
      <c r="M138" s="41">
        <v>2019</v>
      </c>
      <c r="N138" s="29" t="s">
        <v>1762</v>
      </c>
      <c r="O138" s="28">
        <v>45526</v>
      </c>
      <c r="P138" s="28">
        <f t="shared" si="13"/>
        <v>47352</v>
      </c>
      <c r="Q138" s="28" t="str">
        <f>VLOOKUP(G138,'[1]PZ a UTZ'!$E$2:$H$335,3,FALSE)</f>
        <v>PZ 1083/19-E.49</v>
      </c>
      <c r="R138" s="28">
        <f>VLOOKUP(G138,'[1]PZ a UTZ'!$E$2:$H$335,4,FALSE)</f>
        <v>43693</v>
      </c>
      <c r="S138" s="28">
        <f t="shared" si="15"/>
        <v>45520</v>
      </c>
      <c r="T138" s="27" t="s">
        <v>12</v>
      </c>
      <c r="U138" s="26">
        <v>602668264</v>
      </c>
      <c r="V138" s="25" t="str">
        <f>VLOOKUP(U138,'[1]Tel.sez.'!$C$42:$D$221,2,FALSE)</f>
        <v>TŘEMOŠNÁ</v>
      </c>
      <c r="W138" s="24"/>
      <c r="AC138" s="70" t="s">
        <v>1761</v>
      </c>
      <c r="AD138" s="1" t="b">
        <f>ISERROR(FIND(G138, AC138))</f>
        <v>1</v>
      </c>
      <c r="AE138" s="1" t="b">
        <f>ISERROR(FIND(E138, AC138))</f>
        <v>1</v>
      </c>
      <c r="AF138" s="1" t="str">
        <f t="shared" si="14"/>
        <v>Chyba</v>
      </c>
    </row>
    <row r="139" spans="1:32" ht="14.1" customHeight="1" x14ac:dyDescent="0.2">
      <c r="A139" s="38">
        <v>111</v>
      </c>
      <c r="B139" s="48" t="s">
        <v>1760</v>
      </c>
      <c r="C139" s="47" t="s">
        <v>1759</v>
      </c>
      <c r="D139" s="227" t="s">
        <v>53</v>
      </c>
      <c r="E139" s="35" t="s">
        <v>1713</v>
      </c>
      <c r="F139" s="53" t="s">
        <v>26</v>
      </c>
      <c r="G139" s="51">
        <v>22.777000000000001</v>
      </c>
      <c r="H139" s="51" t="s">
        <v>1758</v>
      </c>
      <c r="I139" s="50">
        <v>2011</v>
      </c>
      <c r="J139" s="29">
        <v>44287</v>
      </c>
      <c r="K139" s="29"/>
      <c r="L139" s="29" t="s">
        <v>1757</v>
      </c>
      <c r="M139" s="30">
        <v>2011</v>
      </c>
      <c r="N139" s="29" t="s">
        <v>1756</v>
      </c>
      <c r="O139" s="28">
        <v>44306</v>
      </c>
      <c r="P139" s="28">
        <f t="shared" si="13"/>
        <v>46132</v>
      </c>
      <c r="Q139" s="28" t="str">
        <f>VLOOKUP(G139,'[1]PZ a UTZ'!$E$2:$H$335,3,FALSE)</f>
        <v>PZ 0457/11-E.49</v>
      </c>
      <c r="R139" s="28">
        <f>VLOOKUP(G139,'[1]PZ a UTZ'!$E$2:$H$335,4,FALSE)</f>
        <v>44298</v>
      </c>
      <c r="S139" s="28">
        <f t="shared" si="15"/>
        <v>46124</v>
      </c>
      <c r="T139" s="27" t="s">
        <v>21</v>
      </c>
      <c r="U139" s="26">
        <v>725339124</v>
      </c>
      <c r="V139" s="25" t="str">
        <f>VLOOKUP(U139,'[1]Tel.sez.'!$C$42:$D$221,2,FALSE)</f>
        <v>26.505 ŽICHOVICE</v>
      </c>
      <c r="W139" s="24"/>
      <c r="AC139" s="126" t="s">
        <v>1755</v>
      </c>
      <c r="AD139" s="1" t="b">
        <f>ISERROR(FIND(G139, AC139))</f>
        <v>1</v>
      </c>
      <c r="AE139" s="1" t="b">
        <f>ISERROR(FIND(E139, AC139))</f>
        <v>1</v>
      </c>
      <c r="AF139" s="1" t="str">
        <f t="shared" si="14"/>
        <v>Chyba</v>
      </c>
    </row>
    <row r="140" spans="1:32" ht="14.1" customHeight="1" x14ac:dyDescent="0.2">
      <c r="A140" s="38">
        <v>58</v>
      </c>
      <c r="B140" s="301"/>
      <c r="C140" s="301"/>
      <c r="D140" s="237" t="s">
        <v>53</v>
      </c>
      <c r="E140" s="35" t="s">
        <v>1738</v>
      </c>
      <c r="F140" s="53" t="s">
        <v>1006</v>
      </c>
      <c r="G140" s="51">
        <v>22.856000000000002</v>
      </c>
      <c r="H140" s="51" t="s">
        <v>1754</v>
      </c>
      <c r="I140" s="50">
        <v>2015</v>
      </c>
      <c r="J140" s="42">
        <v>44136</v>
      </c>
      <c r="K140" s="42"/>
      <c r="L140" s="42" t="s">
        <v>333</v>
      </c>
      <c r="M140" s="50">
        <v>2015</v>
      </c>
      <c r="N140" s="42" t="s">
        <v>1753</v>
      </c>
      <c r="O140" s="236">
        <v>44153</v>
      </c>
      <c r="P140" s="236">
        <f t="shared" si="13"/>
        <v>45979</v>
      </c>
      <c r="Q140" s="236" t="s">
        <v>1752</v>
      </c>
      <c r="R140" s="236">
        <v>44158</v>
      </c>
      <c r="S140" s="236">
        <f t="shared" si="15"/>
        <v>45984</v>
      </c>
      <c r="T140" s="27" t="s">
        <v>1735</v>
      </c>
      <c r="U140" s="26">
        <v>724901887</v>
      </c>
      <c r="V140" s="183" t="str">
        <f>VLOOKUP(U140,'[1]Tel.sez.'!$C$42:$D$221,2,FALSE)</f>
        <v>1,689         3,304</v>
      </c>
      <c r="W140" s="141"/>
      <c r="AC140" s="126" t="s">
        <v>1751</v>
      </c>
      <c r="AD140" s="1" t="b">
        <f>ISERROR(FIND(G140, AC140))</f>
        <v>1</v>
      </c>
      <c r="AE140" s="1" t="b">
        <f>ISERROR(FIND(E140, AC140))</f>
        <v>1</v>
      </c>
      <c r="AF140" s="1" t="str">
        <f t="shared" si="14"/>
        <v>Chyba</v>
      </c>
    </row>
    <row r="141" spans="1:32" ht="14.1" customHeight="1" x14ac:dyDescent="0.2">
      <c r="A141" s="38">
        <v>26</v>
      </c>
      <c r="B141" s="165" t="s">
        <v>1750</v>
      </c>
      <c r="C141" s="164" t="s">
        <v>1749</v>
      </c>
      <c r="D141" s="235" t="s">
        <v>53</v>
      </c>
      <c r="E141" s="66" t="s">
        <v>1713</v>
      </c>
      <c r="F141" s="65" t="s">
        <v>26</v>
      </c>
      <c r="G141" s="161">
        <v>23.084</v>
      </c>
      <c r="H141" s="161" t="s">
        <v>1748</v>
      </c>
      <c r="I141" s="160">
        <v>2020</v>
      </c>
      <c r="J141" s="59">
        <v>43983</v>
      </c>
      <c r="K141" s="59"/>
      <c r="L141" s="59" t="s">
        <v>569</v>
      </c>
      <c r="M141" s="223">
        <v>2020</v>
      </c>
      <c r="N141" s="59" t="s">
        <v>342</v>
      </c>
      <c r="O141" s="58">
        <v>43998</v>
      </c>
      <c r="P141" s="58">
        <f t="shared" si="13"/>
        <v>45824</v>
      </c>
      <c r="Q141" s="58" t="str">
        <f>VLOOKUP(G141,'[1]PZ a UTZ'!$E$2:$H$335,3,FALSE)</f>
        <v>PZ 1047/20-E.49</v>
      </c>
      <c r="R141" s="58">
        <f>VLOOKUP(G141,'[1]PZ a UTZ'!$E$2:$H$335,4,FALSE)</f>
        <v>43998</v>
      </c>
      <c r="S141" s="58">
        <f t="shared" si="15"/>
        <v>45824</v>
      </c>
      <c r="T141" s="57" t="s">
        <v>21</v>
      </c>
      <c r="U141" s="56">
        <v>725339124</v>
      </c>
      <c r="V141" s="183" t="str">
        <f>VLOOKUP(U141,'[1]Tel.sez.'!$C$42:$D$221,2,FALSE)</f>
        <v>26.505 ŽICHOVICE</v>
      </c>
      <c r="W141" s="24"/>
      <c r="AC141" s="126" t="s">
        <v>1747</v>
      </c>
      <c r="AD141" s="1" t="b">
        <f>ISERROR(FIND(G141, AC141))</f>
        <v>1</v>
      </c>
      <c r="AE141" s="1" t="b">
        <f>ISERROR(FIND(E141, AC141))</f>
        <v>1</v>
      </c>
      <c r="AF141" s="1" t="str">
        <f t="shared" si="14"/>
        <v>Chyba</v>
      </c>
    </row>
    <row r="142" spans="1:32" ht="14.1" customHeight="1" x14ac:dyDescent="0.2">
      <c r="A142" s="38">
        <v>60</v>
      </c>
      <c r="B142" s="115" t="s">
        <v>1744</v>
      </c>
      <c r="C142" s="115" t="s">
        <v>1743</v>
      </c>
      <c r="D142" s="114" t="s">
        <v>65</v>
      </c>
      <c r="E142" s="113" t="s">
        <v>1738</v>
      </c>
      <c r="F142" s="112" t="s">
        <v>1006</v>
      </c>
      <c r="G142" s="111">
        <v>23.323</v>
      </c>
      <c r="H142" s="145" t="s">
        <v>63</v>
      </c>
      <c r="I142" s="108">
        <v>2015</v>
      </c>
      <c r="J142" s="107">
        <v>42278</v>
      </c>
      <c r="K142" s="107"/>
      <c r="L142" s="107" t="s">
        <v>1746</v>
      </c>
      <c r="M142" s="139"/>
      <c r="N142" s="144"/>
      <c r="O142" s="300">
        <v>44153</v>
      </c>
      <c r="P142" s="300">
        <f t="shared" si="13"/>
        <v>45979</v>
      </c>
      <c r="Q142" s="299"/>
      <c r="R142" s="299"/>
      <c r="S142" s="299"/>
      <c r="T142" s="105" t="s">
        <v>1735</v>
      </c>
      <c r="U142" s="104">
        <v>724901887</v>
      </c>
      <c r="V142" s="25" t="str">
        <f>VLOOKUP(U142,'[1]Tel.sez.'!$C$42:$D$221,2,FALSE)</f>
        <v>1,689         3,304</v>
      </c>
      <c r="W142" s="141"/>
      <c r="AC142" s="124" t="s">
        <v>1745</v>
      </c>
      <c r="AD142" s="1" t="b">
        <f>ISERROR(FIND(G142, AC142))</f>
        <v>1</v>
      </c>
      <c r="AE142" s="1" t="b">
        <f>ISERROR(FIND(E142, AC142))</f>
        <v>1</v>
      </c>
      <c r="AF142" s="1" t="str">
        <f t="shared" si="14"/>
        <v>Chyba</v>
      </c>
    </row>
    <row r="143" spans="1:32" ht="14.1" customHeight="1" x14ac:dyDescent="0.2">
      <c r="A143" s="38">
        <v>69</v>
      </c>
      <c r="B143" s="37" t="s">
        <v>1744</v>
      </c>
      <c r="C143" s="37" t="s">
        <v>1743</v>
      </c>
      <c r="D143" s="87" t="s">
        <v>7</v>
      </c>
      <c r="E143" s="35" t="s">
        <v>1738</v>
      </c>
      <c r="F143" s="53" t="s">
        <v>1006</v>
      </c>
      <c r="G143" s="52">
        <v>23.323</v>
      </c>
      <c r="H143" s="51"/>
      <c r="I143" s="50">
        <v>2015</v>
      </c>
      <c r="J143" s="42">
        <v>44136</v>
      </c>
      <c r="K143" s="42"/>
      <c r="L143" s="42" t="s">
        <v>333</v>
      </c>
      <c r="M143" s="50">
        <v>2015</v>
      </c>
      <c r="N143" s="42" t="s">
        <v>1742</v>
      </c>
      <c r="O143" s="236">
        <v>44158</v>
      </c>
      <c r="P143" s="236">
        <f t="shared" si="13"/>
        <v>45984</v>
      </c>
      <c r="Q143" s="28" t="str">
        <f>VLOOKUP(E143,'[1]PZ a UTZ'!$C$341:$H$464,5,FALSE)</f>
        <v>PZ 2978/15-E.49</v>
      </c>
      <c r="R143" s="28">
        <f>VLOOKUP(E143,'[1]PZ a UTZ'!$C$341:$H$464,6,FALSE)</f>
        <v>44158</v>
      </c>
      <c r="S143" s="28">
        <f>EDATE(R143,60)</f>
        <v>45984</v>
      </c>
      <c r="T143" s="27" t="s">
        <v>1735</v>
      </c>
      <c r="U143" s="26">
        <v>724901887</v>
      </c>
      <c r="V143" s="183" t="str">
        <f>VLOOKUP(U143,'[1]Tel.sez.'!$C$42:$D$221,2,FALSE)</f>
        <v>1,689         3,304</v>
      </c>
      <c r="W143" s="141"/>
      <c r="AC143" s="126" t="s">
        <v>1741</v>
      </c>
      <c r="AD143" s="1" t="b">
        <f>ISERROR(FIND(G143, AC143))</f>
        <v>1</v>
      </c>
      <c r="AE143" s="1" t="b">
        <f>ISERROR(FIND(E143, AC143))</f>
        <v>1</v>
      </c>
      <c r="AF143" s="1" t="str">
        <f t="shared" si="14"/>
        <v>Chyba</v>
      </c>
    </row>
    <row r="144" spans="1:32" ht="14.1" customHeight="1" x14ac:dyDescent="0.2">
      <c r="A144" s="38">
        <v>59</v>
      </c>
      <c r="B144" s="48" t="s">
        <v>1740</v>
      </c>
      <c r="C144" s="47" t="s">
        <v>1739</v>
      </c>
      <c r="D144" s="237" t="s">
        <v>53</v>
      </c>
      <c r="E144" s="35" t="s">
        <v>1738</v>
      </c>
      <c r="F144" s="53" t="s">
        <v>1006</v>
      </c>
      <c r="G144" s="51">
        <v>23.468</v>
      </c>
      <c r="H144" s="51" t="s">
        <v>1737</v>
      </c>
      <c r="I144" s="50">
        <v>2015</v>
      </c>
      <c r="J144" s="42">
        <v>44136</v>
      </c>
      <c r="K144" s="42"/>
      <c r="L144" s="42" t="s">
        <v>333</v>
      </c>
      <c r="M144" s="50">
        <v>2015</v>
      </c>
      <c r="N144" s="42" t="s">
        <v>1736</v>
      </c>
      <c r="O144" s="236">
        <v>44153</v>
      </c>
      <c r="P144" s="236">
        <f t="shared" si="13"/>
        <v>45979</v>
      </c>
      <c r="Q144" s="28" t="str">
        <f>VLOOKUP(G144,'[1]PZ a UTZ'!$E$2:$H$335,3,FALSE)</f>
        <v>PZ 2979/15-E.49</v>
      </c>
      <c r="R144" s="28">
        <f>VLOOKUP(G144,'[1]PZ a UTZ'!$E$2:$H$335,4,FALSE)</f>
        <v>44158</v>
      </c>
      <c r="S144" s="28">
        <f>EDATE(R144,60)</f>
        <v>45984</v>
      </c>
      <c r="T144" s="27" t="s">
        <v>1735</v>
      </c>
      <c r="U144" s="26">
        <v>724901887</v>
      </c>
      <c r="V144" s="183" t="str">
        <f>VLOOKUP(U144,'[1]Tel.sez.'!$C$42:$D$221,2,FALSE)</f>
        <v>1,689         3,304</v>
      </c>
      <c r="W144" s="141"/>
      <c r="AC144" s="126" t="s">
        <v>1734</v>
      </c>
      <c r="AD144" s="1" t="b">
        <f>ISERROR(FIND(G144, AC144))</f>
        <v>1</v>
      </c>
      <c r="AE144" s="1" t="b">
        <f>ISERROR(FIND(E144, AC144))</f>
        <v>1</v>
      </c>
      <c r="AF144" s="1" t="str">
        <f t="shared" si="14"/>
        <v>Chyba</v>
      </c>
    </row>
    <row r="145" spans="1:88" ht="14.1" customHeight="1" x14ac:dyDescent="0.2">
      <c r="A145" s="38">
        <v>218</v>
      </c>
      <c r="B145" s="165" t="s">
        <v>1733</v>
      </c>
      <c r="C145" s="164" t="s">
        <v>1732</v>
      </c>
      <c r="D145" s="206" t="s">
        <v>53</v>
      </c>
      <c r="E145" s="66" t="s">
        <v>1707</v>
      </c>
      <c r="F145" s="298" t="s">
        <v>5</v>
      </c>
      <c r="G145" s="63">
        <v>23.486999999999998</v>
      </c>
      <c r="H145" s="63" t="s">
        <v>1731</v>
      </c>
      <c r="I145" s="62">
        <v>2022</v>
      </c>
      <c r="J145" s="59">
        <v>44682</v>
      </c>
      <c r="K145" s="59"/>
      <c r="L145" s="59" t="s">
        <v>1730</v>
      </c>
      <c r="M145" s="223" t="s">
        <v>1729</v>
      </c>
      <c r="N145" s="61" t="s">
        <v>1181</v>
      </c>
      <c r="O145" s="58">
        <v>44708</v>
      </c>
      <c r="P145" s="58">
        <f t="shared" si="13"/>
        <v>46534</v>
      </c>
      <c r="Q145" s="58" t="s">
        <v>1728</v>
      </c>
      <c r="R145" s="58">
        <v>44713</v>
      </c>
      <c r="S145" s="58">
        <f>EDATE(R145,60)</f>
        <v>46539</v>
      </c>
      <c r="T145" s="57" t="s">
        <v>389</v>
      </c>
      <c r="U145" s="56">
        <v>725582093</v>
      </c>
      <c r="V145" s="159" t="str">
        <f>VLOOKUP(U145,'[1]Tel.sez.'!$C$42:$D$221,2,FALSE)</f>
        <v>BLOVICE</v>
      </c>
      <c r="W145" s="24"/>
      <c r="AC145" s="126" t="s">
        <v>1725</v>
      </c>
      <c r="AD145" s="1" t="b">
        <f>ISERROR(FIND(G145, AC145))</f>
        <v>1</v>
      </c>
      <c r="AE145" s="1" t="b">
        <f>ISERROR(FIND(E145, AC145))</f>
        <v>1</v>
      </c>
      <c r="AF145" s="1" t="str">
        <f t="shared" si="14"/>
        <v>Chyba</v>
      </c>
    </row>
    <row r="146" spans="1:88" ht="14.1" customHeight="1" x14ac:dyDescent="0.2">
      <c r="A146" s="38">
        <v>350</v>
      </c>
      <c r="B146" s="37" t="s">
        <v>1724</v>
      </c>
      <c r="C146" s="37" t="s">
        <v>1723</v>
      </c>
      <c r="D146" s="36" t="s">
        <v>7</v>
      </c>
      <c r="E146" s="35" t="s">
        <v>1713</v>
      </c>
      <c r="F146" s="53" t="s">
        <v>26</v>
      </c>
      <c r="G146" s="52">
        <v>23.573</v>
      </c>
      <c r="H146" s="51"/>
      <c r="I146" s="50">
        <v>1967</v>
      </c>
      <c r="J146" s="42">
        <v>45323</v>
      </c>
      <c r="K146" s="42"/>
      <c r="L146" s="42" t="s">
        <v>569</v>
      </c>
      <c r="M146" s="30" t="s">
        <v>1727</v>
      </c>
      <c r="N146" s="42" t="s">
        <v>1726</v>
      </c>
      <c r="O146" s="28">
        <v>45348</v>
      </c>
      <c r="P146" s="28">
        <f t="shared" si="13"/>
        <v>47175</v>
      </c>
      <c r="Q146" s="28" t="str">
        <f>VLOOKUP(E146,'[1]PZ a UTZ'!$C$341:$H$464,5,FALSE)</f>
        <v>PZ 10170/96-E.49</v>
      </c>
      <c r="R146" s="28">
        <f>VLOOKUP(E146,'[1]PZ a UTZ'!$C$341:$H$464,6,FALSE)</f>
        <v>44378</v>
      </c>
      <c r="S146" s="28">
        <f>EDATE(R146,60)</f>
        <v>46204</v>
      </c>
      <c r="T146" s="27" t="s">
        <v>21</v>
      </c>
      <c r="U146" s="26">
        <v>725339124</v>
      </c>
      <c r="V146" s="25" t="str">
        <f>VLOOKUP(U146,'[1]Tel.sez.'!$C$42:$D$221,2,FALSE)</f>
        <v>26.505 ŽICHOVICE</v>
      </c>
      <c r="W146" s="24"/>
      <c r="AC146" s="85" t="s">
        <v>1725</v>
      </c>
      <c r="AD146" s="1" t="b">
        <f>ISERROR(FIND(G146, AC146))</f>
        <v>1</v>
      </c>
      <c r="AE146" s="1" t="b">
        <f>ISERROR(FIND(E146, AC146))</f>
        <v>1</v>
      </c>
      <c r="AF146" s="1" t="str">
        <f t="shared" si="14"/>
        <v>Chyba</v>
      </c>
    </row>
    <row r="147" spans="1:88" ht="14.1" customHeight="1" x14ac:dyDescent="0.25">
      <c r="A147" s="38">
        <v>351</v>
      </c>
      <c r="B147" s="84" t="s">
        <v>1724</v>
      </c>
      <c r="C147" s="84" t="s">
        <v>1723</v>
      </c>
      <c r="D147" s="83" t="s">
        <v>41</v>
      </c>
      <c r="E147" s="82" t="s">
        <v>1713</v>
      </c>
      <c r="F147" s="81" t="s">
        <v>26</v>
      </c>
      <c r="G147" s="80">
        <v>23.573</v>
      </c>
      <c r="H147" s="79"/>
      <c r="I147" s="78">
        <v>1967</v>
      </c>
      <c r="J147" s="150">
        <v>45323</v>
      </c>
      <c r="K147" s="150"/>
      <c r="L147" s="150" t="s">
        <v>34</v>
      </c>
      <c r="M147" s="77">
        <v>2013</v>
      </c>
      <c r="N147" s="150" t="s">
        <v>1722</v>
      </c>
      <c r="O147" s="75">
        <v>45348</v>
      </c>
      <c r="P147" s="75">
        <f t="shared" si="13"/>
        <v>47175</v>
      </c>
      <c r="Q147" s="74"/>
      <c r="R147" s="74"/>
      <c r="S147" s="74"/>
      <c r="T147" s="73" t="s">
        <v>21</v>
      </c>
      <c r="U147" s="72">
        <v>725339124</v>
      </c>
      <c r="V147" s="55" t="str">
        <f>VLOOKUP(U147,'[1]Tel.sez.'!$C$42:$D$221,2,FALSE)</f>
        <v>26.505 ŽICHOVICE</v>
      </c>
      <c r="W147" s="71"/>
      <c r="AC147" s="126" t="s">
        <v>1716</v>
      </c>
      <c r="AD147" s="1" t="b">
        <f>ISERROR(FIND(G147, AC147))</f>
        <v>1</v>
      </c>
      <c r="AE147" s="1" t="b">
        <f>ISERROR(FIND(E147, AC147))</f>
        <v>1</v>
      </c>
      <c r="AF147" s="1" t="str">
        <f t="shared" si="14"/>
        <v>Chyba</v>
      </c>
    </row>
    <row r="148" spans="1:88" ht="14.1" customHeight="1" x14ac:dyDescent="0.2">
      <c r="A148" s="38">
        <v>9</v>
      </c>
      <c r="B148" s="48" t="s">
        <v>1721</v>
      </c>
      <c r="C148" s="47" t="s">
        <v>1720</v>
      </c>
      <c r="D148" s="212" t="s">
        <v>466</v>
      </c>
      <c r="E148" s="35" t="s">
        <v>1719</v>
      </c>
      <c r="F148" s="296" t="s">
        <v>1640</v>
      </c>
      <c r="G148" s="51">
        <v>24.292000000000002</v>
      </c>
      <c r="H148" s="51" t="s">
        <v>1718</v>
      </c>
      <c r="I148" s="41">
        <v>1977</v>
      </c>
      <c r="J148" s="29">
        <v>43922</v>
      </c>
      <c r="K148" s="29"/>
      <c r="L148" s="29" t="s">
        <v>291</v>
      </c>
      <c r="M148" s="31">
        <v>2010</v>
      </c>
      <c r="N148" s="29" t="s">
        <v>1717</v>
      </c>
      <c r="O148" s="28">
        <v>43930</v>
      </c>
      <c r="P148" s="28">
        <f t="shared" si="13"/>
        <v>45756</v>
      </c>
      <c r="Q148" s="28" t="str">
        <f>VLOOKUP(G148,'[1]PZ a UTZ'!$E$2:$H$335,3,FALSE)</f>
        <v>PZ 10162/96-E.49</v>
      </c>
      <c r="R148" s="28">
        <f>VLOOKUP(G148,'[1]PZ a UTZ'!$E$2:$H$335,4,FALSE)</f>
        <v>43970</v>
      </c>
      <c r="S148" s="28">
        <f t="shared" ref="S148:S153" si="16">EDATE(R148,60)</f>
        <v>45796</v>
      </c>
      <c r="T148" s="27" t="s">
        <v>600</v>
      </c>
      <c r="U148" s="26">
        <v>724214681</v>
      </c>
      <c r="V148" s="25" t="str">
        <f>VLOOKUP(U148,'[1]Tel.sez.'!$C$42:$D$221,2,FALSE)</f>
        <v>DOMAŽLICE</v>
      </c>
      <c r="W148" s="24"/>
      <c r="AC148" s="125" t="s">
        <v>1716</v>
      </c>
      <c r="AD148" s="1" t="b">
        <f>ISERROR(FIND(G148, AC148))</f>
        <v>1</v>
      </c>
      <c r="AE148" s="1" t="b">
        <f>ISERROR(FIND(E148, AC148))</f>
        <v>1</v>
      </c>
      <c r="AF148" s="1" t="str">
        <f t="shared" si="14"/>
        <v>Chyba</v>
      </c>
    </row>
    <row r="149" spans="1:88" ht="14.1" customHeight="1" x14ac:dyDescent="0.2">
      <c r="A149" s="38">
        <v>418</v>
      </c>
      <c r="B149" s="48" t="s">
        <v>1715</v>
      </c>
      <c r="C149" s="47" t="s">
        <v>1714</v>
      </c>
      <c r="D149" s="227" t="s">
        <v>53</v>
      </c>
      <c r="E149" s="35" t="s">
        <v>1713</v>
      </c>
      <c r="F149" s="53" t="s">
        <v>26</v>
      </c>
      <c r="G149" s="51">
        <v>24.379000000000001</v>
      </c>
      <c r="H149" s="51" t="s">
        <v>1712</v>
      </c>
      <c r="I149" s="50">
        <v>2014</v>
      </c>
      <c r="J149" s="100">
        <v>43709</v>
      </c>
      <c r="K149" s="100"/>
      <c r="L149" s="29" t="s">
        <v>569</v>
      </c>
      <c r="M149" s="50">
        <v>2014</v>
      </c>
      <c r="N149" s="29" t="s">
        <v>1711</v>
      </c>
      <c r="O149" s="28">
        <v>45561</v>
      </c>
      <c r="P149" s="28">
        <f t="shared" si="13"/>
        <v>47387</v>
      </c>
      <c r="Q149" s="28" t="str">
        <f>VLOOKUP(G149,'[1]PZ a UTZ'!$E$2:$H$335,3,FALSE)</f>
        <v>PZ 1900/14-E.49</v>
      </c>
      <c r="R149" s="28">
        <f>VLOOKUP(G149,'[1]PZ a UTZ'!$E$2:$H$335,4,FALSE)</f>
        <v>43745</v>
      </c>
      <c r="S149" s="28">
        <f t="shared" si="16"/>
        <v>45572</v>
      </c>
      <c r="T149" s="27" t="s">
        <v>21</v>
      </c>
      <c r="U149" s="26">
        <v>725339124</v>
      </c>
      <c r="V149" s="25" t="str">
        <f>VLOOKUP(U149,'[1]Tel.sez.'!$C$42:$D$221,2,FALSE)</f>
        <v>26.505 ŽICHOVICE</v>
      </c>
      <c r="W149" s="24"/>
      <c r="AC149" s="121" t="s">
        <v>1710</v>
      </c>
      <c r="AD149" s="1" t="b">
        <f>ISERROR(FIND(G149, AC149))</f>
        <v>1</v>
      </c>
      <c r="AE149" s="1" t="b">
        <f>ISERROR(FIND(E149, AC149))</f>
        <v>1</v>
      </c>
      <c r="AF149" s="1" t="str">
        <f t="shared" si="14"/>
        <v>Chyba</v>
      </c>
    </row>
    <row r="150" spans="1:88" ht="14.1" customHeight="1" x14ac:dyDescent="0.2">
      <c r="A150" s="38">
        <v>219</v>
      </c>
      <c r="B150" s="165" t="s">
        <v>1709</v>
      </c>
      <c r="C150" s="164" t="s">
        <v>1708</v>
      </c>
      <c r="D150" s="206" t="s">
        <v>53</v>
      </c>
      <c r="E150" s="66" t="s">
        <v>1707</v>
      </c>
      <c r="F150" s="298" t="s">
        <v>5</v>
      </c>
      <c r="G150" s="63">
        <v>24.4</v>
      </c>
      <c r="H150" s="63" t="s">
        <v>1706</v>
      </c>
      <c r="I150" s="62">
        <v>2022</v>
      </c>
      <c r="J150" s="59">
        <v>44682</v>
      </c>
      <c r="K150" s="59"/>
      <c r="L150" s="59" t="s">
        <v>1303</v>
      </c>
      <c r="M150" s="223">
        <v>2022</v>
      </c>
      <c r="N150" s="61" t="s">
        <v>1181</v>
      </c>
      <c r="O150" s="58">
        <v>44708</v>
      </c>
      <c r="P150" s="58">
        <f t="shared" si="13"/>
        <v>46534</v>
      </c>
      <c r="Q150" s="58" t="s">
        <v>1705</v>
      </c>
      <c r="R150" s="58">
        <v>44713</v>
      </c>
      <c r="S150" s="58">
        <f t="shared" si="16"/>
        <v>46539</v>
      </c>
      <c r="T150" s="57" t="s">
        <v>389</v>
      </c>
      <c r="U150" s="56">
        <v>725582093</v>
      </c>
      <c r="V150" s="159" t="str">
        <f>VLOOKUP(U150,'[1]Tel.sez.'!$C$42:$D$221,2,FALSE)</f>
        <v>BLOVICE</v>
      </c>
      <c r="W150" s="24"/>
      <c r="AC150" s="121" t="s">
        <v>1704</v>
      </c>
      <c r="AD150" s="1" t="b">
        <f>ISERROR(FIND(G150, AC150))</f>
        <v>1</v>
      </c>
      <c r="AE150" s="1" t="b">
        <f>ISERROR(FIND(E150, AC150))</f>
        <v>1</v>
      </c>
      <c r="AF150" s="1" t="str">
        <f t="shared" si="14"/>
        <v>Chyba</v>
      </c>
    </row>
    <row r="151" spans="1:88" ht="14.1" customHeight="1" x14ac:dyDescent="0.2">
      <c r="A151" s="38">
        <v>241</v>
      </c>
      <c r="B151" s="48" t="s">
        <v>1703</v>
      </c>
      <c r="C151" s="47" t="s">
        <v>1702</v>
      </c>
      <c r="D151" s="167" t="s">
        <v>53</v>
      </c>
      <c r="E151" s="35" t="s">
        <v>17</v>
      </c>
      <c r="F151" s="296" t="s">
        <v>16</v>
      </c>
      <c r="G151" s="32">
        <v>25.422999999999998</v>
      </c>
      <c r="H151" s="32" t="s">
        <v>1701</v>
      </c>
      <c r="I151" s="31">
        <v>2002</v>
      </c>
      <c r="J151" s="29">
        <v>44805</v>
      </c>
      <c r="K151" s="29"/>
      <c r="L151" s="42" t="s">
        <v>333</v>
      </c>
      <c r="M151" s="31">
        <v>2002</v>
      </c>
      <c r="N151" s="210" t="s">
        <v>1700</v>
      </c>
      <c r="O151" s="28">
        <v>44811</v>
      </c>
      <c r="P151" s="28">
        <f t="shared" si="13"/>
        <v>46637</v>
      </c>
      <c r="Q151" s="28" t="str">
        <f>VLOOKUP(G151,'[1]PZ a UTZ'!$E$2:$H$335,3,FALSE)</f>
        <v>PZ 0596/02-E.49</v>
      </c>
      <c r="R151" s="28">
        <f>VLOOKUP(G151,'[1]PZ a UTZ'!$E$2:$H$335,4,FALSE)</f>
        <v>44811</v>
      </c>
      <c r="S151" s="28">
        <f t="shared" si="16"/>
        <v>46637</v>
      </c>
      <c r="T151" s="27" t="s">
        <v>12</v>
      </c>
      <c r="U151" s="26">
        <v>602668264</v>
      </c>
      <c r="V151" s="25" t="str">
        <f>VLOOKUP(U151,'[1]Tel.sez.'!$C$42:$D$221,2,FALSE)</f>
        <v>TŘEMOŠNÁ</v>
      </c>
      <c r="W151" s="24"/>
      <c r="AC151" s="121" t="s">
        <v>1699</v>
      </c>
      <c r="AD151" s="1" t="b">
        <f>ISERROR(FIND(G151, AC151))</f>
        <v>1</v>
      </c>
      <c r="AE151" s="1" t="b">
        <f>ISERROR(FIND(E151, AC151))</f>
        <v>1</v>
      </c>
      <c r="AF151" s="1" t="str">
        <f t="shared" si="14"/>
        <v>Chyba</v>
      </c>
    </row>
    <row r="152" spans="1:88" ht="14.1" customHeight="1" x14ac:dyDescent="0.2">
      <c r="A152" s="38">
        <v>452</v>
      </c>
      <c r="B152" s="48" t="s">
        <v>1698</v>
      </c>
      <c r="C152" s="47" t="s">
        <v>1697</v>
      </c>
      <c r="D152" s="227" t="s">
        <v>53</v>
      </c>
      <c r="E152" s="35" t="s">
        <v>1681</v>
      </c>
      <c r="F152" s="53" t="s">
        <v>26</v>
      </c>
      <c r="G152" s="51">
        <v>25.460999999999999</v>
      </c>
      <c r="H152" s="51" t="s">
        <v>1696</v>
      </c>
      <c r="I152" s="50">
        <v>1976</v>
      </c>
      <c r="J152" s="29">
        <v>43617</v>
      </c>
      <c r="K152" s="29"/>
      <c r="L152" s="29" t="s">
        <v>456</v>
      </c>
      <c r="M152" s="30">
        <v>2019</v>
      </c>
      <c r="N152" s="29" t="s">
        <v>1695</v>
      </c>
      <c r="O152" s="28">
        <v>45610</v>
      </c>
      <c r="P152" s="28">
        <f t="shared" si="13"/>
        <v>47436</v>
      </c>
      <c r="Q152" s="28" t="str">
        <f>VLOOKUP(G152,'[1]PZ a UTZ'!$E$2:$H$335,3,FALSE)</f>
        <v>PZ 10307/96-E.49</v>
      </c>
      <c r="R152" s="28">
        <f>VLOOKUP(G152,'[1]PZ a UTZ'!$E$2:$H$335,4,FALSE)</f>
        <v>44392</v>
      </c>
      <c r="S152" s="28">
        <f t="shared" si="16"/>
        <v>46218</v>
      </c>
      <c r="T152" s="27" t="s">
        <v>21</v>
      </c>
      <c r="U152" s="26">
        <v>725339124</v>
      </c>
      <c r="V152" s="25" t="str">
        <f>VLOOKUP(U152,'[1]Tel.sez.'!$C$42:$D$221,2,FALSE)</f>
        <v>26.505 ŽICHOVICE</v>
      </c>
      <c r="W152" s="297" t="s">
        <v>1678</v>
      </c>
      <c r="AC152" s="121" t="s">
        <v>1694</v>
      </c>
      <c r="AD152" s="1" t="b">
        <f>ISERROR(FIND(G152, AC152))</f>
        <v>1</v>
      </c>
      <c r="AE152" s="1" t="b">
        <f>ISERROR(FIND(E152, AC152))</f>
        <v>1</v>
      </c>
      <c r="AF152" s="1" t="str">
        <f t="shared" si="14"/>
        <v>Chyba</v>
      </c>
    </row>
    <row r="153" spans="1:88" s="229" customFormat="1" ht="14.1" customHeight="1" x14ac:dyDescent="0.2">
      <c r="A153" s="38">
        <v>307</v>
      </c>
      <c r="B153" s="48" t="s">
        <v>1693</v>
      </c>
      <c r="C153" s="47" t="s">
        <v>1692</v>
      </c>
      <c r="D153" s="237" t="s">
        <v>53</v>
      </c>
      <c r="E153" s="35" t="s">
        <v>1691</v>
      </c>
      <c r="F153" s="53" t="s">
        <v>1006</v>
      </c>
      <c r="G153" s="51">
        <v>26.073</v>
      </c>
      <c r="H153" s="51" t="s">
        <v>1690</v>
      </c>
      <c r="I153" s="50">
        <v>2004</v>
      </c>
      <c r="J153" s="42">
        <v>45078</v>
      </c>
      <c r="K153" s="42"/>
      <c r="L153" s="42" t="s">
        <v>1661</v>
      </c>
      <c r="M153" s="41" t="s">
        <v>1660</v>
      </c>
      <c r="N153" s="42" t="s">
        <v>1689</v>
      </c>
      <c r="O153" s="28">
        <v>45099</v>
      </c>
      <c r="P153" s="28">
        <f t="shared" si="13"/>
        <v>46926</v>
      </c>
      <c r="Q153" s="28" t="str">
        <f>VLOOKUP(G153,'[1]PZ a UTZ'!$E$2:$H$335,3,FALSE)</f>
        <v>PZ 2648/03-E.49</v>
      </c>
      <c r="R153" s="28">
        <f>VLOOKUP(G153,'[1]PZ a UTZ'!$E$2:$H$335,4,FALSE)</f>
        <v>45106</v>
      </c>
      <c r="S153" s="28">
        <f t="shared" si="16"/>
        <v>46933</v>
      </c>
      <c r="T153" s="27" t="s">
        <v>1391</v>
      </c>
      <c r="U153" s="26">
        <v>602668275</v>
      </c>
      <c r="V153" s="25" t="str">
        <f>VLOOKUP(U153,'[1]Tel.sez.'!$C$42:$D$221,2,FALSE)</f>
        <v>JANOVICE</v>
      </c>
      <c r="W153" s="24"/>
      <c r="X153" s="1"/>
      <c r="Y153" s="1"/>
      <c r="Z153" s="1"/>
      <c r="AA153" s="1"/>
      <c r="AB153" s="1"/>
      <c r="AC153" s="121" t="s">
        <v>1688</v>
      </c>
      <c r="AD153" s="1" t="b">
        <f>ISERROR(FIND(G153, AC153))</f>
        <v>1</v>
      </c>
      <c r="AE153" s="1" t="b">
        <f>ISERROR(FIND(E153, AC153))</f>
        <v>1</v>
      </c>
      <c r="AF153" s="1" t="str">
        <f t="shared" si="14"/>
        <v>Chyba</v>
      </c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</row>
    <row r="154" spans="1:88" ht="14.1" customHeight="1" x14ac:dyDescent="0.2">
      <c r="A154" s="38">
        <v>137</v>
      </c>
      <c r="B154" s="123" t="s">
        <v>19</v>
      </c>
      <c r="C154" s="122" t="s">
        <v>18</v>
      </c>
      <c r="D154" s="114" t="s">
        <v>65</v>
      </c>
      <c r="E154" s="113" t="s">
        <v>17</v>
      </c>
      <c r="F154" s="112" t="s">
        <v>16</v>
      </c>
      <c r="G154" s="111">
        <v>26.251000000000001</v>
      </c>
      <c r="H154" s="145" t="s">
        <v>63</v>
      </c>
      <c r="I154" s="108">
        <v>2006</v>
      </c>
      <c r="J154" s="107">
        <v>38777</v>
      </c>
      <c r="K154" s="107"/>
      <c r="L154" s="107" t="s">
        <v>1687</v>
      </c>
      <c r="M154" s="139">
        <v>2006</v>
      </c>
      <c r="N154" s="178" t="s">
        <v>13</v>
      </c>
      <c r="O154" s="143">
        <v>44404</v>
      </c>
      <c r="P154" s="143">
        <f t="shared" si="13"/>
        <v>46230</v>
      </c>
      <c r="Q154" s="257"/>
      <c r="R154" s="257"/>
      <c r="S154" s="257"/>
      <c r="T154" s="105" t="s">
        <v>12</v>
      </c>
      <c r="U154" s="104">
        <v>602668264</v>
      </c>
      <c r="V154" s="142" t="str">
        <f>VLOOKUP(U154,'[1]Tel.sez.'!$C$42:$D$221,2,FALSE)</f>
        <v>TŘEMOŠNÁ</v>
      </c>
      <c r="W154" s="141"/>
      <c r="AC154" s="121" t="s">
        <v>1686</v>
      </c>
      <c r="AD154" s="1" t="b">
        <f>ISERROR(FIND(G154, AC154))</f>
        <v>1</v>
      </c>
      <c r="AE154" s="1" t="b">
        <f>ISERROR(FIND(E154, AC154))</f>
        <v>1</v>
      </c>
      <c r="AF154" s="1" t="str">
        <f t="shared" si="14"/>
        <v>Chyba</v>
      </c>
    </row>
    <row r="155" spans="1:88" ht="14.1" customHeight="1" x14ac:dyDescent="0.25">
      <c r="A155" s="38">
        <v>138</v>
      </c>
      <c r="B155" s="153" t="s">
        <v>19</v>
      </c>
      <c r="C155" s="152" t="s">
        <v>18</v>
      </c>
      <c r="D155" s="171" t="s">
        <v>41</v>
      </c>
      <c r="E155" s="82" t="s">
        <v>17</v>
      </c>
      <c r="F155" s="182" t="s">
        <v>16</v>
      </c>
      <c r="G155" s="181">
        <v>26.251000000000001</v>
      </c>
      <c r="H155" s="180"/>
      <c r="I155" s="258">
        <v>2006</v>
      </c>
      <c r="J155" s="197">
        <v>44378</v>
      </c>
      <c r="K155" s="197"/>
      <c r="L155" s="76" t="s">
        <v>762</v>
      </c>
      <c r="M155" s="258">
        <v>2006</v>
      </c>
      <c r="N155" s="197" t="s">
        <v>1685</v>
      </c>
      <c r="O155" s="75">
        <v>44404</v>
      </c>
      <c r="P155" s="75">
        <f t="shared" si="13"/>
        <v>46230</v>
      </c>
      <c r="Q155" s="257"/>
      <c r="R155" s="257"/>
      <c r="S155" s="257"/>
      <c r="T155" s="73" t="s">
        <v>12</v>
      </c>
      <c r="U155" s="72">
        <v>602668264</v>
      </c>
      <c r="V155" s="55" t="str">
        <f>VLOOKUP(U155,'[1]Tel.sez.'!$C$42:$D$221,2,FALSE)</f>
        <v>TŘEMOŠNÁ</v>
      </c>
      <c r="W155" s="71"/>
      <c r="AC155" s="121" t="s">
        <v>1684</v>
      </c>
      <c r="AD155" s="1" t="b">
        <f>ISERROR(FIND(G155, AC155))</f>
        <v>1</v>
      </c>
      <c r="AE155" s="1" t="b">
        <f>ISERROR(FIND(E155, AC155))</f>
        <v>1</v>
      </c>
      <c r="AF155" s="1" t="str">
        <f t="shared" si="14"/>
        <v>Chyba</v>
      </c>
    </row>
    <row r="156" spans="1:88" ht="14.1" customHeight="1" x14ac:dyDescent="0.2">
      <c r="A156" s="38">
        <v>453</v>
      </c>
      <c r="B156" s="48" t="s">
        <v>1683</v>
      </c>
      <c r="C156" s="47" t="s">
        <v>1682</v>
      </c>
      <c r="D156" s="227" t="s">
        <v>53</v>
      </c>
      <c r="E156" s="35" t="s">
        <v>1681</v>
      </c>
      <c r="F156" s="53" t="s">
        <v>26</v>
      </c>
      <c r="G156" s="51">
        <v>26.504999999999999</v>
      </c>
      <c r="H156" s="51" t="s">
        <v>1680</v>
      </c>
      <c r="I156" s="50">
        <v>1976</v>
      </c>
      <c r="J156" s="29">
        <v>43617</v>
      </c>
      <c r="K156" s="29"/>
      <c r="L156" s="29" t="s">
        <v>456</v>
      </c>
      <c r="M156" s="30">
        <v>2019</v>
      </c>
      <c r="N156" s="29" t="s">
        <v>1679</v>
      </c>
      <c r="O156" s="28">
        <v>45610</v>
      </c>
      <c r="P156" s="28">
        <f t="shared" si="13"/>
        <v>47436</v>
      </c>
      <c r="Q156" s="28" t="str">
        <f>VLOOKUP(G156,'[1]PZ a UTZ'!$E$2:$H$335,3,FALSE)</f>
        <v>PZ 10308/96-E.49</v>
      </c>
      <c r="R156" s="28">
        <f>VLOOKUP(G156,'[1]PZ a UTZ'!$E$2:$H$335,4,FALSE)</f>
        <v>44392</v>
      </c>
      <c r="S156" s="28">
        <f t="shared" ref="S156:S167" si="17">EDATE(R156,60)</f>
        <v>46218</v>
      </c>
      <c r="T156" s="27" t="s">
        <v>21</v>
      </c>
      <c r="U156" s="26">
        <v>725339124</v>
      </c>
      <c r="V156" s="25" t="str">
        <f>VLOOKUP(U156,'[1]Tel.sez.'!$C$42:$D$221,2,FALSE)</f>
        <v>26.505 ŽICHOVICE</v>
      </c>
      <c r="W156" s="297" t="s">
        <v>1678</v>
      </c>
      <c r="AC156" s="35" t="s">
        <v>1677</v>
      </c>
      <c r="AD156" s="1" t="b">
        <f>ISERROR(FIND(G156, AC156))</f>
        <v>1</v>
      </c>
      <c r="AE156" s="1" t="b">
        <f>ISERROR(FIND(E156, AC156))</f>
        <v>1</v>
      </c>
      <c r="AF156" s="1" t="str">
        <f t="shared" si="14"/>
        <v>Chyba</v>
      </c>
    </row>
    <row r="157" spans="1:88" ht="14.1" customHeight="1" x14ac:dyDescent="0.2">
      <c r="A157" s="38">
        <v>288</v>
      </c>
      <c r="B157" s="48" t="s">
        <v>1676</v>
      </c>
      <c r="C157" s="47" t="s">
        <v>1675</v>
      </c>
      <c r="D157" s="117" t="s">
        <v>53</v>
      </c>
      <c r="E157" s="35" t="s">
        <v>17</v>
      </c>
      <c r="F157" s="53" t="s">
        <v>16</v>
      </c>
      <c r="G157" s="32">
        <v>26.539000000000001</v>
      </c>
      <c r="H157" s="32" t="s">
        <v>1674</v>
      </c>
      <c r="I157" s="31">
        <v>1974</v>
      </c>
      <c r="J157" s="42">
        <v>45047</v>
      </c>
      <c r="K157" s="42"/>
      <c r="L157" s="42" t="s">
        <v>24</v>
      </c>
      <c r="M157" s="41">
        <v>1973</v>
      </c>
      <c r="N157" s="42" t="s">
        <v>1673</v>
      </c>
      <c r="O157" s="28">
        <v>45070</v>
      </c>
      <c r="P157" s="28">
        <f t="shared" si="13"/>
        <v>46897</v>
      </c>
      <c r="Q157" s="28" t="str">
        <f>VLOOKUP(G157,'[1]PZ a UTZ'!$E$2:$H$335,3,FALSE)</f>
        <v>PZ 4329/97-E.49</v>
      </c>
      <c r="R157" s="28">
        <f>VLOOKUP(G157,'[1]PZ a UTZ'!$E$2:$H$335,4,FALSE)</f>
        <v>44005</v>
      </c>
      <c r="S157" s="28">
        <f t="shared" si="17"/>
        <v>45831</v>
      </c>
      <c r="T157" s="27" t="s">
        <v>830</v>
      </c>
      <c r="U157" s="26">
        <v>602117762</v>
      </c>
      <c r="V157" s="25" t="str">
        <f>VLOOKUP(U157,'[1]Tel.sez.'!$C$42:$D$221,2,FALSE)</f>
        <v>V kanceláři</v>
      </c>
      <c r="W157" s="24"/>
      <c r="AC157" s="35" t="s">
        <v>1672</v>
      </c>
      <c r="AD157" s="1" t="b">
        <f>ISERROR(FIND(G157, AC157))</f>
        <v>1</v>
      </c>
      <c r="AE157" s="1" t="b">
        <f>ISERROR(FIND(E157, AC157))</f>
        <v>1</v>
      </c>
      <c r="AF157" s="1" t="str">
        <f t="shared" si="14"/>
        <v>Chyba</v>
      </c>
    </row>
    <row r="158" spans="1:88" ht="14.1" customHeight="1" x14ac:dyDescent="0.2">
      <c r="A158" s="38">
        <v>308</v>
      </c>
      <c r="B158" s="48" t="s">
        <v>1671</v>
      </c>
      <c r="C158" s="47" t="s">
        <v>1670</v>
      </c>
      <c r="D158" s="237" t="s">
        <v>53</v>
      </c>
      <c r="E158" s="168" t="s">
        <v>1669</v>
      </c>
      <c r="F158" s="53" t="s">
        <v>1006</v>
      </c>
      <c r="G158" s="51">
        <v>26.888000000000002</v>
      </c>
      <c r="H158" s="51" t="s">
        <v>1668</v>
      </c>
      <c r="I158" s="50">
        <v>2004</v>
      </c>
      <c r="J158" s="42">
        <v>45078</v>
      </c>
      <c r="K158" s="42"/>
      <c r="L158" s="42" t="s">
        <v>1661</v>
      </c>
      <c r="M158" s="41" t="s">
        <v>1660</v>
      </c>
      <c r="N158" s="42" t="s">
        <v>1667</v>
      </c>
      <c r="O158" s="28">
        <v>45099</v>
      </c>
      <c r="P158" s="28">
        <f t="shared" si="13"/>
        <v>46926</v>
      </c>
      <c r="Q158" s="28" t="str">
        <f>VLOOKUP(G158,'[1]PZ a UTZ'!$E$2:$H$335,3,FALSE)</f>
        <v>PZ 2649/03-E.49</v>
      </c>
      <c r="R158" s="28">
        <f>VLOOKUP(G158,'[1]PZ a UTZ'!$E$2:$H$335,4,FALSE)</f>
        <v>45106</v>
      </c>
      <c r="S158" s="28">
        <f t="shared" si="17"/>
        <v>46933</v>
      </c>
      <c r="T158" s="27" t="s">
        <v>1391</v>
      </c>
      <c r="U158" s="26">
        <v>602668275</v>
      </c>
      <c r="V158" s="25" t="str">
        <f>VLOOKUP(U158,'[1]Tel.sez.'!$C$42:$D$221,2,FALSE)</f>
        <v>JANOVICE</v>
      </c>
      <c r="W158" s="24"/>
      <c r="AC158" s="35" t="s">
        <v>1666</v>
      </c>
      <c r="AD158" s="1" t="b">
        <f>ISERROR(FIND(G158, AC158))</f>
        <v>1</v>
      </c>
      <c r="AE158" s="1" t="b">
        <f>ISERROR(FIND(E158, AC158))</f>
        <v>1</v>
      </c>
      <c r="AF158" s="1" t="str">
        <f t="shared" si="14"/>
        <v>Chyba</v>
      </c>
    </row>
    <row r="159" spans="1:88" ht="14.1" customHeight="1" x14ac:dyDescent="0.2">
      <c r="A159" s="38">
        <v>309</v>
      </c>
      <c r="B159" s="48" t="s">
        <v>1665</v>
      </c>
      <c r="C159" s="47" t="s">
        <v>1664</v>
      </c>
      <c r="D159" s="237" t="s">
        <v>53</v>
      </c>
      <c r="E159" s="35" t="s">
        <v>1663</v>
      </c>
      <c r="F159" s="53" t="s">
        <v>1006</v>
      </c>
      <c r="G159" s="51">
        <v>27.547000000000001</v>
      </c>
      <c r="H159" s="51" t="s">
        <v>1662</v>
      </c>
      <c r="I159" s="50">
        <v>2004</v>
      </c>
      <c r="J159" s="42">
        <v>45078</v>
      </c>
      <c r="K159" s="42"/>
      <c r="L159" s="42" t="s">
        <v>1661</v>
      </c>
      <c r="M159" s="41" t="s">
        <v>1660</v>
      </c>
      <c r="N159" s="42" t="s">
        <v>1659</v>
      </c>
      <c r="O159" s="28">
        <v>45099</v>
      </c>
      <c r="P159" s="28">
        <f t="shared" si="13"/>
        <v>46926</v>
      </c>
      <c r="Q159" s="28" t="str">
        <f>VLOOKUP(G159,'[1]PZ a UTZ'!$E$2:$H$335,3,FALSE)</f>
        <v>PZ 0552/04-E.49</v>
      </c>
      <c r="R159" s="28">
        <f>VLOOKUP(G159,'[1]PZ a UTZ'!$E$2:$H$335,4,FALSE)</f>
        <v>45106</v>
      </c>
      <c r="S159" s="28">
        <f t="shared" si="17"/>
        <v>46933</v>
      </c>
      <c r="T159" s="27" t="s">
        <v>1391</v>
      </c>
      <c r="U159" s="26">
        <v>602668275</v>
      </c>
      <c r="V159" s="25" t="str">
        <f>VLOOKUP(U159,'[1]Tel.sez.'!$C$42:$D$221,2,FALSE)</f>
        <v>JANOVICE</v>
      </c>
      <c r="W159" s="24"/>
      <c r="AC159" s="35" t="s">
        <v>1658</v>
      </c>
      <c r="AD159" s="1" t="b">
        <f>ISERROR(FIND(G159, AC159))</f>
        <v>1</v>
      </c>
      <c r="AE159" s="1" t="b">
        <f>ISERROR(FIND(E159, AC159))</f>
        <v>1</v>
      </c>
      <c r="AF159" s="1" t="str">
        <f t="shared" si="14"/>
        <v>Chyba</v>
      </c>
    </row>
    <row r="160" spans="1:88" ht="14.1" customHeight="1" x14ac:dyDescent="0.2">
      <c r="A160" s="38">
        <v>17</v>
      </c>
      <c r="B160" s="165" t="s">
        <v>1657</v>
      </c>
      <c r="C160" s="164" t="s">
        <v>1656</v>
      </c>
      <c r="D160" s="235" t="s">
        <v>53</v>
      </c>
      <c r="E160" s="66" t="s">
        <v>1655</v>
      </c>
      <c r="F160" s="65" t="s">
        <v>1156</v>
      </c>
      <c r="G160" s="161">
        <v>28.872</v>
      </c>
      <c r="H160" s="161" t="s">
        <v>1654</v>
      </c>
      <c r="I160" s="60">
        <v>2020</v>
      </c>
      <c r="J160" s="61">
        <v>43952</v>
      </c>
      <c r="K160" s="61"/>
      <c r="L160" s="61" t="s">
        <v>569</v>
      </c>
      <c r="M160" s="60">
        <v>2020</v>
      </c>
      <c r="N160" s="59" t="s">
        <v>342</v>
      </c>
      <c r="O160" s="283">
        <v>43970</v>
      </c>
      <c r="P160" s="283">
        <f t="shared" si="13"/>
        <v>45796</v>
      </c>
      <c r="Q160" s="58" t="str">
        <f>VLOOKUP(G160,'[1]PZ a UTZ'!$E$2:$H$335,3,FALSE)</f>
        <v>PZ 1011/20-E.49</v>
      </c>
      <c r="R160" s="58">
        <f>VLOOKUP(G160,'[1]PZ a UTZ'!$E$2:$H$335,4,FALSE)</f>
        <v>43971</v>
      </c>
      <c r="S160" s="58">
        <f t="shared" si="17"/>
        <v>45797</v>
      </c>
      <c r="T160" s="57" t="s">
        <v>1557</v>
      </c>
      <c r="U160" s="56">
        <v>724214647</v>
      </c>
      <c r="V160" s="159" t="str">
        <f>VLOOKUP(U160,'[1]Tel.sez.'!$C$42:$D$221,2,FALSE)</f>
        <v>28,872+ HOSTOUŇ</v>
      </c>
      <c r="W160" s="24"/>
      <c r="AC160" s="121" t="s">
        <v>1648</v>
      </c>
      <c r="AD160" s="1" t="b">
        <f>ISERROR(FIND(G160, AC160))</f>
        <v>1</v>
      </c>
      <c r="AE160" s="1" t="b">
        <f>ISERROR(FIND(E160, AC160))</f>
        <v>1</v>
      </c>
      <c r="AF160" s="1" t="str">
        <f t="shared" si="14"/>
        <v>Chyba</v>
      </c>
    </row>
    <row r="161" spans="1:32" ht="14.1" customHeight="1" x14ac:dyDescent="0.2">
      <c r="A161" s="38">
        <v>394</v>
      </c>
      <c r="B161" s="195" t="s">
        <v>1653</v>
      </c>
      <c r="C161" s="195" t="s">
        <v>1652</v>
      </c>
      <c r="D161" s="163" t="s">
        <v>7</v>
      </c>
      <c r="E161" s="66" t="s">
        <v>1595</v>
      </c>
      <c r="F161" s="65" t="s">
        <v>26</v>
      </c>
      <c r="G161" s="162">
        <v>30.015000000000001</v>
      </c>
      <c r="H161" s="161"/>
      <c r="I161" s="160">
        <v>2019</v>
      </c>
      <c r="J161" s="61">
        <v>43617</v>
      </c>
      <c r="K161" s="61"/>
      <c r="L161" s="233" t="s">
        <v>1651</v>
      </c>
      <c r="M161" s="232">
        <v>2019</v>
      </c>
      <c r="N161" s="248" t="s">
        <v>1650</v>
      </c>
      <c r="O161" s="247">
        <v>45505</v>
      </c>
      <c r="P161" s="247">
        <f t="shared" si="13"/>
        <v>47331</v>
      </c>
      <c r="Q161" s="58" t="str">
        <f>VLOOKUP(E161,'[1]PZ a UTZ'!$C$341:$H$464,5,FALSE)</f>
        <v>PZ 0955/19-E.49</v>
      </c>
      <c r="R161" s="58">
        <f>VLOOKUP(E161,'[1]PZ a UTZ'!$C$341:$H$464,6,FALSE)</f>
        <v>43641</v>
      </c>
      <c r="S161" s="58">
        <f t="shared" si="17"/>
        <v>45468</v>
      </c>
      <c r="T161" s="57" t="s">
        <v>31</v>
      </c>
      <c r="U161" s="56">
        <v>725339123</v>
      </c>
      <c r="V161" s="159" t="str">
        <f>VLOOKUP(U161,'[1]Tel.sez.'!$C$42:$D$221,2,FALSE)</f>
        <v>31.284</v>
      </c>
      <c r="W161" s="141" t="s">
        <v>1649</v>
      </c>
      <c r="AC161" s="121" t="s">
        <v>1648</v>
      </c>
      <c r="AD161" s="1" t="b">
        <f>ISERROR(FIND(G161, AC161))</f>
        <v>1</v>
      </c>
      <c r="AE161" s="1" t="b">
        <f>ISERROR(FIND(E161, AC161))</f>
        <v>1</v>
      </c>
      <c r="AF161" s="1" t="str">
        <f t="shared" si="14"/>
        <v>Chyba</v>
      </c>
    </row>
    <row r="162" spans="1:32" ht="14.1" customHeight="1" x14ac:dyDescent="0.2">
      <c r="A162" s="38">
        <v>101</v>
      </c>
      <c r="B162" s="165" t="s">
        <v>1647</v>
      </c>
      <c r="C162" s="164" t="s">
        <v>1646</v>
      </c>
      <c r="D162" s="235" t="s">
        <v>53</v>
      </c>
      <c r="E162" s="66" t="s">
        <v>1595</v>
      </c>
      <c r="F162" s="65" t="s">
        <v>26</v>
      </c>
      <c r="G162" s="161">
        <v>30.202999999999999</v>
      </c>
      <c r="H162" s="161" t="s">
        <v>1645</v>
      </c>
      <c r="I162" s="160">
        <v>2021</v>
      </c>
      <c r="J162" s="59">
        <v>44256</v>
      </c>
      <c r="K162" s="59"/>
      <c r="L162" s="59" t="s">
        <v>456</v>
      </c>
      <c r="M162" s="160">
        <v>2021</v>
      </c>
      <c r="N162" s="59" t="s">
        <v>450</v>
      </c>
      <c r="O162" s="58">
        <v>44268</v>
      </c>
      <c r="P162" s="58">
        <f t="shared" ref="P162:P193" si="18">EDATE(O162,60)</f>
        <v>46094</v>
      </c>
      <c r="Q162" s="58" t="str">
        <f>VLOOKUP(G162,'[1]PZ a UTZ'!$E$2:$H$335,3,FALSE)</f>
        <v>PZ 0708/21-E.49</v>
      </c>
      <c r="R162" s="58">
        <f>VLOOKUP(G162,'[1]PZ a UTZ'!$E$2:$H$335,4,FALSE)</f>
        <v>44277</v>
      </c>
      <c r="S162" s="58">
        <f t="shared" si="17"/>
        <v>46103</v>
      </c>
      <c r="T162" s="57" t="s">
        <v>31</v>
      </c>
      <c r="U162" s="56">
        <v>725339123</v>
      </c>
      <c r="V162" s="159" t="str">
        <f>VLOOKUP(U162,'[1]Tel.sez.'!$C$42:$D$221,2,FALSE)</f>
        <v>31.284</v>
      </c>
      <c r="W162" s="24"/>
      <c r="AC162" s="121" t="s">
        <v>1644</v>
      </c>
      <c r="AD162" s="1" t="b">
        <f>ISERROR(FIND(G162, AC162))</f>
        <v>1</v>
      </c>
      <c r="AE162" s="1" t="b">
        <f>ISERROR(FIND(E162, AC162))</f>
        <v>1</v>
      </c>
      <c r="AF162" s="1" t="str">
        <f t="shared" si="14"/>
        <v>Chyba</v>
      </c>
    </row>
    <row r="163" spans="1:32" ht="14.1" customHeight="1" x14ac:dyDescent="0.2">
      <c r="A163" s="38">
        <v>127</v>
      </c>
      <c r="B163" s="48" t="s">
        <v>1643</v>
      </c>
      <c r="C163" s="47" t="s">
        <v>1642</v>
      </c>
      <c r="D163" s="227" t="s">
        <v>53</v>
      </c>
      <c r="E163" s="35" t="s">
        <v>1641</v>
      </c>
      <c r="F163" s="296" t="s">
        <v>1640</v>
      </c>
      <c r="G163" s="51">
        <v>30.338999999999999</v>
      </c>
      <c r="H163" s="51" t="s">
        <v>1639</v>
      </c>
      <c r="I163" s="50">
        <v>1983</v>
      </c>
      <c r="J163" s="128">
        <v>44348</v>
      </c>
      <c r="K163" s="128"/>
      <c r="L163" s="295" t="s">
        <v>34</v>
      </c>
      <c r="M163" s="294">
        <v>1987</v>
      </c>
      <c r="N163" s="128" t="s">
        <v>1638</v>
      </c>
      <c r="O163" s="28">
        <v>44362</v>
      </c>
      <c r="P163" s="28">
        <f t="shared" si="18"/>
        <v>46188</v>
      </c>
      <c r="Q163" s="28" t="str">
        <f>VLOOKUP(G163,'[1]PZ a UTZ'!$E$2:$H$335,3,FALSE)</f>
        <v>PZ 12059/96-E.49</v>
      </c>
      <c r="R163" s="28">
        <f>VLOOKUP(G163,'[1]PZ a UTZ'!$E$2:$H$335,4,FALSE)</f>
        <v>44362</v>
      </c>
      <c r="S163" s="28">
        <f t="shared" si="17"/>
        <v>46188</v>
      </c>
      <c r="T163" s="27" t="s">
        <v>531</v>
      </c>
      <c r="U163" s="26">
        <v>724644317</v>
      </c>
      <c r="V163" s="25" t="s">
        <v>1637</v>
      </c>
      <c r="W163" s="24"/>
      <c r="AC163" s="121" t="s">
        <v>1636</v>
      </c>
      <c r="AD163" s="1" t="b">
        <f>ISERROR(FIND(G163, AC163))</f>
        <v>1</v>
      </c>
      <c r="AE163" s="1" t="b">
        <f>ISERROR(FIND(E163, AC163))</f>
        <v>1</v>
      </c>
      <c r="AF163" s="1" t="str">
        <f t="shared" si="14"/>
        <v>Chyba</v>
      </c>
    </row>
    <row r="164" spans="1:32" ht="14.1" customHeight="1" x14ac:dyDescent="0.2">
      <c r="A164" s="38">
        <v>118</v>
      </c>
      <c r="B164" s="48" t="s">
        <v>1635</v>
      </c>
      <c r="C164" s="47" t="s">
        <v>1634</v>
      </c>
      <c r="D164" s="227" t="s">
        <v>53</v>
      </c>
      <c r="E164" s="35" t="s">
        <v>1595</v>
      </c>
      <c r="F164" s="53" t="s">
        <v>26</v>
      </c>
      <c r="G164" s="51">
        <v>31.283999999999999</v>
      </c>
      <c r="H164" s="51" t="s">
        <v>1633</v>
      </c>
      <c r="I164" s="50">
        <v>1976</v>
      </c>
      <c r="J164" s="29">
        <v>44317</v>
      </c>
      <c r="K164" s="29"/>
      <c r="L164" s="42" t="s">
        <v>333</v>
      </c>
      <c r="M164" s="41">
        <v>2006</v>
      </c>
      <c r="N164" s="29" t="s">
        <v>1632</v>
      </c>
      <c r="O164" s="28">
        <v>44343</v>
      </c>
      <c r="P164" s="28">
        <f t="shared" si="18"/>
        <v>46169</v>
      </c>
      <c r="Q164" s="28" t="str">
        <f>VLOOKUP(G164,'[1]PZ a UTZ'!$E$2:$H$335,3,FALSE)</f>
        <v>PZ 10309/96-E.49</v>
      </c>
      <c r="R164" s="28">
        <f>VLOOKUP(G164,'[1]PZ a UTZ'!$E$2:$H$335,4,FALSE)</f>
        <v>44378</v>
      </c>
      <c r="S164" s="28">
        <f t="shared" si="17"/>
        <v>46204</v>
      </c>
      <c r="T164" s="27" t="s">
        <v>31</v>
      </c>
      <c r="U164" s="26">
        <v>725339123</v>
      </c>
      <c r="V164" s="25" t="str">
        <f>VLOOKUP(U164,'[1]Tel.sez.'!$C$42:$D$221,2,FALSE)</f>
        <v>31.284</v>
      </c>
      <c r="W164" s="24"/>
      <c r="AC164" s="121" t="s">
        <v>1631</v>
      </c>
      <c r="AD164" s="1" t="b">
        <f>ISERROR(FIND(G164, AC164))</f>
        <v>1</v>
      </c>
      <c r="AE164" s="1" t="b">
        <f>ISERROR(FIND(E164, AC164))</f>
        <v>1</v>
      </c>
      <c r="AF164" s="1" t="str">
        <f t="shared" si="14"/>
        <v>Chyba</v>
      </c>
    </row>
    <row r="165" spans="1:32" ht="14.1" customHeight="1" x14ac:dyDescent="0.2">
      <c r="A165" s="38">
        <v>176</v>
      </c>
      <c r="B165" s="48" t="s">
        <v>1630</v>
      </c>
      <c r="C165" s="47" t="s">
        <v>1629</v>
      </c>
      <c r="D165" s="227" t="s">
        <v>53</v>
      </c>
      <c r="E165" s="35" t="s">
        <v>1628</v>
      </c>
      <c r="F165" s="53" t="s">
        <v>1156</v>
      </c>
      <c r="G165" s="51">
        <v>31.678000000000001</v>
      </c>
      <c r="H165" s="51" t="s">
        <v>1627</v>
      </c>
      <c r="I165" s="41">
        <v>2016</v>
      </c>
      <c r="J165" s="42">
        <v>44501</v>
      </c>
      <c r="K165" s="42"/>
      <c r="L165" s="42" t="s">
        <v>569</v>
      </c>
      <c r="M165" s="41">
        <v>2016</v>
      </c>
      <c r="N165" s="42" t="s">
        <v>1626</v>
      </c>
      <c r="O165" s="236">
        <v>44504</v>
      </c>
      <c r="P165" s="236">
        <f t="shared" si="18"/>
        <v>46330</v>
      </c>
      <c r="Q165" s="28" t="str">
        <f>VLOOKUP(G165,'[1]PZ a UTZ'!$E$2:$H$335,3,FALSE)</f>
        <v>PZ 2423/16-E.49</v>
      </c>
      <c r="R165" s="28">
        <f>VLOOKUP(G165,'[1]PZ a UTZ'!$E$2:$H$335,4,FALSE)</f>
        <v>44463</v>
      </c>
      <c r="S165" s="28">
        <f t="shared" si="17"/>
        <v>46289</v>
      </c>
      <c r="T165" s="27" t="s">
        <v>1557</v>
      </c>
      <c r="U165" s="26">
        <v>724214647</v>
      </c>
      <c r="V165" s="25" t="str">
        <f>VLOOKUP(U165,'[1]Tel.sez.'!$C$42:$D$221,2,FALSE)</f>
        <v>28,872+ HOSTOUŇ</v>
      </c>
      <c r="W165" s="24"/>
      <c r="AC165" s="121" t="s">
        <v>1625</v>
      </c>
      <c r="AD165" s="1" t="b">
        <f>ISERROR(FIND(G165, AC165))</f>
        <v>1</v>
      </c>
      <c r="AE165" s="1" t="b">
        <f>ISERROR(FIND(E165, AC165))</f>
        <v>1</v>
      </c>
      <c r="AF165" s="1" t="str">
        <f t="shared" si="14"/>
        <v>Chyba</v>
      </c>
    </row>
    <row r="166" spans="1:32" ht="14.1" customHeight="1" x14ac:dyDescent="0.2">
      <c r="A166" s="38">
        <v>21</v>
      </c>
      <c r="B166" s="48" t="s">
        <v>1624</v>
      </c>
      <c r="C166" s="47" t="s">
        <v>1623</v>
      </c>
      <c r="D166" s="117" t="s">
        <v>53</v>
      </c>
      <c r="E166" s="35" t="s">
        <v>1616</v>
      </c>
      <c r="F166" s="149" t="s">
        <v>16</v>
      </c>
      <c r="G166" s="32">
        <v>32.143999999999998</v>
      </c>
      <c r="H166" s="32" t="s">
        <v>1622</v>
      </c>
      <c r="I166" s="31">
        <v>2015</v>
      </c>
      <c r="J166" s="128">
        <v>43952</v>
      </c>
      <c r="K166" s="128"/>
      <c r="L166" s="29" t="s">
        <v>34</v>
      </c>
      <c r="M166" s="293">
        <v>2015</v>
      </c>
      <c r="N166" s="128" t="s">
        <v>1621</v>
      </c>
      <c r="O166" s="28">
        <v>43978</v>
      </c>
      <c r="P166" s="28">
        <f t="shared" si="18"/>
        <v>45804</v>
      </c>
      <c r="Q166" s="28" t="str">
        <f>VLOOKUP(G166,'[1]PZ a UTZ'!$E$2:$H$335,3,FALSE)</f>
        <v>PZ 1716/15-E.49</v>
      </c>
      <c r="R166" s="28">
        <f>VLOOKUP(G166,'[1]PZ a UTZ'!$E$2:$H$335,4,FALSE)</f>
        <v>43936</v>
      </c>
      <c r="S166" s="28">
        <f t="shared" si="17"/>
        <v>45762</v>
      </c>
      <c r="T166" s="27" t="s">
        <v>830</v>
      </c>
      <c r="U166" s="26">
        <v>602117762</v>
      </c>
      <c r="V166" s="25" t="str">
        <f>VLOOKUP(U166,'[1]Tel.sez.'!$C$42:$D$221,2,FALSE)</f>
        <v>V kanceláři</v>
      </c>
      <c r="W166" s="24"/>
      <c r="AC166" s="121" t="s">
        <v>1619</v>
      </c>
      <c r="AD166" s="1" t="b">
        <f>ISERROR(FIND(G166, AC166))</f>
        <v>1</v>
      </c>
      <c r="AE166" s="1" t="b">
        <f>ISERROR(FIND(E166, AC166))</f>
        <v>1</v>
      </c>
      <c r="AF166" s="1" t="str">
        <f t="shared" si="14"/>
        <v>Chyba</v>
      </c>
    </row>
    <row r="167" spans="1:32" ht="14.1" customHeight="1" x14ac:dyDescent="0.2">
      <c r="A167" s="38">
        <v>115</v>
      </c>
      <c r="B167" s="48" t="s">
        <v>1618</v>
      </c>
      <c r="C167" s="47" t="s">
        <v>1617</v>
      </c>
      <c r="D167" s="36" t="s">
        <v>7</v>
      </c>
      <c r="E167" s="35" t="s">
        <v>1616</v>
      </c>
      <c r="F167" s="53" t="s">
        <v>16</v>
      </c>
      <c r="G167" s="52">
        <v>32.499000000000002</v>
      </c>
      <c r="H167" s="51"/>
      <c r="I167" s="50">
        <v>2006</v>
      </c>
      <c r="J167" s="42">
        <v>44317</v>
      </c>
      <c r="K167" s="42"/>
      <c r="L167" s="42" t="s">
        <v>14</v>
      </c>
      <c r="M167" s="41">
        <v>2006</v>
      </c>
      <c r="N167" s="42" t="s">
        <v>1620</v>
      </c>
      <c r="O167" s="28">
        <v>44334</v>
      </c>
      <c r="P167" s="28">
        <f t="shared" si="18"/>
        <v>46160</v>
      </c>
      <c r="Q167" s="28" t="str">
        <f>VLOOKUP(E167,'[1]PZ a UTZ'!$C$341:$H$464,5,FALSE)</f>
        <v>PZ 0594/06-E.49</v>
      </c>
      <c r="R167" s="28">
        <f>VLOOKUP(E167,'[1]PZ a UTZ'!$C$341:$H$464,6,FALSE)</f>
        <v>44415</v>
      </c>
      <c r="S167" s="28">
        <f t="shared" si="17"/>
        <v>46241</v>
      </c>
      <c r="T167" s="27" t="s">
        <v>830</v>
      </c>
      <c r="U167" s="26">
        <v>602117762</v>
      </c>
      <c r="V167" s="25" t="str">
        <f>VLOOKUP(U167,'[1]Tel.sez.'!$C$42:$D$221,2,FALSE)</f>
        <v>V kanceláři</v>
      </c>
      <c r="W167" s="24" t="s">
        <v>11</v>
      </c>
      <c r="AC167" s="292" t="s">
        <v>1619</v>
      </c>
      <c r="AD167" s="1" t="b">
        <f>ISERROR(FIND(G167, AC167))</f>
        <v>1</v>
      </c>
      <c r="AE167" s="1" t="b">
        <f>ISERROR(FIND(E167, AC167))</f>
        <v>1</v>
      </c>
      <c r="AF167" s="1" t="str">
        <f t="shared" si="14"/>
        <v>Chyba</v>
      </c>
    </row>
    <row r="168" spans="1:32" ht="14.1" customHeight="1" x14ac:dyDescent="0.25">
      <c r="A168" s="38">
        <v>116</v>
      </c>
      <c r="B168" s="153" t="s">
        <v>1618</v>
      </c>
      <c r="C168" s="152" t="s">
        <v>1617</v>
      </c>
      <c r="D168" s="171" t="s">
        <v>41</v>
      </c>
      <c r="E168" s="82" t="s">
        <v>1616</v>
      </c>
      <c r="F168" s="81" t="s">
        <v>16</v>
      </c>
      <c r="G168" s="80">
        <v>32.499000000000002</v>
      </c>
      <c r="H168" s="79"/>
      <c r="I168" s="78">
        <v>2006</v>
      </c>
      <c r="J168" s="150">
        <v>44317</v>
      </c>
      <c r="K168" s="150"/>
      <c r="L168" s="76" t="s">
        <v>762</v>
      </c>
      <c r="M168" s="151">
        <v>2006</v>
      </c>
      <c r="N168" s="150" t="s">
        <v>1615</v>
      </c>
      <c r="O168" s="75">
        <v>44334</v>
      </c>
      <c r="P168" s="75">
        <f t="shared" si="18"/>
        <v>46160</v>
      </c>
      <c r="Q168" s="257"/>
      <c r="R168" s="257"/>
      <c r="S168" s="257"/>
      <c r="T168" s="73" t="s">
        <v>830</v>
      </c>
      <c r="U168" s="72">
        <v>602117762</v>
      </c>
      <c r="V168" s="55" t="str">
        <f>VLOOKUP(U168,'[1]Tel.sez.'!$C$42:$D$221,2,FALSE)</f>
        <v>V kanceláři</v>
      </c>
      <c r="W168" s="71"/>
      <c r="AC168" s="121" t="s">
        <v>1604</v>
      </c>
      <c r="AD168" s="1" t="b">
        <f>ISERROR(FIND(G168, AC168))</f>
        <v>1</v>
      </c>
      <c r="AE168" s="1" t="b">
        <f>ISERROR(FIND(E168, AC168))</f>
        <v>1</v>
      </c>
      <c r="AF168" s="1" t="str">
        <f t="shared" si="14"/>
        <v>Chyba</v>
      </c>
    </row>
    <row r="169" spans="1:32" ht="14.1" customHeight="1" x14ac:dyDescent="0.2">
      <c r="A169" s="38">
        <v>119</v>
      </c>
      <c r="B169" s="48" t="s">
        <v>1614</v>
      </c>
      <c r="C169" s="47" t="s">
        <v>1613</v>
      </c>
      <c r="D169" s="227" t="s">
        <v>53</v>
      </c>
      <c r="E169" s="35" t="s">
        <v>1595</v>
      </c>
      <c r="F169" s="53" t="s">
        <v>26</v>
      </c>
      <c r="G169" s="51">
        <v>32.713000000000001</v>
      </c>
      <c r="H169" s="51" t="s">
        <v>1612</v>
      </c>
      <c r="I169" s="50">
        <v>1976</v>
      </c>
      <c r="J169" s="29">
        <v>44317</v>
      </c>
      <c r="K169" s="29"/>
      <c r="L169" s="42" t="s">
        <v>333</v>
      </c>
      <c r="M169" s="41">
        <v>2006</v>
      </c>
      <c r="N169" s="29" t="s">
        <v>1611</v>
      </c>
      <c r="O169" s="28">
        <v>44343</v>
      </c>
      <c r="P169" s="28">
        <f t="shared" si="18"/>
        <v>46169</v>
      </c>
      <c r="Q169" s="28" t="str">
        <f>VLOOKUP(G169,'[1]PZ a UTZ'!$E$2:$H$335,3,FALSE)</f>
        <v>PZ 10310/96-E.49</v>
      </c>
      <c r="R169" s="28">
        <f>VLOOKUP(G169,'[1]PZ a UTZ'!$E$2:$H$335,4,FALSE)</f>
        <v>44378</v>
      </c>
      <c r="S169" s="28">
        <f>EDATE(R169,60)</f>
        <v>46204</v>
      </c>
      <c r="T169" s="27" t="s">
        <v>31</v>
      </c>
      <c r="U169" s="26">
        <v>725339123</v>
      </c>
      <c r="V169" s="25" t="str">
        <f>VLOOKUP(U169,'[1]Tel.sez.'!$C$42:$D$221,2,FALSE)</f>
        <v>31.284</v>
      </c>
      <c r="W169" s="24"/>
      <c r="AC169" s="126" t="s">
        <v>1610</v>
      </c>
      <c r="AD169" s="1" t="b">
        <f>ISERROR(FIND(G169, AC169))</f>
        <v>1</v>
      </c>
      <c r="AE169" s="1" t="b">
        <f>ISERROR(FIND(E169, AC169))</f>
        <v>1</v>
      </c>
      <c r="AF169" s="1" t="str">
        <f t="shared" si="14"/>
        <v>Chyba</v>
      </c>
    </row>
    <row r="170" spans="1:32" ht="14.1" customHeight="1" x14ac:dyDescent="0.2">
      <c r="A170" s="38">
        <v>177</v>
      </c>
      <c r="B170" s="48" t="s">
        <v>1609</v>
      </c>
      <c r="C170" s="47" t="s">
        <v>1608</v>
      </c>
      <c r="D170" s="227" t="s">
        <v>53</v>
      </c>
      <c r="E170" s="35" t="s">
        <v>1607</v>
      </c>
      <c r="F170" s="53" t="s">
        <v>1156</v>
      </c>
      <c r="G170" s="51">
        <v>33.305999999999997</v>
      </c>
      <c r="H170" s="51" t="s">
        <v>1606</v>
      </c>
      <c r="I170" s="41">
        <v>2016</v>
      </c>
      <c r="J170" s="42">
        <v>44501</v>
      </c>
      <c r="K170" s="42"/>
      <c r="L170" s="42" t="s">
        <v>569</v>
      </c>
      <c r="M170" s="41">
        <v>2016</v>
      </c>
      <c r="N170" s="42" t="s">
        <v>1605</v>
      </c>
      <c r="O170" s="236">
        <v>44504</v>
      </c>
      <c r="P170" s="236">
        <f t="shared" si="18"/>
        <v>46330</v>
      </c>
      <c r="Q170" s="28" t="str">
        <f>VLOOKUP(G170,'[1]PZ a UTZ'!$E$2:$H$335,3,FALSE)</f>
        <v>PZ 2424/16-E.49</v>
      </c>
      <c r="R170" s="28">
        <f>VLOOKUP(G170,'[1]PZ a UTZ'!$E$2:$H$335,4,FALSE)</f>
        <v>44463</v>
      </c>
      <c r="S170" s="28">
        <f>EDATE(R170,60)</f>
        <v>46289</v>
      </c>
      <c r="T170" s="27" t="s">
        <v>1557</v>
      </c>
      <c r="U170" s="26">
        <v>724214647</v>
      </c>
      <c r="V170" s="25" t="str">
        <f>VLOOKUP(U170,'[1]Tel.sez.'!$C$42:$D$221,2,FALSE)</f>
        <v>28,872+ HOSTOUŇ</v>
      </c>
      <c r="W170" s="24"/>
      <c r="AC170" s="292" t="s">
        <v>1604</v>
      </c>
      <c r="AD170" s="1" t="b">
        <f>ISERROR(FIND(G170, AC170))</f>
        <v>1</v>
      </c>
      <c r="AE170" s="1" t="b">
        <f>ISERROR(FIND(E170, AC170))</f>
        <v>1</v>
      </c>
      <c r="AF170" s="1" t="str">
        <f t="shared" si="14"/>
        <v>Chyba</v>
      </c>
    </row>
    <row r="171" spans="1:32" ht="14.1" customHeight="1" x14ac:dyDescent="0.2">
      <c r="A171" s="38">
        <v>82</v>
      </c>
      <c r="B171" s="48" t="s">
        <v>1603</v>
      </c>
      <c r="C171" s="47" t="s">
        <v>1602</v>
      </c>
      <c r="D171" s="227" t="s">
        <v>53</v>
      </c>
      <c r="E171" s="35" t="s">
        <v>1601</v>
      </c>
      <c r="F171" s="53" t="s">
        <v>1006</v>
      </c>
      <c r="G171" s="51">
        <v>33.378</v>
      </c>
      <c r="H171" s="51" t="s">
        <v>1600</v>
      </c>
      <c r="I171" s="50">
        <v>2015</v>
      </c>
      <c r="J171" s="42">
        <v>44166</v>
      </c>
      <c r="K171" s="42"/>
      <c r="L171" s="42" t="s">
        <v>333</v>
      </c>
      <c r="M171" s="50">
        <v>2015</v>
      </c>
      <c r="N171" s="42" t="s">
        <v>1599</v>
      </c>
      <c r="O171" s="28">
        <v>44183</v>
      </c>
      <c r="P171" s="28">
        <f t="shared" si="18"/>
        <v>46009</v>
      </c>
      <c r="Q171" s="28" t="str">
        <f>VLOOKUP(G171,'[1]PZ a UTZ'!$E$2:$H$335,3,FALSE)</f>
        <v>PZ 2731/15-E.49</v>
      </c>
      <c r="R171" s="28">
        <f>VLOOKUP(G171,'[1]PZ a UTZ'!$E$2:$H$335,4,FALSE)</f>
        <v>44113</v>
      </c>
      <c r="S171" s="28">
        <f>EDATE(R171,60)</f>
        <v>45939</v>
      </c>
      <c r="T171" s="27" t="s">
        <v>1391</v>
      </c>
      <c r="U171" s="26">
        <v>602668275</v>
      </c>
      <c r="V171" s="183" t="str">
        <f>VLOOKUP(U171,'[1]Tel.sez.'!$C$42:$D$221,2,FALSE)</f>
        <v>JANOVICE</v>
      </c>
      <c r="W171" s="24"/>
      <c r="AC171" s="124" t="s">
        <v>1598</v>
      </c>
      <c r="AD171" s="1" t="b">
        <f>ISERROR(FIND(G171, AC171))</f>
        <v>1</v>
      </c>
      <c r="AE171" s="1" t="b">
        <f>ISERROR(FIND(E171, AC171))</f>
        <v>1</v>
      </c>
      <c r="AF171" s="1" t="str">
        <f t="shared" si="14"/>
        <v>Chyba</v>
      </c>
    </row>
    <row r="172" spans="1:32" ht="14.1" customHeight="1" x14ac:dyDescent="0.2">
      <c r="A172" s="38">
        <v>120</v>
      </c>
      <c r="B172" s="48" t="s">
        <v>1597</v>
      </c>
      <c r="C172" s="47" t="s">
        <v>1596</v>
      </c>
      <c r="D172" s="227" t="s">
        <v>53</v>
      </c>
      <c r="E172" s="35" t="s">
        <v>1595</v>
      </c>
      <c r="F172" s="53" t="s">
        <v>26</v>
      </c>
      <c r="G172" s="51">
        <v>33.854999999999997</v>
      </c>
      <c r="H172" s="51" t="s">
        <v>1594</v>
      </c>
      <c r="I172" s="50">
        <v>1976</v>
      </c>
      <c r="J172" s="29">
        <v>44317</v>
      </c>
      <c r="K172" s="29"/>
      <c r="L172" s="42" t="s">
        <v>333</v>
      </c>
      <c r="M172" s="41">
        <v>2006</v>
      </c>
      <c r="N172" s="29" t="s">
        <v>1593</v>
      </c>
      <c r="O172" s="28">
        <v>44343</v>
      </c>
      <c r="P172" s="28">
        <f t="shared" si="18"/>
        <v>46169</v>
      </c>
      <c r="Q172" s="28" t="str">
        <f>VLOOKUP(G172,'[1]PZ a UTZ'!$E$2:$H$335,3,FALSE)</f>
        <v>PZ 10311/96-E.49</v>
      </c>
      <c r="R172" s="28">
        <f>VLOOKUP(G172,'[1]PZ a UTZ'!$E$2:$H$335,4,FALSE)</f>
        <v>44406</v>
      </c>
      <c r="S172" s="28">
        <f>EDATE(R172,60)</f>
        <v>46232</v>
      </c>
      <c r="T172" s="27" t="s">
        <v>31</v>
      </c>
      <c r="U172" s="26">
        <v>725339123</v>
      </c>
      <c r="V172" s="25" t="str">
        <f>VLOOKUP(U172,'[1]Tel.sez.'!$C$42:$D$221,2,FALSE)</f>
        <v>31.284</v>
      </c>
      <c r="W172" s="24"/>
      <c r="AC172" s="126" t="s">
        <v>1592</v>
      </c>
      <c r="AD172" s="1" t="b">
        <f>ISERROR(FIND(G172, AC172))</f>
        <v>1</v>
      </c>
      <c r="AE172" s="1" t="b">
        <f>ISERROR(FIND(E172, AC172))</f>
        <v>1</v>
      </c>
      <c r="AF172" s="1" t="str">
        <f t="shared" si="14"/>
        <v>Chyba</v>
      </c>
    </row>
    <row r="173" spans="1:32" ht="14.1" customHeight="1" x14ac:dyDescent="0.2">
      <c r="A173" s="38">
        <v>80</v>
      </c>
      <c r="B173" s="37" t="s">
        <v>1590</v>
      </c>
      <c r="C173" s="37" t="s">
        <v>1589</v>
      </c>
      <c r="D173" s="239" t="s">
        <v>680</v>
      </c>
      <c r="E173" s="35" t="s">
        <v>1576</v>
      </c>
      <c r="F173" s="53" t="s">
        <v>1006</v>
      </c>
      <c r="G173" s="52">
        <v>33.957999999999998</v>
      </c>
      <c r="H173" s="51"/>
      <c r="I173" s="50">
        <v>2015</v>
      </c>
      <c r="J173" s="42">
        <v>44166</v>
      </c>
      <c r="K173" s="42"/>
      <c r="L173" s="42" t="s">
        <v>333</v>
      </c>
      <c r="M173" s="50">
        <v>2015</v>
      </c>
      <c r="N173" s="42" t="s">
        <v>1588</v>
      </c>
      <c r="O173" s="28">
        <v>44182</v>
      </c>
      <c r="P173" s="28">
        <f t="shared" si="18"/>
        <v>46008</v>
      </c>
      <c r="Q173" s="28" t="str">
        <f>VLOOKUP(E173,'[1]PZ a UTZ'!$C$341:$H$464,5,FALSE)</f>
        <v>PZ 2735/15-E.49</v>
      </c>
      <c r="R173" s="28">
        <f>VLOOKUP(E173,'[1]PZ a UTZ'!$C$341:$H$464,6,FALSE)</f>
        <v>44113</v>
      </c>
      <c r="S173" s="28">
        <f>EDATE(R173,60)</f>
        <v>45939</v>
      </c>
      <c r="T173" s="27" t="s">
        <v>1391</v>
      </c>
      <c r="U173" s="26">
        <v>602668275</v>
      </c>
      <c r="V173" s="25" t="str">
        <f>VLOOKUP(U173,'[1]Tel.sez.'!$C$42:$D$221,2,FALSE)</f>
        <v>JANOVICE</v>
      </c>
      <c r="W173" s="24"/>
      <c r="AC173" s="126" t="s">
        <v>1591</v>
      </c>
      <c r="AD173" s="1" t="b">
        <f>ISERROR(FIND(G173, AC173))</f>
        <v>1</v>
      </c>
      <c r="AE173" s="1" t="b">
        <f>ISERROR(FIND(E173, AC173))</f>
        <v>1</v>
      </c>
      <c r="AF173" s="1" t="str">
        <f t="shared" si="14"/>
        <v>Chyba</v>
      </c>
    </row>
    <row r="174" spans="1:32" ht="14.1" customHeight="1" x14ac:dyDescent="0.2">
      <c r="A174" s="38">
        <v>81</v>
      </c>
      <c r="B174" s="115" t="s">
        <v>1590</v>
      </c>
      <c r="C174" s="115" t="s">
        <v>1589</v>
      </c>
      <c r="D174" s="114" t="s">
        <v>65</v>
      </c>
      <c r="E174" s="113" t="s">
        <v>1576</v>
      </c>
      <c r="F174" s="112" t="s">
        <v>1006</v>
      </c>
      <c r="G174" s="111">
        <v>33.957999999999998</v>
      </c>
      <c r="H174" s="145" t="s">
        <v>63</v>
      </c>
      <c r="I174" s="108">
        <v>2015</v>
      </c>
      <c r="J174" s="107">
        <v>44166</v>
      </c>
      <c r="K174" s="107"/>
      <c r="L174" s="107" t="s">
        <v>333</v>
      </c>
      <c r="M174" s="108">
        <v>2015</v>
      </c>
      <c r="N174" s="144" t="s">
        <v>1588</v>
      </c>
      <c r="O174" s="143">
        <v>44182</v>
      </c>
      <c r="P174" s="143">
        <f t="shared" si="18"/>
        <v>46008</v>
      </c>
      <c r="Q174" s="74"/>
      <c r="R174" s="74"/>
      <c r="S174" s="74"/>
      <c r="T174" s="105" t="s">
        <v>1391</v>
      </c>
      <c r="U174" s="104">
        <v>602668275</v>
      </c>
      <c r="V174" s="25" t="str">
        <f>VLOOKUP(U174,'[1]Tel.sez.'!$C$42:$D$221,2,FALSE)</f>
        <v>JANOVICE</v>
      </c>
      <c r="W174" s="141"/>
      <c r="AC174" s="291" t="s">
        <v>1587</v>
      </c>
      <c r="AD174" s="1" t="b">
        <f>ISERROR(FIND(G174, AC174))</f>
        <v>1</v>
      </c>
      <c r="AE174" s="1" t="b">
        <f>ISERROR(FIND(E174, AC174))</f>
        <v>1</v>
      </c>
      <c r="AF174" s="1" t="str">
        <f t="shared" si="14"/>
        <v>Chyba</v>
      </c>
    </row>
    <row r="175" spans="1:32" ht="14.1" customHeight="1" x14ac:dyDescent="0.25">
      <c r="A175" s="38">
        <v>314</v>
      </c>
      <c r="B175" s="84" t="s">
        <v>919</v>
      </c>
      <c r="C175" s="84" t="s">
        <v>918</v>
      </c>
      <c r="D175" s="83" t="s">
        <v>41</v>
      </c>
      <c r="E175" s="82" t="s">
        <v>907</v>
      </c>
      <c r="F175" s="81" t="s">
        <v>513</v>
      </c>
      <c r="G175" s="80">
        <v>33.957999999999998</v>
      </c>
      <c r="H175" s="79" t="s">
        <v>873</v>
      </c>
      <c r="I175" s="78">
        <v>2008</v>
      </c>
      <c r="J175" s="150">
        <v>45170</v>
      </c>
      <c r="K175" s="150"/>
      <c r="L175" s="150" t="s">
        <v>1586</v>
      </c>
      <c r="M175" s="151">
        <v>1979</v>
      </c>
      <c r="N175" s="150" t="s">
        <v>1585</v>
      </c>
      <c r="O175" s="75">
        <v>45174</v>
      </c>
      <c r="P175" s="75">
        <f t="shared" si="18"/>
        <v>47001</v>
      </c>
      <c r="Q175" s="74"/>
      <c r="R175" s="74"/>
      <c r="S175" s="74"/>
      <c r="T175" s="73" t="s">
        <v>836</v>
      </c>
      <c r="U175" s="72">
        <v>725339118</v>
      </c>
      <c r="V175" s="55" t="str">
        <f>VLOOKUP(U175,'[1]Tel.sez.'!$C$42:$D$221,2,FALSE)</f>
        <v>V kanceláři</v>
      </c>
      <c r="W175" s="71"/>
      <c r="AC175" s="140" t="s">
        <v>1584</v>
      </c>
      <c r="AD175" s="1" t="b">
        <f>ISERROR(FIND(G175, AC175))</f>
        <v>1</v>
      </c>
      <c r="AE175" s="1" t="b">
        <f>ISERROR(FIND(E175, AC175))</f>
        <v>1</v>
      </c>
      <c r="AF175" s="1" t="str">
        <f t="shared" si="14"/>
        <v>Chyba</v>
      </c>
    </row>
    <row r="176" spans="1:32" ht="14.1" customHeight="1" x14ac:dyDescent="0.2">
      <c r="A176" s="38">
        <v>402</v>
      </c>
      <c r="B176" s="103" t="s">
        <v>1583</v>
      </c>
      <c r="C176" s="102" t="s">
        <v>1582</v>
      </c>
      <c r="D176" s="262" t="s">
        <v>37</v>
      </c>
      <c r="E176" s="35" t="s">
        <v>1581</v>
      </c>
      <c r="F176" s="53" t="s">
        <v>513</v>
      </c>
      <c r="G176" s="52">
        <v>33.957999999999998</v>
      </c>
      <c r="H176" s="51"/>
      <c r="I176" s="50">
        <v>1986</v>
      </c>
      <c r="J176" s="42">
        <v>43678</v>
      </c>
      <c r="K176" s="42"/>
      <c r="L176" s="42" t="s">
        <v>859</v>
      </c>
      <c r="M176" s="41">
        <v>1989</v>
      </c>
      <c r="N176" s="42" t="s">
        <v>1580</v>
      </c>
      <c r="O176" s="28">
        <v>45519</v>
      </c>
      <c r="P176" s="28">
        <f t="shared" si="18"/>
        <v>47345</v>
      </c>
      <c r="Q176" s="28" t="s">
        <v>951</v>
      </c>
      <c r="R176" s="28">
        <v>43938</v>
      </c>
      <c r="S176" s="28">
        <f>EDATE(R176,60)</f>
        <v>45764</v>
      </c>
      <c r="T176" s="27" t="s">
        <v>864</v>
      </c>
      <c r="U176" s="26">
        <v>724862430</v>
      </c>
      <c r="V176" s="25" t="str">
        <f>VLOOKUP(U176,'[1]Tel.sez.'!$C$42:$D$221,2,FALSE)</f>
        <v>V kanceláři</v>
      </c>
      <c r="W176" s="24"/>
      <c r="Y176" s="157"/>
      <c r="Z176" s="157"/>
      <c r="AC176" s="126" t="s">
        <v>1579</v>
      </c>
      <c r="AD176" s="1" t="b">
        <f>ISERROR(FIND(G176, AC176))</f>
        <v>1</v>
      </c>
      <c r="AE176" s="1" t="b">
        <f>ISERROR(FIND(E176, AC176))</f>
        <v>1</v>
      </c>
      <c r="AF176" s="1" t="str">
        <f t="shared" si="14"/>
        <v>Chyba</v>
      </c>
    </row>
    <row r="177" spans="1:88" ht="14.1" customHeight="1" x14ac:dyDescent="0.2">
      <c r="A177" s="38">
        <v>83</v>
      </c>
      <c r="B177" s="48" t="s">
        <v>1578</v>
      </c>
      <c r="C177" s="47" t="s">
        <v>1577</v>
      </c>
      <c r="D177" s="227" t="s">
        <v>53</v>
      </c>
      <c r="E177" s="35" t="s">
        <v>1576</v>
      </c>
      <c r="F177" s="53" t="s">
        <v>1006</v>
      </c>
      <c r="G177" s="51">
        <v>34.698</v>
      </c>
      <c r="H177" s="51" t="s">
        <v>1575</v>
      </c>
      <c r="I177" s="50">
        <v>2015</v>
      </c>
      <c r="J177" s="42">
        <v>44166</v>
      </c>
      <c r="K177" s="42"/>
      <c r="L177" s="42" t="s">
        <v>333</v>
      </c>
      <c r="M177" s="50">
        <v>2015</v>
      </c>
      <c r="N177" s="42" t="s">
        <v>1574</v>
      </c>
      <c r="O177" s="28">
        <v>44183</v>
      </c>
      <c r="P177" s="28">
        <f t="shared" si="18"/>
        <v>46009</v>
      </c>
      <c r="Q177" s="28" t="str">
        <f>VLOOKUP(G177,'[1]PZ a UTZ'!$E$2:$H$335,3,FALSE)</f>
        <v>PZ 2732/15-E.49</v>
      </c>
      <c r="R177" s="28">
        <f>VLOOKUP(G177,'[1]PZ a UTZ'!$E$2:$H$335,4,FALSE)</f>
        <v>44113</v>
      </c>
      <c r="S177" s="28">
        <f>EDATE(R177,60)</f>
        <v>45939</v>
      </c>
      <c r="T177" s="27" t="s">
        <v>1391</v>
      </c>
      <c r="U177" s="26">
        <v>602668275</v>
      </c>
      <c r="V177" s="183" t="str">
        <f>VLOOKUP(U177,'[1]Tel.sez.'!$C$42:$D$221,2,FALSE)</f>
        <v>JANOVICE</v>
      </c>
      <c r="W177" s="24"/>
      <c r="AA177" s="157"/>
      <c r="AB177" s="157"/>
      <c r="AC177" s="126" t="s">
        <v>1573</v>
      </c>
      <c r="AD177" s="1" t="b">
        <f>ISERROR(FIND(G177, AC177))</f>
        <v>1</v>
      </c>
      <c r="AE177" s="1" t="b">
        <f>ISERROR(FIND(E177, AC177))</f>
        <v>1</v>
      </c>
      <c r="AF177" s="1" t="str">
        <f t="shared" si="14"/>
        <v>Chyba</v>
      </c>
      <c r="AG177" s="157"/>
      <c r="AH177" s="157"/>
      <c r="AI177" s="157"/>
      <c r="AJ177" s="157"/>
      <c r="AK177" s="157"/>
      <c r="AL177" s="157"/>
      <c r="AM177" s="157"/>
      <c r="AN177" s="157"/>
      <c r="AO177" s="157"/>
      <c r="AP177" s="157"/>
      <c r="AQ177" s="157"/>
      <c r="AR177" s="157"/>
      <c r="AS177" s="157"/>
      <c r="AT177" s="157"/>
      <c r="AU177" s="157"/>
      <c r="AV177" s="157"/>
      <c r="AW177" s="157"/>
      <c r="AX177" s="157"/>
      <c r="AY177" s="157"/>
      <c r="AZ177" s="157"/>
      <c r="BA177" s="157"/>
      <c r="BB177" s="157"/>
      <c r="BC177" s="157"/>
      <c r="BD177" s="157"/>
      <c r="BE177" s="157"/>
      <c r="BF177" s="157"/>
      <c r="BG177" s="157"/>
      <c r="BH177" s="157"/>
      <c r="BI177" s="157"/>
      <c r="BJ177" s="157"/>
      <c r="BK177" s="157"/>
      <c r="BL177" s="157"/>
      <c r="BM177" s="157"/>
      <c r="BN177" s="157"/>
      <c r="BO177" s="157"/>
      <c r="BP177" s="157"/>
      <c r="BQ177" s="157"/>
      <c r="BR177" s="157"/>
      <c r="BS177" s="157"/>
      <c r="BT177" s="157"/>
      <c r="BU177" s="157"/>
      <c r="BV177" s="157"/>
      <c r="BW177" s="157"/>
      <c r="BX177" s="157"/>
      <c r="BY177" s="157"/>
      <c r="BZ177" s="157"/>
      <c r="CA177" s="157"/>
      <c r="CB177" s="157"/>
      <c r="CC177" s="157"/>
      <c r="CD177" s="157"/>
      <c r="CE177" s="157"/>
      <c r="CF177" s="157"/>
      <c r="CG177" s="157"/>
      <c r="CH177" s="157"/>
      <c r="CI177" s="157"/>
      <c r="CJ177" s="157"/>
    </row>
    <row r="178" spans="1:88" ht="14.1" customHeight="1" x14ac:dyDescent="0.2">
      <c r="A178" s="38">
        <v>87</v>
      </c>
      <c r="B178" s="48" t="s">
        <v>1572</v>
      </c>
      <c r="C178" s="47" t="s">
        <v>1571</v>
      </c>
      <c r="D178" s="227" t="s">
        <v>53</v>
      </c>
      <c r="E178" s="35" t="s">
        <v>1554</v>
      </c>
      <c r="F178" s="53" t="s">
        <v>26</v>
      </c>
      <c r="G178" s="51">
        <v>35.130000000000003</v>
      </c>
      <c r="H178" s="51" t="s">
        <v>1570</v>
      </c>
      <c r="I178" s="50">
        <v>2016</v>
      </c>
      <c r="J178" s="42">
        <v>44197</v>
      </c>
      <c r="K178" s="42"/>
      <c r="L178" s="42" t="s">
        <v>333</v>
      </c>
      <c r="M178" s="50">
        <v>2016</v>
      </c>
      <c r="N178" s="42" t="s">
        <v>1569</v>
      </c>
      <c r="O178" s="28">
        <v>44216</v>
      </c>
      <c r="P178" s="28">
        <f t="shared" si="18"/>
        <v>46042</v>
      </c>
      <c r="Q178" s="28" t="str">
        <f>VLOOKUP(G178,'[1]PZ a UTZ'!$E$2:$H$335,3,FALSE)</f>
        <v>PZ 0910/16-E.49</v>
      </c>
      <c r="R178" s="28">
        <f>VLOOKUP(G178,'[1]PZ a UTZ'!$E$2:$H$335,4,FALSE)</f>
        <v>44216</v>
      </c>
      <c r="S178" s="28">
        <f>EDATE(R178,60)</f>
        <v>46042</v>
      </c>
      <c r="T178" s="27" t="s">
        <v>1415</v>
      </c>
      <c r="U178" s="26">
        <v>602668276</v>
      </c>
      <c r="V178" s="25" t="str">
        <f>VLOOKUP(U178,'[1]Tel.sez.'!$C$42:$D$221,2,FALSE)</f>
        <v>BĚŠINY</v>
      </c>
      <c r="W178" s="24"/>
      <c r="AC178" s="126" t="s">
        <v>1568</v>
      </c>
      <c r="AD178" s="1" t="b">
        <f>ISERROR(FIND(G178, AC178))</f>
        <v>1</v>
      </c>
      <c r="AE178" s="1" t="b">
        <f>ISERROR(FIND(E178, AC178))</f>
        <v>1</v>
      </c>
      <c r="AF178" s="1" t="str">
        <f t="shared" si="14"/>
        <v>Chyba</v>
      </c>
    </row>
    <row r="179" spans="1:88" ht="14.1" customHeight="1" x14ac:dyDescent="0.2">
      <c r="A179" s="38">
        <v>145</v>
      </c>
      <c r="B179" s="48" t="s">
        <v>1565</v>
      </c>
      <c r="C179" s="47" t="s">
        <v>1564</v>
      </c>
      <c r="D179" s="281" t="s">
        <v>7</v>
      </c>
      <c r="E179" s="35" t="s">
        <v>1559</v>
      </c>
      <c r="F179" s="53" t="s">
        <v>1156</v>
      </c>
      <c r="G179" s="52">
        <v>35.582999999999998</v>
      </c>
      <c r="H179" s="51"/>
      <c r="I179" s="50">
        <v>1996</v>
      </c>
      <c r="J179" s="42">
        <v>44440</v>
      </c>
      <c r="K179" s="42"/>
      <c r="L179" s="42" t="s">
        <v>333</v>
      </c>
      <c r="M179" s="50">
        <v>1996</v>
      </c>
      <c r="N179" s="42" t="s">
        <v>1567</v>
      </c>
      <c r="O179" s="28">
        <v>44445</v>
      </c>
      <c r="P179" s="28">
        <f t="shared" si="18"/>
        <v>46271</v>
      </c>
      <c r="Q179" s="28" t="str">
        <f>VLOOKUP(E179,'[1]PZ a UTZ'!$C$341:$H$464,5,FALSE)</f>
        <v>PZ 2628/96-E.49</v>
      </c>
      <c r="R179" s="28">
        <f>VLOOKUP(E179,'[1]PZ a UTZ'!$C$341:$H$464,6,FALSE)</f>
        <v>44428</v>
      </c>
      <c r="S179" s="28">
        <f>EDATE(R179,60)</f>
        <v>46254</v>
      </c>
      <c r="T179" s="27" t="s">
        <v>1557</v>
      </c>
      <c r="U179" s="26">
        <v>724214647</v>
      </c>
      <c r="V179" s="25" t="str">
        <f>VLOOKUP(U179,'[1]Tel.sez.'!$C$42:$D$221,2,FALSE)</f>
        <v>28,872+ HOSTOUŇ</v>
      </c>
      <c r="W179" s="24"/>
      <c r="AC179" s="290" t="s">
        <v>1566</v>
      </c>
      <c r="AD179" s="1" t="b">
        <f>ISERROR(FIND(G179, AC179))</f>
        <v>1</v>
      </c>
      <c r="AE179" s="1" t="b">
        <f>ISERROR(FIND(E179, AC179))</f>
        <v>1</v>
      </c>
      <c r="AF179" s="1" t="str">
        <f t="shared" si="14"/>
        <v>Chyba</v>
      </c>
    </row>
    <row r="180" spans="1:88" ht="14.1" customHeight="1" x14ac:dyDescent="0.25">
      <c r="A180" s="38">
        <v>146</v>
      </c>
      <c r="B180" s="153" t="s">
        <v>1565</v>
      </c>
      <c r="C180" s="152" t="s">
        <v>1564</v>
      </c>
      <c r="D180" s="289" t="s">
        <v>41</v>
      </c>
      <c r="E180" s="82" t="s">
        <v>1559</v>
      </c>
      <c r="F180" s="81" t="s">
        <v>1156</v>
      </c>
      <c r="G180" s="80">
        <v>35.582999999999998</v>
      </c>
      <c r="H180" s="79" t="s">
        <v>1563</v>
      </c>
      <c r="I180" s="78">
        <v>1996</v>
      </c>
      <c r="J180" s="150">
        <v>44440</v>
      </c>
      <c r="K180" s="150"/>
      <c r="L180" s="150" t="s">
        <v>418</v>
      </c>
      <c r="M180" s="78">
        <v>2016</v>
      </c>
      <c r="N180" s="150" t="s">
        <v>1562</v>
      </c>
      <c r="O180" s="75">
        <v>44445</v>
      </c>
      <c r="P180" s="75">
        <f t="shared" si="18"/>
        <v>46271</v>
      </c>
      <c r="Q180" s="74"/>
      <c r="R180" s="74"/>
      <c r="S180" s="74"/>
      <c r="T180" s="73" t="s">
        <v>1557</v>
      </c>
      <c r="U180" s="72">
        <v>724214647</v>
      </c>
      <c r="V180" s="55" t="str">
        <f>VLOOKUP(U180,'[1]Tel.sez.'!$C$42:$D$221,2,FALSE)</f>
        <v>28,872+ HOSTOUŇ</v>
      </c>
      <c r="W180" s="71"/>
      <c r="AC180" s="35" t="s">
        <v>1531</v>
      </c>
      <c r="AD180" s="1" t="b">
        <f>ISERROR(FIND(G180, AC180))</f>
        <v>1</v>
      </c>
      <c r="AE180" s="1" t="b">
        <f>ISERROR(FIND(E180, AC180))</f>
        <v>1</v>
      </c>
      <c r="AF180" s="1" t="str">
        <f t="shared" si="14"/>
        <v>Chyba</v>
      </c>
    </row>
    <row r="181" spans="1:88" ht="14.1" customHeight="1" x14ac:dyDescent="0.2">
      <c r="A181" s="38">
        <v>171</v>
      </c>
      <c r="B181" s="165" t="s">
        <v>1561</v>
      </c>
      <c r="C181" s="164" t="s">
        <v>1560</v>
      </c>
      <c r="D181" s="235" t="s">
        <v>53</v>
      </c>
      <c r="E181" s="66" t="s">
        <v>1559</v>
      </c>
      <c r="F181" s="65" t="s">
        <v>1156</v>
      </c>
      <c r="G181" s="161">
        <v>36.756</v>
      </c>
      <c r="H181" s="161" t="s">
        <v>1558</v>
      </c>
      <c r="I181" s="160">
        <v>2021</v>
      </c>
      <c r="J181" s="61">
        <v>44470</v>
      </c>
      <c r="K181" s="61"/>
      <c r="L181" s="61" t="s">
        <v>1303</v>
      </c>
      <c r="M181" s="60">
        <v>2021</v>
      </c>
      <c r="N181" s="59" t="s">
        <v>450</v>
      </c>
      <c r="O181" s="58">
        <v>44483</v>
      </c>
      <c r="P181" s="58">
        <f t="shared" si="18"/>
        <v>46309</v>
      </c>
      <c r="Q181" s="58" t="str">
        <f>VLOOKUP(G181,'[1]PZ a UTZ'!$E$2:$H$335,3,FALSE)</f>
        <v>PZ 1416/21-E.49</v>
      </c>
      <c r="R181" s="58">
        <f>VLOOKUP(G181,'[1]PZ a UTZ'!$E$2:$H$335,4,FALSE)</f>
        <v>44486</v>
      </c>
      <c r="S181" s="58">
        <f t="shared" ref="S181:S187" si="19">EDATE(R181,60)</f>
        <v>46312</v>
      </c>
      <c r="T181" s="57" t="s">
        <v>1557</v>
      </c>
      <c r="U181" s="56">
        <v>724214647</v>
      </c>
      <c r="V181" s="159" t="str">
        <f>VLOOKUP(U181,'[1]Tel.sez.'!$C$42:$D$221,2,FALSE)</f>
        <v>28,872+ HOSTOUŇ</v>
      </c>
      <c r="W181" s="24"/>
      <c r="AC181" s="35" t="s">
        <v>1531</v>
      </c>
      <c r="AD181" s="1" t="b">
        <f>ISERROR(FIND(G181, AC181))</f>
        <v>1</v>
      </c>
      <c r="AE181" s="1" t="b">
        <f>ISERROR(FIND(E181, AC181))</f>
        <v>1</v>
      </c>
      <c r="AF181" s="1" t="str">
        <f t="shared" si="14"/>
        <v>Chyba</v>
      </c>
    </row>
    <row r="182" spans="1:88" ht="14.1" customHeight="1" x14ac:dyDescent="0.2">
      <c r="A182" s="38">
        <v>427</v>
      </c>
      <c r="B182" s="165" t="s">
        <v>1556</v>
      </c>
      <c r="C182" s="164" t="s">
        <v>1555</v>
      </c>
      <c r="D182" s="235" t="s">
        <v>53</v>
      </c>
      <c r="E182" s="288" t="s">
        <v>1554</v>
      </c>
      <c r="F182" s="65" t="s">
        <v>26</v>
      </c>
      <c r="G182" s="161">
        <v>36.838000000000001</v>
      </c>
      <c r="H182" s="161" t="s">
        <v>1553</v>
      </c>
      <c r="I182" s="50">
        <v>1976</v>
      </c>
      <c r="J182" s="59">
        <v>44287</v>
      </c>
      <c r="K182" s="59"/>
      <c r="L182" s="61" t="s">
        <v>418</v>
      </c>
      <c r="M182" s="160">
        <v>2024</v>
      </c>
      <c r="N182" s="59" t="s">
        <v>1219</v>
      </c>
      <c r="O182" s="58">
        <v>45574</v>
      </c>
      <c r="P182" s="58">
        <f t="shared" si="18"/>
        <v>47400</v>
      </c>
      <c r="Q182" s="58" t="str">
        <f>VLOOKUP(G182,'[1]PZ a UTZ'!$E$2:$H$335,3,FALSE)</f>
        <v>PZ 10313/96-E.49</v>
      </c>
      <c r="R182" s="58">
        <f>VLOOKUP(G182,'[1]PZ a UTZ'!$E$2:$H$335,4,FALSE)</f>
        <v>44316</v>
      </c>
      <c r="S182" s="58">
        <f t="shared" si="19"/>
        <v>46142</v>
      </c>
      <c r="T182" s="57" t="s">
        <v>1415</v>
      </c>
      <c r="U182" s="56">
        <v>602668276</v>
      </c>
      <c r="V182" s="25" t="str">
        <f>VLOOKUP(U182,'[1]Tel.sez.'!$C$42:$D$221,2,FALSE)</f>
        <v>BĚŠINY</v>
      </c>
      <c r="W182" s="24" t="s">
        <v>1545</v>
      </c>
      <c r="AC182" s="113" t="s">
        <v>1531</v>
      </c>
      <c r="AD182" s="1" t="b">
        <f>ISERROR(FIND(G182, AC182))</f>
        <v>1</v>
      </c>
      <c r="AE182" s="1" t="b">
        <f>ISERROR(FIND(E182, AC182))</f>
        <v>1</v>
      </c>
      <c r="AF182" s="1" t="str">
        <f t="shared" si="14"/>
        <v>Chyba</v>
      </c>
    </row>
    <row r="183" spans="1:88" ht="14.1" customHeight="1" x14ac:dyDescent="0.2">
      <c r="A183" s="38">
        <v>369</v>
      </c>
      <c r="B183" s="48" t="s">
        <v>1552</v>
      </c>
      <c r="C183" s="47" t="s">
        <v>1551</v>
      </c>
      <c r="D183" s="227" t="s">
        <v>53</v>
      </c>
      <c r="E183" s="35" t="s">
        <v>1535</v>
      </c>
      <c r="F183" s="53" t="s">
        <v>1006</v>
      </c>
      <c r="G183" s="51">
        <v>37.308</v>
      </c>
      <c r="H183" s="51" t="s">
        <v>1550</v>
      </c>
      <c r="I183" s="50">
        <v>2009</v>
      </c>
      <c r="J183" s="29">
        <v>45383</v>
      </c>
      <c r="K183" s="29"/>
      <c r="L183" s="29" t="s">
        <v>333</v>
      </c>
      <c r="M183" s="30" t="s">
        <v>1533</v>
      </c>
      <c r="N183" s="29" t="s">
        <v>1549</v>
      </c>
      <c r="O183" s="28">
        <v>45385</v>
      </c>
      <c r="P183" s="28">
        <f t="shared" si="18"/>
        <v>47211</v>
      </c>
      <c r="Q183" s="28" t="str">
        <f>VLOOKUP(G183,'[1]PZ a UTZ'!$E$2:$H$335,3,FALSE)</f>
        <v>PZ 2565/09-E.49</v>
      </c>
      <c r="R183" s="28">
        <f>VLOOKUP(G183,'[1]PZ a UTZ'!$E$2:$H$335,4,FALSE)</f>
        <v>43629</v>
      </c>
      <c r="S183" s="28">
        <f t="shared" si="19"/>
        <v>45456</v>
      </c>
      <c r="T183" s="27" t="s">
        <v>1391</v>
      </c>
      <c r="U183" s="26">
        <v>602668275</v>
      </c>
      <c r="V183" s="25" t="str">
        <f>VLOOKUP(U183,'[1]Tel.sez.'!$C$42:$D$221,2,FALSE)</f>
        <v>JANOVICE</v>
      </c>
      <c r="W183" s="24"/>
      <c r="AC183" s="113" t="s">
        <v>1531</v>
      </c>
      <c r="AD183" s="1" t="b">
        <f>ISERROR(FIND(G183, AC183))</f>
        <v>1</v>
      </c>
      <c r="AE183" s="1" t="b">
        <f>ISERROR(FIND(E183, AC183))</f>
        <v>1</v>
      </c>
      <c r="AF183" s="1" t="str">
        <f t="shared" si="14"/>
        <v>Chyba</v>
      </c>
    </row>
    <row r="184" spans="1:88" ht="14.1" customHeight="1" x14ac:dyDescent="0.2">
      <c r="A184" s="38">
        <v>428</v>
      </c>
      <c r="B184" s="165" t="s">
        <v>1548</v>
      </c>
      <c r="C184" s="164" t="s">
        <v>1547</v>
      </c>
      <c r="D184" s="235" t="s">
        <v>53</v>
      </c>
      <c r="E184" s="66" t="s">
        <v>1502</v>
      </c>
      <c r="F184" s="65" t="s">
        <v>26</v>
      </c>
      <c r="G184" s="161">
        <v>37.503999999999998</v>
      </c>
      <c r="H184" s="161" t="s">
        <v>1546</v>
      </c>
      <c r="I184" s="50">
        <v>1977</v>
      </c>
      <c r="J184" s="59">
        <v>44287</v>
      </c>
      <c r="K184" s="59"/>
      <c r="L184" s="61" t="s">
        <v>418</v>
      </c>
      <c r="M184" s="160">
        <v>2024</v>
      </c>
      <c r="N184" s="59" t="s">
        <v>1219</v>
      </c>
      <c r="O184" s="58">
        <v>45574</v>
      </c>
      <c r="P184" s="58">
        <f t="shared" si="18"/>
        <v>47400</v>
      </c>
      <c r="Q184" s="58" t="str">
        <f>VLOOKUP(G184,'[1]PZ a UTZ'!$E$2:$H$335,3,FALSE)</f>
        <v>PZ 10312/96-E.49</v>
      </c>
      <c r="R184" s="58">
        <f>VLOOKUP(G184,'[1]PZ a UTZ'!$E$2:$H$335,4,FALSE)</f>
        <v>44316</v>
      </c>
      <c r="S184" s="58">
        <f t="shared" si="19"/>
        <v>46142</v>
      </c>
      <c r="T184" s="57" t="s">
        <v>1415</v>
      </c>
      <c r="U184" s="56">
        <v>602668276</v>
      </c>
      <c r="V184" s="25" t="str">
        <f>VLOOKUP(U184,'[1]Tel.sez.'!$C$42:$D$221,2,FALSE)</f>
        <v>BĚŠINY</v>
      </c>
      <c r="W184" s="24" t="s">
        <v>1545</v>
      </c>
      <c r="AC184" s="35" t="s">
        <v>1531</v>
      </c>
      <c r="AD184" s="1" t="b">
        <f>ISERROR(FIND(G184, AC184))</f>
        <v>1</v>
      </c>
      <c r="AE184" s="1" t="b">
        <f>ISERROR(FIND(E184, AC184))</f>
        <v>1</v>
      </c>
      <c r="AF184" s="1" t="str">
        <f t="shared" si="14"/>
        <v>Chyba</v>
      </c>
    </row>
    <row r="185" spans="1:88" ht="14.1" customHeight="1" x14ac:dyDescent="0.2">
      <c r="A185" s="38">
        <v>370</v>
      </c>
      <c r="B185" s="48" t="s">
        <v>1544</v>
      </c>
      <c r="C185" s="47" t="s">
        <v>1543</v>
      </c>
      <c r="D185" s="227" t="s">
        <v>53</v>
      </c>
      <c r="E185" s="35" t="s">
        <v>1535</v>
      </c>
      <c r="F185" s="53" t="s">
        <v>1006</v>
      </c>
      <c r="G185" s="51">
        <v>37.848999999999997</v>
      </c>
      <c r="H185" s="51" t="s">
        <v>1542</v>
      </c>
      <c r="I185" s="50">
        <v>2009</v>
      </c>
      <c r="J185" s="29">
        <v>45383</v>
      </c>
      <c r="K185" s="29"/>
      <c r="L185" s="29" t="s">
        <v>333</v>
      </c>
      <c r="M185" s="30" t="s">
        <v>1533</v>
      </c>
      <c r="N185" s="29" t="s">
        <v>1541</v>
      </c>
      <c r="O185" s="28">
        <v>45385</v>
      </c>
      <c r="P185" s="28">
        <f t="shared" si="18"/>
        <v>47211</v>
      </c>
      <c r="Q185" s="28" t="str">
        <f>VLOOKUP(G185,'[1]PZ a UTZ'!$E$2:$H$335,3,FALSE)</f>
        <v>PZ 2566/09-E.49</v>
      </c>
      <c r="R185" s="28">
        <f>VLOOKUP(G185,'[1]PZ a UTZ'!$E$2:$H$335,4,FALSE)</f>
        <v>43631</v>
      </c>
      <c r="S185" s="28">
        <f t="shared" si="19"/>
        <v>45458</v>
      </c>
      <c r="T185" s="27" t="s">
        <v>1391</v>
      </c>
      <c r="U185" s="26">
        <v>602668275</v>
      </c>
      <c r="V185" s="25" t="str">
        <f>VLOOKUP(U185,'[1]Tel.sez.'!$C$42:$D$221,2,FALSE)</f>
        <v>JANOVICE</v>
      </c>
      <c r="W185" s="24"/>
      <c r="AC185" s="113" t="s">
        <v>1531</v>
      </c>
      <c r="AD185" s="1" t="b">
        <f>ISERROR(FIND(G185, AC185))</f>
        <v>1</v>
      </c>
      <c r="AE185" s="1" t="b">
        <f>ISERROR(FIND(E185, AC185))</f>
        <v>1</v>
      </c>
      <c r="AF185" s="1" t="str">
        <f t="shared" si="14"/>
        <v>Chyba</v>
      </c>
    </row>
    <row r="186" spans="1:88" ht="14.1" customHeight="1" x14ac:dyDescent="0.2">
      <c r="A186" s="38">
        <v>429</v>
      </c>
      <c r="B186" s="165" t="s">
        <v>1540</v>
      </c>
      <c r="C186" s="164" t="s">
        <v>1539</v>
      </c>
      <c r="D186" s="235" t="s">
        <v>53</v>
      </c>
      <c r="E186" s="66" t="s">
        <v>1502</v>
      </c>
      <c r="F186" s="65" t="s">
        <v>26</v>
      </c>
      <c r="G186" s="161">
        <v>38.927999999999997</v>
      </c>
      <c r="H186" s="161" t="s">
        <v>1538</v>
      </c>
      <c r="I186" s="50">
        <v>2017</v>
      </c>
      <c r="J186" s="59">
        <v>44835</v>
      </c>
      <c r="K186" s="59"/>
      <c r="L186" s="61" t="s">
        <v>418</v>
      </c>
      <c r="M186" s="160">
        <v>2024</v>
      </c>
      <c r="N186" s="59" t="s">
        <v>1219</v>
      </c>
      <c r="O186" s="58">
        <v>45574</v>
      </c>
      <c r="P186" s="58">
        <f t="shared" si="18"/>
        <v>47400</v>
      </c>
      <c r="Q186" s="58" t="str">
        <f>VLOOKUP(G186,'[1]PZ a UTZ'!$E$2:$H$335,3,FALSE)</f>
        <v>PZ 1426/17-E.49</v>
      </c>
      <c r="R186" s="58">
        <f>VLOOKUP(G186,'[1]PZ a UTZ'!$E$2:$H$335,4,FALSE)</f>
        <v>44812</v>
      </c>
      <c r="S186" s="58">
        <f t="shared" si="19"/>
        <v>46638</v>
      </c>
      <c r="T186" s="57" t="s">
        <v>1415</v>
      </c>
      <c r="U186" s="56">
        <v>602668276</v>
      </c>
      <c r="V186" s="25" t="str">
        <f>VLOOKUP(U186,'[1]Tel.sez.'!$C$42:$D$221,2,FALSE)</f>
        <v>BĚŠINY</v>
      </c>
      <c r="W186" s="141" t="s">
        <v>1523</v>
      </c>
      <c r="AC186" s="35" t="s">
        <v>1531</v>
      </c>
      <c r="AD186" s="1" t="b">
        <f>ISERROR(FIND(G186, AC186))</f>
        <v>1</v>
      </c>
      <c r="AE186" s="1" t="b">
        <f>ISERROR(FIND(E186, AC186))</f>
        <v>1</v>
      </c>
      <c r="AF186" s="1" t="str">
        <f t="shared" si="14"/>
        <v>Chyba</v>
      </c>
    </row>
    <row r="187" spans="1:88" ht="14.1" customHeight="1" x14ac:dyDescent="0.2">
      <c r="A187" s="38">
        <v>371</v>
      </c>
      <c r="B187" s="48" t="s">
        <v>1537</v>
      </c>
      <c r="C187" s="47" t="s">
        <v>1536</v>
      </c>
      <c r="D187" s="227" t="s">
        <v>53</v>
      </c>
      <c r="E187" s="35" t="s">
        <v>1535</v>
      </c>
      <c r="F187" s="53" t="s">
        <v>1006</v>
      </c>
      <c r="G187" s="51">
        <v>39.136000000000003</v>
      </c>
      <c r="H187" s="51" t="s">
        <v>1534</v>
      </c>
      <c r="I187" s="50">
        <v>2009</v>
      </c>
      <c r="J187" s="29">
        <v>45383</v>
      </c>
      <c r="K187" s="29"/>
      <c r="L187" s="29" t="s">
        <v>333</v>
      </c>
      <c r="M187" s="30" t="s">
        <v>1533</v>
      </c>
      <c r="N187" s="29" t="s">
        <v>1532</v>
      </c>
      <c r="O187" s="28">
        <v>45385</v>
      </c>
      <c r="P187" s="28">
        <f t="shared" si="18"/>
        <v>47211</v>
      </c>
      <c r="Q187" s="28" t="str">
        <f>VLOOKUP(G187,'[1]PZ a UTZ'!$E$2:$H$335,3,FALSE)</f>
        <v>PZ 2567/09-E.49</v>
      </c>
      <c r="R187" s="28">
        <f>VLOOKUP(G187,'[1]PZ a UTZ'!$E$2:$H$335,4,FALSE)</f>
        <v>43629</v>
      </c>
      <c r="S187" s="28">
        <f t="shared" si="19"/>
        <v>45456</v>
      </c>
      <c r="T187" s="27" t="s">
        <v>1391</v>
      </c>
      <c r="U187" s="26">
        <v>602668275</v>
      </c>
      <c r="V187" s="25" t="str">
        <f>VLOOKUP(U187,'[1]Tel.sez.'!$C$42:$D$221,2,FALSE)</f>
        <v>JANOVICE</v>
      </c>
      <c r="W187" s="24"/>
      <c r="AC187" s="35" t="s">
        <v>1531</v>
      </c>
      <c r="AD187" s="1" t="b">
        <f>ISERROR(FIND(G187, AC187))</f>
        <v>1</v>
      </c>
      <c r="AE187" s="1" t="b">
        <f>ISERROR(FIND(E187, AC187))</f>
        <v>1</v>
      </c>
      <c r="AF187" s="1" t="str">
        <f t="shared" si="14"/>
        <v>Chyba</v>
      </c>
      <c r="AM187" s="157"/>
      <c r="AN187" s="157"/>
      <c r="AO187" s="157"/>
      <c r="AP187" s="157"/>
      <c r="AQ187" s="157"/>
      <c r="AR187" s="157"/>
      <c r="AS187" s="157"/>
      <c r="AT187" s="157"/>
      <c r="AU187" s="157"/>
      <c r="AV187" s="157"/>
      <c r="AW187" s="157"/>
      <c r="AX187" s="157"/>
      <c r="AY187" s="157"/>
      <c r="AZ187" s="157"/>
      <c r="BA187" s="157"/>
      <c r="BB187" s="157"/>
      <c r="BC187" s="157"/>
      <c r="BD187" s="157"/>
      <c r="BE187" s="157"/>
      <c r="BF187" s="157"/>
      <c r="BG187" s="157"/>
      <c r="BH187" s="157"/>
      <c r="BI187" s="157"/>
      <c r="BJ187" s="157"/>
      <c r="BK187" s="157"/>
      <c r="BL187" s="157"/>
      <c r="BM187" s="157"/>
      <c r="BN187" s="157"/>
      <c r="BO187" s="157"/>
      <c r="BP187" s="157"/>
      <c r="BQ187" s="157"/>
      <c r="BR187" s="157"/>
      <c r="BS187" s="157"/>
      <c r="BT187" s="157"/>
      <c r="BU187" s="157"/>
      <c r="BV187" s="157"/>
      <c r="BW187" s="157"/>
      <c r="BX187" s="157"/>
      <c r="BY187" s="157"/>
      <c r="BZ187" s="157"/>
      <c r="CA187" s="157"/>
      <c r="CB187" s="157"/>
      <c r="CC187" s="157"/>
      <c r="CD187" s="157"/>
      <c r="CE187" s="157"/>
      <c r="CF187" s="157"/>
      <c r="CG187" s="157"/>
      <c r="CH187" s="157"/>
      <c r="CI187" s="157"/>
      <c r="CJ187" s="157"/>
    </row>
    <row r="188" spans="1:88" ht="14.1" customHeight="1" x14ac:dyDescent="0.25">
      <c r="A188" s="38">
        <v>412</v>
      </c>
      <c r="B188" s="84" t="s">
        <v>1529</v>
      </c>
      <c r="C188" s="84" t="s">
        <v>1528</v>
      </c>
      <c r="D188" s="83" t="s">
        <v>41</v>
      </c>
      <c r="E188" s="82" t="s">
        <v>1502</v>
      </c>
      <c r="F188" s="81" t="s">
        <v>26</v>
      </c>
      <c r="G188" s="80">
        <v>39.631</v>
      </c>
      <c r="H188" s="79"/>
      <c r="I188" s="147">
        <v>2024</v>
      </c>
      <c r="J188" s="150">
        <v>44958</v>
      </c>
      <c r="K188" s="150"/>
      <c r="L188" s="61" t="s">
        <v>1433</v>
      </c>
      <c r="M188" s="60">
        <v>2024</v>
      </c>
      <c r="N188" s="61" t="s">
        <v>1219</v>
      </c>
      <c r="O188" s="58">
        <v>45553</v>
      </c>
      <c r="P188" s="58">
        <f t="shared" si="18"/>
        <v>47379</v>
      </c>
      <c r="Q188" s="74"/>
      <c r="R188" s="74"/>
      <c r="S188" s="74"/>
      <c r="T188" s="73" t="s">
        <v>1415</v>
      </c>
      <c r="U188" s="72">
        <v>602668276</v>
      </c>
      <c r="V188" s="55" t="str">
        <f>VLOOKUP(U188,'[1]Tel.sez.'!$C$42:$D$221,2,FALSE)</f>
        <v>BĚŠINY</v>
      </c>
      <c r="W188" s="71"/>
      <c r="AC188" s="140" t="s">
        <v>1530</v>
      </c>
      <c r="AD188" s="1" t="b">
        <f>ISERROR(FIND(G188, AC188))</f>
        <v>1</v>
      </c>
      <c r="AE188" s="1" t="b">
        <f>ISERROR(FIND(E188, AC188))</f>
        <v>1</v>
      </c>
      <c r="AF188" s="1" t="str">
        <f t="shared" si="14"/>
        <v>Chyba</v>
      </c>
    </row>
    <row r="189" spans="1:88" ht="14.1" customHeight="1" x14ac:dyDescent="0.2">
      <c r="A189" s="38">
        <v>440</v>
      </c>
      <c r="B189" s="195" t="s">
        <v>1529</v>
      </c>
      <c r="C189" s="195" t="s">
        <v>1528</v>
      </c>
      <c r="D189" s="163" t="s">
        <v>7</v>
      </c>
      <c r="E189" s="66" t="s">
        <v>1502</v>
      </c>
      <c r="F189" s="65" t="s">
        <v>26</v>
      </c>
      <c r="G189" s="162">
        <v>39.631</v>
      </c>
      <c r="H189" s="161"/>
      <c r="I189" s="160">
        <v>1967</v>
      </c>
      <c r="J189" s="61">
        <v>44958</v>
      </c>
      <c r="K189" s="61"/>
      <c r="L189" s="61" t="s">
        <v>14</v>
      </c>
      <c r="M189" s="160">
        <v>2024</v>
      </c>
      <c r="N189" s="59" t="s">
        <v>1219</v>
      </c>
      <c r="O189" s="58">
        <v>45580</v>
      </c>
      <c r="P189" s="58">
        <f t="shared" si="18"/>
        <v>47406</v>
      </c>
      <c r="Q189" s="58" t="str">
        <f>VLOOKUP(E189,'[1]PZ a UTZ'!$C$341:$H$464,5,FALSE)</f>
        <v>PZ 10140/96-E.49</v>
      </c>
      <c r="R189" s="58">
        <f>VLOOKUP(E189,'[1]PZ a UTZ'!$C$341:$H$464,6,FALSE)</f>
        <v>44126</v>
      </c>
      <c r="S189" s="58">
        <f>EDATE(R189,60)</f>
        <v>45952</v>
      </c>
      <c r="T189" s="57" t="s">
        <v>1415</v>
      </c>
      <c r="U189" s="56">
        <v>602668276</v>
      </c>
      <c r="V189" s="25" t="str">
        <f>VLOOKUP(U189,'[1]Tel.sez.'!$C$42:$D$221,2,FALSE)</f>
        <v>BĚŠINY</v>
      </c>
      <c r="W189" s="24" t="s">
        <v>1217</v>
      </c>
      <c r="AC189" s="121" t="s">
        <v>1527</v>
      </c>
      <c r="AD189" s="1" t="b">
        <f>ISERROR(FIND(G189, AC189))</f>
        <v>1</v>
      </c>
      <c r="AE189" s="1" t="b">
        <f>ISERROR(FIND(E189, AC189))</f>
        <v>1</v>
      </c>
      <c r="AF189" s="1" t="str">
        <f t="shared" si="14"/>
        <v>Chyba</v>
      </c>
    </row>
    <row r="190" spans="1:88" ht="14.1" customHeight="1" x14ac:dyDescent="0.2">
      <c r="A190" s="38">
        <v>430</v>
      </c>
      <c r="B190" s="165" t="s">
        <v>1526</v>
      </c>
      <c r="C190" s="164" t="s">
        <v>1525</v>
      </c>
      <c r="D190" s="235" t="s">
        <v>53</v>
      </c>
      <c r="E190" s="66" t="s">
        <v>1502</v>
      </c>
      <c r="F190" s="65" t="s">
        <v>26</v>
      </c>
      <c r="G190" s="161">
        <v>39.853000000000002</v>
      </c>
      <c r="H190" s="161" t="s">
        <v>1524</v>
      </c>
      <c r="I190" s="50">
        <v>2017</v>
      </c>
      <c r="J190" s="59">
        <v>44835</v>
      </c>
      <c r="K190" s="59"/>
      <c r="L190" s="61" t="s">
        <v>418</v>
      </c>
      <c r="M190" s="160">
        <v>2024</v>
      </c>
      <c r="N190" s="59" t="s">
        <v>1219</v>
      </c>
      <c r="O190" s="58">
        <v>45574</v>
      </c>
      <c r="P190" s="58">
        <f t="shared" si="18"/>
        <v>47400</v>
      </c>
      <c r="Q190" s="58" t="str">
        <f>VLOOKUP(G190,'[1]PZ a UTZ'!$E$2:$H$335,3,FALSE)</f>
        <v>PZ 1425/17-E.49</v>
      </c>
      <c r="R190" s="58">
        <f>VLOOKUP(G190,'[1]PZ a UTZ'!$E$2:$H$335,4,FALSE)</f>
        <v>44812</v>
      </c>
      <c r="S190" s="58">
        <f>EDATE(R190,60)</f>
        <v>46638</v>
      </c>
      <c r="T190" s="57" t="s">
        <v>1415</v>
      </c>
      <c r="U190" s="56">
        <v>602668276</v>
      </c>
      <c r="V190" s="25" t="str">
        <f>VLOOKUP(U190,'[1]Tel.sez.'!$C$42:$D$221,2,FALSE)</f>
        <v>BĚŠINY</v>
      </c>
      <c r="W190" s="141" t="s">
        <v>1523</v>
      </c>
      <c r="AC190" s="126" t="s">
        <v>1522</v>
      </c>
      <c r="AD190" s="1" t="b">
        <f>ISERROR(FIND(G190, AC190))</f>
        <v>1</v>
      </c>
      <c r="AE190" s="1" t="b">
        <f>ISERROR(FIND(E190, AC190))</f>
        <v>1</v>
      </c>
      <c r="AF190" s="1" t="str">
        <f t="shared" si="14"/>
        <v>Chyba</v>
      </c>
    </row>
    <row r="191" spans="1:88" ht="14.1" customHeight="1" x14ac:dyDescent="0.2">
      <c r="A191" s="38">
        <v>88</v>
      </c>
      <c r="B191" s="48" t="s">
        <v>1519</v>
      </c>
      <c r="C191" s="47" t="s">
        <v>1518</v>
      </c>
      <c r="D191" s="36" t="s">
        <v>7</v>
      </c>
      <c r="E191" s="35" t="s">
        <v>1517</v>
      </c>
      <c r="F191" s="53" t="s">
        <v>16</v>
      </c>
      <c r="G191" s="45">
        <v>40.168999999999997</v>
      </c>
      <c r="H191" s="44"/>
      <c r="I191" s="179">
        <v>2005</v>
      </c>
      <c r="J191" s="42">
        <v>44197</v>
      </c>
      <c r="K191" s="42"/>
      <c r="L191" s="42" t="s">
        <v>14</v>
      </c>
      <c r="M191" s="43">
        <v>2005</v>
      </c>
      <c r="N191" s="42" t="s">
        <v>1521</v>
      </c>
      <c r="O191" s="28">
        <v>44217</v>
      </c>
      <c r="P191" s="28">
        <f t="shared" si="18"/>
        <v>46043</v>
      </c>
      <c r="Q191" s="28" t="str">
        <f>VLOOKUP(E191,'[1]PZ a UTZ'!$C$341:$H$464,5,FALSE)</f>
        <v>PZ 0595/06-E.49</v>
      </c>
      <c r="R191" s="28">
        <f>VLOOKUP(E191,'[1]PZ a UTZ'!$C$341:$H$464,6,FALSE)</f>
        <v>44411</v>
      </c>
      <c r="S191" s="28">
        <f>EDATE(R191,60)</f>
        <v>46237</v>
      </c>
      <c r="T191" s="27" t="s">
        <v>830</v>
      </c>
      <c r="U191" s="26">
        <v>602117762</v>
      </c>
      <c r="V191" s="25" t="str">
        <f>VLOOKUP(U191,'[1]Tel.sez.'!$C$42:$D$221,2,FALSE)</f>
        <v>V kanceláři</v>
      </c>
      <c r="W191" s="24" t="s">
        <v>11</v>
      </c>
      <c r="AC191" s="287" t="s">
        <v>1520</v>
      </c>
      <c r="AD191" s="1" t="b">
        <f>ISERROR(FIND(G191, AC191))</f>
        <v>1</v>
      </c>
      <c r="AE191" s="1" t="b">
        <f>ISERROR(FIND(E191, AC191))</f>
        <v>1</v>
      </c>
      <c r="AF191" s="1" t="str">
        <f t="shared" si="14"/>
        <v>Chyba</v>
      </c>
    </row>
    <row r="192" spans="1:88" ht="14.1" customHeight="1" x14ac:dyDescent="0.25">
      <c r="A192" s="38">
        <v>89</v>
      </c>
      <c r="B192" s="153" t="s">
        <v>1519</v>
      </c>
      <c r="C192" s="152" t="s">
        <v>1518</v>
      </c>
      <c r="D192" s="171" t="s">
        <v>41</v>
      </c>
      <c r="E192" s="82" t="s">
        <v>1517</v>
      </c>
      <c r="F192" s="81" t="s">
        <v>16</v>
      </c>
      <c r="G192" s="181">
        <v>40.168999999999997</v>
      </c>
      <c r="H192" s="180"/>
      <c r="I192" s="258">
        <v>2005</v>
      </c>
      <c r="J192" s="150">
        <v>44197</v>
      </c>
      <c r="K192" s="150"/>
      <c r="L192" s="76" t="s">
        <v>762</v>
      </c>
      <c r="M192" s="151">
        <v>2005</v>
      </c>
      <c r="N192" s="150" t="s">
        <v>1516</v>
      </c>
      <c r="O192" s="75">
        <v>44217</v>
      </c>
      <c r="P192" s="75">
        <f t="shared" si="18"/>
        <v>46043</v>
      </c>
      <c r="Q192" s="257"/>
      <c r="R192" s="257"/>
      <c r="S192" s="257"/>
      <c r="T192" s="73" t="s">
        <v>830</v>
      </c>
      <c r="U192" s="72">
        <v>602117762</v>
      </c>
      <c r="V192" s="55" t="str">
        <f>VLOOKUP(U192,'[1]Tel.sez.'!$C$42:$D$221,2,FALSE)</f>
        <v>V kanceláři</v>
      </c>
      <c r="W192" s="71"/>
      <c r="AC192" s="224" t="s">
        <v>1515</v>
      </c>
      <c r="AD192" s="1" t="b">
        <f>ISERROR(FIND(G192, AC192))</f>
        <v>1</v>
      </c>
      <c r="AE192" s="1" t="b">
        <f>ISERROR(FIND(E192, AC192))</f>
        <v>1</v>
      </c>
      <c r="AF192" s="1" t="str">
        <f t="shared" si="14"/>
        <v>Chyba</v>
      </c>
    </row>
    <row r="193" spans="1:88" ht="14.1" customHeight="1" x14ac:dyDescent="0.2">
      <c r="A193" s="38">
        <v>431</v>
      </c>
      <c r="B193" s="165" t="s">
        <v>1514</v>
      </c>
      <c r="C193" s="164" t="s">
        <v>1513</v>
      </c>
      <c r="D193" s="235" t="s">
        <v>53</v>
      </c>
      <c r="E193" s="66" t="s">
        <v>1502</v>
      </c>
      <c r="F193" s="65" t="s">
        <v>26</v>
      </c>
      <c r="G193" s="161">
        <v>40.738</v>
      </c>
      <c r="H193" s="161" t="s">
        <v>1512</v>
      </c>
      <c r="I193" s="50">
        <v>1975</v>
      </c>
      <c r="J193" s="59">
        <v>44287</v>
      </c>
      <c r="K193" s="59"/>
      <c r="L193" s="61" t="s">
        <v>1416</v>
      </c>
      <c r="M193" s="160">
        <v>2024</v>
      </c>
      <c r="N193" s="59" t="s">
        <v>1219</v>
      </c>
      <c r="O193" s="58">
        <v>45574</v>
      </c>
      <c r="P193" s="58">
        <f t="shared" si="18"/>
        <v>47400</v>
      </c>
      <c r="Q193" s="58" t="str">
        <f>VLOOKUP(G193,'[1]PZ a UTZ'!$E$2:$H$335,3,FALSE)</f>
        <v>PZ 10156/96-E.49</v>
      </c>
      <c r="R193" s="58">
        <f>VLOOKUP(G193,'[1]PZ a UTZ'!$E$2:$H$335,4,FALSE)</f>
        <v>44316</v>
      </c>
      <c r="S193" s="58">
        <f>EDATE(R193,60)</f>
        <v>46142</v>
      </c>
      <c r="T193" s="57" t="s">
        <v>31</v>
      </c>
      <c r="U193" s="56">
        <v>725339123</v>
      </c>
      <c r="V193" s="25" t="str">
        <f>VLOOKUP(U193,'[1]Tel.sez.'!$C$42:$D$221,2,FALSE)</f>
        <v>31.284</v>
      </c>
      <c r="W193" s="24"/>
      <c r="AC193" s="121" t="s">
        <v>1511</v>
      </c>
      <c r="AD193" s="1" t="b">
        <f>ISERROR(FIND(G193, AC193))</f>
        <v>1</v>
      </c>
      <c r="AE193" s="1" t="b">
        <f>ISERROR(FIND(E193, AC193))</f>
        <v>1</v>
      </c>
      <c r="AF193" s="1" t="str">
        <f t="shared" si="14"/>
        <v>Chyba</v>
      </c>
    </row>
    <row r="194" spans="1:88" ht="14.1" customHeight="1" x14ac:dyDescent="0.2">
      <c r="A194" s="38">
        <v>77</v>
      </c>
      <c r="B194" s="48" t="s">
        <v>1510</v>
      </c>
      <c r="C194" s="47" t="s">
        <v>1509</v>
      </c>
      <c r="D194" s="227" t="s">
        <v>53</v>
      </c>
      <c r="E194" s="35" t="s">
        <v>1508</v>
      </c>
      <c r="F194" s="53" t="s">
        <v>1006</v>
      </c>
      <c r="G194" s="51">
        <v>41.112000000000002</v>
      </c>
      <c r="H194" s="51" t="s">
        <v>1507</v>
      </c>
      <c r="I194" s="50">
        <v>2015</v>
      </c>
      <c r="J194" s="42">
        <v>44166</v>
      </c>
      <c r="K194" s="42"/>
      <c r="L194" s="42" t="s">
        <v>333</v>
      </c>
      <c r="M194" s="50">
        <v>2015</v>
      </c>
      <c r="N194" s="42" t="s">
        <v>1506</v>
      </c>
      <c r="O194" s="28">
        <v>44181</v>
      </c>
      <c r="P194" s="28">
        <f t="shared" ref="P194:P225" si="20">EDATE(O194,60)</f>
        <v>46007</v>
      </c>
      <c r="Q194" s="28" t="str">
        <f>VLOOKUP(G194,'[1]PZ a UTZ'!$E$2:$H$335,3,FALSE)</f>
        <v>PZ 2733/15-E.49</v>
      </c>
      <c r="R194" s="28">
        <f>VLOOKUP(G194,'[1]PZ a UTZ'!$E$2:$H$335,4,FALSE)</f>
        <v>44123</v>
      </c>
      <c r="S194" s="28">
        <f>EDATE(R194,60)</f>
        <v>45949</v>
      </c>
      <c r="T194" s="27" t="s">
        <v>1391</v>
      </c>
      <c r="U194" s="26">
        <v>602668275</v>
      </c>
      <c r="V194" s="183" t="str">
        <f>VLOOKUP(U194,'[1]Tel.sez.'!$C$42:$D$221,2,FALSE)</f>
        <v>JANOVICE</v>
      </c>
      <c r="W194" s="24"/>
      <c r="AC194" s="121" t="s">
        <v>1505</v>
      </c>
      <c r="AD194" s="1" t="b">
        <f>ISERROR(FIND(G194, AC194))</f>
        <v>1</v>
      </c>
      <c r="AE194" s="1" t="b">
        <f>ISERROR(FIND(E194, AC194))</f>
        <v>1</v>
      </c>
      <c r="AF194" s="1" t="str">
        <f t="shared" ref="AF194:AF257" si="21">IF(AD194=AE194,"Chyba","Ano")</f>
        <v>Chyba</v>
      </c>
    </row>
    <row r="195" spans="1:88" ht="14.1" customHeight="1" x14ac:dyDescent="0.2">
      <c r="A195" s="38">
        <v>432</v>
      </c>
      <c r="B195" s="165" t="s">
        <v>1504</v>
      </c>
      <c r="C195" s="164" t="s">
        <v>1503</v>
      </c>
      <c r="D195" s="235" t="s">
        <v>53</v>
      </c>
      <c r="E195" s="66" t="s">
        <v>1502</v>
      </c>
      <c r="F195" s="65" t="s">
        <v>26</v>
      </c>
      <c r="G195" s="161">
        <v>41.192999999999998</v>
      </c>
      <c r="H195" s="161" t="s">
        <v>1501</v>
      </c>
      <c r="I195" s="160">
        <v>2024</v>
      </c>
      <c r="J195" s="61">
        <v>45292</v>
      </c>
      <c r="K195" s="61"/>
      <c r="L195" s="61" t="s">
        <v>1416</v>
      </c>
      <c r="M195" s="160">
        <v>2024</v>
      </c>
      <c r="N195" s="59" t="s">
        <v>1219</v>
      </c>
      <c r="O195" s="58">
        <v>45574</v>
      </c>
      <c r="P195" s="58">
        <f t="shared" si="20"/>
        <v>47400</v>
      </c>
      <c r="Q195" s="58" t="s">
        <v>1500</v>
      </c>
      <c r="R195" s="58">
        <f>VLOOKUP(G195,'[1]PZ a UTZ'!$E$2:$H$335,4,FALSE)</f>
        <v>44316</v>
      </c>
      <c r="S195" s="58">
        <f>EDATE(R195,60)</f>
        <v>46142</v>
      </c>
      <c r="T195" s="57" t="s">
        <v>1415</v>
      </c>
      <c r="U195" s="56">
        <v>602668276</v>
      </c>
      <c r="V195" s="25" t="str">
        <f>VLOOKUP(U195,'[1]Tel.sez.'!$C$42:$D$221,2,FALSE)</f>
        <v>BĚŠINY</v>
      </c>
      <c r="W195" s="146"/>
      <c r="AC195" s="121" t="s">
        <v>1499</v>
      </c>
      <c r="AD195" s="1" t="b">
        <f>ISERROR(FIND(G195, AC195))</f>
        <v>1</v>
      </c>
      <c r="AE195" s="1" t="b">
        <f>ISERROR(FIND(E195, AC195))</f>
        <v>1</v>
      </c>
      <c r="AF195" s="1" t="str">
        <f t="shared" si="21"/>
        <v>Chyba</v>
      </c>
      <c r="AM195" s="157"/>
      <c r="AN195" s="157"/>
      <c r="AO195" s="157"/>
      <c r="AP195" s="157"/>
      <c r="AQ195" s="157"/>
      <c r="AR195" s="157"/>
      <c r="AS195" s="157"/>
      <c r="AT195" s="157"/>
      <c r="AU195" s="157"/>
      <c r="AV195" s="157"/>
      <c r="AW195" s="157"/>
      <c r="AX195" s="157"/>
      <c r="AY195" s="157"/>
      <c r="AZ195" s="157"/>
      <c r="BA195" s="157"/>
      <c r="BB195" s="157"/>
      <c r="BC195" s="157"/>
      <c r="BD195" s="157"/>
      <c r="BE195" s="157"/>
      <c r="BF195" s="157"/>
      <c r="BG195" s="157"/>
      <c r="BH195" s="157"/>
      <c r="BI195" s="157"/>
      <c r="BJ195" s="157"/>
      <c r="BK195" s="157"/>
      <c r="BL195" s="157"/>
      <c r="BM195" s="157"/>
      <c r="BN195" s="157"/>
      <c r="BO195" s="157"/>
      <c r="BP195" s="157"/>
      <c r="BQ195" s="157"/>
      <c r="BR195" s="157"/>
      <c r="BS195" s="157"/>
      <c r="BT195" s="157"/>
      <c r="BU195" s="157"/>
      <c r="BV195" s="157"/>
      <c r="BW195" s="157"/>
      <c r="BX195" s="157"/>
      <c r="BY195" s="157"/>
      <c r="BZ195" s="157"/>
      <c r="CA195" s="157"/>
      <c r="CB195" s="157"/>
      <c r="CC195" s="157"/>
      <c r="CD195" s="157"/>
      <c r="CE195" s="157"/>
      <c r="CF195" s="157"/>
      <c r="CG195" s="157"/>
      <c r="CH195" s="157"/>
      <c r="CI195" s="157"/>
      <c r="CJ195" s="157"/>
    </row>
    <row r="196" spans="1:88" ht="14.1" customHeight="1" x14ac:dyDescent="0.2">
      <c r="A196" s="38">
        <v>143</v>
      </c>
      <c r="B196" s="48" t="s">
        <v>1498</v>
      </c>
      <c r="C196" s="47" t="s">
        <v>1497</v>
      </c>
      <c r="D196" s="227" t="s">
        <v>53</v>
      </c>
      <c r="E196" s="35" t="s">
        <v>1496</v>
      </c>
      <c r="F196" s="53" t="s">
        <v>1156</v>
      </c>
      <c r="G196" s="51">
        <v>41.34</v>
      </c>
      <c r="H196" s="51" t="s">
        <v>1495</v>
      </c>
      <c r="I196" s="41">
        <v>2016</v>
      </c>
      <c r="J196" s="42">
        <v>44440</v>
      </c>
      <c r="K196" s="42"/>
      <c r="L196" s="42" t="s">
        <v>569</v>
      </c>
      <c r="M196" s="41">
        <v>2016</v>
      </c>
      <c r="N196" s="42" t="s">
        <v>1494</v>
      </c>
      <c r="O196" s="28">
        <v>44442</v>
      </c>
      <c r="P196" s="28">
        <f t="shared" si="20"/>
        <v>46268</v>
      </c>
      <c r="Q196" s="28" t="str">
        <f>VLOOKUP(G196,'[1]PZ a UTZ'!$E$2:$H$335,3,FALSE)</f>
        <v>PZ 1389/16-E.49</v>
      </c>
      <c r="R196" s="28">
        <f>VLOOKUP(G196,'[1]PZ a UTZ'!$E$2:$H$335,4,FALSE)</f>
        <v>44463</v>
      </c>
      <c r="S196" s="28">
        <f>EDATE(R196,60)</f>
        <v>46289</v>
      </c>
      <c r="T196" s="27" t="s">
        <v>1153</v>
      </c>
      <c r="U196" s="26">
        <v>724862387</v>
      </c>
      <c r="V196" s="25" t="str">
        <f>VLOOKUP(U196,'[1]Tel.sez.'!$C$42:$D$221,2,FALSE)</f>
        <v>4.596</v>
      </c>
      <c r="W196" s="24"/>
      <c r="AC196" s="121" t="s">
        <v>1493</v>
      </c>
      <c r="AD196" s="1" t="b">
        <f>ISERROR(FIND(G196, AC196))</f>
        <v>1</v>
      </c>
      <c r="AE196" s="1" t="b">
        <f>ISERROR(FIND(E196, AC196))</f>
        <v>1</v>
      </c>
      <c r="AF196" s="1" t="str">
        <f t="shared" si="21"/>
        <v>Chyba</v>
      </c>
      <c r="AM196" s="157"/>
      <c r="AN196" s="157"/>
      <c r="AO196" s="157"/>
      <c r="AP196" s="157"/>
      <c r="AQ196" s="157"/>
      <c r="AR196" s="157"/>
      <c r="AS196" s="157"/>
      <c r="AT196" s="157"/>
      <c r="AU196" s="157"/>
      <c r="AV196" s="157"/>
      <c r="AW196" s="157"/>
      <c r="AX196" s="157"/>
      <c r="AY196" s="157"/>
      <c r="AZ196" s="157"/>
      <c r="BA196" s="157"/>
      <c r="BB196" s="157"/>
      <c r="BC196" s="157"/>
      <c r="BD196" s="157"/>
      <c r="BE196" s="157"/>
      <c r="BF196" s="157"/>
      <c r="BG196" s="157"/>
      <c r="BH196" s="157"/>
      <c r="BI196" s="157"/>
      <c r="BJ196" s="157"/>
      <c r="BK196" s="157"/>
      <c r="BL196" s="157"/>
      <c r="BM196" s="157"/>
      <c r="BN196" s="157"/>
      <c r="BO196" s="157"/>
      <c r="BP196" s="157"/>
      <c r="BQ196" s="157"/>
      <c r="BR196" s="157"/>
      <c r="BS196" s="157"/>
      <c r="BT196" s="157"/>
      <c r="BU196" s="157"/>
      <c r="BV196" s="157"/>
      <c r="BW196" s="157"/>
      <c r="BX196" s="157"/>
      <c r="BY196" s="157"/>
      <c r="BZ196" s="157"/>
      <c r="CA196" s="157"/>
      <c r="CB196" s="157"/>
      <c r="CC196" s="157"/>
      <c r="CD196" s="157"/>
      <c r="CE196" s="157"/>
      <c r="CF196" s="157"/>
      <c r="CG196" s="157"/>
      <c r="CH196" s="157"/>
      <c r="CI196" s="157"/>
      <c r="CJ196" s="157"/>
    </row>
    <row r="197" spans="1:88" ht="14.1" customHeight="1" x14ac:dyDescent="0.2">
      <c r="A197" s="38">
        <v>78</v>
      </c>
      <c r="B197" s="115" t="s">
        <v>1490</v>
      </c>
      <c r="C197" s="115" t="s">
        <v>1489</v>
      </c>
      <c r="D197" s="114" t="s">
        <v>65</v>
      </c>
      <c r="E197" s="113" t="s">
        <v>1492</v>
      </c>
      <c r="F197" s="112" t="s">
        <v>1006</v>
      </c>
      <c r="G197" s="111">
        <v>41.518000000000001</v>
      </c>
      <c r="H197" s="145" t="s">
        <v>63</v>
      </c>
      <c r="I197" s="108">
        <v>2015</v>
      </c>
      <c r="J197" s="107">
        <v>44166</v>
      </c>
      <c r="K197" s="107"/>
      <c r="L197" s="107" t="s">
        <v>333</v>
      </c>
      <c r="M197" s="108">
        <v>2015</v>
      </c>
      <c r="N197" s="144"/>
      <c r="O197" s="143">
        <v>44181</v>
      </c>
      <c r="P197" s="143">
        <f t="shared" si="20"/>
        <v>46007</v>
      </c>
      <c r="Q197" s="74"/>
      <c r="R197" s="74"/>
      <c r="S197" s="74"/>
      <c r="T197" s="105" t="s">
        <v>1391</v>
      </c>
      <c r="U197" s="104">
        <v>602668275</v>
      </c>
      <c r="V197" s="25" t="str">
        <f>VLOOKUP(U197,'[1]Tel.sez.'!$C$42:$D$221,2,FALSE)</f>
        <v>JANOVICE</v>
      </c>
      <c r="W197" s="141"/>
      <c r="AC197" s="121" t="s">
        <v>1491</v>
      </c>
      <c r="AD197" s="1" t="b">
        <f>ISERROR(FIND(G197, AC197))</f>
        <v>1</v>
      </c>
      <c r="AE197" s="1" t="b">
        <f>ISERROR(FIND(E197, AC197))</f>
        <v>1</v>
      </c>
      <c r="AF197" s="1" t="str">
        <f t="shared" si="21"/>
        <v>Chyba</v>
      </c>
      <c r="AM197" s="157"/>
      <c r="AN197" s="157"/>
      <c r="AO197" s="157"/>
      <c r="AP197" s="157"/>
      <c r="AQ197" s="157"/>
      <c r="AR197" s="157"/>
      <c r="AS197" s="157"/>
      <c r="AT197" s="157"/>
      <c r="AU197" s="157"/>
      <c r="AV197" s="157"/>
      <c r="AW197" s="157"/>
      <c r="AX197" s="157"/>
      <c r="AY197" s="157"/>
      <c r="AZ197" s="157"/>
      <c r="BA197" s="157"/>
      <c r="BB197" s="157"/>
      <c r="BC197" s="157"/>
      <c r="BD197" s="157"/>
      <c r="BE197" s="157"/>
      <c r="BF197" s="157"/>
      <c r="BG197" s="157"/>
      <c r="BH197" s="157"/>
      <c r="BI197" s="157"/>
      <c r="BJ197" s="157"/>
      <c r="BK197" s="157"/>
      <c r="BL197" s="157"/>
      <c r="BM197" s="157"/>
      <c r="BN197" s="157"/>
      <c r="BO197" s="157"/>
      <c r="BP197" s="157"/>
      <c r="BQ197" s="157"/>
      <c r="BR197" s="157"/>
      <c r="BS197" s="157"/>
      <c r="BT197" s="157"/>
      <c r="BU197" s="157"/>
      <c r="BV197" s="157"/>
      <c r="BW197" s="157"/>
      <c r="BX197" s="157"/>
      <c r="BY197" s="157"/>
      <c r="BZ197" s="157"/>
      <c r="CA197" s="157"/>
      <c r="CB197" s="157"/>
      <c r="CC197" s="157"/>
      <c r="CD197" s="157"/>
      <c r="CE197" s="157"/>
      <c r="CF197" s="157"/>
      <c r="CG197" s="157"/>
      <c r="CH197" s="157"/>
      <c r="CI197" s="157"/>
      <c r="CJ197" s="157"/>
    </row>
    <row r="198" spans="1:88" ht="14.1" customHeight="1" x14ac:dyDescent="0.2">
      <c r="A198" s="38">
        <v>79</v>
      </c>
      <c r="B198" s="37" t="s">
        <v>1490</v>
      </c>
      <c r="C198" s="37" t="s">
        <v>1489</v>
      </c>
      <c r="D198" s="239" t="s">
        <v>680</v>
      </c>
      <c r="E198" s="35" t="s">
        <v>1488</v>
      </c>
      <c r="F198" s="53" t="s">
        <v>1006</v>
      </c>
      <c r="G198" s="52">
        <v>41.518000000000001</v>
      </c>
      <c r="H198" s="51"/>
      <c r="I198" s="50">
        <v>2015</v>
      </c>
      <c r="J198" s="42">
        <v>44166</v>
      </c>
      <c r="K198" s="42"/>
      <c r="L198" s="42" t="s">
        <v>333</v>
      </c>
      <c r="M198" s="50">
        <v>2015</v>
      </c>
      <c r="N198" s="42" t="s">
        <v>1487</v>
      </c>
      <c r="O198" s="28">
        <v>44181</v>
      </c>
      <c r="P198" s="28">
        <f t="shared" si="20"/>
        <v>46007</v>
      </c>
      <c r="Q198" s="28" t="str">
        <f>VLOOKUP(E198,'[1]PZ a UTZ'!$C$341:$H$464,5,FALSE)</f>
        <v>PZ 2734/15-E.49</v>
      </c>
      <c r="R198" s="28">
        <f>VLOOKUP(E198,'[1]PZ a UTZ'!$C$341:$H$464,6,FALSE)</f>
        <v>44123</v>
      </c>
      <c r="S198" s="28">
        <f t="shared" ref="S198:S208" si="22">EDATE(R198,60)</f>
        <v>45949</v>
      </c>
      <c r="T198" s="27" t="s">
        <v>1391</v>
      </c>
      <c r="U198" s="26">
        <v>602668275</v>
      </c>
      <c r="V198" s="25" t="str">
        <f>VLOOKUP(U198,'[1]Tel.sez.'!$C$42:$D$221,2,FALSE)</f>
        <v>JANOVICE</v>
      </c>
      <c r="W198" s="24"/>
      <c r="AC198" s="121" t="s">
        <v>1486</v>
      </c>
      <c r="AD198" s="1" t="b">
        <f>ISERROR(FIND(G198, AC198))</f>
        <v>1</v>
      </c>
      <c r="AE198" s="1" t="b">
        <f>ISERROR(FIND(E198, AC198))</f>
        <v>1</v>
      </c>
      <c r="AF198" s="1" t="str">
        <f t="shared" si="21"/>
        <v>Chyba</v>
      </c>
      <c r="AM198" s="157"/>
      <c r="AN198" s="157"/>
      <c r="AO198" s="157"/>
      <c r="AP198" s="157"/>
      <c r="AQ198" s="157"/>
      <c r="AR198" s="157"/>
      <c r="AS198" s="157"/>
      <c r="AT198" s="157"/>
      <c r="AU198" s="157"/>
      <c r="AV198" s="157"/>
      <c r="AW198" s="157"/>
      <c r="AX198" s="157"/>
      <c r="AY198" s="157"/>
      <c r="AZ198" s="157"/>
      <c r="BA198" s="157"/>
      <c r="BB198" s="157"/>
      <c r="BC198" s="157"/>
      <c r="BD198" s="157"/>
      <c r="BE198" s="157"/>
      <c r="BF198" s="157"/>
      <c r="BG198" s="157"/>
      <c r="BH198" s="157"/>
      <c r="BI198" s="157"/>
      <c r="BJ198" s="157"/>
      <c r="BK198" s="157"/>
      <c r="BL198" s="157"/>
      <c r="BM198" s="157"/>
      <c r="BN198" s="157"/>
      <c r="BO198" s="157"/>
      <c r="BP198" s="157"/>
      <c r="BQ198" s="157"/>
      <c r="BR198" s="157"/>
      <c r="BS198" s="157"/>
      <c r="BT198" s="157"/>
      <c r="BU198" s="157"/>
      <c r="BV198" s="157"/>
      <c r="BW198" s="157"/>
      <c r="BX198" s="157"/>
      <c r="BY198" s="157"/>
      <c r="BZ198" s="157"/>
      <c r="CA198" s="157"/>
      <c r="CB198" s="157"/>
      <c r="CC198" s="157"/>
      <c r="CD198" s="157"/>
      <c r="CE198" s="157"/>
      <c r="CF198" s="157"/>
      <c r="CG198" s="157"/>
      <c r="CH198" s="157"/>
      <c r="CI198" s="157"/>
      <c r="CJ198" s="157"/>
    </row>
    <row r="199" spans="1:88" ht="14.1" customHeight="1" x14ac:dyDescent="0.2">
      <c r="A199" s="38">
        <v>356</v>
      </c>
      <c r="B199" s="165" t="s">
        <v>1485</v>
      </c>
      <c r="C199" s="164" t="s">
        <v>1484</v>
      </c>
      <c r="D199" s="286" t="s">
        <v>53</v>
      </c>
      <c r="E199" s="66" t="s">
        <v>1463</v>
      </c>
      <c r="F199" s="65" t="s">
        <v>1156</v>
      </c>
      <c r="G199" s="161">
        <v>42.295999999999999</v>
      </c>
      <c r="H199" s="161" t="s">
        <v>1483</v>
      </c>
      <c r="I199" s="160">
        <v>2024</v>
      </c>
      <c r="J199" s="61">
        <v>45352</v>
      </c>
      <c r="K199" s="61"/>
      <c r="L199" s="61" t="s">
        <v>34</v>
      </c>
      <c r="M199" s="60">
        <v>2024</v>
      </c>
      <c r="N199" s="59" t="s">
        <v>1219</v>
      </c>
      <c r="O199" s="58">
        <v>45358</v>
      </c>
      <c r="P199" s="58">
        <f t="shared" si="20"/>
        <v>47184</v>
      </c>
      <c r="Q199" s="58" t="s">
        <v>1482</v>
      </c>
      <c r="R199" s="58">
        <v>45362</v>
      </c>
      <c r="S199" s="58">
        <f t="shared" si="22"/>
        <v>47188</v>
      </c>
      <c r="T199" s="57" t="s">
        <v>1153</v>
      </c>
      <c r="U199" s="56">
        <v>724862387</v>
      </c>
      <c r="V199" s="25" t="str">
        <f>VLOOKUP(U199,'[1]Tel.sez.'!$C$42:$D$221,2,FALSE)</f>
        <v>4.596</v>
      </c>
      <c r="W199" s="24" t="s">
        <v>1460</v>
      </c>
      <c r="AC199" s="121" t="s">
        <v>1481</v>
      </c>
      <c r="AD199" s="1" t="b">
        <f>ISERROR(FIND(G199, AC199))</f>
        <v>1</v>
      </c>
      <c r="AE199" s="1" t="b">
        <f>ISERROR(FIND(E199, AC199))</f>
        <v>1</v>
      </c>
      <c r="AF199" s="1" t="str">
        <f t="shared" si="21"/>
        <v>Chyba</v>
      </c>
    </row>
    <row r="200" spans="1:88" ht="14.1" customHeight="1" x14ac:dyDescent="0.2">
      <c r="A200" s="38">
        <v>43</v>
      </c>
      <c r="B200" s="165" t="s">
        <v>1480</v>
      </c>
      <c r="C200" s="164" t="s">
        <v>1479</v>
      </c>
      <c r="D200" s="235" t="s">
        <v>53</v>
      </c>
      <c r="E200" s="66" t="s">
        <v>1478</v>
      </c>
      <c r="F200" s="65" t="s">
        <v>1006</v>
      </c>
      <c r="G200" s="161">
        <v>42.996000000000002</v>
      </c>
      <c r="H200" s="161" t="s">
        <v>1477</v>
      </c>
      <c r="I200" s="50">
        <v>1995</v>
      </c>
      <c r="J200" s="61">
        <v>44044</v>
      </c>
      <c r="K200" s="61"/>
      <c r="L200" s="61" t="s">
        <v>418</v>
      </c>
      <c r="M200" s="223">
        <v>2020</v>
      </c>
      <c r="N200" s="144" t="s">
        <v>1476</v>
      </c>
      <c r="O200" s="58">
        <v>44049</v>
      </c>
      <c r="P200" s="58">
        <f t="shared" si="20"/>
        <v>45875</v>
      </c>
      <c r="Q200" s="58" t="str">
        <f>VLOOKUP(G200,'[1]PZ a UTZ'!$E$2:$H$335,3,FALSE)</f>
        <v>PZ 8333/96-E.49</v>
      </c>
      <c r="R200" s="58">
        <f>VLOOKUP(G200,'[1]PZ a UTZ'!$E$2:$H$335,4,FALSE)</f>
        <v>44099</v>
      </c>
      <c r="S200" s="58">
        <f t="shared" si="22"/>
        <v>45925</v>
      </c>
      <c r="T200" s="57" t="s">
        <v>1422</v>
      </c>
      <c r="U200" s="56">
        <v>724862430</v>
      </c>
      <c r="V200" s="159" t="str">
        <f>VLOOKUP(U200,'[1]Tel.sez.'!$C$42:$D$221,2,FALSE)</f>
        <v>V kanceláři</v>
      </c>
      <c r="W200" s="24"/>
      <c r="AC200" s="121" t="s">
        <v>1475</v>
      </c>
      <c r="AD200" s="1" t="b">
        <f>ISERROR(FIND(G200, AC200))</f>
        <v>1</v>
      </c>
      <c r="AE200" s="1" t="b">
        <f>ISERROR(FIND(E200, AC200))</f>
        <v>1</v>
      </c>
      <c r="AF200" s="1" t="str">
        <f t="shared" si="21"/>
        <v>Chyba</v>
      </c>
    </row>
    <row r="201" spans="1:88" ht="14.1" customHeight="1" x14ac:dyDescent="0.2">
      <c r="A201" s="38">
        <v>357</v>
      </c>
      <c r="B201" s="165" t="s">
        <v>1474</v>
      </c>
      <c r="C201" s="164" t="s">
        <v>1473</v>
      </c>
      <c r="D201" s="67" t="s">
        <v>53</v>
      </c>
      <c r="E201" s="66" t="s">
        <v>1463</v>
      </c>
      <c r="F201" s="65" t="s">
        <v>1156</v>
      </c>
      <c r="G201" s="63">
        <v>43.287999999999997</v>
      </c>
      <c r="H201" s="63" t="s">
        <v>1472</v>
      </c>
      <c r="I201" s="62">
        <v>2024</v>
      </c>
      <c r="J201" s="59">
        <v>45352</v>
      </c>
      <c r="K201" s="59"/>
      <c r="L201" s="59" t="s">
        <v>34</v>
      </c>
      <c r="M201" s="223">
        <v>2024</v>
      </c>
      <c r="N201" s="59" t="s">
        <v>1219</v>
      </c>
      <c r="O201" s="58">
        <v>45358</v>
      </c>
      <c r="P201" s="58">
        <v>47184</v>
      </c>
      <c r="Q201" s="58" t="s">
        <v>1471</v>
      </c>
      <c r="R201" s="58">
        <v>45362</v>
      </c>
      <c r="S201" s="58">
        <f t="shared" si="22"/>
        <v>47188</v>
      </c>
      <c r="T201" s="57" t="s">
        <v>1153</v>
      </c>
      <c r="U201" s="56">
        <v>724862387</v>
      </c>
      <c r="V201" s="25" t="str">
        <f>VLOOKUP(U201,'[1]Tel.sez.'!$C$42:$D$221,2,FALSE)</f>
        <v>4.596</v>
      </c>
      <c r="W201" s="24" t="s">
        <v>1460</v>
      </c>
      <c r="AC201" s="126" t="s">
        <v>1470</v>
      </c>
      <c r="AD201" s="1" t="b">
        <f>ISERROR(FIND(G201, AC201))</f>
        <v>1</v>
      </c>
      <c r="AE201" s="1" t="b">
        <f>ISERROR(FIND(E201, AC201))</f>
        <v>1</v>
      </c>
      <c r="AF201" s="1" t="str">
        <f t="shared" si="21"/>
        <v>Chyba</v>
      </c>
    </row>
    <row r="202" spans="1:88" ht="14.1" customHeight="1" x14ac:dyDescent="0.2">
      <c r="A202" s="38">
        <v>433</v>
      </c>
      <c r="B202" s="165" t="s">
        <v>1469</v>
      </c>
      <c r="C202" s="164" t="s">
        <v>1468</v>
      </c>
      <c r="D202" s="235" t="s">
        <v>53</v>
      </c>
      <c r="E202" s="66" t="s">
        <v>1418</v>
      </c>
      <c r="F202" s="65" t="s">
        <v>26</v>
      </c>
      <c r="G202" s="161">
        <v>43.369</v>
      </c>
      <c r="H202" s="161" t="s">
        <v>1467</v>
      </c>
      <c r="I202" s="50">
        <v>1979</v>
      </c>
      <c r="J202" s="61">
        <v>45292</v>
      </c>
      <c r="K202" s="61"/>
      <c r="L202" s="61" t="s">
        <v>1416</v>
      </c>
      <c r="M202" s="160">
        <v>2024</v>
      </c>
      <c r="N202" s="59" t="s">
        <v>1219</v>
      </c>
      <c r="O202" s="58">
        <v>45574</v>
      </c>
      <c r="P202" s="58">
        <f>EDATE(O202,60)</f>
        <v>47400</v>
      </c>
      <c r="Q202" s="58" t="str">
        <f>VLOOKUP(G202,'[1]PZ a UTZ'!$E$2:$H$335,3,FALSE)</f>
        <v>PZ 10315/96-E.49</v>
      </c>
      <c r="R202" s="58">
        <f>VLOOKUP(G202,'[1]PZ a UTZ'!$E$2:$H$335,4,FALSE)</f>
        <v>44316</v>
      </c>
      <c r="S202" s="58">
        <f t="shared" si="22"/>
        <v>46142</v>
      </c>
      <c r="T202" s="57" t="s">
        <v>1415</v>
      </c>
      <c r="U202" s="56">
        <v>602668276</v>
      </c>
      <c r="V202" s="25" t="str">
        <f>VLOOKUP(U202,'[1]Tel.sez.'!$C$42:$D$221,2,FALSE)</f>
        <v>BĚŠINY</v>
      </c>
      <c r="W202" s="146"/>
      <c r="AC202" s="126" t="s">
        <v>1466</v>
      </c>
      <c r="AD202" s="1" t="b">
        <f>ISERROR(FIND(G202, AC202))</f>
        <v>1</v>
      </c>
      <c r="AE202" s="1" t="b">
        <f>ISERROR(FIND(E202, AC202))</f>
        <v>1</v>
      </c>
      <c r="AF202" s="1" t="str">
        <f t="shared" si="21"/>
        <v>Chyba</v>
      </c>
    </row>
    <row r="203" spans="1:88" ht="14.1" customHeight="1" x14ac:dyDescent="0.2">
      <c r="A203" s="38">
        <v>358</v>
      </c>
      <c r="B203" s="165" t="s">
        <v>1465</v>
      </c>
      <c r="C203" s="164" t="s">
        <v>1464</v>
      </c>
      <c r="D203" s="67" t="s">
        <v>53</v>
      </c>
      <c r="E203" s="66" t="s">
        <v>1463</v>
      </c>
      <c r="F203" s="65" t="s">
        <v>1156</v>
      </c>
      <c r="G203" s="63">
        <v>43.470999999999997</v>
      </c>
      <c r="H203" s="63" t="s">
        <v>1462</v>
      </c>
      <c r="I203" s="62">
        <v>2024</v>
      </c>
      <c r="J203" s="59">
        <v>45352</v>
      </c>
      <c r="K203" s="59"/>
      <c r="L203" s="59" t="s">
        <v>34</v>
      </c>
      <c r="M203" s="223">
        <v>2024</v>
      </c>
      <c r="N203" s="59" t="s">
        <v>1219</v>
      </c>
      <c r="O203" s="58">
        <v>45359</v>
      </c>
      <c r="P203" s="58">
        <v>47184</v>
      </c>
      <c r="Q203" s="58" t="s">
        <v>1461</v>
      </c>
      <c r="R203" s="58">
        <v>45362</v>
      </c>
      <c r="S203" s="58">
        <f t="shared" si="22"/>
        <v>47188</v>
      </c>
      <c r="T203" s="57" t="s">
        <v>1153</v>
      </c>
      <c r="U203" s="56">
        <v>724862387</v>
      </c>
      <c r="V203" s="25" t="str">
        <f>VLOOKUP(U203,'[1]Tel.sez.'!$C$42:$D$221,2,FALSE)</f>
        <v>4.596</v>
      </c>
      <c r="W203" s="24" t="s">
        <v>1460</v>
      </c>
      <c r="AC203" s="256" t="s">
        <v>1459</v>
      </c>
      <c r="AD203" s="1" t="b">
        <f>ISERROR(FIND(G203, AC203))</f>
        <v>1</v>
      </c>
      <c r="AE203" s="1" t="b">
        <f>ISERROR(FIND(E203, AC203))</f>
        <v>1</v>
      </c>
      <c r="AF203" s="1" t="str">
        <f t="shared" si="21"/>
        <v>Chyba</v>
      </c>
    </row>
    <row r="204" spans="1:88" ht="14.1" customHeight="1" x14ac:dyDescent="0.2">
      <c r="A204" s="38">
        <v>434</v>
      </c>
      <c r="B204" s="165" t="s">
        <v>1458</v>
      </c>
      <c r="C204" s="164" t="s">
        <v>1457</v>
      </c>
      <c r="D204" s="235" t="s">
        <v>53</v>
      </c>
      <c r="E204" s="66" t="s">
        <v>1418</v>
      </c>
      <c r="F204" s="65" t="s">
        <v>26</v>
      </c>
      <c r="G204" s="161">
        <v>43.529000000000003</v>
      </c>
      <c r="H204" s="161" t="s">
        <v>1456</v>
      </c>
      <c r="I204" s="160">
        <v>2024</v>
      </c>
      <c r="J204" s="61">
        <v>45292</v>
      </c>
      <c r="K204" s="61"/>
      <c r="L204" s="61" t="s">
        <v>1416</v>
      </c>
      <c r="M204" s="160">
        <v>2024</v>
      </c>
      <c r="N204" s="59" t="s">
        <v>1219</v>
      </c>
      <c r="O204" s="58">
        <v>45574</v>
      </c>
      <c r="P204" s="58">
        <f t="shared" ref="P204:P249" si="23">EDATE(O204,60)</f>
        <v>47400</v>
      </c>
      <c r="Q204" s="58" t="str">
        <f>VLOOKUP(G204,'[1]PZ a UTZ'!$E$2:$H$335,3,FALSE)</f>
        <v>PZ 10316/96-E.49</v>
      </c>
      <c r="R204" s="58">
        <f>VLOOKUP(G204,'[1]PZ a UTZ'!$E$2:$H$335,4,FALSE)</f>
        <v>44316</v>
      </c>
      <c r="S204" s="58">
        <f t="shared" si="22"/>
        <v>46142</v>
      </c>
      <c r="T204" s="57" t="s">
        <v>1415</v>
      </c>
      <c r="U204" s="56">
        <v>602668276</v>
      </c>
      <c r="V204" s="159" t="str">
        <f>VLOOKUP(U204,'[1]Tel.sez.'!$C$42:$D$221,2,FALSE)</f>
        <v>BĚŠINY</v>
      </c>
      <c r="W204" s="146" t="s">
        <v>1455</v>
      </c>
      <c r="AC204" s="135" t="s">
        <v>1454</v>
      </c>
      <c r="AD204" s="1" t="b">
        <f>ISERROR(FIND(G204, AC204))</f>
        <v>1</v>
      </c>
      <c r="AE204" s="1" t="b">
        <f>ISERROR(FIND(E204, AC204))</f>
        <v>1</v>
      </c>
      <c r="AF204" s="1" t="str">
        <f t="shared" si="21"/>
        <v>Chyba</v>
      </c>
    </row>
    <row r="205" spans="1:88" ht="14.1" customHeight="1" x14ac:dyDescent="0.2">
      <c r="A205" s="38">
        <v>435</v>
      </c>
      <c r="B205" s="165" t="s">
        <v>1453</v>
      </c>
      <c r="C205" s="164" t="s">
        <v>1452</v>
      </c>
      <c r="D205" s="235" t="s">
        <v>53</v>
      </c>
      <c r="E205" s="66" t="s">
        <v>1418</v>
      </c>
      <c r="F205" s="65" t="s">
        <v>26</v>
      </c>
      <c r="G205" s="161">
        <v>44.057000000000002</v>
      </c>
      <c r="H205" s="161" t="s">
        <v>1451</v>
      </c>
      <c r="I205" s="50">
        <v>1976</v>
      </c>
      <c r="J205" s="59">
        <v>43922</v>
      </c>
      <c r="K205" s="59"/>
      <c r="L205" s="61" t="s">
        <v>1416</v>
      </c>
      <c r="M205" s="160">
        <v>2024</v>
      </c>
      <c r="N205" s="59" t="s">
        <v>1219</v>
      </c>
      <c r="O205" s="58">
        <v>45574</v>
      </c>
      <c r="P205" s="58">
        <f t="shared" si="23"/>
        <v>47400</v>
      </c>
      <c r="Q205" s="58" t="str">
        <f>VLOOKUP(G205,'[1]PZ a UTZ'!$E$2:$H$335,3,FALSE)</f>
        <v>PZ 10157/96-E.49</v>
      </c>
      <c r="R205" s="58">
        <f>VLOOKUP(G205,'[1]PZ a UTZ'!$E$2:$H$335,4,FALSE)</f>
        <v>43843</v>
      </c>
      <c r="S205" s="58">
        <f t="shared" si="22"/>
        <v>45670</v>
      </c>
      <c r="T205" s="57" t="s">
        <v>31</v>
      </c>
      <c r="U205" s="56">
        <v>725339123</v>
      </c>
      <c r="V205" s="159" t="str">
        <f>VLOOKUP(U205,'[1]Tel.sez.'!$C$42:$D$221,2,FALSE)</f>
        <v>31.284</v>
      </c>
      <c r="W205" s="24"/>
      <c r="AC205" s="121" t="s">
        <v>1450</v>
      </c>
      <c r="AD205" s="1" t="b">
        <f>ISERROR(FIND(G205, AC205))</f>
        <v>1</v>
      </c>
      <c r="AE205" s="1" t="b">
        <f>ISERROR(FIND(E205, AC205))</f>
        <v>1</v>
      </c>
      <c r="AF205" s="1" t="str">
        <f t="shared" si="21"/>
        <v>Chyba</v>
      </c>
    </row>
    <row r="206" spans="1:88" ht="14.1" customHeight="1" x14ac:dyDescent="0.2">
      <c r="A206" s="38">
        <v>44</v>
      </c>
      <c r="B206" s="165" t="s">
        <v>1449</v>
      </c>
      <c r="C206" s="164" t="s">
        <v>1448</v>
      </c>
      <c r="D206" s="235" t="s">
        <v>53</v>
      </c>
      <c r="E206" s="66" t="s">
        <v>1447</v>
      </c>
      <c r="F206" s="65" t="s">
        <v>1006</v>
      </c>
      <c r="G206" s="161">
        <v>44.499000000000002</v>
      </c>
      <c r="H206" s="161" t="s">
        <v>1446</v>
      </c>
      <c r="I206" s="50">
        <v>1995</v>
      </c>
      <c r="J206" s="61">
        <v>44044</v>
      </c>
      <c r="K206" s="61"/>
      <c r="L206" s="61" t="s">
        <v>418</v>
      </c>
      <c r="M206" s="223">
        <v>2020</v>
      </c>
      <c r="N206" s="144" t="s">
        <v>1445</v>
      </c>
      <c r="O206" s="58">
        <v>44049</v>
      </c>
      <c r="P206" s="58">
        <f t="shared" si="23"/>
        <v>45875</v>
      </c>
      <c r="Q206" s="58" t="str">
        <f>VLOOKUP(G206,'[1]PZ a UTZ'!$E$2:$H$335,3,FALSE)</f>
        <v>PZ 8332/96-E.49</v>
      </c>
      <c r="R206" s="58">
        <f>VLOOKUP(G206,'[1]PZ a UTZ'!$E$2:$H$335,4,FALSE)</f>
        <v>44099</v>
      </c>
      <c r="S206" s="58">
        <f t="shared" si="22"/>
        <v>45925</v>
      </c>
      <c r="T206" s="57" t="s">
        <v>1383</v>
      </c>
      <c r="U206" s="56">
        <v>725363405</v>
      </c>
      <c r="V206" s="159" t="str">
        <f>VLOOKUP(U206,'[1]Tel.sez.'!$C$42:$D$221,2,FALSE)</f>
        <v>ŽELEZNÁ RUDA</v>
      </c>
      <c r="W206" s="24"/>
      <c r="AC206" s="121" t="s">
        <v>1444</v>
      </c>
      <c r="AD206" s="1" t="b">
        <f>ISERROR(FIND(G206, AC206))</f>
        <v>1</v>
      </c>
      <c r="AE206" s="1" t="b">
        <f>ISERROR(FIND(E206, AC206))</f>
        <v>1</v>
      </c>
      <c r="AF206" s="1" t="str">
        <f t="shared" si="21"/>
        <v>Chyba</v>
      </c>
    </row>
    <row r="207" spans="1:88" ht="14.1" customHeight="1" x14ac:dyDescent="0.2">
      <c r="A207" s="38">
        <v>436</v>
      </c>
      <c r="B207" s="165" t="s">
        <v>1443</v>
      </c>
      <c r="C207" s="164" t="s">
        <v>1442</v>
      </c>
      <c r="D207" s="235" t="s">
        <v>53</v>
      </c>
      <c r="E207" s="66" t="s">
        <v>1418</v>
      </c>
      <c r="F207" s="65" t="s">
        <v>26</v>
      </c>
      <c r="G207" s="161">
        <v>44.741999999999997</v>
      </c>
      <c r="H207" s="161" t="s">
        <v>1441</v>
      </c>
      <c r="I207" s="50">
        <v>1983</v>
      </c>
      <c r="J207" s="59">
        <v>44317</v>
      </c>
      <c r="K207" s="59"/>
      <c r="L207" s="61" t="s">
        <v>1416</v>
      </c>
      <c r="M207" s="160">
        <v>2024</v>
      </c>
      <c r="N207" s="59" t="s">
        <v>1219</v>
      </c>
      <c r="O207" s="58">
        <v>45574</v>
      </c>
      <c r="P207" s="58">
        <f t="shared" si="23"/>
        <v>47400</v>
      </c>
      <c r="Q207" s="58" t="str">
        <f>VLOOKUP(G207,'[1]PZ a UTZ'!$E$2:$H$335,3,FALSE)</f>
        <v>PZ 10158/96-E.49</v>
      </c>
      <c r="R207" s="58">
        <f>VLOOKUP(G207,'[1]PZ a UTZ'!$E$2:$H$335,4,FALSE)</f>
        <v>44126</v>
      </c>
      <c r="S207" s="58">
        <f t="shared" si="22"/>
        <v>45952</v>
      </c>
      <c r="T207" s="57" t="s">
        <v>1415</v>
      </c>
      <c r="U207" s="56">
        <v>602668276</v>
      </c>
      <c r="V207" s="159" t="str">
        <f>VLOOKUP(U207,'[1]Tel.sez.'!$C$42:$D$221,2,FALSE)</f>
        <v>BĚŠINY</v>
      </c>
      <c r="W207" s="24"/>
      <c r="AC207" s="228" t="s">
        <v>1440</v>
      </c>
      <c r="AD207" s="1" t="b">
        <f>ISERROR(FIND(G207, AC207))</f>
        <v>1</v>
      </c>
      <c r="AE207" s="1" t="b">
        <f>ISERROR(FIND(E207, AC207))</f>
        <v>1</v>
      </c>
      <c r="AF207" s="1" t="str">
        <f t="shared" si="21"/>
        <v>Chyba</v>
      </c>
    </row>
    <row r="208" spans="1:88" ht="14.1" customHeight="1" x14ac:dyDescent="0.2">
      <c r="A208" s="38">
        <v>45</v>
      </c>
      <c r="B208" s="165" t="s">
        <v>1439</v>
      </c>
      <c r="C208" s="164" t="s">
        <v>1438</v>
      </c>
      <c r="D208" s="235" t="s">
        <v>53</v>
      </c>
      <c r="E208" s="66" t="s">
        <v>1437</v>
      </c>
      <c r="F208" s="65" t="s">
        <v>1006</v>
      </c>
      <c r="G208" s="161">
        <v>45.039000000000001</v>
      </c>
      <c r="H208" s="161" t="s">
        <v>1436</v>
      </c>
      <c r="I208" s="50">
        <v>1995</v>
      </c>
      <c r="J208" s="61">
        <v>44044</v>
      </c>
      <c r="K208" s="61"/>
      <c r="L208" s="61" t="s">
        <v>1424</v>
      </c>
      <c r="M208" s="60" t="s">
        <v>1394</v>
      </c>
      <c r="N208" s="144" t="s">
        <v>1435</v>
      </c>
      <c r="O208" s="58">
        <v>44049</v>
      </c>
      <c r="P208" s="58">
        <f t="shared" si="23"/>
        <v>45875</v>
      </c>
      <c r="Q208" s="58" t="str">
        <f>VLOOKUP(G208,'[1]PZ a UTZ'!$E$2:$H$335,3,FALSE)</f>
        <v>PZ 8331/96-E.49</v>
      </c>
      <c r="R208" s="58">
        <f>VLOOKUP(G208,'[1]PZ a UTZ'!$E$2:$H$335,4,FALSE)</f>
        <v>44099</v>
      </c>
      <c r="S208" s="58">
        <f t="shared" si="22"/>
        <v>45925</v>
      </c>
      <c r="T208" s="57" t="s">
        <v>1422</v>
      </c>
      <c r="U208" s="56">
        <v>724862430</v>
      </c>
      <c r="V208" s="159" t="str">
        <f>VLOOKUP(U208,'[1]Tel.sez.'!$C$42:$D$221,2,FALSE)</f>
        <v>V kanceláři</v>
      </c>
      <c r="W208" s="24"/>
      <c r="AC208" s="228" t="s">
        <v>1434</v>
      </c>
      <c r="AD208" s="1" t="b">
        <f>ISERROR(FIND(G208, AC208))</f>
        <v>1</v>
      </c>
      <c r="AE208" s="1" t="b">
        <f>ISERROR(FIND(E208, AC208))</f>
        <v>1</v>
      </c>
      <c r="AF208" s="1" t="str">
        <f t="shared" si="21"/>
        <v>Chyba</v>
      </c>
    </row>
    <row r="209" spans="1:88" ht="14.1" customHeight="1" x14ac:dyDescent="0.25">
      <c r="A209" s="38">
        <v>413</v>
      </c>
      <c r="B209" s="84" t="s">
        <v>1431</v>
      </c>
      <c r="C209" s="84" t="s">
        <v>1430</v>
      </c>
      <c r="D209" s="83" t="s">
        <v>41</v>
      </c>
      <c r="E209" s="82" t="s">
        <v>1418</v>
      </c>
      <c r="F209" s="81" t="s">
        <v>26</v>
      </c>
      <c r="G209" s="80">
        <v>45.326000000000001</v>
      </c>
      <c r="H209" s="79"/>
      <c r="I209" s="147">
        <v>2024</v>
      </c>
      <c r="J209" s="150">
        <v>44075</v>
      </c>
      <c r="K209" s="150"/>
      <c r="L209" s="61" t="s">
        <v>1433</v>
      </c>
      <c r="M209" s="60">
        <v>2024</v>
      </c>
      <c r="N209" s="61" t="s">
        <v>1219</v>
      </c>
      <c r="O209" s="58">
        <v>45553</v>
      </c>
      <c r="P209" s="58">
        <f t="shared" si="23"/>
        <v>47379</v>
      </c>
      <c r="Q209" s="74"/>
      <c r="R209" s="74"/>
      <c r="S209" s="74"/>
      <c r="T209" s="73" t="s">
        <v>864</v>
      </c>
      <c r="U209" s="72">
        <v>724862430</v>
      </c>
      <c r="V209" s="55" t="str">
        <f>VLOOKUP(U209,'[1]Tel.sez.'!$C$42:$D$221,2,FALSE)</f>
        <v>V kanceláři</v>
      </c>
      <c r="W209" s="71"/>
      <c r="AC209" s="121" t="s">
        <v>1432</v>
      </c>
      <c r="AD209" s="1" t="b">
        <f>ISERROR(FIND(G209, AC209))</f>
        <v>1</v>
      </c>
      <c r="AE209" s="1" t="b">
        <f>ISERROR(FIND(E209, AC209))</f>
        <v>1</v>
      </c>
      <c r="AF209" s="1" t="str">
        <f t="shared" si="21"/>
        <v>Chyba</v>
      </c>
    </row>
    <row r="210" spans="1:88" ht="14.1" customHeight="1" x14ac:dyDescent="0.2">
      <c r="A210" s="38">
        <v>439</v>
      </c>
      <c r="B210" s="195" t="s">
        <v>1431</v>
      </c>
      <c r="C210" s="195" t="s">
        <v>1430</v>
      </c>
      <c r="D210" s="163" t="s">
        <v>7</v>
      </c>
      <c r="E210" s="66" t="s">
        <v>1418</v>
      </c>
      <c r="F210" s="65" t="s">
        <v>26</v>
      </c>
      <c r="G210" s="162">
        <v>45.326000000000001</v>
      </c>
      <c r="H210" s="161"/>
      <c r="I210" s="160">
        <v>1965</v>
      </c>
      <c r="J210" s="61">
        <v>44075</v>
      </c>
      <c r="K210" s="61"/>
      <c r="L210" s="61" t="s">
        <v>14</v>
      </c>
      <c r="M210" s="60">
        <v>2024</v>
      </c>
      <c r="N210" s="61" t="s">
        <v>1219</v>
      </c>
      <c r="O210" s="283">
        <v>45580</v>
      </c>
      <c r="P210" s="283">
        <f t="shared" si="23"/>
        <v>47406</v>
      </c>
      <c r="Q210" s="58" t="str">
        <f>VLOOKUP(E210,'[1]PZ a UTZ'!$C$341:$H$464,5,FALSE)</f>
        <v>PZ 10141/96-E.49</v>
      </c>
      <c r="R210" s="58">
        <f>VLOOKUP(E210,'[1]PZ a UTZ'!$C$341:$H$464,6,FALSE)</f>
        <v>44126</v>
      </c>
      <c r="S210" s="58">
        <f t="shared" ref="S210:S217" si="24">EDATE(R210,60)</f>
        <v>45952</v>
      </c>
      <c r="T210" s="57" t="s">
        <v>864</v>
      </c>
      <c r="U210" s="56">
        <v>724862430</v>
      </c>
      <c r="V210" s="25" t="str">
        <f>VLOOKUP(U210,'[1]Tel.sez.'!$C$42:$D$221,2,FALSE)</f>
        <v>V kanceláři</v>
      </c>
      <c r="W210" s="24" t="s">
        <v>1217</v>
      </c>
      <c r="AC210" s="124" t="s">
        <v>1429</v>
      </c>
      <c r="AD210" s="1" t="b">
        <f>ISERROR(FIND(G210, AC210))</f>
        <v>1</v>
      </c>
      <c r="AE210" s="1" t="b">
        <f>ISERROR(FIND(E210, AC210))</f>
        <v>1</v>
      </c>
      <c r="AF210" s="1" t="str">
        <f t="shared" si="21"/>
        <v>Chyba</v>
      </c>
    </row>
    <row r="211" spans="1:88" ht="14.1" customHeight="1" x14ac:dyDescent="0.2">
      <c r="A211" s="38">
        <v>46</v>
      </c>
      <c r="B211" s="165" t="s">
        <v>1428</v>
      </c>
      <c r="C211" s="164" t="s">
        <v>1427</v>
      </c>
      <c r="D211" s="235" t="s">
        <v>53</v>
      </c>
      <c r="E211" s="66" t="s">
        <v>1426</v>
      </c>
      <c r="F211" s="65" t="s">
        <v>1006</v>
      </c>
      <c r="G211" s="161">
        <v>45.331000000000003</v>
      </c>
      <c r="H211" s="161" t="s">
        <v>1425</v>
      </c>
      <c r="I211" s="41">
        <v>1996</v>
      </c>
      <c r="J211" s="61">
        <v>44044</v>
      </c>
      <c r="K211" s="61"/>
      <c r="L211" s="61" t="s">
        <v>1424</v>
      </c>
      <c r="M211" s="60" t="s">
        <v>1394</v>
      </c>
      <c r="N211" s="144" t="s">
        <v>1423</v>
      </c>
      <c r="O211" s="58">
        <v>44049</v>
      </c>
      <c r="P211" s="58">
        <f t="shared" si="23"/>
        <v>45875</v>
      </c>
      <c r="Q211" s="58" t="str">
        <f>VLOOKUP(G211,'[1]PZ a UTZ'!$E$2:$H$335,3,FALSE)</f>
        <v>PZ 8330/96-E.49</v>
      </c>
      <c r="R211" s="58">
        <f>VLOOKUP(G211,'[1]PZ a UTZ'!$E$2:$H$335,4,FALSE)</f>
        <v>44099</v>
      </c>
      <c r="S211" s="58">
        <f t="shared" si="24"/>
        <v>45925</v>
      </c>
      <c r="T211" s="57" t="s">
        <v>1422</v>
      </c>
      <c r="U211" s="56">
        <v>724862430</v>
      </c>
      <c r="V211" s="159" t="str">
        <f>VLOOKUP(U211,'[1]Tel.sez.'!$C$42:$D$221,2,FALSE)</f>
        <v>V kanceláři</v>
      </c>
      <c r="W211" s="141"/>
      <c r="AC211" s="126" t="s">
        <v>1421</v>
      </c>
      <c r="AD211" s="1" t="b">
        <f>ISERROR(FIND(G211, AC211))</f>
        <v>1</v>
      </c>
      <c r="AE211" s="1" t="b">
        <f>ISERROR(FIND(E211, AC211))</f>
        <v>1</v>
      </c>
      <c r="AF211" s="1" t="str">
        <f t="shared" si="21"/>
        <v>Chyba</v>
      </c>
    </row>
    <row r="212" spans="1:88" ht="14.1" customHeight="1" x14ac:dyDescent="0.2">
      <c r="A212" s="38">
        <v>437</v>
      </c>
      <c r="B212" s="165" t="s">
        <v>1420</v>
      </c>
      <c r="C212" s="164" t="s">
        <v>1419</v>
      </c>
      <c r="D212" s="235" t="s">
        <v>53</v>
      </c>
      <c r="E212" s="66" t="s">
        <v>1418</v>
      </c>
      <c r="F212" s="65" t="s">
        <v>26</v>
      </c>
      <c r="G212" s="161">
        <v>45.695999999999998</v>
      </c>
      <c r="H212" s="161" t="s">
        <v>1417</v>
      </c>
      <c r="I212" s="160">
        <v>2020</v>
      </c>
      <c r="J212" s="285">
        <v>44166</v>
      </c>
      <c r="K212" s="285"/>
      <c r="L212" s="61" t="s">
        <v>1416</v>
      </c>
      <c r="M212" s="160">
        <v>2024</v>
      </c>
      <c r="N212" s="59" t="s">
        <v>1219</v>
      </c>
      <c r="O212" s="58">
        <v>45574</v>
      </c>
      <c r="P212" s="58">
        <f t="shared" si="23"/>
        <v>47400</v>
      </c>
      <c r="Q212" s="58" t="str">
        <f>VLOOKUP(G212,'[1]PZ a UTZ'!$E$2:$H$335,3,FALSE)</f>
        <v>PZ 1436/20-E.49</v>
      </c>
      <c r="R212" s="58">
        <f>VLOOKUP(G212,'[1]PZ a UTZ'!$E$2:$H$335,4,FALSE)</f>
        <v>44172</v>
      </c>
      <c r="S212" s="58">
        <f t="shared" si="24"/>
        <v>45998</v>
      </c>
      <c r="T212" s="57" t="s">
        <v>1415</v>
      </c>
      <c r="U212" s="56">
        <v>602668276</v>
      </c>
      <c r="V212" s="159" t="str">
        <f>VLOOKUP(U212,'[1]Tel.sez.'!$C$42:$D$221,2,FALSE)</f>
        <v>BĚŠINY</v>
      </c>
      <c r="W212" s="24"/>
      <c r="AC212" s="126" t="s">
        <v>1414</v>
      </c>
      <c r="AD212" s="1" t="b">
        <f>ISERROR(FIND(G212, AC212))</f>
        <v>1</v>
      </c>
      <c r="AE212" s="1" t="b">
        <f>ISERROR(FIND(E212, AC212))</f>
        <v>1</v>
      </c>
      <c r="AF212" s="1" t="str">
        <f t="shared" si="21"/>
        <v>Chyba</v>
      </c>
    </row>
    <row r="213" spans="1:88" ht="14.1" customHeight="1" x14ac:dyDescent="0.2">
      <c r="A213" s="38">
        <v>286</v>
      </c>
      <c r="B213" s="48" t="s">
        <v>1413</v>
      </c>
      <c r="C213" s="47" t="s">
        <v>1412</v>
      </c>
      <c r="D213" s="227" t="s">
        <v>53</v>
      </c>
      <c r="E213" s="168" t="s">
        <v>1411</v>
      </c>
      <c r="F213" s="53" t="s">
        <v>26</v>
      </c>
      <c r="G213" s="51">
        <v>47.084000000000003</v>
      </c>
      <c r="H213" s="51" t="s">
        <v>1410</v>
      </c>
      <c r="I213" s="50">
        <v>1976</v>
      </c>
      <c r="J213" s="42">
        <v>45047</v>
      </c>
      <c r="K213" s="42"/>
      <c r="L213" s="42" t="s">
        <v>1409</v>
      </c>
      <c r="M213" s="41" t="s">
        <v>1408</v>
      </c>
      <c r="N213" s="42" t="s">
        <v>1407</v>
      </c>
      <c r="O213" s="28">
        <v>45065</v>
      </c>
      <c r="P213" s="28">
        <f t="shared" si="23"/>
        <v>46892</v>
      </c>
      <c r="Q213" s="28" t="str">
        <f>VLOOKUP(G213,'[1]PZ a UTZ'!$E$2:$H$335,3,FALSE)</f>
        <v>PZ 10159/96-E.49</v>
      </c>
      <c r="R213" s="28">
        <f>VLOOKUP(G213,'[1]PZ a UTZ'!$E$2:$H$335,4,FALSE)</f>
        <v>44150</v>
      </c>
      <c r="S213" s="28">
        <f t="shared" si="24"/>
        <v>45976</v>
      </c>
      <c r="T213" s="27" t="s">
        <v>31</v>
      </c>
      <c r="U213" s="26">
        <v>725339123</v>
      </c>
      <c r="V213" s="25" t="str">
        <f>VLOOKUP(U213,'[1]Tel.sez.'!$C$42:$D$221,2,FALSE)</f>
        <v>31.284</v>
      </c>
      <c r="W213" s="24"/>
      <c r="AC213" s="129" t="s">
        <v>1406</v>
      </c>
      <c r="AD213" s="1" t="b">
        <f>ISERROR(FIND(G213, AC213))</f>
        <v>1</v>
      </c>
      <c r="AE213" s="1" t="b">
        <f>ISERROR(FIND(E213, AC213))</f>
        <v>1</v>
      </c>
      <c r="AF213" s="1" t="str">
        <f t="shared" si="21"/>
        <v>Chyba</v>
      </c>
    </row>
    <row r="214" spans="1:88" ht="14.1" customHeight="1" x14ac:dyDescent="0.2">
      <c r="A214" s="38">
        <v>256</v>
      </c>
      <c r="B214" s="48" t="s">
        <v>1405</v>
      </c>
      <c r="C214" s="47" t="s">
        <v>1404</v>
      </c>
      <c r="D214" s="227" t="s">
        <v>53</v>
      </c>
      <c r="E214" s="168" t="s">
        <v>1403</v>
      </c>
      <c r="F214" s="53" t="s">
        <v>1006</v>
      </c>
      <c r="G214" s="51">
        <v>47.201000000000001</v>
      </c>
      <c r="H214" s="51" t="s">
        <v>1402</v>
      </c>
      <c r="I214" s="41">
        <v>1996</v>
      </c>
      <c r="J214" s="42">
        <v>44958</v>
      </c>
      <c r="K214" s="42"/>
      <c r="L214" s="42" t="s">
        <v>1401</v>
      </c>
      <c r="M214" s="41">
        <v>1996</v>
      </c>
      <c r="N214" s="42" t="s">
        <v>1400</v>
      </c>
      <c r="O214" s="28">
        <v>44978</v>
      </c>
      <c r="P214" s="28">
        <f t="shared" si="23"/>
        <v>46804</v>
      </c>
      <c r="Q214" s="28" t="str">
        <f>VLOOKUP(G214,'[1]PZ a UTZ'!$E$2:$H$335,3,FALSE)</f>
        <v>PZ 2521/96-E.49</v>
      </c>
      <c r="R214" s="28">
        <f>VLOOKUP(G214,'[1]PZ a UTZ'!$E$2:$H$335,4,FALSE)</f>
        <v>44124</v>
      </c>
      <c r="S214" s="28">
        <f t="shared" si="24"/>
        <v>45950</v>
      </c>
      <c r="T214" s="27" t="s">
        <v>1235</v>
      </c>
      <c r="U214" s="26">
        <v>602282288</v>
      </c>
      <c r="V214" s="25" t="str">
        <f>VLOOKUP(U214,'[1]Tel.sez.'!$C$42:$D$221,2,FALSE)</f>
        <v>Dovolená</v>
      </c>
      <c r="W214" s="24"/>
      <c r="AC214" s="126" t="s">
        <v>54</v>
      </c>
      <c r="AD214" s="1" t="b">
        <f>ISERROR(FIND(G214, AC214))</f>
        <v>1</v>
      </c>
      <c r="AE214" s="1" t="b">
        <f>ISERROR(FIND(E214, AC214))</f>
        <v>1</v>
      </c>
      <c r="AF214" s="1" t="str">
        <f t="shared" si="21"/>
        <v>Chyba</v>
      </c>
    </row>
    <row r="215" spans="1:88" ht="14.1" customHeight="1" x14ac:dyDescent="0.2">
      <c r="A215" s="38">
        <v>47</v>
      </c>
      <c r="B215" s="165" t="s">
        <v>1399</v>
      </c>
      <c r="C215" s="164" t="s">
        <v>1398</v>
      </c>
      <c r="D215" s="235" t="s">
        <v>53</v>
      </c>
      <c r="E215" s="193" t="s">
        <v>1397</v>
      </c>
      <c r="F215" s="65" t="s">
        <v>1006</v>
      </c>
      <c r="G215" s="161">
        <v>48.005000000000003</v>
      </c>
      <c r="H215" s="161" t="s">
        <v>1396</v>
      </c>
      <c r="I215" s="41">
        <v>1996</v>
      </c>
      <c r="J215" s="61">
        <v>44044</v>
      </c>
      <c r="K215" s="61"/>
      <c r="L215" s="61" t="s">
        <v>1395</v>
      </c>
      <c r="M215" s="60" t="s">
        <v>1394</v>
      </c>
      <c r="N215" s="61" t="s">
        <v>342</v>
      </c>
      <c r="O215" s="58">
        <v>44049</v>
      </c>
      <c r="P215" s="58">
        <f t="shared" si="23"/>
        <v>45875</v>
      </c>
      <c r="Q215" s="58" t="str">
        <f>VLOOKUP(G215,'[1]PZ a UTZ'!$E$2:$H$335,3,FALSE)</f>
        <v>PZ 2520/96-E.49</v>
      </c>
      <c r="R215" s="58">
        <f>VLOOKUP(G215,'[1]PZ a UTZ'!$E$2:$H$335,4,FALSE)</f>
        <v>44106</v>
      </c>
      <c r="S215" s="58">
        <f t="shared" si="24"/>
        <v>45932</v>
      </c>
      <c r="T215" s="57" t="s">
        <v>1235</v>
      </c>
      <c r="U215" s="56">
        <v>602282288</v>
      </c>
      <c r="V215" s="159" t="str">
        <f>VLOOKUP(U215,'[1]Tel.sez.'!$C$42:$D$221,2,FALSE)</f>
        <v>Dovolená</v>
      </c>
      <c r="W215" s="24"/>
      <c r="AC215" s="125" t="s">
        <v>54</v>
      </c>
      <c r="AD215" s="1" t="b">
        <f>ISERROR(FIND(G215, AC215))</f>
        <v>1</v>
      </c>
      <c r="AE215" s="1" t="b">
        <f>ISERROR(FIND(E215, AC215))</f>
        <v>1</v>
      </c>
      <c r="AF215" s="1" t="str">
        <f t="shared" si="21"/>
        <v>Chyba</v>
      </c>
    </row>
    <row r="216" spans="1:88" ht="14.1" customHeight="1" x14ac:dyDescent="0.2">
      <c r="A216" s="38">
        <v>257</v>
      </c>
      <c r="B216" s="37" t="s">
        <v>1386</v>
      </c>
      <c r="C216" s="37" t="s">
        <v>1385</v>
      </c>
      <c r="D216" s="87" t="s">
        <v>7</v>
      </c>
      <c r="E216" s="35" t="s">
        <v>1393</v>
      </c>
      <c r="F216" s="53" t="s">
        <v>1006</v>
      </c>
      <c r="G216" s="52">
        <v>49.179000000000002</v>
      </c>
      <c r="H216" s="51"/>
      <c r="I216" s="41">
        <v>1996</v>
      </c>
      <c r="J216" s="42">
        <v>44958</v>
      </c>
      <c r="K216" s="42"/>
      <c r="L216" s="42" t="s">
        <v>590</v>
      </c>
      <c r="M216" s="41">
        <v>1996</v>
      </c>
      <c r="N216" s="42" t="s">
        <v>1392</v>
      </c>
      <c r="O216" s="28">
        <v>44978</v>
      </c>
      <c r="P216" s="28">
        <f t="shared" si="23"/>
        <v>46804</v>
      </c>
      <c r="Q216" s="28" t="str">
        <f>VLOOKUP(E216,'[1]PZ a UTZ'!$C$341:$H$464,5,FALSE)</f>
        <v>PZ 2531/96-E.49</v>
      </c>
      <c r="R216" s="28">
        <f>VLOOKUP(E216,'[1]PZ a UTZ'!$C$341:$H$464,6,FALSE)</f>
        <v>44085</v>
      </c>
      <c r="S216" s="28">
        <f t="shared" si="24"/>
        <v>45911</v>
      </c>
      <c r="T216" s="27" t="s">
        <v>1391</v>
      </c>
      <c r="U216" s="26">
        <v>602668275</v>
      </c>
      <c r="V216" s="25" t="str">
        <f>VLOOKUP(U216,'[1]Tel.sez.'!$C$42:$D$221,2,FALSE)</f>
        <v>JANOVICE</v>
      </c>
      <c r="W216" s="24"/>
      <c r="AC216" s="129" t="s">
        <v>1390</v>
      </c>
      <c r="AD216" s="1" t="b">
        <f>ISERROR(FIND(G216, AC216))</f>
        <v>1</v>
      </c>
      <c r="AE216" s="1" t="b">
        <f>ISERROR(FIND(E216, AC216))</f>
        <v>1</v>
      </c>
      <c r="AF216" s="1" t="str">
        <f t="shared" si="21"/>
        <v>Chyba</v>
      </c>
    </row>
    <row r="217" spans="1:88" ht="14.1" customHeight="1" x14ac:dyDescent="0.2">
      <c r="A217" s="38">
        <v>392</v>
      </c>
      <c r="B217" s="37" t="s">
        <v>1386</v>
      </c>
      <c r="C217" s="37" t="s">
        <v>1385</v>
      </c>
      <c r="D217" s="36" t="s">
        <v>7</v>
      </c>
      <c r="E217" s="35" t="s">
        <v>1389</v>
      </c>
      <c r="F217" s="53" t="s">
        <v>1006</v>
      </c>
      <c r="G217" s="52">
        <v>49.179000000000002</v>
      </c>
      <c r="H217" s="51" t="s">
        <v>1388</v>
      </c>
      <c r="I217" s="50">
        <v>2009</v>
      </c>
      <c r="J217" s="29">
        <v>43647</v>
      </c>
      <c r="K217" s="29"/>
      <c r="L217" s="42" t="s">
        <v>1052</v>
      </c>
      <c r="M217" s="50">
        <v>2009</v>
      </c>
      <c r="N217" s="29" t="s">
        <v>1387</v>
      </c>
      <c r="O217" s="28">
        <v>45491</v>
      </c>
      <c r="P217" s="28">
        <f t="shared" si="23"/>
        <v>47317</v>
      </c>
      <c r="Q217" s="28" t="str">
        <f>VLOOKUP(E217,'[1]PZ a UTZ'!$C$341:$H$464,5,FALSE)</f>
        <v>PZ 1780/09-E.49</v>
      </c>
      <c r="R217" s="28">
        <f>VLOOKUP(E217,'[1]PZ a UTZ'!$C$341:$H$464,6,FALSE)</f>
        <v>43710</v>
      </c>
      <c r="S217" s="28">
        <f t="shared" si="24"/>
        <v>45537</v>
      </c>
      <c r="T217" s="27" t="s">
        <v>1383</v>
      </c>
      <c r="U217" s="26">
        <v>725363405</v>
      </c>
      <c r="V217" s="25" t="str">
        <f>VLOOKUP(U217,'[1]Tel.sez.'!$C$42:$D$221,2,FALSE)</f>
        <v>ŽELEZNÁ RUDA</v>
      </c>
      <c r="W217" s="24"/>
      <c r="AC217" s="126" t="s">
        <v>1364</v>
      </c>
      <c r="AD217" s="1" t="b">
        <f>ISERROR(FIND(G217, AC217))</f>
        <v>1</v>
      </c>
      <c r="AE217" s="1" t="b">
        <f>ISERROR(FIND(E217, AC217))</f>
        <v>1</v>
      </c>
      <c r="AF217" s="1" t="str">
        <f t="shared" si="21"/>
        <v>Chyba</v>
      </c>
    </row>
    <row r="218" spans="1:88" ht="14.1" customHeight="1" x14ac:dyDescent="0.2">
      <c r="A218" s="38">
        <v>393</v>
      </c>
      <c r="B218" s="115" t="s">
        <v>1386</v>
      </c>
      <c r="C218" s="115" t="s">
        <v>1385</v>
      </c>
      <c r="D218" s="114" t="s">
        <v>65</v>
      </c>
      <c r="E218" s="113" t="s">
        <v>1384</v>
      </c>
      <c r="F218" s="112" t="s">
        <v>1006</v>
      </c>
      <c r="G218" s="111">
        <v>49.179000000000002</v>
      </c>
      <c r="H218" s="110" t="s">
        <v>63</v>
      </c>
      <c r="I218" s="108">
        <v>2009</v>
      </c>
      <c r="J218" s="107">
        <v>43739</v>
      </c>
      <c r="K218" s="107"/>
      <c r="L218" s="107" t="s">
        <v>1052</v>
      </c>
      <c r="M218" s="108">
        <v>2009</v>
      </c>
      <c r="N218" s="107"/>
      <c r="O218" s="106">
        <v>45491</v>
      </c>
      <c r="P218" s="106">
        <f t="shared" si="23"/>
        <v>47317</v>
      </c>
      <c r="Q218" s="74"/>
      <c r="R218" s="74"/>
      <c r="S218" s="74"/>
      <c r="T218" s="105" t="s">
        <v>1383</v>
      </c>
      <c r="U218" s="104">
        <v>725363405</v>
      </c>
      <c r="V218" s="142" t="str">
        <f>VLOOKUP(U218,'[1]Tel.sez.'!$C$42:$D$221,2,FALSE)</f>
        <v>ŽELEZNÁ RUDA</v>
      </c>
      <c r="W218" s="141"/>
      <c r="AC218" s="140" t="s">
        <v>1382</v>
      </c>
      <c r="AD218" s="1" t="b">
        <f>ISERROR(FIND(G218, AC218))</f>
        <v>1</v>
      </c>
      <c r="AE218" s="1" t="b">
        <f>ISERROR(FIND(E218, AC218))</f>
        <v>1</v>
      </c>
      <c r="AF218" s="1" t="str">
        <f t="shared" si="21"/>
        <v>Chyba</v>
      </c>
    </row>
    <row r="219" spans="1:88" ht="14.1" customHeight="1" x14ac:dyDescent="0.2">
      <c r="A219" s="38">
        <v>8</v>
      </c>
      <c r="B219" s="48" t="s">
        <v>1381</v>
      </c>
      <c r="C219" s="47" t="s">
        <v>1380</v>
      </c>
      <c r="D219" s="227" t="s">
        <v>53</v>
      </c>
      <c r="E219" s="168" t="s">
        <v>1379</v>
      </c>
      <c r="F219" s="53" t="s">
        <v>26</v>
      </c>
      <c r="G219" s="51">
        <v>49.180999999999997</v>
      </c>
      <c r="H219" s="51" t="s">
        <v>1378</v>
      </c>
      <c r="I219" s="50">
        <v>1978</v>
      </c>
      <c r="J219" s="29">
        <v>43922</v>
      </c>
      <c r="K219" s="29"/>
      <c r="L219" s="42" t="s">
        <v>24</v>
      </c>
      <c r="M219" s="50">
        <v>1978</v>
      </c>
      <c r="N219" s="29" t="s">
        <v>1377</v>
      </c>
      <c r="O219" s="28">
        <v>43923</v>
      </c>
      <c r="P219" s="28">
        <f t="shared" si="23"/>
        <v>45749</v>
      </c>
      <c r="Q219" s="28" t="str">
        <f>VLOOKUP(G219,'[1]PZ a UTZ'!$E$2:$H$335,3,FALSE)</f>
        <v>PZ 10317/96-E.49</v>
      </c>
      <c r="R219" s="28">
        <f>VLOOKUP(G219,'[1]PZ a UTZ'!$E$2:$H$335,4,FALSE)</f>
        <v>43843</v>
      </c>
      <c r="S219" s="28">
        <f t="shared" ref="S219:S235" si="25">EDATE(R219,60)</f>
        <v>45670</v>
      </c>
      <c r="T219" s="27" t="s">
        <v>31</v>
      </c>
      <c r="U219" s="26">
        <v>725339123</v>
      </c>
      <c r="V219" s="25" t="str">
        <f>VLOOKUP(U219,'[1]Tel.sez.'!$C$42:$D$221,2,FALSE)</f>
        <v>31.284</v>
      </c>
      <c r="W219" s="24"/>
      <c r="AC219" s="140" t="s">
        <v>1376</v>
      </c>
      <c r="AD219" s="1" t="b">
        <f>ISERROR(FIND(G219, AC219))</f>
        <v>1</v>
      </c>
      <c r="AE219" s="1" t="b">
        <f>ISERROR(FIND(E219, AC219))</f>
        <v>1</v>
      </c>
      <c r="AF219" s="1" t="str">
        <f t="shared" si="21"/>
        <v>Chyba</v>
      </c>
    </row>
    <row r="220" spans="1:88" s="157" customFormat="1" ht="14.1" customHeight="1" x14ac:dyDescent="0.2">
      <c r="A220" s="38">
        <v>35</v>
      </c>
      <c r="B220" s="48" t="s">
        <v>1375</v>
      </c>
      <c r="C220" s="47" t="s">
        <v>1374</v>
      </c>
      <c r="D220" s="227" t="s">
        <v>53</v>
      </c>
      <c r="E220" s="35" t="s">
        <v>1368</v>
      </c>
      <c r="F220" s="53" t="s">
        <v>26</v>
      </c>
      <c r="G220" s="51">
        <v>50.353999999999999</v>
      </c>
      <c r="H220" s="51" t="s">
        <v>1373</v>
      </c>
      <c r="I220" s="41">
        <v>2005</v>
      </c>
      <c r="J220" s="42">
        <v>44013</v>
      </c>
      <c r="K220" s="42"/>
      <c r="L220" s="42" t="s">
        <v>333</v>
      </c>
      <c r="M220" s="50">
        <v>2005</v>
      </c>
      <c r="N220" s="42" t="s">
        <v>1372</v>
      </c>
      <c r="O220" s="28">
        <v>44014</v>
      </c>
      <c r="P220" s="28">
        <f t="shared" si="23"/>
        <v>45840</v>
      </c>
      <c r="Q220" s="28" t="str">
        <f>VLOOKUP(G220,'[1]PZ a UTZ'!$E$2:$H$335,3,FALSE)</f>
        <v>PZ 2146/05-E.49</v>
      </c>
      <c r="R220" s="28">
        <f>VLOOKUP(G220,'[1]PZ a UTZ'!$E$2:$H$335,4,FALSE)</f>
        <v>44014</v>
      </c>
      <c r="S220" s="28">
        <f t="shared" si="25"/>
        <v>45840</v>
      </c>
      <c r="T220" s="27" t="s">
        <v>31</v>
      </c>
      <c r="U220" s="26">
        <v>725339123</v>
      </c>
      <c r="V220" s="25" t="str">
        <f>VLOOKUP(U220,'[1]Tel.sez.'!$C$42:$D$221,2,FALSE)</f>
        <v>31.284</v>
      </c>
      <c r="W220" s="24"/>
      <c r="X220" s="1"/>
      <c r="Y220" s="1"/>
      <c r="Z220" s="1"/>
      <c r="AA220" s="1"/>
      <c r="AB220" s="1"/>
      <c r="AC220" s="121" t="s">
        <v>1371</v>
      </c>
      <c r="AD220" s="1" t="b">
        <f>ISERROR(FIND(G220, AC220))</f>
        <v>1</v>
      </c>
      <c r="AE220" s="1" t="b">
        <f>ISERROR(FIND(E220, AC220))</f>
        <v>1</v>
      </c>
      <c r="AF220" s="1" t="str">
        <f t="shared" si="21"/>
        <v>Chyba</v>
      </c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  <c r="CH220" s="1"/>
      <c r="CI220" s="1"/>
      <c r="CJ220" s="1"/>
    </row>
    <row r="221" spans="1:88" ht="14.1" customHeight="1" x14ac:dyDescent="0.2">
      <c r="A221" s="38">
        <v>36</v>
      </c>
      <c r="B221" s="48" t="s">
        <v>1370</v>
      </c>
      <c r="C221" s="47" t="s">
        <v>1369</v>
      </c>
      <c r="D221" s="227" t="s">
        <v>53</v>
      </c>
      <c r="E221" s="35" t="s">
        <v>1368</v>
      </c>
      <c r="F221" s="53" t="s">
        <v>26</v>
      </c>
      <c r="G221" s="51">
        <v>51.646999999999998</v>
      </c>
      <c r="H221" s="51" t="s">
        <v>1367</v>
      </c>
      <c r="I221" s="50">
        <v>1979</v>
      </c>
      <c r="J221" s="42">
        <v>44013</v>
      </c>
      <c r="K221" s="42"/>
      <c r="L221" s="42" t="s">
        <v>456</v>
      </c>
      <c r="M221" s="41">
        <v>2018</v>
      </c>
      <c r="N221" s="42" t="s">
        <v>1366</v>
      </c>
      <c r="O221" s="28">
        <v>44014</v>
      </c>
      <c r="P221" s="28">
        <f t="shared" si="23"/>
        <v>45840</v>
      </c>
      <c r="Q221" s="28" t="str">
        <f>VLOOKUP(G221,'[1]PZ a UTZ'!$E$2:$H$335,3,FALSE)</f>
        <v>PZ 10319/96-E.49</v>
      </c>
      <c r="R221" s="28">
        <f>VLOOKUP(G221,'[1]PZ a UTZ'!$E$2:$H$335,4,FALSE)</f>
        <v>44014</v>
      </c>
      <c r="S221" s="28">
        <f t="shared" si="25"/>
        <v>45840</v>
      </c>
      <c r="T221" s="27" t="s">
        <v>31</v>
      </c>
      <c r="U221" s="26">
        <v>725339123</v>
      </c>
      <c r="V221" s="25" t="str">
        <f>VLOOKUP(U221,'[1]Tel.sez.'!$C$42:$D$221,2,FALSE)</f>
        <v>31.284</v>
      </c>
      <c r="W221" s="284" t="s">
        <v>1365</v>
      </c>
      <c r="AC221" s="125" t="s">
        <v>1364</v>
      </c>
      <c r="AD221" s="1" t="b">
        <f>ISERROR(FIND(G221, AC221))</f>
        <v>1</v>
      </c>
      <c r="AE221" s="1" t="b">
        <f>ISERROR(FIND(E221, AC221))</f>
        <v>1</v>
      </c>
      <c r="AF221" s="1" t="str">
        <f t="shared" si="21"/>
        <v>Chyba</v>
      </c>
    </row>
    <row r="222" spans="1:88" ht="14.1" customHeight="1" x14ac:dyDescent="0.2">
      <c r="A222" s="38">
        <v>172</v>
      </c>
      <c r="B222" s="48" t="s">
        <v>1363</v>
      </c>
      <c r="C222" s="47" t="s">
        <v>1362</v>
      </c>
      <c r="D222" s="227" t="s">
        <v>53</v>
      </c>
      <c r="E222" s="35" t="s">
        <v>1323</v>
      </c>
      <c r="F222" s="53" t="s">
        <v>26</v>
      </c>
      <c r="G222" s="51">
        <v>52.328000000000003</v>
      </c>
      <c r="H222" s="51" t="s">
        <v>1361</v>
      </c>
      <c r="I222" s="50">
        <v>2016</v>
      </c>
      <c r="J222" s="42">
        <v>44470</v>
      </c>
      <c r="K222" s="42"/>
      <c r="L222" s="42" t="s">
        <v>569</v>
      </c>
      <c r="M222" s="41">
        <v>2016</v>
      </c>
      <c r="N222" s="42" t="s">
        <v>1360</v>
      </c>
      <c r="O222" s="28">
        <v>44490</v>
      </c>
      <c r="P222" s="28">
        <f t="shared" si="23"/>
        <v>46316</v>
      </c>
      <c r="Q222" s="28" t="str">
        <f>VLOOKUP(G222,'[1]PZ a UTZ'!$E$2:$H$335,3,FALSE)</f>
        <v>PZ 1396/16-E.49</v>
      </c>
      <c r="R222" s="28">
        <f>VLOOKUP(G222,'[1]PZ a UTZ'!$E$2:$H$335,4,FALSE)</f>
        <v>44494</v>
      </c>
      <c r="S222" s="28">
        <f t="shared" si="25"/>
        <v>46320</v>
      </c>
      <c r="T222" s="27" t="s">
        <v>31</v>
      </c>
      <c r="U222" s="26">
        <v>725339123</v>
      </c>
      <c r="V222" s="25" t="str">
        <f>VLOOKUP(U222,'[1]Tel.sez.'!$C$42:$D$221,2,FALSE)</f>
        <v>31.284</v>
      </c>
      <c r="W222" s="24"/>
      <c r="AC222" s="224" t="s">
        <v>1359</v>
      </c>
      <c r="AD222" s="1" t="b">
        <f>ISERROR(FIND(G222, AC222))</f>
        <v>1</v>
      </c>
      <c r="AE222" s="1" t="b">
        <f>ISERROR(FIND(E222, AC222))</f>
        <v>1</v>
      </c>
      <c r="AF222" s="1" t="str">
        <f t="shared" si="21"/>
        <v>Chyba</v>
      </c>
    </row>
    <row r="223" spans="1:88" ht="14.1" customHeight="1" x14ac:dyDescent="0.2">
      <c r="A223" s="38">
        <v>311</v>
      </c>
      <c r="B223" s="165" t="s">
        <v>1358</v>
      </c>
      <c r="C223" s="164" t="s">
        <v>1357</v>
      </c>
      <c r="D223" s="235" t="s">
        <v>53</v>
      </c>
      <c r="E223" s="66" t="s">
        <v>1356</v>
      </c>
      <c r="F223" s="65" t="s">
        <v>1006</v>
      </c>
      <c r="G223" s="161">
        <v>52.372999999999998</v>
      </c>
      <c r="H223" s="161" t="s">
        <v>1355</v>
      </c>
      <c r="I223" s="50">
        <v>1995</v>
      </c>
      <c r="J223" s="59">
        <v>44593</v>
      </c>
      <c r="K223" s="59"/>
      <c r="L223" s="61" t="s">
        <v>418</v>
      </c>
      <c r="M223" s="223">
        <v>2023</v>
      </c>
      <c r="N223" s="61" t="s">
        <v>33</v>
      </c>
      <c r="O223" s="58">
        <v>45134</v>
      </c>
      <c r="P223" s="58">
        <f t="shared" si="23"/>
        <v>46961</v>
      </c>
      <c r="Q223" s="58" t="str">
        <f>VLOOKUP(G223,'[1]PZ a UTZ'!$E$2:$H$335,3,FALSE)</f>
        <v>PZ 1331/95-E.49</v>
      </c>
      <c r="R223" s="58">
        <f>VLOOKUP(G223,'[1]PZ a UTZ'!$E$2:$H$335,4,FALSE)</f>
        <v>43732</v>
      </c>
      <c r="S223" s="58">
        <f t="shared" si="25"/>
        <v>45559</v>
      </c>
      <c r="T223" s="57" t="s">
        <v>1235</v>
      </c>
      <c r="U223" s="56">
        <v>602282288</v>
      </c>
      <c r="V223" s="25" t="str">
        <f>VLOOKUP(U223,'[1]Tel.sez.'!$C$42:$D$221,2,FALSE)</f>
        <v>Dovolená</v>
      </c>
      <c r="W223" s="24"/>
      <c r="AC223" s="126" t="s">
        <v>1354</v>
      </c>
      <c r="AD223" s="1" t="b">
        <f>ISERROR(FIND(G223, AC223))</f>
        <v>1</v>
      </c>
      <c r="AE223" s="1" t="b">
        <f>ISERROR(FIND(E223, AC223))</f>
        <v>1</v>
      </c>
      <c r="AF223" s="1" t="str">
        <f t="shared" si="21"/>
        <v>Chyba</v>
      </c>
    </row>
    <row r="224" spans="1:88" ht="14.1" customHeight="1" x14ac:dyDescent="0.2">
      <c r="A224" s="38">
        <v>173</v>
      </c>
      <c r="B224" s="48" t="s">
        <v>1353</v>
      </c>
      <c r="C224" s="47" t="s">
        <v>1352</v>
      </c>
      <c r="D224" s="227" t="s">
        <v>53</v>
      </c>
      <c r="E224" s="35" t="s">
        <v>1323</v>
      </c>
      <c r="F224" s="53" t="s">
        <v>26</v>
      </c>
      <c r="G224" s="51">
        <v>53.146000000000001</v>
      </c>
      <c r="H224" s="51" t="s">
        <v>1351</v>
      </c>
      <c r="I224" s="50">
        <v>2016</v>
      </c>
      <c r="J224" s="42">
        <v>44470</v>
      </c>
      <c r="K224" s="42"/>
      <c r="L224" s="42" t="s">
        <v>569</v>
      </c>
      <c r="M224" s="41">
        <v>2016</v>
      </c>
      <c r="N224" s="42" t="s">
        <v>1350</v>
      </c>
      <c r="O224" s="28">
        <v>44490</v>
      </c>
      <c r="P224" s="28">
        <f t="shared" si="23"/>
        <v>46316</v>
      </c>
      <c r="Q224" s="28" t="str">
        <f>VLOOKUP(G224,'[1]PZ a UTZ'!$E$2:$H$335,3,FALSE)</f>
        <v>PZ 1397/16-E.49</v>
      </c>
      <c r="R224" s="28">
        <f>VLOOKUP(G224,'[1]PZ a UTZ'!$E$2:$H$335,4,FALSE)</f>
        <v>44494</v>
      </c>
      <c r="S224" s="28">
        <f t="shared" si="25"/>
        <v>46320</v>
      </c>
      <c r="T224" s="27" t="s">
        <v>31</v>
      </c>
      <c r="U224" s="26">
        <v>725339123</v>
      </c>
      <c r="V224" s="25" t="str">
        <f>VLOOKUP(U224,'[1]Tel.sez.'!$C$42:$D$221,2,FALSE)</f>
        <v>31.284</v>
      </c>
      <c r="W224" s="24"/>
      <c r="AC224" s="126" t="s">
        <v>1349</v>
      </c>
      <c r="AD224" s="1" t="b">
        <f>ISERROR(FIND(G224, AC224))</f>
        <v>1</v>
      </c>
      <c r="AE224" s="1" t="b">
        <f>ISERROR(FIND(E224, AC224))</f>
        <v>1</v>
      </c>
      <c r="AF224" s="1" t="str">
        <f t="shared" si="21"/>
        <v>Chyba</v>
      </c>
    </row>
    <row r="225" spans="1:32" ht="14.1" customHeight="1" x14ac:dyDescent="0.2">
      <c r="A225" s="38">
        <v>144</v>
      </c>
      <c r="B225" s="48" t="s">
        <v>1348</v>
      </c>
      <c r="C225" s="47" t="s">
        <v>1347</v>
      </c>
      <c r="D225" s="227" t="s">
        <v>53</v>
      </c>
      <c r="E225" s="35" t="s">
        <v>1346</v>
      </c>
      <c r="F225" s="53" t="s">
        <v>1156</v>
      </c>
      <c r="G225" s="51">
        <v>53.454000000000001</v>
      </c>
      <c r="H225" s="51" t="s">
        <v>1345</v>
      </c>
      <c r="I225" s="41">
        <v>2016</v>
      </c>
      <c r="J225" s="42">
        <v>44440</v>
      </c>
      <c r="K225" s="42"/>
      <c r="L225" s="42" t="s">
        <v>569</v>
      </c>
      <c r="M225" s="41">
        <v>2016</v>
      </c>
      <c r="N225" s="42" t="s">
        <v>1344</v>
      </c>
      <c r="O225" s="28">
        <v>44442</v>
      </c>
      <c r="P225" s="28">
        <f t="shared" si="23"/>
        <v>46268</v>
      </c>
      <c r="Q225" s="28" t="str">
        <f>VLOOKUP(G225,'[1]PZ a UTZ'!$E$2:$H$335,3,FALSE)</f>
        <v>PZ 1388/16-E.49</v>
      </c>
      <c r="R225" s="28">
        <f>VLOOKUP(G225,'[1]PZ a UTZ'!$E$2:$H$335,4,FALSE)</f>
        <v>44463</v>
      </c>
      <c r="S225" s="28">
        <f t="shared" si="25"/>
        <v>46289</v>
      </c>
      <c r="T225" s="27" t="s">
        <v>1153</v>
      </c>
      <c r="U225" s="26">
        <v>724862387</v>
      </c>
      <c r="V225" s="25" t="str">
        <f>VLOOKUP(U225,'[1]Tel.sez.'!$C$42:$D$221,2,FALSE)</f>
        <v>4.596</v>
      </c>
      <c r="W225" s="24"/>
      <c r="AC225" s="126" t="s">
        <v>1343</v>
      </c>
      <c r="AD225" s="1" t="b">
        <f>ISERROR(FIND(G225, AC225))</f>
        <v>1</v>
      </c>
      <c r="AE225" s="1" t="b">
        <f>ISERROR(FIND(E225, AC225))</f>
        <v>1</v>
      </c>
      <c r="AF225" s="1" t="str">
        <f t="shared" si="21"/>
        <v>Chyba</v>
      </c>
    </row>
    <row r="226" spans="1:32" ht="14.1" customHeight="1" x14ac:dyDescent="0.2">
      <c r="A226" s="38">
        <v>192</v>
      </c>
      <c r="B226" s="48" t="s">
        <v>1342</v>
      </c>
      <c r="C226" s="47" t="s">
        <v>1341</v>
      </c>
      <c r="D226" s="117" t="s">
        <v>1251</v>
      </c>
      <c r="E226" s="168" t="s">
        <v>1340</v>
      </c>
      <c r="F226" s="53" t="s">
        <v>1006</v>
      </c>
      <c r="G226" s="51">
        <v>53.802999999999997</v>
      </c>
      <c r="H226" s="51" t="s">
        <v>1339</v>
      </c>
      <c r="I226" s="50">
        <v>1995</v>
      </c>
      <c r="J226" s="42">
        <v>44593</v>
      </c>
      <c r="K226" s="42"/>
      <c r="L226" s="42" t="s">
        <v>34</v>
      </c>
      <c r="M226" s="30">
        <v>1995</v>
      </c>
      <c r="N226" s="42" t="s">
        <v>1338</v>
      </c>
      <c r="O226" s="28">
        <v>44602</v>
      </c>
      <c r="P226" s="28">
        <f t="shared" si="23"/>
        <v>46428</v>
      </c>
      <c r="Q226" s="28" t="str">
        <f>VLOOKUP(G226,'[1]PZ a UTZ'!$E$2:$H$335,3,FALSE)</f>
        <v>PZ 1330/95-E.49</v>
      </c>
      <c r="R226" s="28">
        <f>VLOOKUP(G226,'[1]PZ a UTZ'!$E$2:$H$335,4,FALSE)</f>
        <v>43732</v>
      </c>
      <c r="S226" s="28">
        <f t="shared" si="25"/>
        <v>45559</v>
      </c>
      <c r="T226" s="27" t="s">
        <v>1235</v>
      </c>
      <c r="U226" s="26">
        <v>602282288</v>
      </c>
      <c r="V226" s="25" t="str">
        <f>VLOOKUP(U226,'[1]Tel.sez.'!$C$42:$D$221,2,FALSE)</f>
        <v>Dovolená</v>
      </c>
      <c r="W226" s="24"/>
      <c r="AC226" s="124" t="s">
        <v>1337</v>
      </c>
      <c r="AD226" s="1" t="b">
        <f>ISERROR(FIND(G226, AC226))</f>
        <v>1</v>
      </c>
      <c r="AE226" s="1" t="b">
        <f>ISERROR(FIND(E226, AC226))</f>
        <v>1</v>
      </c>
      <c r="AF226" s="1" t="str">
        <f t="shared" si="21"/>
        <v>Chyba</v>
      </c>
    </row>
    <row r="227" spans="1:32" ht="14.1" customHeight="1" x14ac:dyDescent="0.2">
      <c r="A227" s="38">
        <v>37</v>
      </c>
      <c r="B227" s="48" t="s">
        <v>1336</v>
      </c>
      <c r="C227" s="47" t="s">
        <v>1335</v>
      </c>
      <c r="D227" s="227" t="s">
        <v>53</v>
      </c>
      <c r="E227" s="35" t="s">
        <v>1323</v>
      </c>
      <c r="F227" s="53" t="s">
        <v>26</v>
      </c>
      <c r="G227" s="51">
        <v>54.128</v>
      </c>
      <c r="H227" s="51" t="s">
        <v>1334</v>
      </c>
      <c r="I227" s="50">
        <v>1996</v>
      </c>
      <c r="J227" s="42">
        <v>44013</v>
      </c>
      <c r="K227" s="42"/>
      <c r="L227" s="42" t="s">
        <v>456</v>
      </c>
      <c r="M227" s="41">
        <v>2019</v>
      </c>
      <c r="N227" s="144" t="s">
        <v>1333</v>
      </c>
      <c r="O227" s="143">
        <v>44014</v>
      </c>
      <c r="P227" s="143">
        <f t="shared" si="23"/>
        <v>45840</v>
      </c>
      <c r="Q227" s="28" t="str">
        <f>VLOOKUP(G227,'[1]PZ a UTZ'!$E$2:$H$335,3,FALSE)</f>
        <v>PZ 0534/96-E.49</v>
      </c>
      <c r="R227" s="28">
        <f>VLOOKUP(G227,'[1]PZ a UTZ'!$E$2:$H$335,4,FALSE)</f>
        <v>44014</v>
      </c>
      <c r="S227" s="28">
        <f t="shared" si="25"/>
        <v>45840</v>
      </c>
      <c r="T227" s="27" t="s">
        <v>31</v>
      </c>
      <c r="U227" s="26">
        <v>725339123</v>
      </c>
      <c r="V227" s="25" t="str">
        <f>VLOOKUP(U227,'[1]Tel.sez.'!$C$42:$D$221,2,FALSE)</f>
        <v>31.284</v>
      </c>
      <c r="W227" s="141" t="s">
        <v>1332</v>
      </c>
      <c r="AC227" s="126" t="s">
        <v>1326</v>
      </c>
      <c r="AD227" s="1" t="b">
        <f>ISERROR(FIND(G227, AC227))</f>
        <v>1</v>
      </c>
      <c r="AE227" s="1" t="b">
        <f>ISERROR(FIND(E227, AC227))</f>
        <v>1</v>
      </c>
      <c r="AF227" s="1" t="str">
        <f t="shared" si="21"/>
        <v>Chyba</v>
      </c>
    </row>
    <row r="228" spans="1:32" ht="14.1" customHeight="1" x14ac:dyDescent="0.2">
      <c r="A228" s="38">
        <v>190</v>
      </c>
      <c r="B228" s="48" t="s">
        <v>1331</v>
      </c>
      <c r="C228" s="47" t="s">
        <v>1330</v>
      </c>
      <c r="D228" s="227" t="s">
        <v>53</v>
      </c>
      <c r="E228" s="35" t="s">
        <v>1329</v>
      </c>
      <c r="F228" s="53" t="s">
        <v>1006</v>
      </c>
      <c r="G228" s="51">
        <v>54.195999999999998</v>
      </c>
      <c r="H228" s="51" t="s">
        <v>1328</v>
      </c>
      <c r="I228" s="50">
        <v>1995</v>
      </c>
      <c r="J228" s="29">
        <v>44593</v>
      </c>
      <c r="K228" s="29"/>
      <c r="L228" s="42" t="s">
        <v>34</v>
      </c>
      <c r="M228" s="30">
        <v>1995</v>
      </c>
      <c r="N228" s="210" t="s">
        <v>1327</v>
      </c>
      <c r="O228" s="28">
        <v>44596</v>
      </c>
      <c r="P228" s="28">
        <f t="shared" si="23"/>
        <v>46422</v>
      </c>
      <c r="Q228" s="28" t="str">
        <f>VLOOKUP(G228,'[1]PZ a UTZ'!$E$2:$H$335,3,FALSE)</f>
        <v>PZ 1329/95-E.49</v>
      </c>
      <c r="R228" s="28">
        <f>VLOOKUP(G228,'[1]PZ a UTZ'!$E$2:$H$335,4,FALSE)</f>
        <v>43732</v>
      </c>
      <c r="S228" s="28">
        <f t="shared" si="25"/>
        <v>45559</v>
      </c>
      <c r="T228" s="27" t="s">
        <v>1235</v>
      </c>
      <c r="U228" s="26">
        <v>602282288</v>
      </c>
      <c r="V228" s="25" t="str">
        <f>VLOOKUP(U228,'[1]Tel.sez.'!$C$42:$D$221,2,FALSE)</f>
        <v>Dovolená</v>
      </c>
      <c r="W228" s="24"/>
      <c r="AC228" s="125" t="s">
        <v>1326</v>
      </c>
      <c r="AD228" s="1" t="b">
        <f>ISERROR(FIND(G228, AC228))</f>
        <v>1</v>
      </c>
      <c r="AE228" s="1" t="b">
        <f>ISERROR(FIND(E228, AC228))</f>
        <v>1</v>
      </c>
      <c r="AF228" s="1" t="str">
        <f t="shared" si="21"/>
        <v>Chyba</v>
      </c>
    </row>
    <row r="229" spans="1:32" ht="14.1" customHeight="1" x14ac:dyDescent="0.2">
      <c r="A229" s="38">
        <v>287</v>
      </c>
      <c r="B229" s="165" t="s">
        <v>1325</v>
      </c>
      <c r="C229" s="164" t="s">
        <v>1324</v>
      </c>
      <c r="D229" s="235" t="s">
        <v>53</v>
      </c>
      <c r="E229" s="66" t="s">
        <v>1323</v>
      </c>
      <c r="F229" s="65" t="s">
        <v>26</v>
      </c>
      <c r="G229" s="161">
        <v>54.959000000000003</v>
      </c>
      <c r="H229" s="161" t="s">
        <v>1322</v>
      </c>
      <c r="I229" s="160">
        <v>2023</v>
      </c>
      <c r="J229" s="61">
        <v>45047</v>
      </c>
      <c r="K229" s="61"/>
      <c r="L229" s="61" t="s">
        <v>418</v>
      </c>
      <c r="M229" s="60">
        <v>2023</v>
      </c>
      <c r="N229" s="61" t="s">
        <v>33</v>
      </c>
      <c r="O229" s="269">
        <v>45065</v>
      </c>
      <c r="P229" s="269">
        <f t="shared" si="23"/>
        <v>46892</v>
      </c>
      <c r="Q229" s="58" t="str">
        <f>VLOOKUP(G229,'[1]PZ a UTZ'!$E$2:$H$335,3,FALSE)</f>
        <v>PZ 0939/23-E.49</v>
      </c>
      <c r="R229" s="58">
        <f>VLOOKUP(G229,'[1]PZ a UTZ'!$E$2:$H$335,4,FALSE)</f>
        <v>45068</v>
      </c>
      <c r="S229" s="58">
        <f t="shared" si="25"/>
        <v>46895</v>
      </c>
      <c r="T229" s="57" t="s">
        <v>31</v>
      </c>
      <c r="U229" s="56">
        <v>725339123</v>
      </c>
      <c r="V229" s="159" t="str">
        <f>VLOOKUP(U229,'[1]Tel.sez.'!$C$42:$D$221,2,FALSE)</f>
        <v>31.284</v>
      </c>
      <c r="W229" s="24" t="s">
        <v>347</v>
      </c>
      <c r="AC229" s="126" t="s">
        <v>1316</v>
      </c>
      <c r="AD229" s="1" t="b">
        <f>ISERROR(FIND(G229, AC229))</f>
        <v>1</v>
      </c>
      <c r="AE229" s="1" t="b">
        <f>ISERROR(FIND(E229, AC229))</f>
        <v>1</v>
      </c>
      <c r="AF229" s="1" t="str">
        <f t="shared" si="21"/>
        <v>Chyba</v>
      </c>
    </row>
    <row r="230" spans="1:32" ht="14.1" customHeight="1" x14ac:dyDescent="0.2">
      <c r="A230" s="38">
        <v>222</v>
      </c>
      <c r="B230" s="48" t="s">
        <v>1321</v>
      </c>
      <c r="C230" s="47" t="s">
        <v>1320</v>
      </c>
      <c r="D230" s="227" t="s">
        <v>53</v>
      </c>
      <c r="E230" s="168" t="s">
        <v>1319</v>
      </c>
      <c r="F230" s="53" t="s">
        <v>1006</v>
      </c>
      <c r="G230" s="51">
        <v>55.654000000000003</v>
      </c>
      <c r="H230" s="51" t="s">
        <v>1318</v>
      </c>
      <c r="I230" s="50">
        <v>1995</v>
      </c>
      <c r="J230" s="29">
        <v>44713</v>
      </c>
      <c r="K230" s="29"/>
      <c r="L230" s="42" t="s">
        <v>34</v>
      </c>
      <c r="M230" s="30">
        <v>1995</v>
      </c>
      <c r="N230" s="29" t="s">
        <v>1317</v>
      </c>
      <c r="O230" s="28">
        <v>44720</v>
      </c>
      <c r="P230" s="28">
        <f t="shared" si="23"/>
        <v>46546</v>
      </c>
      <c r="Q230" s="28" t="str">
        <f>VLOOKUP(G230,'[1]PZ a UTZ'!$E$2:$H$335,3,FALSE)</f>
        <v>PZ 1320/95-E.49</v>
      </c>
      <c r="R230" s="28">
        <f>VLOOKUP(G230,'[1]PZ a UTZ'!$E$2:$H$335,4,FALSE)</f>
        <v>43731</v>
      </c>
      <c r="S230" s="28">
        <f t="shared" si="25"/>
        <v>45558</v>
      </c>
      <c r="T230" s="27" t="s">
        <v>1235</v>
      </c>
      <c r="U230" s="26">
        <v>602282288</v>
      </c>
      <c r="V230" s="25" t="str">
        <f>VLOOKUP(U230,'[1]Tel.sez.'!$C$42:$D$221,2,FALSE)</f>
        <v>Dovolená</v>
      </c>
      <c r="W230" s="24"/>
      <c r="AC230" s="125" t="s">
        <v>1316</v>
      </c>
      <c r="AD230" s="1" t="b">
        <f>ISERROR(FIND(G230, AC230))</f>
        <v>1</v>
      </c>
      <c r="AE230" s="1" t="b">
        <f>ISERROR(FIND(E230, AC230))</f>
        <v>1</v>
      </c>
      <c r="AF230" s="1" t="str">
        <f t="shared" si="21"/>
        <v>Chyba</v>
      </c>
    </row>
    <row r="231" spans="1:32" ht="14.1" customHeight="1" x14ac:dyDescent="0.2">
      <c r="A231" s="38">
        <v>231</v>
      </c>
      <c r="B231" s="165" t="s">
        <v>1315</v>
      </c>
      <c r="C231" s="164" t="s">
        <v>1314</v>
      </c>
      <c r="D231" s="235" t="s">
        <v>53</v>
      </c>
      <c r="E231" s="66" t="s">
        <v>1313</v>
      </c>
      <c r="F231" s="65" t="s">
        <v>26</v>
      </c>
      <c r="G231" s="161">
        <v>56.201999999999998</v>
      </c>
      <c r="H231" s="161" t="s">
        <v>1298</v>
      </c>
      <c r="I231" s="160">
        <v>2022</v>
      </c>
      <c r="J231" s="59">
        <v>44743</v>
      </c>
      <c r="K231" s="59"/>
      <c r="L231" s="59" t="s">
        <v>1303</v>
      </c>
      <c r="M231" s="223">
        <v>2022</v>
      </c>
      <c r="N231" s="61" t="s">
        <v>1181</v>
      </c>
      <c r="O231" s="58">
        <v>44763</v>
      </c>
      <c r="P231" s="58">
        <f t="shared" si="23"/>
        <v>46589</v>
      </c>
      <c r="Q231" s="58" t="str">
        <f>VLOOKUP(G231,'[1]PZ a UTZ'!$E$2:$H$335,3,FALSE)</f>
        <v>PZ 1462/22-E.49</v>
      </c>
      <c r="R231" s="58">
        <f>VLOOKUP(G231,'[1]PZ a UTZ'!$E$2:$H$335,4,FALSE)</f>
        <v>44762</v>
      </c>
      <c r="S231" s="58">
        <f t="shared" si="25"/>
        <v>46588</v>
      </c>
      <c r="T231" s="57" t="s">
        <v>31</v>
      </c>
      <c r="U231" s="56">
        <v>725339123</v>
      </c>
      <c r="V231" s="183" t="str">
        <f>VLOOKUP(U231,'[1]Tel.sez.'!$C$42:$D$221,2,FALSE)</f>
        <v>31.284</v>
      </c>
      <c r="W231" s="141"/>
      <c r="AC231" s="124" t="s">
        <v>1312</v>
      </c>
      <c r="AD231" s="1" t="b">
        <f>ISERROR(FIND(G231, AC231))</f>
        <v>0</v>
      </c>
      <c r="AE231" s="1" t="b">
        <f>ISERROR(FIND(E231, AC231))</f>
        <v>1</v>
      </c>
      <c r="AF231" s="1" t="str">
        <f t="shared" si="21"/>
        <v>Ano</v>
      </c>
    </row>
    <row r="232" spans="1:32" ht="14.1" customHeight="1" x14ac:dyDescent="0.2">
      <c r="A232" s="38">
        <v>328</v>
      </c>
      <c r="B232" s="165" t="s">
        <v>1311</v>
      </c>
      <c r="C232" s="164" t="s">
        <v>1310</v>
      </c>
      <c r="D232" s="235" t="s">
        <v>53</v>
      </c>
      <c r="E232" s="66" t="s">
        <v>1286</v>
      </c>
      <c r="F232" s="65" t="s">
        <v>1156</v>
      </c>
      <c r="G232" s="161">
        <v>56.356999999999999</v>
      </c>
      <c r="H232" s="161" t="s">
        <v>1309</v>
      </c>
      <c r="I232" s="60">
        <v>2023</v>
      </c>
      <c r="J232" s="61">
        <v>45200</v>
      </c>
      <c r="K232" s="61"/>
      <c r="L232" s="61" t="s">
        <v>1303</v>
      </c>
      <c r="M232" s="60">
        <v>2023</v>
      </c>
      <c r="N232" s="61" t="s">
        <v>33</v>
      </c>
      <c r="O232" s="283">
        <v>45211</v>
      </c>
      <c r="P232" s="283">
        <f t="shared" si="23"/>
        <v>47038</v>
      </c>
      <c r="Q232" s="58" t="str">
        <f>VLOOKUP(G232,'[1]PZ a UTZ'!$E$2:$H$335,3,FALSE)</f>
        <v>PZ 12079/96-E.49</v>
      </c>
      <c r="R232" s="58">
        <f>VLOOKUP(G232,'[1]PZ a UTZ'!$E$2:$H$335,4,FALSE)</f>
        <v>44428</v>
      </c>
      <c r="S232" s="58">
        <f t="shared" si="25"/>
        <v>46254</v>
      </c>
      <c r="T232" s="57" t="s">
        <v>1153</v>
      </c>
      <c r="U232" s="56">
        <v>724862387</v>
      </c>
      <c r="V232" s="25" t="str">
        <f>VLOOKUP(U232,'[1]Tel.sez.'!$C$42:$D$221,2,FALSE)</f>
        <v>4.596</v>
      </c>
      <c r="W232" s="24"/>
      <c r="AC232" s="124" t="s">
        <v>1308</v>
      </c>
      <c r="AD232" s="1" t="b">
        <f>ISERROR(FIND(G232, AC232))</f>
        <v>1</v>
      </c>
      <c r="AE232" s="1" t="b">
        <f>ISERROR(FIND(E232, AC232))</f>
        <v>1</v>
      </c>
      <c r="AF232" s="1" t="str">
        <f t="shared" si="21"/>
        <v>Chyba</v>
      </c>
    </row>
    <row r="233" spans="1:32" ht="14.1" customHeight="1" x14ac:dyDescent="0.2">
      <c r="A233" s="38">
        <v>232</v>
      </c>
      <c r="B233" s="165" t="s">
        <v>1307</v>
      </c>
      <c r="C233" s="164" t="s">
        <v>1306</v>
      </c>
      <c r="D233" s="235" t="s">
        <v>53</v>
      </c>
      <c r="E233" s="66" t="s">
        <v>1305</v>
      </c>
      <c r="F233" s="65" t="s">
        <v>26</v>
      </c>
      <c r="G233" s="161">
        <v>56.558999999999997</v>
      </c>
      <c r="H233" s="161" t="s">
        <v>1304</v>
      </c>
      <c r="I233" s="160">
        <v>2022</v>
      </c>
      <c r="J233" s="59">
        <v>44743</v>
      </c>
      <c r="K233" s="59"/>
      <c r="L233" s="59" t="s">
        <v>1303</v>
      </c>
      <c r="M233" s="223">
        <v>2022</v>
      </c>
      <c r="N233" s="61" t="s">
        <v>1181</v>
      </c>
      <c r="O233" s="58">
        <v>44763</v>
      </c>
      <c r="P233" s="58">
        <f t="shared" si="23"/>
        <v>46589</v>
      </c>
      <c r="Q233" s="58" t="str">
        <f>VLOOKUP(G233,'[1]PZ a UTZ'!$E$2:$H$335,3,FALSE)</f>
        <v>PZ 1461/22-E.49</v>
      </c>
      <c r="R233" s="58">
        <f>VLOOKUP(G233,'[1]PZ a UTZ'!$E$2:$H$335,4,FALSE)</f>
        <v>44762</v>
      </c>
      <c r="S233" s="58">
        <f t="shared" si="25"/>
        <v>46588</v>
      </c>
      <c r="T233" s="57" t="s">
        <v>31</v>
      </c>
      <c r="U233" s="56">
        <v>725339123</v>
      </c>
      <c r="V233" s="183" t="str">
        <f>VLOOKUP(U233,'[1]Tel.sez.'!$C$42:$D$221,2,FALSE)</f>
        <v>31.284</v>
      </c>
      <c r="W233" s="141"/>
      <c r="AC233" s="126" t="s">
        <v>1302</v>
      </c>
      <c r="AD233" s="1" t="b">
        <f>ISERROR(FIND(G233, AC233))</f>
        <v>1</v>
      </c>
      <c r="AE233" s="1" t="b">
        <f>ISERROR(FIND(E233, AC233))</f>
        <v>1</v>
      </c>
      <c r="AF233" s="1" t="str">
        <f t="shared" si="21"/>
        <v>Chyba</v>
      </c>
    </row>
    <row r="234" spans="1:32" ht="14.1" customHeight="1" x14ac:dyDescent="0.2">
      <c r="A234" s="38">
        <v>285</v>
      </c>
      <c r="B234" s="165" t="s">
        <v>1301</v>
      </c>
      <c r="C234" s="164" t="s">
        <v>1300</v>
      </c>
      <c r="D234" s="235" t="s">
        <v>53</v>
      </c>
      <c r="E234" s="66" t="s">
        <v>1299</v>
      </c>
      <c r="F234" s="65" t="s">
        <v>26</v>
      </c>
      <c r="G234" s="161">
        <v>57.204000000000001</v>
      </c>
      <c r="H234" s="161" t="s">
        <v>1298</v>
      </c>
      <c r="I234" s="50">
        <v>1996</v>
      </c>
      <c r="J234" s="61">
        <v>45047</v>
      </c>
      <c r="K234" s="61"/>
      <c r="L234" s="61" t="s">
        <v>418</v>
      </c>
      <c r="M234" s="60">
        <v>2023</v>
      </c>
      <c r="N234" s="61" t="s">
        <v>33</v>
      </c>
      <c r="O234" s="58">
        <v>45051</v>
      </c>
      <c r="P234" s="58">
        <f t="shared" si="23"/>
        <v>46878</v>
      </c>
      <c r="Q234" s="58" t="str">
        <f>VLOOKUP(G234,'[1]PZ a UTZ'!$E$2:$H$335,3,FALSE)</f>
        <v>PZ 2519/96-E.49</v>
      </c>
      <c r="R234" s="58">
        <f>VLOOKUP(G234,'[1]PZ a UTZ'!$E$2:$H$335,4,FALSE)</f>
        <v>45062</v>
      </c>
      <c r="S234" s="58">
        <f t="shared" si="25"/>
        <v>46889</v>
      </c>
      <c r="T234" s="57" t="s">
        <v>31</v>
      </c>
      <c r="U234" s="56">
        <v>725339123</v>
      </c>
      <c r="V234" s="159" t="str">
        <f>VLOOKUP(U234,'[1]Tel.sez.'!$C$42:$D$221,2,FALSE)</f>
        <v>31.284</v>
      </c>
      <c r="W234" s="24"/>
      <c r="AC234" s="126" t="s">
        <v>1297</v>
      </c>
      <c r="AD234" s="1" t="b">
        <f>ISERROR(FIND(G234, AC234))</f>
        <v>1</v>
      </c>
      <c r="AE234" s="1" t="b">
        <f>ISERROR(FIND(E234, AC234))</f>
        <v>1</v>
      </c>
      <c r="AF234" s="1" t="str">
        <f t="shared" si="21"/>
        <v>Chyba</v>
      </c>
    </row>
    <row r="235" spans="1:32" ht="14.1" customHeight="1" x14ac:dyDescent="0.2">
      <c r="A235" s="38">
        <v>399</v>
      </c>
      <c r="B235" s="103" t="s">
        <v>1296</v>
      </c>
      <c r="C235" s="102" t="s">
        <v>1295</v>
      </c>
      <c r="D235" s="101" t="s">
        <v>37</v>
      </c>
      <c r="E235" s="35" t="s">
        <v>1294</v>
      </c>
      <c r="F235" s="53" t="s">
        <v>999</v>
      </c>
      <c r="G235" s="33">
        <v>57.433</v>
      </c>
      <c r="H235" s="32" t="s">
        <v>1293</v>
      </c>
      <c r="I235" s="50">
        <v>2011</v>
      </c>
      <c r="J235" s="42">
        <v>43678</v>
      </c>
      <c r="K235" s="42"/>
      <c r="L235" s="42" t="s">
        <v>14</v>
      </c>
      <c r="M235" s="41">
        <v>2012</v>
      </c>
      <c r="N235" s="42" t="s">
        <v>1292</v>
      </c>
      <c r="O235" s="28">
        <v>45518</v>
      </c>
      <c r="P235" s="28">
        <f t="shared" si="23"/>
        <v>47344</v>
      </c>
      <c r="Q235" s="28" t="str">
        <f>VLOOKUP(E235,'[1]PZ a UTZ'!C475:H568,5,FALSE)</f>
        <v>PZ 1774/12-E.49</v>
      </c>
      <c r="R235" s="28">
        <f>VLOOKUP(E235,'[1]PZ a UTZ'!C475:H568,6,FALSE)</f>
        <v>44498</v>
      </c>
      <c r="S235" s="28">
        <f t="shared" si="25"/>
        <v>46324</v>
      </c>
      <c r="T235" s="27" t="s">
        <v>1118</v>
      </c>
      <c r="U235" s="26">
        <v>702062263</v>
      </c>
      <c r="V235" s="25" t="str">
        <f>VLOOKUP(U235,'[1]Tel.sez.'!$C$42:$D$221,2,FALSE)</f>
        <v>HOLOUBKOV</v>
      </c>
      <c r="W235" s="24"/>
      <c r="AC235" s="121" t="s">
        <v>1291</v>
      </c>
      <c r="AD235" s="1" t="b">
        <f>ISERROR(FIND(G235, AC235))</f>
        <v>1</v>
      </c>
      <c r="AE235" s="1" t="b">
        <f>ISERROR(FIND(E235, AC235))</f>
        <v>1</v>
      </c>
      <c r="AF235" s="1" t="str">
        <f t="shared" si="21"/>
        <v>Chyba</v>
      </c>
    </row>
    <row r="236" spans="1:32" ht="14.1" customHeight="1" x14ac:dyDescent="0.25">
      <c r="A236" s="38">
        <v>316</v>
      </c>
      <c r="B236" s="153" t="s">
        <v>1288</v>
      </c>
      <c r="C236" s="152" t="s">
        <v>1287</v>
      </c>
      <c r="D236" s="282" t="s">
        <v>41</v>
      </c>
      <c r="E236" s="82" t="s">
        <v>1286</v>
      </c>
      <c r="F236" s="81" t="s">
        <v>1156</v>
      </c>
      <c r="G236" s="80">
        <v>57.518000000000001</v>
      </c>
      <c r="H236" s="79" t="s">
        <v>383</v>
      </c>
      <c r="I236" s="147">
        <v>2003</v>
      </c>
      <c r="J236" s="150">
        <v>45170</v>
      </c>
      <c r="K236" s="150"/>
      <c r="L236" s="150" t="s">
        <v>414</v>
      </c>
      <c r="M236" s="151"/>
      <c r="N236" s="150" t="s">
        <v>1290</v>
      </c>
      <c r="O236" s="75">
        <v>45175</v>
      </c>
      <c r="P236" s="75">
        <f t="shared" si="23"/>
        <v>47002</v>
      </c>
      <c r="Q236" s="74"/>
      <c r="R236" s="74"/>
      <c r="S236" s="74"/>
      <c r="T236" s="73" t="s">
        <v>1153</v>
      </c>
      <c r="U236" s="72">
        <v>724862387</v>
      </c>
      <c r="V236" s="55" t="str">
        <f>VLOOKUP(U236,'[1]Tel.sez.'!$C$42:$D$221,2,FALSE)</f>
        <v>4.596</v>
      </c>
      <c r="W236" s="71"/>
      <c r="AC236" s="121" t="s">
        <v>1289</v>
      </c>
      <c r="AD236" s="1" t="b">
        <f>ISERROR(FIND(G236, AC236))</f>
        <v>1</v>
      </c>
      <c r="AE236" s="1" t="b">
        <f>ISERROR(FIND(E236, AC236))</f>
        <v>1</v>
      </c>
      <c r="AF236" s="1" t="str">
        <f t="shared" si="21"/>
        <v>Chyba</v>
      </c>
    </row>
    <row r="237" spans="1:32" ht="14.1" customHeight="1" x14ac:dyDescent="0.2">
      <c r="A237" s="38">
        <v>315</v>
      </c>
      <c r="B237" s="48" t="s">
        <v>1288</v>
      </c>
      <c r="C237" s="47" t="s">
        <v>1287</v>
      </c>
      <c r="D237" s="281" t="s">
        <v>466</v>
      </c>
      <c r="E237" s="35" t="s">
        <v>1286</v>
      </c>
      <c r="F237" s="53" t="s">
        <v>1156</v>
      </c>
      <c r="G237" s="51">
        <v>57.996000000000002</v>
      </c>
      <c r="H237" s="51" t="s">
        <v>1285</v>
      </c>
      <c r="I237" s="147">
        <v>1992</v>
      </c>
      <c r="J237" s="42">
        <v>45170</v>
      </c>
      <c r="K237" s="42"/>
      <c r="L237" s="42" t="s">
        <v>333</v>
      </c>
      <c r="M237" s="41">
        <v>2010</v>
      </c>
      <c r="N237" s="42" t="s">
        <v>1284</v>
      </c>
      <c r="O237" s="28">
        <v>45175</v>
      </c>
      <c r="P237" s="28">
        <f t="shared" si="23"/>
        <v>47002</v>
      </c>
      <c r="Q237" s="28" t="str">
        <f>VLOOKUP(G237,'[1]PZ a UTZ'!$E$2:$H$335,3,FALSE)</f>
        <v>PZ 12080/96-E.49</v>
      </c>
      <c r="R237" s="28">
        <f>VLOOKUP(G237,'[1]PZ a UTZ'!$E$2:$H$335,4,FALSE)</f>
        <v>43840</v>
      </c>
      <c r="S237" s="28">
        <f>EDATE(R237,60)</f>
        <v>45667</v>
      </c>
      <c r="T237" s="27" t="s">
        <v>1153</v>
      </c>
      <c r="U237" s="26">
        <v>724862387</v>
      </c>
      <c r="V237" s="25" t="str">
        <f>VLOOKUP(U237,'[1]Tel.sez.'!$C$42:$D$221,2,FALSE)</f>
        <v>4.596</v>
      </c>
      <c r="W237" s="24"/>
      <c r="AC237" s="224" t="s">
        <v>1283</v>
      </c>
      <c r="AD237" s="1" t="b">
        <f>ISERROR(FIND(G237, AC237))</f>
        <v>1</v>
      </c>
      <c r="AE237" s="1" t="b">
        <f>ISERROR(FIND(E237, AC237))</f>
        <v>1</v>
      </c>
      <c r="AF237" s="1" t="str">
        <f t="shared" si="21"/>
        <v>Chyba</v>
      </c>
    </row>
    <row r="238" spans="1:32" ht="14.1" customHeight="1" x14ac:dyDescent="0.2">
      <c r="A238" s="38">
        <v>223</v>
      </c>
      <c r="B238" s="48" t="s">
        <v>1282</v>
      </c>
      <c r="C238" s="47" t="s">
        <v>1281</v>
      </c>
      <c r="D238" s="227" t="s">
        <v>53</v>
      </c>
      <c r="E238" s="35" t="s">
        <v>1280</v>
      </c>
      <c r="F238" s="53" t="s">
        <v>1006</v>
      </c>
      <c r="G238" s="51">
        <v>58.552</v>
      </c>
      <c r="H238" s="51" t="s">
        <v>1279</v>
      </c>
      <c r="I238" s="50">
        <v>1995</v>
      </c>
      <c r="J238" s="29">
        <v>44713</v>
      </c>
      <c r="K238" s="29"/>
      <c r="L238" s="42" t="s">
        <v>34</v>
      </c>
      <c r="M238" s="30">
        <v>1995</v>
      </c>
      <c r="N238" s="29" t="s">
        <v>1278</v>
      </c>
      <c r="O238" s="28">
        <v>44720</v>
      </c>
      <c r="P238" s="28">
        <f t="shared" si="23"/>
        <v>46546</v>
      </c>
      <c r="Q238" s="28" t="str">
        <f>VLOOKUP(G238,'[1]PZ a UTZ'!$E$2:$H$335,3,FALSE)</f>
        <v>PZ 1321/95-E.49</v>
      </c>
      <c r="R238" s="28">
        <f>VLOOKUP(G238,'[1]PZ a UTZ'!$E$2:$H$335,4,FALSE)</f>
        <v>43731</v>
      </c>
      <c r="S238" s="28">
        <f>EDATE(R238,60)</f>
        <v>45558</v>
      </c>
      <c r="T238" s="27" t="s">
        <v>1235</v>
      </c>
      <c r="U238" s="26">
        <v>602282288</v>
      </c>
      <c r="V238" s="25" t="str">
        <f>VLOOKUP(U238,'[1]Tel.sez.'!$C$42:$D$221,2,FALSE)</f>
        <v>Dovolená</v>
      </c>
      <c r="W238" s="24"/>
      <c r="AC238" s="126" t="s">
        <v>61</v>
      </c>
      <c r="AD238" s="1" t="b">
        <f>ISERROR(FIND(G238, AC238))</f>
        <v>1</v>
      </c>
      <c r="AE238" s="1" t="b">
        <f>ISERROR(FIND(E238, AC238))</f>
        <v>1</v>
      </c>
      <c r="AF238" s="1" t="str">
        <f t="shared" si="21"/>
        <v>Chyba</v>
      </c>
    </row>
    <row r="239" spans="1:32" ht="14.1" customHeight="1" x14ac:dyDescent="0.2">
      <c r="A239" s="38">
        <v>224</v>
      </c>
      <c r="B239" s="48" t="s">
        <v>1277</v>
      </c>
      <c r="C239" s="47" t="s">
        <v>1276</v>
      </c>
      <c r="D239" s="227" t="s">
        <v>53</v>
      </c>
      <c r="E239" s="35" t="s">
        <v>1275</v>
      </c>
      <c r="F239" s="53" t="s">
        <v>1006</v>
      </c>
      <c r="G239" s="51">
        <v>59.381</v>
      </c>
      <c r="H239" s="51" t="s">
        <v>1274</v>
      </c>
      <c r="I239" s="50">
        <v>1995</v>
      </c>
      <c r="J239" s="29">
        <v>44713</v>
      </c>
      <c r="K239" s="29"/>
      <c r="L239" s="42" t="s">
        <v>34</v>
      </c>
      <c r="M239" s="30">
        <v>1995</v>
      </c>
      <c r="N239" s="29" t="s">
        <v>1273</v>
      </c>
      <c r="O239" s="28">
        <v>44720</v>
      </c>
      <c r="P239" s="28">
        <f t="shared" si="23"/>
        <v>46546</v>
      </c>
      <c r="Q239" s="28" t="str">
        <f>VLOOKUP(G239,'[1]PZ a UTZ'!$E$2:$H$335,3,FALSE)</f>
        <v>PZ 0373/95-E.49</v>
      </c>
      <c r="R239" s="28">
        <f>VLOOKUP(G239,'[1]PZ a UTZ'!$E$2:$H$335,4,FALSE)</f>
        <v>43706</v>
      </c>
      <c r="S239" s="28">
        <f>EDATE(R239,60)</f>
        <v>45533</v>
      </c>
      <c r="T239" s="27" t="s">
        <v>1235</v>
      </c>
      <c r="U239" s="26">
        <v>602282288</v>
      </c>
      <c r="V239" s="25" t="str">
        <f>VLOOKUP(U239,'[1]Tel.sez.'!$C$42:$D$221,2,FALSE)</f>
        <v>Dovolená</v>
      </c>
      <c r="W239" s="24"/>
      <c r="AC239" s="121" t="s">
        <v>1272</v>
      </c>
      <c r="AD239" s="1" t="b">
        <f>ISERROR(FIND(G239, AC239))</f>
        <v>1</v>
      </c>
      <c r="AE239" s="1" t="b">
        <f>ISERROR(FIND(E239, AC239))</f>
        <v>1</v>
      </c>
      <c r="AF239" s="1" t="str">
        <f t="shared" si="21"/>
        <v>Chyba</v>
      </c>
    </row>
    <row r="240" spans="1:32" ht="14.1" customHeight="1" x14ac:dyDescent="0.2">
      <c r="A240" s="38">
        <v>443</v>
      </c>
      <c r="B240" s="115" t="s">
        <v>1268</v>
      </c>
      <c r="C240" s="115" t="s">
        <v>1267</v>
      </c>
      <c r="D240" s="114" t="s">
        <v>65</v>
      </c>
      <c r="E240" s="113" t="s">
        <v>1271</v>
      </c>
      <c r="F240" s="112" t="s">
        <v>1006</v>
      </c>
      <c r="G240" s="111">
        <v>59.716000000000001</v>
      </c>
      <c r="H240" s="110" t="s">
        <v>63</v>
      </c>
      <c r="I240" s="108">
        <v>2009</v>
      </c>
      <c r="J240" s="107">
        <v>43739</v>
      </c>
      <c r="K240" s="107"/>
      <c r="L240" s="107" t="s">
        <v>1052</v>
      </c>
      <c r="M240" s="108">
        <v>2009</v>
      </c>
      <c r="N240" s="107" t="s">
        <v>1270</v>
      </c>
      <c r="O240" s="106">
        <v>45587</v>
      </c>
      <c r="P240" s="106">
        <f t="shared" si="23"/>
        <v>47413</v>
      </c>
      <c r="Q240" s="74"/>
      <c r="R240" s="74"/>
      <c r="S240" s="74"/>
      <c r="T240" s="105" t="s">
        <v>1050</v>
      </c>
      <c r="U240" s="104">
        <v>724214556</v>
      </c>
      <c r="V240" s="25" t="str">
        <f>VLOOKUP(U240,'[1]Tel.sez.'!$C$42:$D$221,2,FALSE)</f>
        <v>DOBŘANY</v>
      </c>
      <c r="W240" s="24"/>
      <c r="AC240" s="121" t="s">
        <v>1269</v>
      </c>
      <c r="AD240" s="1" t="b">
        <f>ISERROR(FIND(G240, AC240))</f>
        <v>1</v>
      </c>
      <c r="AE240" s="1" t="b">
        <f>ISERROR(FIND(E240, AC240))</f>
        <v>1</v>
      </c>
      <c r="AF240" s="1" t="str">
        <f t="shared" si="21"/>
        <v>Chyba</v>
      </c>
    </row>
    <row r="241" spans="1:32" ht="14.1" customHeight="1" x14ac:dyDescent="0.2">
      <c r="A241" s="38">
        <v>444</v>
      </c>
      <c r="B241" s="37" t="s">
        <v>1268</v>
      </c>
      <c r="C241" s="37" t="s">
        <v>1267</v>
      </c>
      <c r="D241" s="36" t="s">
        <v>7</v>
      </c>
      <c r="E241" s="35" t="s">
        <v>1266</v>
      </c>
      <c r="F241" s="53" t="s">
        <v>1006</v>
      </c>
      <c r="G241" s="52">
        <v>59.716000000000001</v>
      </c>
      <c r="H241" s="51"/>
      <c r="I241" s="50">
        <v>2009</v>
      </c>
      <c r="J241" s="42">
        <v>43739</v>
      </c>
      <c r="K241" s="42"/>
      <c r="L241" s="42" t="s">
        <v>1052</v>
      </c>
      <c r="M241" s="50">
        <v>2009</v>
      </c>
      <c r="N241" s="42" t="s">
        <v>1265</v>
      </c>
      <c r="O241" s="28">
        <v>45587</v>
      </c>
      <c r="P241" s="28">
        <f t="shared" si="23"/>
        <v>47413</v>
      </c>
      <c r="Q241" s="28" t="str">
        <f>VLOOKUP(E241,'[1]PZ a UTZ'!$C$341:$H$464,5,FALSE)</f>
        <v>PZ 1781/09-E.49</v>
      </c>
      <c r="R241" s="28">
        <f>VLOOKUP(E241,'[1]PZ a UTZ'!$C$341:$H$464,6,FALSE)</f>
        <v>43706</v>
      </c>
      <c r="S241" s="28">
        <f t="shared" ref="S241:S247" si="26">EDATE(R241,60)</f>
        <v>45533</v>
      </c>
      <c r="T241" s="27" t="s">
        <v>1050</v>
      </c>
      <c r="U241" s="26">
        <v>724214556</v>
      </c>
      <c r="V241" s="25" t="str">
        <f>VLOOKUP(U241,'[1]Tel.sez.'!$C$42:$D$221,2,FALSE)</f>
        <v>DOBŘANY</v>
      </c>
      <c r="W241" s="24"/>
      <c r="AC241" s="121" t="s">
        <v>1264</v>
      </c>
      <c r="AD241" s="1" t="b">
        <f>ISERROR(FIND(G241, AC241))</f>
        <v>1</v>
      </c>
      <c r="AE241" s="1" t="b">
        <f>ISERROR(FIND(E241, AC241))</f>
        <v>1</v>
      </c>
      <c r="AF241" s="1" t="str">
        <f t="shared" si="21"/>
        <v>Chyba</v>
      </c>
    </row>
    <row r="242" spans="1:32" ht="14.1" customHeight="1" x14ac:dyDescent="0.2">
      <c r="A242" s="38">
        <v>298</v>
      </c>
      <c r="B242" s="165" t="s">
        <v>1263</v>
      </c>
      <c r="C242" s="164" t="s">
        <v>1262</v>
      </c>
      <c r="D242" s="235" t="s">
        <v>53</v>
      </c>
      <c r="E242" s="66" t="s">
        <v>1261</v>
      </c>
      <c r="F242" s="65" t="s">
        <v>1006</v>
      </c>
      <c r="G242" s="161">
        <v>62.585999999999999</v>
      </c>
      <c r="H242" s="161" t="s">
        <v>1260</v>
      </c>
      <c r="I242" s="50">
        <v>1995</v>
      </c>
      <c r="J242" s="59">
        <v>44713</v>
      </c>
      <c r="K242" s="59"/>
      <c r="L242" s="61" t="s">
        <v>418</v>
      </c>
      <c r="M242" s="223">
        <v>2023</v>
      </c>
      <c r="N242" s="61" t="s">
        <v>33</v>
      </c>
      <c r="O242" s="58">
        <v>45083</v>
      </c>
      <c r="P242" s="58">
        <f t="shared" si="23"/>
        <v>46910</v>
      </c>
      <c r="Q242" s="58" t="str">
        <f>VLOOKUP(G242,'[1]PZ a UTZ'!$E$2:$H$335,3,FALSE)</f>
        <v>PZ 0380/95-E.49</v>
      </c>
      <c r="R242" s="58">
        <f>VLOOKUP(G242,'[1]PZ a UTZ'!$E$2:$H$335,4,FALSE)</f>
        <v>43731</v>
      </c>
      <c r="S242" s="58">
        <f t="shared" si="26"/>
        <v>45558</v>
      </c>
      <c r="T242" s="57" t="s">
        <v>1235</v>
      </c>
      <c r="U242" s="56">
        <v>602282288</v>
      </c>
      <c r="V242" s="25" t="str">
        <f>VLOOKUP(U242,'[1]Tel.sez.'!$C$42:$D$221,2,FALSE)</f>
        <v>Dovolená</v>
      </c>
      <c r="W242" s="24"/>
      <c r="AC242" s="125" t="s">
        <v>61</v>
      </c>
      <c r="AD242" s="1" t="b">
        <f>ISERROR(FIND(G242, AC242))</f>
        <v>1</v>
      </c>
      <c r="AE242" s="1" t="b">
        <f>ISERROR(FIND(E242, AC242))</f>
        <v>1</v>
      </c>
      <c r="AF242" s="1" t="str">
        <f t="shared" si="21"/>
        <v>Chyba</v>
      </c>
    </row>
    <row r="243" spans="1:32" ht="14.1" customHeight="1" x14ac:dyDescent="0.2">
      <c r="A243" s="38">
        <v>225</v>
      </c>
      <c r="B243" s="48" t="s">
        <v>1259</v>
      </c>
      <c r="C243" s="47" t="s">
        <v>1258</v>
      </c>
      <c r="D243" s="227" t="s">
        <v>53</v>
      </c>
      <c r="E243" s="35" t="s">
        <v>1257</v>
      </c>
      <c r="F243" s="53" t="s">
        <v>1006</v>
      </c>
      <c r="G243" s="51">
        <v>65.933999999999997</v>
      </c>
      <c r="H243" s="51" t="s">
        <v>1256</v>
      </c>
      <c r="I243" s="50">
        <v>1995</v>
      </c>
      <c r="J243" s="29">
        <v>44713</v>
      </c>
      <c r="K243" s="29"/>
      <c r="L243" s="42" t="s">
        <v>34</v>
      </c>
      <c r="M243" s="30">
        <v>1995</v>
      </c>
      <c r="N243" s="29" t="s">
        <v>1255</v>
      </c>
      <c r="O243" s="28">
        <v>44721</v>
      </c>
      <c r="P243" s="28">
        <f t="shared" si="23"/>
        <v>46547</v>
      </c>
      <c r="Q243" s="28" t="str">
        <f>VLOOKUP(G243,'[1]PZ a UTZ'!$E$2:$H$335,3,FALSE)</f>
        <v>PZ 0400/95-E.49</v>
      </c>
      <c r="R243" s="28">
        <f>VLOOKUP(G243,'[1]PZ a UTZ'!$E$2:$H$335,4,FALSE)</f>
        <v>43731</v>
      </c>
      <c r="S243" s="28">
        <f t="shared" si="26"/>
        <v>45558</v>
      </c>
      <c r="T243" s="27" t="s">
        <v>1235</v>
      </c>
      <c r="U243" s="26">
        <v>602282288</v>
      </c>
      <c r="V243" s="25" t="str">
        <f>VLOOKUP(U243,'[1]Tel.sez.'!$C$42:$D$221,2,FALSE)</f>
        <v>Dovolená</v>
      </c>
      <c r="W243" s="24"/>
      <c r="AC243" s="126" t="s">
        <v>1254</v>
      </c>
      <c r="AD243" s="1" t="b">
        <f>ISERROR(FIND(G243, AC243))</f>
        <v>1</v>
      </c>
      <c r="AE243" s="1" t="b">
        <f>ISERROR(FIND(E243, AC243))</f>
        <v>1</v>
      </c>
      <c r="AF243" s="1" t="str">
        <f t="shared" si="21"/>
        <v>Chyba</v>
      </c>
    </row>
    <row r="244" spans="1:32" ht="14.1" customHeight="1" x14ac:dyDescent="0.2">
      <c r="A244" s="38">
        <v>381</v>
      </c>
      <c r="B244" s="48" t="s">
        <v>1253</v>
      </c>
      <c r="C244" s="47" t="s">
        <v>1252</v>
      </c>
      <c r="D244" s="117" t="s">
        <v>1251</v>
      </c>
      <c r="E244" s="168" t="s">
        <v>1250</v>
      </c>
      <c r="F244" s="53" t="s">
        <v>1006</v>
      </c>
      <c r="G244" s="51">
        <v>66.067999999999998</v>
      </c>
      <c r="H244" s="51" t="s">
        <v>1249</v>
      </c>
      <c r="I244" s="50">
        <v>1995</v>
      </c>
      <c r="J244" s="29">
        <v>43586</v>
      </c>
      <c r="K244" s="29"/>
      <c r="L244" s="29" t="s">
        <v>34</v>
      </c>
      <c r="M244" s="30">
        <v>1995</v>
      </c>
      <c r="N244" s="29" t="s">
        <v>1248</v>
      </c>
      <c r="O244" s="28">
        <v>45408</v>
      </c>
      <c r="P244" s="28">
        <f t="shared" si="23"/>
        <v>47234</v>
      </c>
      <c r="Q244" s="28" t="str">
        <f>VLOOKUP(G244,'[1]PZ a UTZ'!$E$2:$H$335,3,FALSE)</f>
        <v>PZ 1311/95-E.49</v>
      </c>
      <c r="R244" s="28">
        <f>VLOOKUP(G244,'[1]PZ a UTZ'!$E$2:$H$335,4,FALSE)</f>
        <v>43613</v>
      </c>
      <c r="S244" s="28">
        <f t="shared" si="26"/>
        <v>45440</v>
      </c>
      <c r="T244" s="27" t="s">
        <v>1050</v>
      </c>
      <c r="U244" s="26">
        <v>724214556</v>
      </c>
      <c r="V244" s="25" t="str">
        <f>VLOOKUP(U244,'[1]Tel.sez.'!$C$42:$D$221,2,FALSE)</f>
        <v>DOBŘANY</v>
      </c>
      <c r="W244" s="141"/>
      <c r="AC244" s="280" t="s">
        <v>1247</v>
      </c>
      <c r="AD244" s="1" t="b">
        <f>ISERROR(FIND(G244, AC244))</f>
        <v>1</v>
      </c>
      <c r="AE244" s="1" t="b">
        <f>ISERROR(FIND(E244, AC244))</f>
        <v>1</v>
      </c>
      <c r="AF244" s="1" t="str">
        <f t="shared" si="21"/>
        <v>Chyba</v>
      </c>
    </row>
    <row r="245" spans="1:32" ht="14.1" customHeight="1" x14ac:dyDescent="0.2">
      <c r="A245" s="38">
        <v>380</v>
      </c>
      <c r="B245" s="48" t="s">
        <v>1246</v>
      </c>
      <c r="C245" s="47" t="s">
        <v>1245</v>
      </c>
      <c r="D245" s="227" t="s">
        <v>53</v>
      </c>
      <c r="E245" s="35" t="s">
        <v>1244</v>
      </c>
      <c r="F245" s="53" t="s">
        <v>1006</v>
      </c>
      <c r="G245" s="51">
        <v>66.361999999999995</v>
      </c>
      <c r="H245" s="51" t="s">
        <v>1243</v>
      </c>
      <c r="I245" s="50">
        <v>1995</v>
      </c>
      <c r="J245" s="29">
        <v>43586</v>
      </c>
      <c r="K245" s="29"/>
      <c r="L245" s="29" t="s">
        <v>34</v>
      </c>
      <c r="M245" s="30">
        <v>1995</v>
      </c>
      <c r="N245" s="29" t="s">
        <v>1242</v>
      </c>
      <c r="O245" s="28">
        <v>45408</v>
      </c>
      <c r="P245" s="28">
        <f t="shared" si="23"/>
        <v>47234</v>
      </c>
      <c r="Q245" s="28" t="str">
        <f>VLOOKUP(G245,'[1]PZ a UTZ'!$E$2:$H$335,3,FALSE)</f>
        <v>PZ 1312/95-E.49</v>
      </c>
      <c r="R245" s="28">
        <f>VLOOKUP(G245,'[1]PZ a UTZ'!$E$2:$H$335,4,FALSE)</f>
        <v>43613</v>
      </c>
      <c r="S245" s="28">
        <f t="shared" si="26"/>
        <v>45440</v>
      </c>
      <c r="T245" s="27" t="s">
        <v>1235</v>
      </c>
      <c r="U245" s="26">
        <v>602282288</v>
      </c>
      <c r="V245" s="25" t="str">
        <f>VLOOKUP(U245,'[1]Tel.sez.'!$C$42:$D$221,2,FALSE)</f>
        <v>Dovolená</v>
      </c>
      <c r="W245" s="141"/>
      <c r="AC245" s="126" t="s">
        <v>1241</v>
      </c>
      <c r="AD245" s="1" t="b">
        <f>ISERROR(FIND(G245, AC245))</f>
        <v>1</v>
      </c>
      <c r="AE245" s="1" t="b">
        <f>ISERROR(FIND(E245, AC245))</f>
        <v>1</v>
      </c>
      <c r="AF245" s="1" t="str">
        <f t="shared" si="21"/>
        <v>Chyba</v>
      </c>
    </row>
    <row r="246" spans="1:32" ht="14.1" customHeight="1" x14ac:dyDescent="0.2">
      <c r="A246" s="38">
        <v>377</v>
      </c>
      <c r="B246" s="48" t="s">
        <v>1240</v>
      </c>
      <c r="C246" s="47" t="s">
        <v>1239</v>
      </c>
      <c r="D246" s="227" t="s">
        <v>53</v>
      </c>
      <c r="E246" s="35" t="s">
        <v>1238</v>
      </c>
      <c r="F246" s="53" t="s">
        <v>1006</v>
      </c>
      <c r="G246" s="51">
        <v>68.296999999999997</v>
      </c>
      <c r="H246" s="51" t="s">
        <v>1237</v>
      </c>
      <c r="I246" s="50">
        <v>1995</v>
      </c>
      <c r="J246" s="29">
        <v>43586</v>
      </c>
      <c r="K246" s="29"/>
      <c r="L246" s="29" t="s">
        <v>34</v>
      </c>
      <c r="M246" s="30">
        <v>1995</v>
      </c>
      <c r="N246" s="29" t="s">
        <v>1236</v>
      </c>
      <c r="O246" s="28">
        <v>45407</v>
      </c>
      <c r="P246" s="28">
        <f t="shared" si="23"/>
        <v>47233</v>
      </c>
      <c r="Q246" s="28" t="str">
        <f>VLOOKUP(G246,'[1]PZ a UTZ'!$E$2:$H$335,3,FALSE)</f>
        <v>PZ 1316/95-E.49</v>
      </c>
      <c r="R246" s="28">
        <f>VLOOKUP(G246,'[1]PZ a UTZ'!$E$2:$H$335,4,FALSE)</f>
        <v>43613</v>
      </c>
      <c r="S246" s="28">
        <f t="shared" si="26"/>
        <v>45440</v>
      </c>
      <c r="T246" s="27" t="s">
        <v>1235</v>
      </c>
      <c r="U246" s="26">
        <v>602282288</v>
      </c>
      <c r="V246" s="25" t="str">
        <f>VLOOKUP(U246,'[1]Tel.sez.'!$C$42:$D$221,2,FALSE)</f>
        <v>Dovolená</v>
      </c>
      <c r="W246" s="141"/>
      <c r="AC246" s="126" t="s">
        <v>1234</v>
      </c>
      <c r="AD246" s="1" t="b">
        <f>ISERROR(FIND(G246, AC246))</f>
        <v>1</v>
      </c>
      <c r="AE246" s="1" t="b">
        <f>ISERROR(FIND(E246, AC246))</f>
        <v>1</v>
      </c>
      <c r="AF246" s="1" t="str">
        <f t="shared" si="21"/>
        <v>Chyba</v>
      </c>
    </row>
    <row r="247" spans="1:32" ht="14.1" customHeight="1" x14ac:dyDescent="0.2">
      <c r="A247" s="38">
        <v>214</v>
      </c>
      <c r="B247" s="69"/>
      <c r="C247" s="68"/>
      <c r="D247" s="36" t="s">
        <v>7</v>
      </c>
      <c r="E247" s="35" t="s">
        <v>1227</v>
      </c>
      <c r="F247" s="53" t="s">
        <v>999</v>
      </c>
      <c r="G247" s="52">
        <v>68.319000000000003</v>
      </c>
      <c r="H247" s="51" t="s">
        <v>1233</v>
      </c>
      <c r="I247" s="50">
        <v>2012</v>
      </c>
      <c r="J247" s="29">
        <v>44682</v>
      </c>
      <c r="K247" s="29"/>
      <c r="L247" s="29" t="s">
        <v>14</v>
      </c>
      <c r="M247" s="30">
        <v>2012</v>
      </c>
      <c r="N247" s="29" t="s">
        <v>1229</v>
      </c>
      <c r="O247" s="28">
        <v>44701</v>
      </c>
      <c r="P247" s="28">
        <f t="shared" si="23"/>
        <v>46527</v>
      </c>
      <c r="Q247" s="28" t="str">
        <f>VLOOKUP(E247,'[1]PZ a UTZ'!$C$341:$H$464,5,FALSE)</f>
        <v>PZ 705/13-E.49</v>
      </c>
      <c r="R247" s="28">
        <f>VLOOKUP(E247,'[1]PZ a UTZ'!$C$341:$H$464,6,FALSE)</f>
        <v>44701</v>
      </c>
      <c r="S247" s="28">
        <f t="shared" si="26"/>
        <v>46527</v>
      </c>
      <c r="T247" s="27" t="s">
        <v>1118</v>
      </c>
      <c r="U247" s="26">
        <v>702062263</v>
      </c>
      <c r="V247" s="25" t="str">
        <f>VLOOKUP(U247,'[1]Tel.sez.'!$C$42:$D$221,2,FALSE)</f>
        <v>HOLOUBKOV</v>
      </c>
      <c r="W247" s="24"/>
      <c r="AC247" s="124" t="s">
        <v>1228</v>
      </c>
      <c r="AD247" s="1" t="b">
        <f>ISERROR(FIND(G247, AC247))</f>
        <v>1</v>
      </c>
      <c r="AE247" s="1" t="b">
        <f>ISERROR(FIND(E247, AC247))</f>
        <v>1</v>
      </c>
      <c r="AF247" s="1" t="str">
        <f t="shared" si="21"/>
        <v>Chyba</v>
      </c>
    </row>
    <row r="248" spans="1:32" ht="14.1" customHeight="1" x14ac:dyDescent="0.2">
      <c r="A248" s="38">
        <v>215</v>
      </c>
      <c r="B248" s="123" t="s">
        <v>1232</v>
      </c>
      <c r="C248" s="122" t="s">
        <v>1231</v>
      </c>
      <c r="D248" s="114" t="s">
        <v>65</v>
      </c>
      <c r="E248" s="113" t="s">
        <v>1230</v>
      </c>
      <c r="F248" s="112" t="s">
        <v>999</v>
      </c>
      <c r="G248" s="111">
        <v>68.319000000000003</v>
      </c>
      <c r="H248" s="145" t="s">
        <v>63</v>
      </c>
      <c r="I248" s="108">
        <v>2012</v>
      </c>
      <c r="J248" s="118">
        <v>44682</v>
      </c>
      <c r="K248" s="118"/>
      <c r="L248" s="118" t="s">
        <v>14</v>
      </c>
      <c r="M248" s="136">
        <v>2012</v>
      </c>
      <c r="N248" s="176" t="s">
        <v>1229</v>
      </c>
      <c r="O248" s="143">
        <v>44701</v>
      </c>
      <c r="P248" s="143">
        <f t="shared" si="23"/>
        <v>46527</v>
      </c>
      <c r="Q248" s="74"/>
      <c r="R248" s="74"/>
      <c r="S248" s="74"/>
      <c r="T248" s="105" t="s">
        <v>1118</v>
      </c>
      <c r="U248" s="104">
        <v>702062263</v>
      </c>
      <c r="V248" s="142" t="str">
        <f>VLOOKUP(U248,'[1]Tel.sez.'!$C$42:$D$221,2,FALSE)</f>
        <v>HOLOUBKOV</v>
      </c>
      <c r="W248" s="141"/>
      <c r="AC248" s="85" t="s">
        <v>1228</v>
      </c>
      <c r="AD248" s="1" t="b">
        <f>ISERROR(FIND(G248, AC248))</f>
        <v>1</v>
      </c>
      <c r="AE248" s="1" t="b">
        <f>ISERROR(FIND(E248, AC248))</f>
        <v>1</v>
      </c>
      <c r="AF248" s="1" t="str">
        <f t="shared" si="21"/>
        <v>Chyba</v>
      </c>
    </row>
    <row r="249" spans="1:32" ht="14.1" customHeight="1" x14ac:dyDescent="0.25">
      <c r="A249" s="38">
        <v>470</v>
      </c>
      <c r="B249" s="69"/>
      <c r="C249" s="68"/>
      <c r="D249" s="83" t="s">
        <v>41</v>
      </c>
      <c r="E249" s="82" t="s">
        <v>1227</v>
      </c>
      <c r="F249" s="81" t="s">
        <v>999</v>
      </c>
      <c r="G249" s="80">
        <v>68.319000000000003</v>
      </c>
      <c r="H249" s="79" t="s">
        <v>1226</v>
      </c>
      <c r="I249" s="78">
        <v>2012</v>
      </c>
      <c r="J249" s="76">
        <v>44682</v>
      </c>
      <c r="K249" s="76"/>
      <c r="L249" s="150" t="s">
        <v>1120</v>
      </c>
      <c r="M249" s="77">
        <v>1985</v>
      </c>
      <c r="N249" s="76" t="s">
        <v>1225</v>
      </c>
      <c r="O249" s="75">
        <v>40801</v>
      </c>
      <c r="P249" s="75">
        <f t="shared" si="23"/>
        <v>42628</v>
      </c>
      <c r="Q249" s="74"/>
      <c r="R249" s="74"/>
      <c r="S249" s="74"/>
      <c r="T249" s="73" t="s">
        <v>1118</v>
      </c>
      <c r="U249" s="72">
        <v>702062263</v>
      </c>
      <c r="V249" s="55" t="str">
        <f>VLOOKUP(U249,'[1]Tel.sez.'!$C$42:$D$221,2,FALSE)</f>
        <v>HOLOUBKOV</v>
      </c>
      <c r="W249" s="71"/>
      <c r="AC249" s="126" t="s">
        <v>1224</v>
      </c>
      <c r="AD249" s="1" t="b">
        <f>ISERROR(FIND(G249, AC249))</f>
        <v>1</v>
      </c>
      <c r="AE249" s="1" t="b">
        <f>ISERROR(FIND(E249, AC249))</f>
        <v>1</v>
      </c>
      <c r="AF249" s="1" t="str">
        <f t="shared" si="21"/>
        <v>Chyba</v>
      </c>
    </row>
    <row r="250" spans="1:32" ht="14.1" customHeight="1" x14ac:dyDescent="0.2">
      <c r="A250" s="38">
        <v>359</v>
      </c>
      <c r="B250" s="165" t="s">
        <v>1223</v>
      </c>
      <c r="C250" s="164" t="s">
        <v>1222</v>
      </c>
      <c r="D250" s="67" t="s">
        <v>53</v>
      </c>
      <c r="E250" s="66" t="s">
        <v>1221</v>
      </c>
      <c r="F250" s="65" t="s">
        <v>1156</v>
      </c>
      <c r="G250" s="63">
        <v>68.492999999999995</v>
      </c>
      <c r="H250" s="63" t="s">
        <v>1220</v>
      </c>
      <c r="I250" s="62">
        <v>2024</v>
      </c>
      <c r="J250" s="59">
        <v>45352</v>
      </c>
      <c r="K250" s="59"/>
      <c r="L250" s="59" t="s">
        <v>34</v>
      </c>
      <c r="M250" s="223">
        <v>2024</v>
      </c>
      <c r="N250" s="59" t="s">
        <v>1219</v>
      </c>
      <c r="O250" s="58">
        <v>45354</v>
      </c>
      <c r="P250" s="58">
        <v>47184</v>
      </c>
      <c r="Q250" s="58" t="s">
        <v>1218</v>
      </c>
      <c r="R250" s="58">
        <v>45359</v>
      </c>
      <c r="S250" s="58">
        <f t="shared" ref="S250:S255" si="27">EDATE(R250,60)</f>
        <v>47185</v>
      </c>
      <c r="T250" s="57" t="s">
        <v>1153</v>
      </c>
      <c r="U250" s="56">
        <v>724862387</v>
      </c>
      <c r="V250" s="279" t="str">
        <f>VLOOKUP(U250,'[1]Tel.sez.'!$C$42:$D$221,2,FALSE)</f>
        <v>4.596</v>
      </c>
      <c r="W250" s="24" t="s">
        <v>1217</v>
      </c>
      <c r="AC250" s="126" t="s">
        <v>1216</v>
      </c>
      <c r="AD250" s="1" t="b">
        <f>ISERROR(FIND(G250, AC250))</f>
        <v>1</v>
      </c>
      <c r="AE250" s="1" t="b">
        <f>ISERROR(FIND(E250, AC250))</f>
        <v>1</v>
      </c>
      <c r="AF250" s="1" t="str">
        <f t="shared" si="21"/>
        <v>Chyba</v>
      </c>
    </row>
    <row r="251" spans="1:32" ht="14.1" customHeight="1" x14ac:dyDescent="0.2">
      <c r="A251" s="38">
        <v>378</v>
      </c>
      <c r="B251" s="48" t="s">
        <v>1215</v>
      </c>
      <c r="C251" s="47" t="s">
        <v>1214</v>
      </c>
      <c r="D251" s="227" t="s">
        <v>53</v>
      </c>
      <c r="E251" s="35" t="s">
        <v>1213</v>
      </c>
      <c r="F251" s="53" t="s">
        <v>1006</v>
      </c>
      <c r="G251" s="51">
        <v>69.305000000000007</v>
      </c>
      <c r="H251" s="51" t="s">
        <v>1212</v>
      </c>
      <c r="I251" s="50">
        <v>1995</v>
      </c>
      <c r="J251" s="29">
        <v>43586</v>
      </c>
      <c r="K251" s="29"/>
      <c r="L251" s="29" t="s">
        <v>34</v>
      </c>
      <c r="M251" s="30">
        <v>1995</v>
      </c>
      <c r="N251" s="29" t="s">
        <v>1211</v>
      </c>
      <c r="O251" s="28">
        <v>45407</v>
      </c>
      <c r="P251" s="28">
        <f t="shared" ref="P251:P258" si="28">EDATE(O251,60)</f>
        <v>47233</v>
      </c>
      <c r="Q251" s="28" t="str">
        <f>VLOOKUP(G251,'[1]PZ a UTZ'!$E$2:$H$335,3,FALSE)</f>
        <v>PZ 1315/95-E.49</v>
      </c>
      <c r="R251" s="28">
        <f>VLOOKUP(G251,'[1]PZ a UTZ'!$E$2:$H$335,4,FALSE)</f>
        <v>43613</v>
      </c>
      <c r="S251" s="28">
        <f t="shared" si="27"/>
        <v>45440</v>
      </c>
      <c r="T251" s="27" t="s">
        <v>1050</v>
      </c>
      <c r="U251" s="26">
        <v>724214556</v>
      </c>
      <c r="V251" s="25" t="str">
        <f>VLOOKUP(U251,'[1]Tel.sez.'!$C$42:$D$221,2,FALSE)</f>
        <v>DOBŘANY</v>
      </c>
      <c r="W251" s="141"/>
      <c r="AC251" s="278" t="s">
        <v>1210</v>
      </c>
      <c r="AD251" s="1" t="b">
        <f>ISERROR(FIND(G251, AC251))</f>
        <v>1</v>
      </c>
      <c r="AE251" s="1" t="b">
        <f>ISERROR(FIND(E251, AC251))</f>
        <v>1</v>
      </c>
      <c r="AF251" s="1" t="str">
        <f t="shared" si="21"/>
        <v>Chyba</v>
      </c>
    </row>
    <row r="252" spans="1:32" ht="14.1" customHeight="1" x14ac:dyDescent="0.2">
      <c r="A252" s="38">
        <v>395</v>
      </c>
      <c r="B252" s="48" t="s">
        <v>1209</v>
      </c>
      <c r="C252" s="47" t="s">
        <v>1208</v>
      </c>
      <c r="D252" s="227" t="s">
        <v>53</v>
      </c>
      <c r="E252" s="35" t="s">
        <v>1207</v>
      </c>
      <c r="F252" s="53" t="s">
        <v>1006</v>
      </c>
      <c r="G252" s="51">
        <v>71.599999999999994</v>
      </c>
      <c r="H252" s="51" t="s">
        <v>1206</v>
      </c>
      <c r="I252" s="50">
        <v>1996</v>
      </c>
      <c r="J252" s="29">
        <v>43647</v>
      </c>
      <c r="K252" s="29"/>
      <c r="L252" s="29" t="s">
        <v>291</v>
      </c>
      <c r="M252" s="50">
        <v>2004</v>
      </c>
      <c r="N252" s="29" t="s">
        <v>1205</v>
      </c>
      <c r="O252" s="28">
        <v>45506</v>
      </c>
      <c r="P252" s="28">
        <f t="shared" si="28"/>
        <v>47332</v>
      </c>
      <c r="Q252" s="28" t="str">
        <f>VLOOKUP(G252,'[1]PZ a UTZ'!$E$2:$H$335,3,FALSE)</f>
        <v>PZ 2540/96-E.49</v>
      </c>
      <c r="R252" s="28">
        <f>VLOOKUP(G252,'[1]PZ a UTZ'!$E$2:$H$335,4,FALSE)</f>
        <v>43669</v>
      </c>
      <c r="S252" s="28">
        <f t="shared" si="27"/>
        <v>45496</v>
      </c>
      <c r="T252" s="27" t="s">
        <v>1069</v>
      </c>
      <c r="U252" s="26">
        <v>725582090</v>
      </c>
      <c r="V252" s="25" t="str">
        <f>VLOOKUP(U252,'[1]Tel.sez.'!$C$42:$D$221,2,FALSE)</f>
        <v>DOBŘANY - PŘEŠTICE</v>
      </c>
      <c r="W252" s="24"/>
      <c r="AC252" s="129" t="s">
        <v>1204</v>
      </c>
      <c r="AD252" s="1" t="b">
        <f>ISERROR(FIND(G252, AC252))</f>
        <v>1</v>
      </c>
      <c r="AE252" s="1" t="b">
        <f>ISERROR(FIND(E252, AC252))</f>
        <v>1</v>
      </c>
      <c r="AF252" s="1" t="str">
        <f t="shared" si="21"/>
        <v>Chyba</v>
      </c>
    </row>
    <row r="253" spans="1:32" ht="14.1" customHeight="1" x14ac:dyDescent="0.2">
      <c r="A253" s="38">
        <v>130</v>
      </c>
      <c r="B253" s="48" t="s">
        <v>1203</v>
      </c>
      <c r="C253" s="47" t="s">
        <v>1202</v>
      </c>
      <c r="D253" s="117" t="s">
        <v>53</v>
      </c>
      <c r="E253" s="35" t="s">
        <v>1201</v>
      </c>
      <c r="F253" s="53" t="s">
        <v>999</v>
      </c>
      <c r="G253" s="32">
        <v>71.716999999999999</v>
      </c>
      <c r="H253" s="32" t="s">
        <v>1200</v>
      </c>
      <c r="I253" s="31">
        <v>2011</v>
      </c>
      <c r="J253" s="29">
        <v>44348</v>
      </c>
      <c r="K253" s="29"/>
      <c r="L253" s="42" t="s">
        <v>14</v>
      </c>
      <c r="M253" s="31">
        <v>2011</v>
      </c>
      <c r="N253" s="29" t="s">
        <v>1199</v>
      </c>
      <c r="O253" s="28">
        <v>44369</v>
      </c>
      <c r="P253" s="28">
        <f t="shared" si="28"/>
        <v>46195</v>
      </c>
      <c r="Q253" s="28" t="str">
        <f>VLOOKUP(G253,'[1]PZ a UTZ'!$E$2:$H$335,3,FALSE)</f>
        <v>PZ 0713/13-E.49</v>
      </c>
      <c r="R253" s="28">
        <f>VLOOKUP(G253,'[1]PZ a UTZ'!$E$2:$H$335,4,FALSE)</f>
        <v>44414</v>
      </c>
      <c r="S253" s="28">
        <f t="shared" si="27"/>
        <v>46240</v>
      </c>
      <c r="T253" s="27" t="s">
        <v>1124</v>
      </c>
      <c r="U253" s="26">
        <v>702062264</v>
      </c>
      <c r="V253" s="25" t="str">
        <f>VLOOKUP(U253,'[1]Tel.sez.'!$C$42:$D$221,2,FALSE)</f>
        <v>HOLOUBKOV</v>
      </c>
      <c r="W253" s="24"/>
      <c r="AC253" s="126" t="s">
        <v>1194</v>
      </c>
      <c r="AD253" s="1" t="b">
        <f>ISERROR(FIND(G253, AC253))</f>
        <v>1</v>
      </c>
      <c r="AE253" s="1" t="b">
        <f>ISERROR(FIND(E253, AC253))</f>
        <v>1</v>
      </c>
      <c r="AF253" s="1" t="str">
        <f t="shared" si="21"/>
        <v>Chyba</v>
      </c>
    </row>
    <row r="254" spans="1:32" ht="14.1" customHeight="1" x14ac:dyDescent="0.2">
      <c r="A254" s="38">
        <v>213</v>
      </c>
      <c r="B254" s="103" t="s">
        <v>1198</v>
      </c>
      <c r="C254" s="102" t="s">
        <v>1197</v>
      </c>
      <c r="D254" s="101" t="s">
        <v>37</v>
      </c>
      <c r="E254" s="35" t="s">
        <v>1196</v>
      </c>
      <c r="F254" s="53" t="s">
        <v>999</v>
      </c>
      <c r="G254" s="33">
        <v>71.762</v>
      </c>
      <c r="H254" s="32" t="s">
        <v>1128</v>
      </c>
      <c r="I254" s="147">
        <v>2012</v>
      </c>
      <c r="J254" s="29">
        <v>44682</v>
      </c>
      <c r="K254" s="29"/>
      <c r="L254" s="29" t="s">
        <v>14</v>
      </c>
      <c r="M254" s="30">
        <v>2012</v>
      </c>
      <c r="N254" s="29" t="s">
        <v>1195</v>
      </c>
      <c r="O254" s="28">
        <v>44701</v>
      </c>
      <c r="P254" s="28">
        <f t="shared" si="28"/>
        <v>46527</v>
      </c>
      <c r="Q254" s="28" t="str">
        <f>VLOOKUP(E254,'[1]PZ a UTZ'!C474:H567,5,FALSE)</f>
        <v>PZ 0709/13-E.49</v>
      </c>
      <c r="R254" s="28">
        <f>VLOOKUP(E254,'[1]PZ a UTZ'!C474:H567,6,FALSE)</f>
        <v>44701</v>
      </c>
      <c r="S254" s="28">
        <f t="shared" si="27"/>
        <v>46527</v>
      </c>
      <c r="T254" s="27" t="s">
        <v>1124</v>
      </c>
      <c r="U254" s="26">
        <v>702062264</v>
      </c>
      <c r="V254" s="25" t="str">
        <f>VLOOKUP(U254,'[1]Tel.sez.'!$C$42:$D$221,2,FALSE)</f>
        <v>HOLOUBKOV</v>
      </c>
      <c r="W254" s="24"/>
      <c r="AC254" s="125" t="s">
        <v>1194</v>
      </c>
      <c r="AD254" s="1" t="b">
        <f>ISERROR(FIND(G254, AC254))</f>
        <v>1</v>
      </c>
      <c r="AE254" s="1" t="b">
        <f>ISERROR(FIND(E254, AC254))</f>
        <v>1</v>
      </c>
      <c r="AF254" s="1" t="str">
        <f t="shared" si="21"/>
        <v>Chyba</v>
      </c>
    </row>
    <row r="255" spans="1:32" ht="14.1" customHeight="1" x14ac:dyDescent="0.2">
      <c r="A255" s="38">
        <v>238</v>
      </c>
      <c r="B255" s="37" t="s">
        <v>1189</v>
      </c>
      <c r="C255" s="37" t="s">
        <v>1188</v>
      </c>
      <c r="D255" s="169" t="s">
        <v>7</v>
      </c>
      <c r="E255" s="35" t="s">
        <v>1187</v>
      </c>
      <c r="F255" s="53" t="s">
        <v>999</v>
      </c>
      <c r="G255" s="52">
        <v>71.762</v>
      </c>
      <c r="H255" s="51"/>
      <c r="I255" s="50">
        <v>2011</v>
      </c>
      <c r="J255" s="116">
        <v>44805</v>
      </c>
      <c r="K255" s="116"/>
      <c r="L255" s="42" t="s">
        <v>14</v>
      </c>
      <c r="M255" s="50">
        <v>2011</v>
      </c>
      <c r="N255" s="116" t="s">
        <v>1193</v>
      </c>
      <c r="O255" s="28">
        <v>44810</v>
      </c>
      <c r="P255" s="28">
        <f t="shared" si="28"/>
        <v>46636</v>
      </c>
      <c r="Q255" s="28" t="str">
        <f>VLOOKUP(E255,'[1]PZ a UTZ'!$C$341:$H$464,5,FALSE)</f>
        <v>PZ 0706/13-E.49</v>
      </c>
      <c r="R255" s="28">
        <f>VLOOKUP(E255,'[1]PZ a UTZ'!$C$341:$H$464,6,FALSE)</f>
        <v>44849</v>
      </c>
      <c r="S255" s="28">
        <f t="shared" si="27"/>
        <v>46675</v>
      </c>
      <c r="T255" s="27" t="s">
        <v>1124</v>
      </c>
      <c r="U255" s="26">
        <v>702062264</v>
      </c>
      <c r="V255" s="25" t="str">
        <f>VLOOKUP(U255,'[1]Tel.sez.'!$C$42:$D$221,2,FALSE)</f>
        <v>HOLOUBKOV</v>
      </c>
      <c r="W255" s="24"/>
      <c r="AC255" s="126" t="s">
        <v>1192</v>
      </c>
      <c r="AD255" s="1" t="b">
        <f>ISERROR(FIND(G255, AC255))</f>
        <v>1</v>
      </c>
      <c r="AE255" s="1" t="b">
        <f>ISERROR(FIND(E255, AC255))</f>
        <v>1</v>
      </c>
      <c r="AF255" s="1" t="str">
        <f t="shared" si="21"/>
        <v>Chyba</v>
      </c>
    </row>
    <row r="256" spans="1:32" ht="14.1" customHeight="1" x14ac:dyDescent="0.2">
      <c r="A256" s="38">
        <v>242</v>
      </c>
      <c r="B256" s="115" t="s">
        <v>1189</v>
      </c>
      <c r="C256" s="115" t="s">
        <v>1188</v>
      </c>
      <c r="D256" s="114" t="s">
        <v>65</v>
      </c>
      <c r="E256" s="113" t="s">
        <v>1187</v>
      </c>
      <c r="F256" s="112" t="s">
        <v>999</v>
      </c>
      <c r="G256" s="111">
        <v>71.762</v>
      </c>
      <c r="H256" s="110" t="s">
        <v>63</v>
      </c>
      <c r="I256" s="108">
        <v>2010</v>
      </c>
      <c r="J256" s="118">
        <v>44805</v>
      </c>
      <c r="K256" s="118"/>
      <c r="L256" s="233" t="s">
        <v>463</v>
      </c>
      <c r="M256" s="130">
        <v>2010</v>
      </c>
      <c r="N256" s="277" t="s">
        <v>1191</v>
      </c>
      <c r="O256" s="106">
        <v>44811</v>
      </c>
      <c r="P256" s="106">
        <f t="shared" si="28"/>
        <v>46637</v>
      </c>
      <c r="Q256" s="74"/>
      <c r="R256" s="74"/>
      <c r="S256" s="74"/>
      <c r="T256" s="105" t="s">
        <v>1124</v>
      </c>
      <c r="U256" s="104">
        <v>702062264</v>
      </c>
      <c r="V256" s="25" t="str">
        <f>VLOOKUP(U256,'[1]Tel.sez.'!$C$42:$D$221,2,FALSE)</f>
        <v>HOLOUBKOV</v>
      </c>
      <c r="W256" s="24"/>
      <c r="AC256" s="224" t="s">
        <v>1190</v>
      </c>
      <c r="AD256" s="1" t="b">
        <f>ISERROR(FIND(G256, AC256))</f>
        <v>1</v>
      </c>
      <c r="AE256" s="1" t="b">
        <f>ISERROR(FIND(E256, AC256))</f>
        <v>1</v>
      </c>
      <c r="AF256" s="1" t="str">
        <f t="shared" si="21"/>
        <v>Chyba</v>
      </c>
    </row>
    <row r="257" spans="1:88" s="157" customFormat="1" ht="14.1" customHeight="1" x14ac:dyDescent="0.25">
      <c r="A257" s="38">
        <v>469</v>
      </c>
      <c r="B257" s="84" t="s">
        <v>1189</v>
      </c>
      <c r="C257" s="84" t="s">
        <v>1188</v>
      </c>
      <c r="D257" s="83" t="s">
        <v>41</v>
      </c>
      <c r="E257" s="82" t="s">
        <v>1187</v>
      </c>
      <c r="F257" s="81" t="s">
        <v>999</v>
      </c>
      <c r="G257" s="80">
        <v>71.762</v>
      </c>
      <c r="H257" s="79"/>
      <c r="I257" s="78">
        <v>2011</v>
      </c>
      <c r="J257" s="273">
        <v>44805</v>
      </c>
      <c r="K257" s="273"/>
      <c r="L257" s="150" t="s">
        <v>859</v>
      </c>
      <c r="M257" s="78">
        <v>1987</v>
      </c>
      <c r="N257" s="273" t="s">
        <v>1186</v>
      </c>
      <c r="O257" s="75">
        <v>40682</v>
      </c>
      <c r="P257" s="75">
        <f t="shared" si="28"/>
        <v>42509</v>
      </c>
      <c r="Q257" s="74"/>
      <c r="R257" s="74"/>
      <c r="S257" s="74"/>
      <c r="T257" s="73" t="s">
        <v>1124</v>
      </c>
      <c r="U257" s="72">
        <v>702062264</v>
      </c>
      <c r="V257" s="55" t="str">
        <f>VLOOKUP(U257,'[1]Tel.sez.'!$C$42:$D$221,2,FALSE)</f>
        <v>HOLOUBKOV</v>
      </c>
      <c r="W257" s="71"/>
      <c r="X257" s="1"/>
      <c r="Y257" s="1"/>
      <c r="Z257" s="1"/>
      <c r="AA257" s="1"/>
      <c r="AB257" s="1"/>
      <c r="AC257" s="126" t="s">
        <v>424</v>
      </c>
      <c r="AD257" s="1" t="b">
        <f>ISERROR(FIND(G257, AC257))</f>
        <v>1</v>
      </c>
      <c r="AE257" s="1" t="b">
        <f>ISERROR(FIND(E257, AC257))</f>
        <v>1</v>
      </c>
      <c r="AF257" s="1" t="str">
        <f t="shared" si="21"/>
        <v>Chyba</v>
      </c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  <c r="CG257" s="1"/>
      <c r="CH257" s="1"/>
      <c r="CI257" s="1"/>
      <c r="CJ257" s="1"/>
    </row>
    <row r="258" spans="1:88" ht="14.1" customHeight="1" x14ac:dyDescent="0.2">
      <c r="A258" s="38">
        <v>226</v>
      </c>
      <c r="B258" s="165" t="s">
        <v>1185</v>
      </c>
      <c r="C258" s="164" t="s">
        <v>1184</v>
      </c>
      <c r="D258" s="235" t="s">
        <v>53</v>
      </c>
      <c r="E258" s="66" t="s">
        <v>1183</v>
      </c>
      <c r="F258" s="65" t="s">
        <v>1156</v>
      </c>
      <c r="G258" s="161">
        <v>71.822999999999993</v>
      </c>
      <c r="H258" s="161" t="s">
        <v>1182</v>
      </c>
      <c r="I258" s="160">
        <v>2022</v>
      </c>
      <c r="J258" s="61">
        <v>44713</v>
      </c>
      <c r="K258" s="61"/>
      <c r="L258" s="61" t="s">
        <v>34</v>
      </c>
      <c r="M258" s="160">
        <v>2022</v>
      </c>
      <c r="N258" s="61" t="s">
        <v>1181</v>
      </c>
      <c r="O258" s="58">
        <v>44739</v>
      </c>
      <c r="P258" s="58">
        <f t="shared" si="28"/>
        <v>46565</v>
      </c>
      <c r="Q258" s="58" t="str">
        <f>VLOOKUP(G258,'[1]PZ a UTZ'!$E$2:$H$335,3,FALSE)</f>
        <v>PZ 1425/22-E.49</v>
      </c>
      <c r="R258" s="58">
        <f>VLOOKUP(G258,'[1]PZ a UTZ'!$E$2:$H$335,4,FALSE)</f>
        <v>44741</v>
      </c>
      <c r="S258" s="58">
        <f>EDATE(R258,60)</f>
        <v>46567</v>
      </c>
      <c r="T258" s="57" t="s">
        <v>1153</v>
      </c>
      <c r="U258" s="56">
        <v>724862387</v>
      </c>
      <c r="V258" s="25" t="str">
        <f>VLOOKUP(U258,'[1]Tel.sez.'!$C$42:$D$221,2,FALSE)</f>
        <v>4.596</v>
      </c>
      <c r="W258" s="24"/>
      <c r="AC258" s="121" t="s">
        <v>1180</v>
      </c>
      <c r="AD258" s="1" t="b">
        <f>ISERROR(FIND(G258, AC258))</f>
        <v>1</v>
      </c>
      <c r="AE258" s="1" t="b">
        <f>ISERROR(FIND(E258, AC258))</f>
        <v>1</v>
      </c>
      <c r="AF258" s="1" t="str">
        <f t="shared" ref="AF258:AF321" si="29">IF(AD258=AE258,"Chyba","Ano")</f>
        <v>Chyba</v>
      </c>
    </row>
    <row r="259" spans="1:88" ht="14.1" customHeight="1" x14ac:dyDescent="0.2">
      <c r="A259" s="38">
        <v>441</v>
      </c>
      <c r="B259" s="115" t="s">
        <v>1176</v>
      </c>
      <c r="C259" s="115" t="s">
        <v>1175</v>
      </c>
      <c r="D259" s="114" t="s">
        <v>65</v>
      </c>
      <c r="E259" s="113" t="s">
        <v>1174</v>
      </c>
      <c r="F259" s="112" t="s">
        <v>1006</v>
      </c>
      <c r="G259" s="111">
        <v>72.444999999999993</v>
      </c>
      <c r="H259" s="110" t="s">
        <v>63</v>
      </c>
      <c r="I259" s="108">
        <v>2009</v>
      </c>
      <c r="J259" s="107">
        <v>43739</v>
      </c>
      <c r="K259" s="107"/>
      <c r="L259" s="107" t="s">
        <v>1052</v>
      </c>
      <c r="M259" s="108">
        <v>2009</v>
      </c>
      <c r="N259" s="107" t="s">
        <v>1179</v>
      </c>
      <c r="O259" s="106">
        <v>43759</v>
      </c>
      <c r="P259" s="74"/>
      <c r="Q259" s="74"/>
      <c r="R259" s="74"/>
      <c r="S259" s="74"/>
      <c r="T259" s="105" t="s">
        <v>1069</v>
      </c>
      <c r="U259" s="104">
        <v>725582090</v>
      </c>
      <c r="V259" s="25" t="str">
        <f>VLOOKUP(U259,'[1]Tel.sez.'!$C$42:$D$221,2,FALSE)</f>
        <v>DOBŘANY - PŘEŠTICE</v>
      </c>
      <c r="W259" s="24" t="s">
        <v>1178</v>
      </c>
      <c r="AC259" s="121" t="s">
        <v>1177</v>
      </c>
      <c r="AD259" s="1" t="b">
        <f>ISERROR(FIND(G259, AC259))</f>
        <v>1</v>
      </c>
      <c r="AE259" s="1" t="b">
        <f>ISERROR(FIND(E259, AC259))</f>
        <v>1</v>
      </c>
      <c r="AF259" s="1" t="str">
        <f t="shared" si="29"/>
        <v>Chyba</v>
      </c>
    </row>
    <row r="260" spans="1:88" ht="14.1" customHeight="1" x14ac:dyDescent="0.2">
      <c r="A260" s="38">
        <v>442</v>
      </c>
      <c r="B260" s="37" t="s">
        <v>1176</v>
      </c>
      <c r="C260" s="37" t="s">
        <v>1175</v>
      </c>
      <c r="D260" s="36" t="s">
        <v>7</v>
      </c>
      <c r="E260" s="35" t="s">
        <v>1174</v>
      </c>
      <c r="F260" s="53" t="s">
        <v>1006</v>
      </c>
      <c r="G260" s="52">
        <v>72.444999999999993</v>
      </c>
      <c r="H260" s="51"/>
      <c r="I260" s="50">
        <v>2009</v>
      </c>
      <c r="J260" s="42">
        <v>43739</v>
      </c>
      <c r="K260" s="42"/>
      <c r="L260" s="42" t="s">
        <v>1052</v>
      </c>
      <c r="M260" s="50">
        <v>2009</v>
      </c>
      <c r="N260" s="42" t="s">
        <v>1173</v>
      </c>
      <c r="O260" s="28">
        <v>45586</v>
      </c>
      <c r="P260" s="28">
        <f t="shared" ref="P260:P291" si="30">EDATE(O260,60)</f>
        <v>47412</v>
      </c>
      <c r="Q260" s="28" t="str">
        <f>VLOOKUP(E260,'[1]PZ a UTZ'!$C$341:$H$464,5,FALSE)</f>
        <v>PZ 1782/09-E.49</v>
      </c>
      <c r="R260" s="28">
        <f>VLOOKUP(E260,'[1]PZ a UTZ'!$C$341:$H$464,6,FALSE)</f>
        <v>43711</v>
      </c>
      <c r="S260" s="28">
        <f t="shared" ref="S260:S268" si="31">EDATE(R260,60)</f>
        <v>45538</v>
      </c>
      <c r="T260" s="27" t="s">
        <v>1069</v>
      </c>
      <c r="U260" s="26">
        <v>725582090</v>
      </c>
      <c r="V260" s="25" t="str">
        <f>VLOOKUP(U260,'[1]Tel.sez.'!$C$42:$D$221,2,FALSE)</f>
        <v>DOBŘANY - PŘEŠTICE</v>
      </c>
      <c r="W260" s="24"/>
      <c r="AC260" s="129" t="s">
        <v>1172</v>
      </c>
      <c r="AD260" s="1" t="b">
        <f>ISERROR(FIND(G260, AC260))</f>
        <v>1</v>
      </c>
      <c r="AE260" s="1" t="b">
        <f>ISERROR(FIND(E260, AC260))</f>
        <v>1</v>
      </c>
      <c r="AF260" s="1" t="str">
        <f t="shared" si="29"/>
        <v>Chyba</v>
      </c>
    </row>
    <row r="261" spans="1:88" s="157" customFormat="1" ht="14.1" customHeight="1" x14ac:dyDescent="0.2">
      <c r="A261" s="38">
        <v>15</v>
      </c>
      <c r="B261" s="48" t="s">
        <v>1171</v>
      </c>
      <c r="C261" s="47" t="s">
        <v>1170</v>
      </c>
      <c r="D261" s="227" t="s">
        <v>53</v>
      </c>
      <c r="E261" s="35" t="s">
        <v>1169</v>
      </c>
      <c r="F261" s="53" t="s">
        <v>1006</v>
      </c>
      <c r="G261" s="51">
        <v>72.882999999999996</v>
      </c>
      <c r="H261" s="51" t="s">
        <v>1168</v>
      </c>
      <c r="I261" s="50">
        <v>1996</v>
      </c>
      <c r="J261" s="42">
        <v>43952</v>
      </c>
      <c r="K261" s="42"/>
      <c r="L261" s="29" t="s">
        <v>291</v>
      </c>
      <c r="M261" s="41">
        <v>2009</v>
      </c>
      <c r="N261" s="42" t="s">
        <v>1167</v>
      </c>
      <c r="O261" s="28">
        <v>43958</v>
      </c>
      <c r="P261" s="28">
        <f t="shared" si="30"/>
        <v>45784</v>
      </c>
      <c r="Q261" s="28" t="str">
        <f>VLOOKUP(G261,'[1]PZ a UTZ'!$E$2:$H$335,3,FALSE)</f>
        <v>PZ 2541/96-E.49</v>
      </c>
      <c r="R261" s="28">
        <f>VLOOKUP(G261,'[1]PZ a UTZ'!$E$2:$H$335,4,FALSE)</f>
        <v>43958</v>
      </c>
      <c r="S261" s="28">
        <f t="shared" si="31"/>
        <v>45784</v>
      </c>
      <c r="T261" s="27" t="s">
        <v>1069</v>
      </c>
      <c r="U261" s="26">
        <v>725582090</v>
      </c>
      <c r="V261" s="25" t="str">
        <f>VLOOKUP(U261,'[1]Tel.sez.'!$C$42:$D$221,2,FALSE)</f>
        <v>DOBŘANY - PŘEŠTICE</v>
      </c>
      <c r="W261" s="24"/>
      <c r="X261" s="1"/>
      <c r="Y261" s="1"/>
      <c r="Z261" s="1"/>
      <c r="AA261" s="1"/>
      <c r="AB261" s="1"/>
      <c r="AC261" s="121" t="s">
        <v>1166</v>
      </c>
      <c r="AD261" s="1" t="b">
        <f>ISERROR(FIND(G261, AC261))</f>
        <v>1</v>
      </c>
      <c r="AE261" s="1" t="b">
        <f>ISERROR(FIND(E261, AC261))</f>
        <v>1</v>
      </c>
      <c r="AF261" s="1" t="str">
        <f t="shared" si="29"/>
        <v>Chyba</v>
      </c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  <c r="CG261" s="1"/>
      <c r="CH261" s="1"/>
      <c r="CI261" s="1"/>
      <c r="CJ261" s="1"/>
    </row>
    <row r="262" spans="1:88" ht="14.1" customHeight="1" x14ac:dyDescent="0.2">
      <c r="A262" s="38">
        <v>16</v>
      </c>
      <c r="B262" s="48" t="s">
        <v>1165</v>
      </c>
      <c r="C262" s="47" t="s">
        <v>1164</v>
      </c>
      <c r="D262" s="227" t="s">
        <v>53</v>
      </c>
      <c r="E262" s="35" t="s">
        <v>1163</v>
      </c>
      <c r="F262" s="53" t="s">
        <v>1006</v>
      </c>
      <c r="G262" s="51">
        <v>74.257999999999996</v>
      </c>
      <c r="H262" s="51" t="s">
        <v>1162</v>
      </c>
      <c r="I262" s="50">
        <v>1996</v>
      </c>
      <c r="J262" s="42">
        <v>43952</v>
      </c>
      <c r="K262" s="42"/>
      <c r="L262" s="42" t="s">
        <v>24</v>
      </c>
      <c r="M262" s="41">
        <v>1996</v>
      </c>
      <c r="N262" s="42" t="s">
        <v>1161</v>
      </c>
      <c r="O262" s="28">
        <v>43958</v>
      </c>
      <c r="P262" s="28">
        <f t="shared" si="30"/>
        <v>45784</v>
      </c>
      <c r="Q262" s="28" t="str">
        <f>VLOOKUP(G262,'[1]PZ a UTZ'!$E$2:$H$335,3,FALSE)</f>
        <v>PZ 2542/96-E.49</v>
      </c>
      <c r="R262" s="28">
        <f>VLOOKUP(G262,'[1]PZ a UTZ'!$E$2:$H$335,4,FALSE)</f>
        <v>43958</v>
      </c>
      <c r="S262" s="28">
        <f t="shared" si="31"/>
        <v>45784</v>
      </c>
      <c r="T262" s="27" t="s">
        <v>1069</v>
      </c>
      <c r="U262" s="26">
        <v>725582090</v>
      </c>
      <c r="V262" s="25" t="str">
        <f>VLOOKUP(U262,'[1]Tel.sez.'!$C$42:$D$221,2,FALSE)</f>
        <v>DOBŘANY - PŘEŠTICE</v>
      </c>
      <c r="W262" s="24"/>
      <c r="AC262" s="129" t="s">
        <v>1160</v>
      </c>
      <c r="AD262" s="1" t="b">
        <f>ISERROR(FIND(G262, AC262))</f>
        <v>1</v>
      </c>
      <c r="AE262" s="1" t="b">
        <f>ISERROR(FIND(E262, AC262))</f>
        <v>1</v>
      </c>
      <c r="AF262" s="1" t="str">
        <f t="shared" si="29"/>
        <v>Chyba</v>
      </c>
    </row>
    <row r="263" spans="1:88" ht="14.1" customHeight="1" x14ac:dyDescent="0.2">
      <c r="A263" s="38">
        <v>104</v>
      </c>
      <c r="B263" s="48" t="s">
        <v>1159</v>
      </c>
      <c r="C263" s="47" t="s">
        <v>1158</v>
      </c>
      <c r="D263" s="227" t="s">
        <v>53</v>
      </c>
      <c r="E263" s="35" t="s">
        <v>1157</v>
      </c>
      <c r="F263" s="53" t="s">
        <v>1156</v>
      </c>
      <c r="G263" s="276">
        <v>75.081000000000003</v>
      </c>
      <c r="H263" s="51" t="s">
        <v>1155</v>
      </c>
      <c r="I263" s="50">
        <v>2011</v>
      </c>
      <c r="J263" s="29">
        <v>44256</v>
      </c>
      <c r="K263" s="29"/>
      <c r="L263" s="42" t="s">
        <v>333</v>
      </c>
      <c r="M263" s="30">
        <v>2011</v>
      </c>
      <c r="N263" s="29" t="s">
        <v>1154</v>
      </c>
      <c r="O263" s="28">
        <v>44273</v>
      </c>
      <c r="P263" s="28">
        <f t="shared" si="30"/>
        <v>46099</v>
      </c>
      <c r="Q263" s="28" t="str">
        <f>VLOOKUP(E263,'[1]PZ a UTZ'!$C$341:$H$464,5,FALSE)</f>
        <v>PZ 2650/96-E.49</v>
      </c>
      <c r="R263" s="28">
        <f>VLOOKUP(E263,'[1]PZ a UTZ'!$C$341:$H$464,6,FALSE)</f>
        <v>45105</v>
      </c>
      <c r="S263" s="28">
        <f t="shared" si="31"/>
        <v>46932</v>
      </c>
      <c r="T263" s="27" t="s">
        <v>1153</v>
      </c>
      <c r="U263" s="26">
        <v>724862387</v>
      </c>
      <c r="V263" s="25" t="str">
        <f>VLOOKUP(U263,'[1]Tel.sez.'!$C$42:$D$221,2,FALSE)</f>
        <v>4.596</v>
      </c>
      <c r="W263" s="24"/>
      <c r="AC263" s="129" t="s">
        <v>1152</v>
      </c>
      <c r="AD263" s="1" t="b">
        <f>ISERROR(FIND(G263, AC263))</f>
        <v>1</v>
      </c>
      <c r="AE263" s="1" t="b">
        <f>ISERROR(FIND(E263, AC263))</f>
        <v>1</v>
      </c>
      <c r="AF263" s="1" t="str">
        <f t="shared" si="29"/>
        <v>Chyba</v>
      </c>
    </row>
    <row r="264" spans="1:88" ht="14.1" customHeight="1" x14ac:dyDescent="0.2">
      <c r="A264" s="38">
        <v>237</v>
      </c>
      <c r="B264" s="48" t="s">
        <v>1151</v>
      </c>
      <c r="C264" s="47" t="s">
        <v>1150</v>
      </c>
      <c r="D264" s="227" t="s">
        <v>53</v>
      </c>
      <c r="E264" s="168" t="s">
        <v>1149</v>
      </c>
      <c r="F264" s="53" t="s">
        <v>1006</v>
      </c>
      <c r="G264" s="51">
        <v>75.960999999999999</v>
      </c>
      <c r="H264" s="51" t="s">
        <v>1148</v>
      </c>
      <c r="I264" s="50">
        <v>2012</v>
      </c>
      <c r="J264" s="29">
        <v>44805</v>
      </c>
      <c r="K264" s="29"/>
      <c r="L264" s="29" t="s">
        <v>3</v>
      </c>
      <c r="M264" s="30">
        <v>2012</v>
      </c>
      <c r="N264" s="29" t="s">
        <v>1147</v>
      </c>
      <c r="O264" s="28">
        <v>44805</v>
      </c>
      <c r="P264" s="28">
        <f t="shared" si="30"/>
        <v>46631</v>
      </c>
      <c r="Q264" s="28" t="str">
        <f>VLOOKUP(G264,'[1]PZ a UTZ'!$E$2:$H$335,3,FALSE)</f>
        <v>PZ 0718/13-E.49</v>
      </c>
      <c r="R264" s="28">
        <f>VLOOKUP(G264,'[1]PZ a UTZ'!$E$2:$H$335,4,FALSE)</f>
        <v>44802</v>
      </c>
      <c r="S264" s="28">
        <f t="shared" si="31"/>
        <v>46628</v>
      </c>
      <c r="T264" s="27" t="s">
        <v>1069</v>
      </c>
      <c r="U264" s="26">
        <v>725582090</v>
      </c>
      <c r="V264" s="25" t="str">
        <f>VLOOKUP(U264,'[1]Tel.sez.'!$C$42:$D$221,2,FALSE)</f>
        <v>DOBŘANY - PŘEŠTICE</v>
      </c>
      <c r="W264" s="24"/>
      <c r="AC264" s="231" t="s">
        <v>1146</v>
      </c>
      <c r="AD264" s="1" t="b">
        <f>ISERROR(FIND(G264, AC264))</f>
        <v>1</v>
      </c>
      <c r="AE264" s="1" t="b">
        <f>ISERROR(FIND(E264, AC264))</f>
        <v>1</v>
      </c>
      <c r="AF264" s="1" t="str">
        <f t="shared" si="29"/>
        <v>Chyba</v>
      </c>
    </row>
    <row r="265" spans="1:88" ht="14.1" customHeight="1" x14ac:dyDescent="0.2">
      <c r="A265" s="38">
        <v>131</v>
      </c>
      <c r="B265" s="48" t="s">
        <v>1145</v>
      </c>
      <c r="C265" s="47" t="s">
        <v>1144</v>
      </c>
      <c r="D265" s="117" t="s">
        <v>53</v>
      </c>
      <c r="E265" s="35" t="s">
        <v>1143</v>
      </c>
      <c r="F265" s="149" t="s">
        <v>999</v>
      </c>
      <c r="G265" s="32">
        <v>77.253</v>
      </c>
      <c r="H265" s="32" t="s">
        <v>1142</v>
      </c>
      <c r="I265" s="31">
        <v>2011</v>
      </c>
      <c r="J265" s="29">
        <v>44348</v>
      </c>
      <c r="K265" s="29"/>
      <c r="L265" s="42" t="s">
        <v>14</v>
      </c>
      <c r="M265" s="31">
        <v>2011</v>
      </c>
      <c r="N265" s="29" t="s">
        <v>1141</v>
      </c>
      <c r="O265" s="28">
        <v>44369</v>
      </c>
      <c r="P265" s="28">
        <f t="shared" si="30"/>
        <v>46195</v>
      </c>
      <c r="Q265" s="28" t="str">
        <f>VLOOKUP(G265,'[1]PZ a UTZ'!$E$2:$H$335,3,FALSE)</f>
        <v>PZ 0712/13-E.49</v>
      </c>
      <c r="R265" s="28">
        <f>VLOOKUP(G265,'[1]PZ a UTZ'!$E$2:$H$335,4,FALSE)</f>
        <v>44414</v>
      </c>
      <c r="S265" s="28">
        <f t="shared" si="31"/>
        <v>46240</v>
      </c>
      <c r="T265" s="27" t="s">
        <v>1124</v>
      </c>
      <c r="U265" s="26">
        <v>702062264</v>
      </c>
      <c r="V265" s="25" t="str">
        <f>VLOOKUP(U265,'[1]Tel.sez.'!$C$42:$D$221,2,FALSE)</f>
        <v>HOLOUBKOV</v>
      </c>
      <c r="W265" s="24"/>
      <c r="AC265" s="228" t="s">
        <v>1140</v>
      </c>
      <c r="AD265" s="1" t="b">
        <f>ISERROR(FIND(G265, AC265))</f>
        <v>1</v>
      </c>
      <c r="AE265" s="1" t="b">
        <f>ISERROR(FIND(E265, AC265))</f>
        <v>1</v>
      </c>
      <c r="AF265" s="1" t="str">
        <f t="shared" si="29"/>
        <v>Chyba</v>
      </c>
    </row>
    <row r="266" spans="1:88" ht="14.1" customHeight="1" x14ac:dyDescent="0.2">
      <c r="A266" s="38">
        <v>372</v>
      </c>
      <c r="B266" s="48" t="s">
        <v>1139</v>
      </c>
      <c r="C266" s="47" t="s">
        <v>1138</v>
      </c>
      <c r="D266" s="227" t="s">
        <v>53</v>
      </c>
      <c r="E266" s="168" t="s">
        <v>1137</v>
      </c>
      <c r="F266" s="53" t="s">
        <v>1006</v>
      </c>
      <c r="G266" s="51">
        <v>77.385999999999996</v>
      </c>
      <c r="H266" s="51" t="s">
        <v>1136</v>
      </c>
      <c r="I266" s="50">
        <v>1995</v>
      </c>
      <c r="J266" s="29">
        <v>45383</v>
      </c>
      <c r="K266" s="29"/>
      <c r="L266" s="29" t="s">
        <v>34</v>
      </c>
      <c r="M266" s="30">
        <v>1995</v>
      </c>
      <c r="N266" s="29" t="s">
        <v>1135</v>
      </c>
      <c r="O266" s="28">
        <v>45397</v>
      </c>
      <c r="P266" s="28">
        <f t="shared" si="30"/>
        <v>47223</v>
      </c>
      <c r="Q266" s="28" t="str">
        <f>VLOOKUP(G266,'[1]PZ a UTZ'!$E$2:$H$335,3,FALSE)</f>
        <v>PZ 0381/95-E.49</v>
      </c>
      <c r="R266" s="28">
        <f>VLOOKUP(G266,'[1]PZ a UTZ'!$E$2:$H$335,4,FALSE)</f>
        <v>43612</v>
      </c>
      <c r="S266" s="28">
        <f t="shared" si="31"/>
        <v>45439</v>
      </c>
      <c r="T266" s="27" t="s">
        <v>1069</v>
      </c>
      <c r="U266" s="26">
        <v>725582090</v>
      </c>
      <c r="V266" s="25" t="str">
        <f>VLOOKUP(U266,'[1]Tel.sez.'!$C$42:$D$221,2,FALSE)</f>
        <v>DOBŘANY - PŘEŠTICE</v>
      </c>
      <c r="W266" s="24"/>
      <c r="AC266" s="228" t="s">
        <v>1134</v>
      </c>
      <c r="AD266" s="1" t="b">
        <f>ISERROR(FIND(G266, AC266))</f>
        <v>1</v>
      </c>
      <c r="AE266" s="1" t="b">
        <f>ISERROR(FIND(E266, AC266))</f>
        <v>1</v>
      </c>
      <c r="AF266" s="1" t="str">
        <f t="shared" si="29"/>
        <v>Chyba</v>
      </c>
    </row>
    <row r="267" spans="1:88" ht="14.1" customHeight="1" x14ac:dyDescent="0.2">
      <c r="A267" s="38">
        <v>114</v>
      </c>
      <c r="B267" s="37" t="s">
        <v>1123</v>
      </c>
      <c r="C267" s="37" t="s">
        <v>1122</v>
      </c>
      <c r="D267" s="36" t="s">
        <v>7</v>
      </c>
      <c r="E267" s="35" t="s">
        <v>1121</v>
      </c>
      <c r="F267" s="53" t="s">
        <v>999</v>
      </c>
      <c r="G267" s="52">
        <v>77.873000000000005</v>
      </c>
      <c r="H267" s="51"/>
      <c r="I267" s="50">
        <v>2011</v>
      </c>
      <c r="J267" s="116">
        <v>44317</v>
      </c>
      <c r="K267" s="116"/>
      <c r="L267" s="42" t="s">
        <v>14</v>
      </c>
      <c r="M267" s="50">
        <v>2011</v>
      </c>
      <c r="N267" s="116" t="s">
        <v>1133</v>
      </c>
      <c r="O267" s="28">
        <v>44329</v>
      </c>
      <c r="P267" s="28">
        <f t="shared" si="30"/>
        <v>46155</v>
      </c>
      <c r="Q267" s="28" t="str">
        <f>VLOOKUP(E267,'[1]PZ a UTZ'!$C$341:$H$464,5,FALSE)</f>
        <v>PZ 0707/13-E.49</v>
      </c>
      <c r="R267" s="28">
        <f>VLOOKUP(E267,'[1]PZ a UTZ'!$C$341:$H$464,6,FALSE)</f>
        <v>44398</v>
      </c>
      <c r="S267" s="28">
        <f t="shared" si="31"/>
        <v>46224</v>
      </c>
      <c r="T267" s="27" t="s">
        <v>1118</v>
      </c>
      <c r="U267" s="26">
        <v>702062263</v>
      </c>
      <c r="V267" s="25" t="str">
        <f>VLOOKUP(U267,'[1]Tel.sez.'!$C$42:$D$221,2,FALSE)</f>
        <v>HOLOUBKOV</v>
      </c>
      <c r="W267" s="24"/>
      <c r="AC267" s="121" t="s">
        <v>1132</v>
      </c>
      <c r="AD267" s="1" t="b">
        <f>ISERROR(FIND(G267, AC267))</f>
        <v>1</v>
      </c>
      <c r="AE267" s="1" t="b">
        <f>ISERROR(FIND(E267, AC267))</f>
        <v>1</v>
      </c>
      <c r="AF267" s="1" t="str">
        <f t="shared" si="29"/>
        <v>Chyba</v>
      </c>
    </row>
    <row r="268" spans="1:88" ht="14.1" customHeight="1" x14ac:dyDescent="0.2">
      <c r="A268" s="38">
        <v>125</v>
      </c>
      <c r="B268" s="103" t="s">
        <v>1131</v>
      </c>
      <c r="C268" s="102" t="s">
        <v>1130</v>
      </c>
      <c r="D268" s="101" t="s">
        <v>37</v>
      </c>
      <c r="E268" s="35" t="s">
        <v>1129</v>
      </c>
      <c r="F268" s="53" t="s">
        <v>999</v>
      </c>
      <c r="G268" s="33">
        <v>77.873000000000005</v>
      </c>
      <c r="H268" s="32" t="s">
        <v>1128</v>
      </c>
      <c r="I268" s="50">
        <v>2011</v>
      </c>
      <c r="J268" s="42">
        <v>44348</v>
      </c>
      <c r="K268" s="42"/>
      <c r="L268" s="42" t="s">
        <v>14</v>
      </c>
      <c r="M268" s="31">
        <v>2011</v>
      </c>
      <c r="N268" s="42" t="s">
        <v>1127</v>
      </c>
      <c r="O268" s="28">
        <v>44357</v>
      </c>
      <c r="P268" s="28">
        <f t="shared" si="30"/>
        <v>46183</v>
      </c>
      <c r="Q268" s="28" t="str">
        <f>VLOOKUP(E268,'[1]PZ a UTZ'!C473:H566,5,FALSE)</f>
        <v>PZ 0710/13-E.49</v>
      </c>
      <c r="R268" s="28">
        <f>VLOOKUP(E268,'[1]PZ a UTZ'!C473:H566,6,FALSE)</f>
        <v>44399</v>
      </c>
      <c r="S268" s="28">
        <f t="shared" si="31"/>
        <v>46225</v>
      </c>
      <c r="T268" s="27" t="s">
        <v>1124</v>
      </c>
      <c r="U268" s="26">
        <v>702062264</v>
      </c>
      <c r="V268" s="25" t="str">
        <f>VLOOKUP(U268,'[1]Tel.sez.'!$C$42:$D$221,2,FALSE)</f>
        <v>HOLOUBKOV</v>
      </c>
      <c r="W268" s="24"/>
      <c r="AC268" s="121" t="s">
        <v>1126</v>
      </c>
      <c r="AD268" s="1" t="b">
        <f>ISERROR(FIND(G268, AC268))</f>
        <v>1</v>
      </c>
      <c r="AE268" s="1" t="b">
        <f>ISERROR(FIND(E268, AC268))</f>
        <v>1</v>
      </c>
      <c r="AF268" s="1" t="str">
        <f t="shared" si="29"/>
        <v>Chyba</v>
      </c>
    </row>
    <row r="269" spans="1:88" ht="14.1" customHeight="1" x14ac:dyDescent="0.2">
      <c r="A269" s="38">
        <v>132</v>
      </c>
      <c r="B269" s="115" t="s">
        <v>1123</v>
      </c>
      <c r="C269" s="115" t="s">
        <v>1122</v>
      </c>
      <c r="D269" s="114" t="s">
        <v>65</v>
      </c>
      <c r="E269" s="113" t="s">
        <v>1121</v>
      </c>
      <c r="F269" s="225" t="s">
        <v>999</v>
      </c>
      <c r="G269" s="111">
        <v>77.873000000000005</v>
      </c>
      <c r="H269" s="110" t="s">
        <v>63</v>
      </c>
      <c r="I269" s="245">
        <v>2011</v>
      </c>
      <c r="J269" s="118">
        <v>44348</v>
      </c>
      <c r="K269" s="118"/>
      <c r="L269" s="233" t="s">
        <v>463</v>
      </c>
      <c r="M269" s="275"/>
      <c r="N269" s="118" t="s">
        <v>1125</v>
      </c>
      <c r="O269" s="106">
        <v>44369</v>
      </c>
      <c r="P269" s="106">
        <f t="shared" si="30"/>
        <v>46195</v>
      </c>
      <c r="Q269" s="74"/>
      <c r="R269" s="74"/>
      <c r="S269" s="74"/>
      <c r="T269" s="105" t="s">
        <v>1124</v>
      </c>
      <c r="U269" s="104">
        <v>702062264</v>
      </c>
      <c r="V269" s="25" t="str">
        <f>VLOOKUP(U269,'[1]Tel.sez.'!$C$42:$D$221,2,FALSE)</f>
        <v>HOLOUBKOV</v>
      </c>
      <c r="W269" s="24"/>
      <c r="AC269" s="274" t="s">
        <v>1117</v>
      </c>
      <c r="AD269" s="1" t="b">
        <f>ISERROR(FIND(G269, AC269))</f>
        <v>1</v>
      </c>
      <c r="AE269" s="1" t="b">
        <f>ISERROR(FIND(E269, AC269))</f>
        <v>1</v>
      </c>
      <c r="AF269" s="1" t="str">
        <f t="shared" si="29"/>
        <v>Chyba</v>
      </c>
    </row>
    <row r="270" spans="1:88" ht="14.1" customHeight="1" x14ac:dyDescent="0.25">
      <c r="A270" s="38">
        <v>464</v>
      </c>
      <c r="B270" s="84" t="s">
        <v>1123</v>
      </c>
      <c r="C270" s="84" t="s">
        <v>1122</v>
      </c>
      <c r="D270" s="83" t="s">
        <v>41</v>
      </c>
      <c r="E270" s="82" t="s">
        <v>1121</v>
      </c>
      <c r="F270" s="81" t="s">
        <v>999</v>
      </c>
      <c r="G270" s="80">
        <v>77.873000000000005</v>
      </c>
      <c r="H270" s="79"/>
      <c r="I270" s="78">
        <v>2011</v>
      </c>
      <c r="J270" s="273">
        <v>44317</v>
      </c>
      <c r="K270" s="273"/>
      <c r="L270" s="150" t="s">
        <v>1120</v>
      </c>
      <c r="M270" s="78">
        <v>1987</v>
      </c>
      <c r="N270" s="273" t="s">
        <v>1119</v>
      </c>
      <c r="O270" s="75">
        <v>39464</v>
      </c>
      <c r="P270" s="75">
        <f t="shared" si="30"/>
        <v>41291</v>
      </c>
      <c r="Q270" s="74"/>
      <c r="R270" s="74"/>
      <c r="S270" s="74"/>
      <c r="T270" s="73" t="s">
        <v>1118</v>
      </c>
      <c r="U270" s="72">
        <v>702062263</v>
      </c>
      <c r="V270" s="55" t="str">
        <f>VLOOKUP(U270,'[1]Tel.sez.'!$C$42:$D$221,2,FALSE)</f>
        <v>HOLOUBKOV</v>
      </c>
      <c r="W270" s="71"/>
      <c r="AC270" s="125" t="s">
        <v>1117</v>
      </c>
      <c r="AD270" s="1" t="b">
        <f>ISERROR(FIND(G270, AC270))</f>
        <v>1</v>
      </c>
      <c r="AE270" s="1" t="b">
        <f>ISERROR(FIND(E270, AC270))</f>
        <v>1</v>
      </c>
      <c r="AF270" s="1" t="str">
        <f t="shared" si="29"/>
        <v>Chyba</v>
      </c>
    </row>
    <row r="271" spans="1:88" ht="14.1" customHeight="1" x14ac:dyDescent="0.2">
      <c r="A271" s="38">
        <v>373</v>
      </c>
      <c r="B271" s="48" t="s">
        <v>1116</v>
      </c>
      <c r="C271" s="47" t="s">
        <v>1115</v>
      </c>
      <c r="D271" s="227" t="s">
        <v>53</v>
      </c>
      <c r="E271" s="168" t="s">
        <v>1114</v>
      </c>
      <c r="F271" s="53" t="s">
        <v>1006</v>
      </c>
      <c r="G271" s="51">
        <v>78.224999999999994</v>
      </c>
      <c r="H271" s="51" t="s">
        <v>1113</v>
      </c>
      <c r="I271" s="50">
        <v>1995</v>
      </c>
      <c r="J271" s="29">
        <v>45383</v>
      </c>
      <c r="K271" s="29"/>
      <c r="L271" s="29" t="s">
        <v>34</v>
      </c>
      <c r="M271" s="30">
        <v>1995</v>
      </c>
      <c r="N271" s="29" t="s">
        <v>1112</v>
      </c>
      <c r="O271" s="28">
        <v>45397</v>
      </c>
      <c r="P271" s="28">
        <f t="shared" si="30"/>
        <v>47223</v>
      </c>
      <c r="Q271" s="28" t="str">
        <f>VLOOKUP(G271,'[1]PZ a UTZ'!$E$2:$H$335,3,FALSE)</f>
        <v>PZ 0383/95-E.49</v>
      </c>
      <c r="R271" s="28">
        <f>VLOOKUP(G271,'[1]PZ a UTZ'!$E$2:$H$335,4,FALSE)</f>
        <v>43612</v>
      </c>
      <c r="S271" s="28">
        <f>EDATE(R271,60)</f>
        <v>45439</v>
      </c>
      <c r="T271" s="27" t="s">
        <v>1069</v>
      </c>
      <c r="U271" s="26">
        <v>725582090</v>
      </c>
      <c r="V271" s="25" t="str">
        <f>VLOOKUP(U271,'[1]Tel.sez.'!$C$42:$D$221,2,FALSE)</f>
        <v>DOBŘANY - PŘEŠTICE</v>
      </c>
      <c r="W271" s="24"/>
      <c r="AC271" s="121" t="s">
        <v>1111</v>
      </c>
      <c r="AD271" s="1" t="b">
        <f>ISERROR(FIND(G271, AC271))</f>
        <v>1</v>
      </c>
      <c r="AE271" s="1" t="b">
        <f>ISERROR(FIND(E271, AC271))</f>
        <v>1</v>
      </c>
      <c r="AF271" s="1" t="str">
        <f t="shared" si="29"/>
        <v>Chyba</v>
      </c>
    </row>
    <row r="272" spans="1:88" ht="14.1" customHeight="1" x14ac:dyDescent="0.2">
      <c r="A272" s="38">
        <v>397</v>
      </c>
      <c r="B272" s="115" t="s">
        <v>1108</v>
      </c>
      <c r="C272" s="115" t="s">
        <v>1107</v>
      </c>
      <c r="D272" s="114" t="s">
        <v>65</v>
      </c>
      <c r="E272" s="113" t="s">
        <v>1106</v>
      </c>
      <c r="F272" s="112" t="s">
        <v>1006</v>
      </c>
      <c r="G272" s="111">
        <v>78.69</v>
      </c>
      <c r="H272" s="110" t="s">
        <v>63</v>
      </c>
      <c r="I272" s="108">
        <v>2009</v>
      </c>
      <c r="J272" s="118">
        <v>43647</v>
      </c>
      <c r="K272" s="118"/>
      <c r="L272" s="107" t="s">
        <v>1052</v>
      </c>
      <c r="M272" s="108">
        <v>2009</v>
      </c>
      <c r="N272" s="131" t="s">
        <v>1110</v>
      </c>
      <c r="O272" s="106">
        <v>45506</v>
      </c>
      <c r="P272" s="106">
        <f t="shared" si="30"/>
        <v>47332</v>
      </c>
      <c r="Q272" s="74"/>
      <c r="R272" s="74"/>
      <c r="S272" s="74"/>
      <c r="T272" s="105" t="s">
        <v>1069</v>
      </c>
      <c r="U272" s="104">
        <v>725582090</v>
      </c>
      <c r="V272" s="25" t="str">
        <f>VLOOKUP(U272,'[1]Tel.sez.'!$C$42:$D$221,2,FALSE)</f>
        <v>DOBŘANY - PŘEŠTICE</v>
      </c>
      <c r="W272" s="24"/>
      <c r="AC272" s="124" t="s">
        <v>1109</v>
      </c>
      <c r="AD272" s="1" t="b">
        <f>ISERROR(FIND(G272, AC272))</f>
        <v>1</v>
      </c>
      <c r="AE272" s="1" t="b">
        <f>ISERROR(FIND(E272, AC272))</f>
        <v>1</v>
      </c>
      <c r="AF272" s="1" t="str">
        <f t="shared" si="29"/>
        <v>Chyba</v>
      </c>
    </row>
    <row r="273" spans="1:32" ht="14.1" customHeight="1" x14ac:dyDescent="0.2">
      <c r="A273" s="38">
        <v>396</v>
      </c>
      <c r="B273" s="37" t="s">
        <v>1108</v>
      </c>
      <c r="C273" s="37" t="s">
        <v>1107</v>
      </c>
      <c r="D273" s="36" t="s">
        <v>7</v>
      </c>
      <c r="E273" s="35" t="s">
        <v>1106</v>
      </c>
      <c r="F273" s="53" t="s">
        <v>1006</v>
      </c>
      <c r="G273" s="52">
        <v>78.706000000000003</v>
      </c>
      <c r="H273" s="51"/>
      <c r="I273" s="50">
        <v>2009</v>
      </c>
      <c r="J273" s="29">
        <v>43647</v>
      </c>
      <c r="K273" s="29"/>
      <c r="L273" s="42" t="s">
        <v>1052</v>
      </c>
      <c r="M273" s="50">
        <v>2009</v>
      </c>
      <c r="N273" s="29" t="s">
        <v>1105</v>
      </c>
      <c r="O273" s="28">
        <v>45506</v>
      </c>
      <c r="P273" s="28">
        <f t="shared" si="30"/>
        <v>47332</v>
      </c>
      <c r="Q273" s="28" t="str">
        <f>VLOOKUP(E273,'[1]PZ a UTZ'!$C$341:$H$464,5,FALSE)</f>
        <v>PZ 1783/09-E.49</v>
      </c>
      <c r="R273" s="28">
        <f>VLOOKUP(E273,'[1]PZ a UTZ'!$C$341:$H$464,6,FALSE)</f>
        <v>43669</v>
      </c>
      <c r="S273" s="28">
        <f t="shared" ref="S273:S278" si="32">EDATE(R273,60)</f>
        <v>45496</v>
      </c>
      <c r="T273" s="27" t="s">
        <v>1069</v>
      </c>
      <c r="U273" s="26">
        <v>725582090</v>
      </c>
      <c r="V273" s="25" t="str">
        <f>VLOOKUP(U273,'[1]Tel.sez.'!$C$42:$D$221,2,FALSE)</f>
        <v>DOBŘANY - PŘEŠTICE</v>
      </c>
      <c r="W273" s="24"/>
      <c r="AC273" s="124" t="s">
        <v>1104</v>
      </c>
      <c r="AD273" s="1" t="b">
        <f>ISERROR(FIND(G273, AC273))</f>
        <v>1</v>
      </c>
      <c r="AE273" s="1" t="b">
        <f>ISERROR(FIND(E273, AC273))</f>
        <v>1</v>
      </c>
      <c r="AF273" s="1" t="str">
        <f t="shared" si="29"/>
        <v>Chyba</v>
      </c>
    </row>
    <row r="274" spans="1:32" ht="14.1" customHeight="1" x14ac:dyDescent="0.2">
      <c r="A274" s="38">
        <v>379</v>
      </c>
      <c r="B274" s="48" t="s">
        <v>1103</v>
      </c>
      <c r="C274" s="47" t="s">
        <v>1102</v>
      </c>
      <c r="D274" s="227" t="s">
        <v>53</v>
      </c>
      <c r="E274" s="35" t="s">
        <v>1101</v>
      </c>
      <c r="F274" s="53" t="s">
        <v>1006</v>
      </c>
      <c r="G274" s="51">
        <v>78.769000000000005</v>
      </c>
      <c r="H274" s="51" t="s">
        <v>1100</v>
      </c>
      <c r="I274" s="50">
        <v>1995</v>
      </c>
      <c r="J274" s="29">
        <v>43586</v>
      </c>
      <c r="K274" s="29"/>
      <c r="L274" s="29" t="s">
        <v>291</v>
      </c>
      <c r="M274" s="50">
        <v>2008</v>
      </c>
      <c r="N274" s="29" t="s">
        <v>1099</v>
      </c>
      <c r="O274" s="28">
        <v>45407</v>
      </c>
      <c r="P274" s="28">
        <f t="shared" si="30"/>
        <v>47233</v>
      </c>
      <c r="Q274" s="28" t="str">
        <f>VLOOKUP(G274,'[1]PZ a UTZ'!$E$2:$H$335,3,FALSE)</f>
        <v>PZ 0382/95-E.49</v>
      </c>
      <c r="R274" s="28">
        <f>VLOOKUP(G274,'[1]PZ a UTZ'!$E$2:$H$335,4,FALSE)</f>
        <v>43612</v>
      </c>
      <c r="S274" s="28">
        <f t="shared" si="32"/>
        <v>45439</v>
      </c>
      <c r="T274" s="27" t="s">
        <v>830</v>
      </c>
      <c r="U274" s="26">
        <v>602117762</v>
      </c>
      <c r="V274" s="25" t="str">
        <f>VLOOKUP(U274,'[1]Tel.sez.'!$C$42:$D$221,2,FALSE)</f>
        <v>V kanceláři</v>
      </c>
      <c r="W274" s="141"/>
      <c r="AC274" s="124" t="s">
        <v>1098</v>
      </c>
      <c r="AD274" s="1" t="b">
        <f>ISERROR(FIND(G274, AC274))</f>
        <v>1</v>
      </c>
      <c r="AE274" s="1" t="b">
        <f>ISERROR(FIND(E274, AC274))</f>
        <v>1</v>
      </c>
      <c r="AF274" s="1" t="str">
        <f t="shared" si="29"/>
        <v>Chyba</v>
      </c>
    </row>
    <row r="275" spans="1:32" ht="14.1" customHeight="1" x14ac:dyDescent="0.2">
      <c r="A275" s="38">
        <v>179</v>
      </c>
      <c r="B275" s="165" t="s">
        <v>1097</v>
      </c>
      <c r="C275" s="164" t="s">
        <v>1096</v>
      </c>
      <c r="D275" s="235" t="s">
        <v>53</v>
      </c>
      <c r="E275" s="193" t="s">
        <v>1095</v>
      </c>
      <c r="F275" s="65" t="s">
        <v>1006</v>
      </c>
      <c r="G275" s="161">
        <v>79.834000000000003</v>
      </c>
      <c r="H275" s="161" t="s">
        <v>1094</v>
      </c>
      <c r="I275" s="160">
        <v>2021</v>
      </c>
      <c r="J275" s="59">
        <v>44501</v>
      </c>
      <c r="K275" s="59"/>
      <c r="L275" s="59" t="s">
        <v>1093</v>
      </c>
      <c r="M275" s="223">
        <v>2021</v>
      </c>
      <c r="N275" s="59" t="s">
        <v>450</v>
      </c>
      <c r="O275" s="58">
        <v>44509</v>
      </c>
      <c r="P275" s="58">
        <f t="shared" si="30"/>
        <v>46335</v>
      </c>
      <c r="Q275" s="58" t="str">
        <f>VLOOKUP(G275,'[1]PZ a UTZ'!$E$2:$H$335,3,FALSE)</f>
        <v>PZ 0735/22-E.49</v>
      </c>
      <c r="R275" s="58">
        <f>VLOOKUP(G275,'[1]PZ a UTZ'!$E$2:$H$335,4,FALSE)</f>
        <v>2022</v>
      </c>
      <c r="S275" s="58">
        <f t="shared" si="32"/>
        <v>3848</v>
      </c>
      <c r="T275" s="57" t="s">
        <v>830</v>
      </c>
      <c r="U275" s="56">
        <v>602117762</v>
      </c>
      <c r="V275" s="159" t="str">
        <f>VLOOKUP(U275,'[1]Tel.sez.'!$C$42:$D$221,2,FALSE)</f>
        <v>V kanceláři</v>
      </c>
      <c r="W275" s="24"/>
      <c r="AC275" s="124" t="s">
        <v>1092</v>
      </c>
      <c r="AD275" s="1" t="b">
        <f>ISERROR(FIND(G275, AC275))</f>
        <v>1</v>
      </c>
      <c r="AE275" s="1" t="b">
        <f>ISERROR(FIND(E275, AC275))</f>
        <v>1</v>
      </c>
      <c r="AF275" s="1" t="str">
        <f t="shared" si="29"/>
        <v>Chyba</v>
      </c>
    </row>
    <row r="276" spans="1:32" ht="14.1" customHeight="1" x14ac:dyDescent="0.2">
      <c r="A276" s="38">
        <v>291</v>
      </c>
      <c r="B276" s="48" t="s">
        <v>1091</v>
      </c>
      <c r="C276" s="47" t="s">
        <v>1090</v>
      </c>
      <c r="D276" s="227" t="s">
        <v>53</v>
      </c>
      <c r="E276" s="35" t="s">
        <v>1089</v>
      </c>
      <c r="F276" s="53" t="s">
        <v>1006</v>
      </c>
      <c r="G276" s="51">
        <v>80.644999999999996</v>
      </c>
      <c r="H276" s="51" t="s">
        <v>1088</v>
      </c>
      <c r="I276" s="50">
        <v>1993</v>
      </c>
      <c r="J276" s="42">
        <v>45047</v>
      </c>
      <c r="K276" s="42"/>
      <c r="L276" s="42" t="s">
        <v>1082</v>
      </c>
      <c r="M276" s="41" t="s">
        <v>1081</v>
      </c>
      <c r="N276" s="42" t="s">
        <v>1087</v>
      </c>
      <c r="O276" s="28">
        <v>45078</v>
      </c>
      <c r="P276" s="28">
        <f t="shared" si="30"/>
        <v>46905</v>
      </c>
      <c r="Q276" s="28" t="str">
        <f>VLOOKUP(G276,'[1]PZ a UTZ'!$E$2:$H$335,3,FALSE)</f>
        <v>PZ 10153/96-E.49</v>
      </c>
      <c r="R276" s="28">
        <f>VLOOKUP(G276,'[1]PZ a UTZ'!$E$2:$H$335,4,FALSE)</f>
        <v>45091</v>
      </c>
      <c r="S276" s="28">
        <f t="shared" si="32"/>
        <v>46918</v>
      </c>
      <c r="T276" s="27" t="s">
        <v>1050</v>
      </c>
      <c r="U276" s="26">
        <v>724214556</v>
      </c>
      <c r="V276" s="25" t="str">
        <f>VLOOKUP(U276,'[1]Tel.sez.'!$C$42:$D$221,2,FALSE)</f>
        <v>DOBŘANY</v>
      </c>
      <c r="W276" s="24"/>
      <c r="AC276" s="124" t="s">
        <v>1086</v>
      </c>
      <c r="AD276" s="1" t="b">
        <f>ISERROR(FIND(G276, AC276))</f>
        <v>1</v>
      </c>
      <c r="AE276" s="1" t="b">
        <f>ISERROR(FIND(E276, AC276))</f>
        <v>1</v>
      </c>
      <c r="AF276" s="1" t="str">
        <f t="shared" si="29"/>
        <v>Chyba</v>
      </c>
    </row>
    <row r="277" spans="1:32" ht="14.1" customHeight="1" x14ac:dyDescent="0.2">
      <c r="A277" s="38">
        <v>292</v>
      </c>
      <c r="B277" s="48" t="s">
        <v>1085</v>
      </c>
      <c r="C277" s="47" t="s">
        <v>1084</v>
      </c>
      <c r="D277" s="227" t="s">
        <v>53</v>
      </c>
      <c r="E277" s="35" t="s">
        <v>1072</v>
      </c>
      <c r="F277" s="53" t="s">
        <v>1006</v>
      </c>
      <c r="G277" s="51">
        <v>82.24</v>
      </c>
      <c r="H277" s="51" t="s">
        <v>1083</v>
      </c>
      <c r="I277" s="50">
        <v>1993</v>
      </c>
      <c r="J277" s="42">
        <v>45047</v>
      </c>
      <c r="K277" s="42"/>
      <c r="L277" s="42" t="s">
        <v>1082</v>
      </c>
      <c r="M277" s="41" t="s">
        <v>1081</v>
      </c>
      <c r="N277" s="42" t="s">
        <v>1080</v>
      </c>
      <c r="O277" s="28">
        <v>45078</v>
      </c>
      <c r="P277" s="28">
        <f t="shared" si="30"/>
        <v>46905</v>
      </c>
      <c r="Q277" s="28" t="str">
        <f>VLOOKUP(E277,'[1]PZ a UTZ'!$C$341:$H$464,5,FALSE)</f>
        <v>PZ 1785/09-E.49</v>
      </c>
      <c r="R277" s="28">
        <f>VLOOKUP(E277,'[1]PZ a UTZ'!$C$341:$H$464,6,FALSE)</f>
        <v>43734</v>
      </c>
      <c r="S277" s="28">
        <f t="shared" si="32"/>
        <v>45561</v>
      </c>
      <c r="T277" s="27" t="s">
        <v>1050</v>
      </c>
      <c r="U277" s="26">
        <v>724214556</v>
      </c>
      <c r="V277" s="25" t="str">
        <f>VLOOKUP(U277,'[1]Tel.sez.'!$C$42:$D$221,2,FALSE)</f>
        <v>DOBŘANY</v>
      </c>
      <c r="W277" s="24"/>
      <c r="AC277" s="124" t="s">
        <v>1079</v>
      </c>
      <c r="AD277" s="1" t="b">
        <f>ISERROR(FIND(G277, AC277))</f>
        <v>1</v>
      </c>
      <c r="AE277" s="1" t="b">
        <f>ISERROR(FIND(E277, AC277))</f>
        <v>1</v>
      </c>
      <c r="AF277" s="1" t="str">
        <f t="shared" si="29"/>
        <v>Chyba</v>
      </c>
    </row>
    <row r="278" spans="1:32" ht="14.1" customHeight="1" x14ac:dyDescent="0.2">
      <c r="A278" s="38">
        <v>458</v>
      </c>
      <c r="B278" s="37" t="s">
        <v>1074</v>
      </c>
      <c r="C278" s="37" t="s">
        <v>1073</v>
      </c>
      <c r="D278" s="169" t="s">
        <v>7</v>
      </c>
      <c r="E278" s="35" t="s">
        <v>1072</v>
      </c>
      <c r="F278" s="53" t="s">
        <v>1006</v>
      </c>
      <c r="G278" s="52">
        <v>82.998000000000005</v>
      </c>
      <c r="H278" s="51"/>
      <c r="I278" s="50">
        <v>2009</v>
      </c>
      <c r="J278" s="42">
        <v>43800</v>
      </c>
      <c r="K278" s="42"/>
      <c r="L278" s="42" t="s">
        <v>1052</v>
      </c>
      <c r="M278" s="50">
        <v>2009</v>
      </c>
      <c r="N278" s="42" t="s">
        <v>1078</v>
      </c>
      <c r="O278" s="28">
        <v>45629</v>
      </c>
      <c r="P278" s="28">
        <f t="shared" si="30"/>
        <v>47455</v>
      </c>
      <c r="Q278" s="28" t="str">
        <f>VLOOKUP(E278,'[1]PZ a UTZ'!$C$341:$H$464,5,FALSE)</f>
        <v>PZ 1785/09-E.49</v>
      </c>
      <c r="R278" s="28">
        <f>VLOOKUP(E278,'[1]PZ a UTZ'!$C$341:$H$464,6,FALSE)</f>
        <v>43734</v>
      </c>
      <c r="S278" s="28">
        <f t="shared" si="32"/>
        <v>45561</v>
      </c>
      <c r="T278" s="27" t="s">
        <v>1069</v>
      </c>
      <c r="U278" s="26">
        <v>725582090</v>
      </c>
      <c r="V278" s="25" t="str">
        <f>VLOOKUP(U278,'[1]Tel.sez.'!$C$42:$D$221,2,FALSE)</f>
        <v>DOBŘANY - PŘEŠTICE</v>
      </c>
      <c r="W278" s="24"/>
      <c r="AC278" s="124" t="s">
        <v>1077</v>
      </c>
      <c r="AD278" s="1" t="b">
        <f>ISERROR(FIND(G278, AC278))</f>
        <v>1</v>
      </c>
      <c r="AE278" s="1" t="b">
        <f>ISERROR(FIND(E278, AC278))</f>
        <v>1</v>
      </c>
      <c r="AF278" s="1" t="str">
        <f t="shared" si="29"/>
        <v>Chyba</v>
      </c>
    </row>
    <row r="279" spans="1:32" ht="14.1" customHeight="1" x14ac:dyDescent="0.2">
      <c r="A279" s="38">
        <v>459</v>
      </c>
      <c r="B279" s="115" t="s">
        <v>1074</v>
      </c>
      <c r="C279" s="115" t="s">
        <v>1073</v>
      </c>
      <c r="D279" s="114" t="s">
        <v>65</v>
      </c>
      <c r="E279" s="113" t="s">
        <v>1072</v>
      </c>
      <c r="F279" s="112" t="s">
        <v>1006</v>
      </c>
      <c r="G279" s="111">
        <v>82.998000000000005</v>
      </c>
      <c r="H279" s="110" t="s">
        <v>63</v>
      </c>
      <c r="I279" s="108">
        <v>2009</v>
      </c>
      <c r="J279" s="107">
        <v>43800</v>
      </c>
      <c r="K279" s="107"/>
      <c r="L279" s="107" t="s">
        <v>1052</v>
      </c>
      <c r="M279" s="108">
        <v>2009</v>
      </c>
      <c r="N279" s="107" t="s">
        <v>1076</v>
      </c>
      <c r="O279" s="106">
        <v>45629</v>
      </c>
      <c r="P279" s="106">
        <f t="shared" si="30"/>
        <v>47455</v>
      </c>
      <c r="Q279" s="74"/>
      <c r="R279" s="74"/>
      <c r="S279" s="74"/>
      <c r="T279" s="105" t="s">
        <v>1069</v>
      </c>
      <c r="U279" s="104">
        <v>725582090</v>
      </c>
      <c r="V279" s="25" t="str">
        <f>VLOOKUP(U279,'[1]Tel.sez.'!$C$42:$D$221,2,FALSE)</f>
        <v>DOBŘANY - PŘEŠTICE</v>
      </c>
      <c r="W279" s="24"/>
      <c r="AC279" s="126" t="s">
        <v>1075</v>
      </c>
      <c r="AD279" s="1" t="b">
        <f>ISERROR(FIND(G279, AC279))</f>
        <v>1</v>
      </c>
      <c r="AE279" s="1" t="b">
        <f>ISERROR(FIND(E279, AC279))</f>
        <v>1</v>
      </c>
      <c r="AF279" s="1" t="str">
        <f t="shared" si="29"/>
        <v>Chyba</v>
      </c>
    </row>
    <row r="280" spans="1:32" ht="14.1" customHeight="1" x14ac:dyDescent="0.25">
      <c r="A280" s="38">
        <v>467</v>
      </c>
      <c r="B280" s="84" t="s">
        <v>1074</v>
      </c>
      <c r="C280" s="84" t="s">
        <v>1073</v>
      </c>
      <c r="D280" s="83" t="s">
        <v>41</v>
      </c>
      <c r="E280" s="82" t="s">
        <v>1072</v>
      </c>
      <c r="F280" s="81" t="s">
        <v>1006</v>
      </c>
      <c r="G280" s="80">
        <v>82.998000000000005</v>
      </c>
      <c r="H280" s="79" t="s">
        <v>1071</v>
      </c>
      <c r="I280" s="78">
        <v>1994</v>
      </c>
      <c r="J280" s="150">
        <v>43800</v>
      </c>
      <c r="K280" s="150"/>
      <c r="L280" s="150" t="s">
        <v>34</v>
      </c>
      <c r="M280" s="78">
        <v>1994</v>
      </c>
      <c r="N280" s="150" t="s">
        <v>1070</v>
      </c>
      <c r="O280" s="75">
        <v>39673</v>
      </c>
      <c r="P280" s="75">
        <f t="shared" si="30"/>
        <v>41499</v>
      </c>
      <c r="Q280" s="74"/>
      <c r="R280" s="74"/>
      <c r="S280" s="74"/>
      <c r="T280" s="73" t="s">
        <v>1069</v>
      </c>
      <c r="U280" s="72">
        <v>725582090</v>
      </c>
      <c r="V280" s="55" t="str">
        <f>VLOOKUP(U280,'[1]Tel.sez.'!$C$42:$D$221,2,FALSE)</f>
        <v>DOBŘANY - PŘEŠTICE</v>
      </c>
      <c r="W280" s="71"/>
      <c r="AC280" s="35" t="s">
        <v>1063</v>
      </c>
      <c r="AD280" s="1" t="b">
        <f>ISERROR(FIND(G280, AC280))</f>
        <v>1</v>
      </c>
      <c r="AE280" s="1" t="b">
        <f>ISERROR(FIND(E280, AC280))</f>
        <v>1</v>
      </c>
      <c r="AF280" s="1" t="str">
        <f t="shared" si="29"/>
        <v>Chyba</v>
      </c>
    </row>
    <row r="281" spans="1:32" ht="14.1" customHeight="1" x14ac:dyDescent="0.2">
      <c r="A281" s="38">
        <v>460</v>
      </c>
      <c r="B281" s="165" t="s">
        <v>1068</v>
      </c>
      <c r="C281" s="164" t="s">
        <v>1067</v>
      </c>
      <c r="D281" s="235" t="s">
        <v>53</v>
      </c>
      <c r="E281" s="66" t="s">
        <v>1066</v>
      </c>
      <c r="F281" s="65" t="s">
        <v>1006</v>
      </c>
      <c r="G281" s="161">
        <v>85.557000000000002</v>
      </c>
      <c r="H281" s="161" t="s">
        <v>1065</v>
      </c>
      <c r="I281" s="50">
        <v>1994</v>
      </c>
      <c r="J281" s="59">
        <v>43800</v>
      </c>
      <c r="K281" s="59"/>
      <c r="L281" s="59" t="s">
        <v>569</v>
      </c>
      <c r="M281" s="223">
        <v>2019</v>
      </c>
      <c r="N281" s="272" t="s">
        <v>1064</v>
      </c>
      <c r="O281" s="247">
        <v>45630</v>
      </c>
      <c r="P281" s="247">
        <f t="shared" si="30"/>
        <v>47456</v>
      </c>
      <c r="Q281" s="58" t="str">
        <f>VLOOKUP(G281,'[1]PZ a UTZ'!$E$2:$H$335,3,FALSE)</f>
        <v>PZ 10154/96-E.49</v>
      </c>
      <c r="R281" s="58">
        <f>VLOOKUP(G281,'[1]PZ a UTZ'!$E$2:$H$335,4,FALSE)</f>
        <v>43612</v>
      </c>
      <c r="S281" s="58">
        <f>EDATE(R281,60)</f>
        <v>45439</v>
      </c>
      <c r="T281" s="57" t="s">
        <v>1050</v>
      </c>
      <c r="U281" s="56">
        <v>724214556</v>
      </c>
      <c r="V281" s="183" t="str">
        <f>VLOOKUP(U281,'[1]Tel.sez.'!$C$42:$D$221,2,FALSE)</f>
        <v>DOBŘANY</v>
      </c>
      <c r="W281" s="24"/>
      <c r="AC281" s="113" t="s">
        <v>1063</v>
      </c>
      <c r="AD281" s="1" t="b">
        <f>ISERROR(FIND(G281, AC281))</f>
        <v>1</v>
      </c>
      <c r="AE281" s="1" t="b">
        <f>ISERROR(FIND(E281, AC281))</f>
        <v>1</v>
      </c>
      <c r="AF281" s="1" t="str">
        <f t="shared" si="29"/>
        <v>Chyba</v>
      </c>
    </row>
    <row r="282" spans="1:32" ht="14.1" customHeight="1" x14ac:dyDescent="0.2">
      <c r="A282" s="38">
        <v>283</v>
      </c>
      <c r="B282" s="37" t="s">
        <v>1062</v>
      </c>
      <c r="C282" s="37" t="s">
        <v>1061</v>
      </c>
      <c r="D282" s="36" t="s">
        <v>7</v>
      </c>
      <c r="E282" s="35" t="s">
        <v>1060</v>
      </c>
      <c r="F282" s="53" t="s">
        <v>999</v>
      </c>
      <c r="G282" s="52">
        <v>86.888000000000005</v>
      </c>
      <c r="H282" s="51"/>
      <c r="I282" s="50">
        <v>2011</v>
      </c>
      <c r="J282" s="42">
        <v>45017</v>
      </c>
      <c r="K282" s="42"/>
      <c r="L282" s="42" t="s">
        <v>14</v>
      </c>
      <c r="M282" s="41">
        <v>2011</v>
      </c>
      <c r="N282" s="42" t="s">
        <v>1059</v>
      </c>
      <c r="O282" s="28">
        <v>45044</v>
      </c>
      <c r="P282" s="28">
        <f t="shared" si="30"/>
        <v>46871</v>
      </c>
      <c r="Q282" s="28" t="str">
        <f>VLOOKUP(E282,'[1]PZ a UTZ'!$C$341:$H$464,5,FALSE)</f>
        <v>PZ 0708/13-E.49</v>
      </c>
      <c r="R282" s="28">
        <f>VLOOKUP(E282,'[1]PZ a UTZ'!$C$341:$H$464,6,FALSE)</f>
        <v>44804</v>
      </c>
      <c r="S282" s="28">
        <f>EDATE(R282,60)</f>
        <v>46630</v>
      </c>
      <c r="T282" s="27" t="s">
        <v>1058</v>
      </c>
      <c r="U282" s="26">
        <v>725138711</v>
      </c>
      <c r="V282" s="25" t="str">
        <f>VLOOKUP(U282,'[1]Tel.sez.'!$C$42:$D$221,2,FALSE)</f>
        <v>ROKYCANY, MIROŠOV</v>
      </c>
      <c r="W282" s="24"/>
      <c r="AC282" s="126" t="s">
        <v>1057</v>
      </c>
      <c r="AD282" s="1" t="b">
        <f>ISERROR(FIND(G282, AC282))</f>
        <v>1</v>
      </c>
      <c r="AE282" s="1" t="b">
        <f>ISERROR(FIND(E282, AC282))</f>
        <v>1</v>
      </c>
      <c r="AF282" s="1" t="str">
        <f t="shared" si="29"/>
        <v>Chyba</v>
      </c>
    </row>
    <row r="283" spans="1:32" ht="14.1" customHeight="1" x14ac:dyDescent="0.2">
      <c r="A283" s="38">
        <v>420</v>
      </c>
      <c r="B283" s="37" t="s">
        <v>1055</v>
      </c>
      <c r="C283" s="37" t="s">
        <v>1054</v>
      </c>
      <c r="D283" s="36" t="s">
        <v>7</v>
      </c>
      <c r="E283" s="35" t="s">
        <v>1053</v>
      </c>
      <c r="F283" s="53" t="s">
        <v>1006</v>
      </c>
      <c r="G283" s="52">
        <v>89.953000000000003</v>
      </c>
      <c r="H283" s="51"/>
      <c r="I283" s="50">
        <v>2009</v>
      </c>
      <c r="J283" s="100">
        <v>43709</v>
      </c>
      <c r="K283" s="100"/>
      <c r="L283" s="42" t="s">
        <v>1052</v>
      </c>
      <c r="M283" s="50">
        <v>2009</v>
      </c>
      <c r="N283" s="29" t="s">
        <v>1056</v>
      </c>
      <c r="O283" s="28">
        <v>45565</v>
      </c>
      <c r="P283" s="28">
        <f t="shared" si="30"/>
        <v>47391</v>
      </c>
      <c r="Q283" s="28" t="str">
        <f>VLOOKUP(E283,'[1]PZ a UTZ'!$C$341:$H$464,5,FALSE)</f>
        <v>PZ 1784/09-E.49</v>
      </c>
      <c r="R283" s="28">
        <f>VLOOKUP(E283,'[1]PZ a UTZ'!$C$341:$H$464,6,FALSE)</f>
        <v>43738</v>
      </c>
      <c r="S283" s="28">
        <f>EDATE(R283,60)</f>
        <v>45565</v>
      </c>
      <c r="T283" s="27" t="s">
        <v>1050</v>
      </c>
      <c r="U283" s="26">
        <v>724214556</v>
      </c>
      <c r="V283" s="25" t="str">
        <f>VLOOKUP(U283,'[1]Tel.sez.'!$C$42:$D$221,2,FALSE)</f>
        <v>DOBŘANY</v>
      </c>
      <c r="W283" s="24"/>
      <c r="AC283" s="126" t="s">
        <v>83</v>
      </c>
      <c r="AD283" s="1" t="b">
        <f>ISERROR(FIND(G283, AC283))</f>
        <v>1</v>
      </c>
      <c r="AE283" s="1" t="b">
        <f>ISERROR(FIND(E283, AC283))</f>
        <v>1</v>
      </c>
      <c r="AF283" s="1" t="str">
        <f t="shared" si="29"/>
        <v>Chyba</v>
      </c>
    </row>
    <row r="284" spans="1:32" ht="14.1" customHeight="1" x14ac:dyDescent="0.2">
      <c r="A284" s="38">
        <v>421</v>
      </c>
      <c r="B284" s="115" t="s">
        <v>1055</v>
      </c>
      <c r="C284" s="115" t="s">
        <v>1054</v>
      </c>
      <c r="D284" s="114" t="s">
        <v>65</v>
      </c>
      <c r="E284" s="113" t="s">
        <v>1053</v>
      </c>
      <c r="F284" s="112" t="s">
        <v>1006</v>
      </c>
      <c r="G284" s="111">
        <v>89.953000000000003</v>
      </c>
      <c r="H284" s="110" t="s">
        <v>63</v>
      </c>
      <c r="I284" s="108">
        <v>2009</v>
      </c>
      <c r="J284" s="131">
        <v>43709</v>
      </c>
      <c r="K284" s="131"/>
      <c r="L284" s="107" t="s">
        <v>1052</v>
      </c>
      <c r="M284" s="108">
        <v>2009</v>
      </c>
      <c r="N284" s="118" t="s">
        <v>1051</v>
      </c>
      <c r="O284" s="106">
        <v>45565</v>
      </c>
      <c r="P284" s="106">
        <f t="shared" si="30"/>
        <v>47391</v>
      </c>
      <c r="Q284" s="74"/>
      <c r="R284" s="74"/>
      <c r="S284" s="74"/>
      <c r="T284" s="105" t="s">
        <v>1050</v>
      </c>
      <c r="U284" s="104">
        <v>724214556</v>
      </c>
      <c r="V284" s="25" t="str">
        <f>VLOOKUP(U284,'[1]Tel.sez.'!$C$42:$D$221,2,FALSE)</f>
        <v>DOBŘANY</v>
      </c>
      <c r="W284" s="24"/>
      <c r="AC284" s="125" t="s">
        <v>83</v>
      </c>
      <c r="AD284" s="1" t="b">
        <f>ISERROR(FIND(G284, AC284))</f>
        <v>1</v>
      </c>
      <c r="AE284" s="1" t="b">
        <f>ISERROR(FIND(E284, AC284))</f>
        <v>1</v>
      </c>
      <c r="AF284" s="1" t="str">
        <f t="shared" si="29"/>
        <v>Chyba</v>
      </c>
    </row>
    <row r="285" spans="1:32" ht="14.1" customHeight="1" x14ac:dyDescent="0.2">
      <c r="A285" s="38">
        <v>352</v>
      </c>
      <c r="B285" s="48" t="s">
        <v>1049</v>
      </c>
      <c r="C285" s="47" t="s">
        <v>1048</v>
      </c>
      <c r="D285" s="227" t="s">
        <v>53</v>
      </c>
      <c r="E285" s="35" t="s">
        <v>1047</v>
      </c>
      <c r="F285" s="53" t="s">
        <v>1006</v>
      </c>
      <c r="G285" s="51">
        <v>91.162999999999997</v>
      </c>
      <c r="H285" s="51" t="s">
        <v>1046</v>
      </c>
      <c r="I285" s="50">
        <v>1987</v>
      </c>
      <c r="J285" s="40">
        <v>45323</v>
      </c>
      <c r="K285" s="40"/>
      <c r="L285" s="29" t="s">
        <v>333</v>
      </c>
      <c r="M285" s="30">
        <v>2004</v>
      </c>
      <c r="N285" s="40" t="s">
        <v>1045</v>
      </c>
      <c r="O285" s="28">
        <v>45349</v>
      </c>
      <c r="P285" s="28">
        <f t="shared" si="30"/>
        <v>47176</v>
      </c>
      <c r="Q285" s="28" t="str">
        <f>VLOOKUP(G285,'[1]PZ a UTZ'!$E$2:$H$335,3,FALSE)</f>
        <v>PZ 12057/96-E.49</v>
      </c>
      <c r="R285" s="28">
        <f>VLOOKUP(G285,'[1]PZ a UTZ'!$E$2:$H$335,4,FALSE)</f>
        <v>43508</v>
      </c>
      <c r="S285" s="28">
        <f>EDATE(R285,60)</f>
        <v>45334</v>
      </c>
      <c r="T285" s="27" t="s">
        <v>1044</v>
      </c>
      <c r="U285" s="26">
        <v>607233605</v>
      </c>
      <c r="V285" s="25" t="str">
        <f>VLOOKUP(U285,'[1]Tel.sez.'!$C$42:$D$221,2,FALSE)</f>
        <v>PLZEŇ</v>
      </c>
      <c r="W285" s="24"/>
      <c r="AC285" s="124" t="s">
        <v>1043</v>
      </c>
      <c r="AD285" s="1" t="b">
        <f>ISERROR(FIND(G285, AC285))</f>
        <v>1</v>
      </c>
      <c r="AE285" s="1" t="b">
        <f>ISERROR(FIND(E285, AC285))</f>
        <v>1</v>
      </c>
      <c r="AF285" s="1" t="str">
        <f t="shared" si="29"/>
        <v>Chyba</v>
      </c>
    </row>
    <row r="286" spans="1:32" ht="14.1" customHeight="1" x14ac:dyDescent="0.2">
      <c r="A286" s="38">
        <v>455</v>
      </c>
      <c r="B286" s="48" t="s">
        <v>1040</v>
      </c>
      <c r="C286" s="47" t="s">
        <v>1039</v>
      </c>
      <c r="D286" s="36" t="s">
        <v>7</v>
      </c>
      <c r="E286" s="35" t="s">
        <v>1038</v>
      </c>
      <c r="F286" s="53" t="s">
        <v>999</v>
      </c>
      <c r="G286" s="52">
        <v>93.085999999999999</v>
      </c>
      <c r="H286" s="51"/>
      <c r="I286" s="50">
        <v>2014</v>
      </c>
      <c r="J286" s="42">
        <v>43800</v>
      </c>
      <c r="K286" s="42"/>
      <c r="L286" s="42" t="s">
        <v>14</v>
      </c>
      <c r="M286" s="50">
        <v>2014</v>
      </c>
      <c r="N286" s="42" t="s">
        <v>1042</v>
      </c>
      <c r="O286" s="28">
        <v>45614</v>
      </c>
      <c r="P286" s="28">
        <f t="shared" si="30"/>
        <v>47440</v>
      </c>
      <c r="Q286" s="28" t="str">
        <f>VLOOKUP(E286,'[1]PZ a UTZ'!$C$341:$H$464,5,FALSE)</f>
        <v>PZ 0707/20-E.49</v>
      </c>
      <c r="R286" s="28">
        <f>VLOOKUP(E286,'[1]PZ a UTZ'!$C$341:$H$464,6,FALSE)</f>
        <v>43810</v>
      </c>
      <c r="S286" s="28">
        <f>EDATE(R286,60)</f>
        <v>45637</v>
      </c>
      <c r="T286" s="27" t="s">
        <v>1</v>
      </c>
      <c r="U286" s="26">
        <v>724862434</v>
      </c>
      <c r="V286" s="25" t="str">
        <f>VLOOKUP(U286,'[1]Tel.sez.'!$C$42:$D$221,2,FALSE)</f>
        <v>ABE HOLOUBKOV- ROKYCANY</v>
      </c>
      <c r="W286" s="24"/>
      <c r="AC286" s="224" t="s">
        <v>1041</v>
      </c>
      <c r="AD286" s="1" t="b">
        <f>ISERROR(FIND(G286, AC286))</f>
        <v>1</v>
      </c>
      <c r="AE286" s="1" t="b">
        <f>ISERROR(FIND(E286, AC286))</f>
        <v>1</v>
      </c>
      <c r="AF286" s="1" t="str">
        <f t="shared" si="29"/>
        <v>Chyba</v>
      </c>
    </row>
    <row r="287" spans="1:32" ht="14.1" customHeight="1" x14ac:dyDescent="0.2">
      <c r="A287" s="38">
        <v>456</v>
      </c>
      <c r="B287" s="123" t="s">
        <v>1040</v>
      </c>
      <c r="C287" s="122" t="s">
        <v>1039</v>
      </c>
      <c r="D287" s="114" t="s">
        <v>65</v>
      </c>
      <c r="E287" s="113" t="s">
        <v>1038</v>
      </c>
      <c r="F287" s="225" t="s">
        <v>999</v>
      </c>
      <c r="G287" s="111">
        <v>93.085999999999999</v>
      </c>
      <c r="H287" s="110" t="s">
        <v>63</v>
      </c>
      <c r="I287" s="108">
        <v>2014</v>
      </c>
      <c r="J287" s="107">
        <v>43800</v>
      </c>
      <c r="K287" s="107"/>
      <c r="L287" s="107" t="s">
        <v>14</v>
      </c>
      <c r="M287" s="108">
        <v>2014</v>
      </c>
      <c r="N287" s="107" t="s">
        <v>1037</v>
      </c>
      <c r="O287" s="106">
        <v>45614</v>
      </c>
      <c r="P287" s="106">
        <f t="shared" si="30"/>
        <v>47440</v>
      </c>
      <c r="Q287" s="74"/>
      <c r="R287" s="74"/>
      <c r="S287" s="74"/>
      <c r="T287" s="105" t="s">
        <v>1</v>
      </c>
      <c r="U287" s="104">
        <v>724862434</v>
      </c>
      <c r="V287" s="25" t="str">
        <f>VLOOKUP(U287,'[1]Tel.sez.'!$C$42:$D$221,2,FALSE)</f>
        <v>ABE HOLOUBKOV- ROKYCANY</v>
      </c>
      <c r="W287" s="141" t="s">
        <v>1036</v>
      </c>
      <c r="AC287" s="124" t="s">
        <v>1035</v>
      </c>
      <c r="AD287" s="1" t="b">
        <f>ISERROR(FIND(G287, AC287))</f>
        <v>1</v>
      </c>
      <c r="AE287" s="1" t="b">
        <f>ISERROR(FIND(E287, AC287))</f>
        <v>1</v>
      </c>
      <c r="AF287" s="1" t="str">
        <f t="shared" si="29"/>
        <v>Chyba</v>
      </c>
    </row>
    <row r="288" spans="1:32" ht="14.1" customHeight="1" x14ac:dyDescent="0.2">
      <c r="A288" s="38">
        <v>320</v>
      </c>
      <c r="B288" s="48" t="s">
        <v>1034</v>
      </c>
      <c r="C288" s="47" t="s">
        <v>1033</v>
      </c>
      <c r="D288" s="227" t="s">
        <v>53</v>
      </c>
      <c r="E288" s="168" t="s">
        <v>1032</v>
      </c>
      <c r="F288" s="53" t="s">
        <v>1006</v>
      </c>
      <c r="G288" s="51">
        <v>94.078000000000003</v>
      </c>
      <c r="H288" s="51" t="s">
        <v>1031</v>
      </c>
      <c r="I288" s="50">
        <v>2004</v>
      </c>
      <c r="J288" s="42">
        <v>45200</v>
      </c>
      <c r="K288" s="42"/>
      <c r="L288" s="29" t="s">
        <v>333</v>
      </c>
      <c r="M288" s="199">
        <v>2006</v>
      </c>
      <c r="N288" s="42" t="s">
        <v>1030</v>
      </c>
      <c r="O288" s="28">
        <v>45201</v>
      </c>
      <c r="P288" s="28">
        <f t="shared" si="30"/>
        <v>47028</v>
      </c>
      <c r="Q288" s="28" t="str">
        <f>VLOOKUP(G288,'[1]PZ a UTZ'!$E$2:$H$335,3,FALSE)</f>
        <v>PZ 0514/04-E.49</v>
      </c>
      <c r="R288" s="28">
        <f>VLOOKUP(G288,'[1]PZ a UTZ'!$E$2:$H$335,4,FALSE)</f>
        <v>45181</v>
      </c>
      <c r="S288" s="28">
        <f t="shared" ref="S288:S294" si="33">EDATE(R288,60)</f>
        <v>47008</v>
      </c>
      <c r="T288" s="27" t="s">
        <v>266</v>
      </c>
      <c r="U288" s="26">
        <v>603418035</v>
      </c>
      <c r="V288" s="25" t="str">
        <f>VLOOKUP(U288,'[1]Tel.sez.'!$C$42:$D$221,2,FALSE)</f>
        <v>PLZEŇ</v>
      </c>
      <c r="W288" s="24"/>
      <c r="AC288" s="121" t="s">
        <v>1029</v>
      </c>
      <c r="AD288" s="1" t="b">
        <f>ISERROR(FIND(G288, AC288))</f>
        <v>1</v>
      </c>
      <c r="AE288" s="1" t="b">
        <f>ISERROR(FIND(E288, AC288))</f>
        <v>1</v>
      </c>
      <c r="AF288" s="1" t="str">
        <f t="shared" si="29"/>
        <v>Chyba</v>
      </c>
    </row>
    <row r="289" spans="1:88" ht="14.1" customHeight="1" x14ac:dyDescent="0.2">
      <c r="A289" s="38">
        <v>48</v>
      </c>
      <c r="B289" s="48" t="s">
        <v>1028</v>
      </c>
      <c r="C289" s="47" t="s">
        <v>1027</v>
      </c>
      <c r="D289" s="227" t="s">
        <v>53</v>
      </c>
      <c r="E289" s="35" t="s">
        <v>1026</v>
      </c>
      <c r="F289" s="53" t="s">
        <v>1006</v>
      </c>
      <c r="G289" s="51">
        <v>94.887</v>
      </c>
      <c r="H289" s="51" t="s">
        <v>1025</v>
      </c>
      <c r="I289" s="50">
        <v>2013</v>
      </c>
      <c r="J289" s="42">
        <v>44044</v>
      </c>
      <c r="K289" s="42"/>
      <c r="L289" s="42" t="s">
        <v>14</v>
      </c>
      <c r="M289" s="50">
        <v>2013</v>
      </c>
      <c r="N289" s="42" t="s">
        <v>1024</v>
      </c>
      <c r="O289" s="28">
        <v>44056</v>
      </c>
      <c r="P289" s="28">
        <f t="shared" si="30"/>
        <v>45882</v>
      </c>
      <c r="Q289" s="28" t="str">
        <f>VLOOKUP(G289,'[1]PZ a UTZ'!$E$2:$H$335,3,FALSE)</f>
        <v>PZ 2703/15-E.49</v>
      </c>
      <c r="R289" s="28">
        <f>VLOOKUP(G289,'[1]PZ a UTZ'!$E$2:$H$335,4,FALSE)</f>
        <v>44114</v>
      </c>
      <c r="S289" s="28">
        <f t="shared" si="33"/>
        <v>45940</v>
      </c>
      <c r="T289" s="27" t="s">
        <v>266</v>
      </c>
      <c r="U289" s="26">
        <v>603418035</v>
      </c>
      <c r="V289" s="25" t="str">
        <f>VLOOKUP(U289,'[1]Tel.sez.'!$C$42:$D$221,2,FALSE)</f>
        <v>PLZEŇ</v>
      </c>
      <c r="W289" s="24"/>
      <c r="AC289" s="271" t="s">
        <v>1023</v>
      </c>
      <c r="AD289" s="1" t="b">
        <f>ISERROR(FIND(G289, AC289))</f>
        <v>1</v>
      </c>
      <c r="AE289" s="1" t="b">
        <f>ISERROR(FIND(E289, AC289))</f>
        <v>1</v>
      </c>
      <c r="AF289" s="1" t="str">
        <f t="shared" si="29"/>
        <v>Chyba</v>
      </c>
    </row>
    <row r="290" spans="1:88" ht="14.1" customHeight="1" x14ac:dyDescent="0.2">
      <c r="A290" s="38">
        <v>49</v>
      </c>
      <c r="B290" s="48" t="s">
        <v>1022</v>
      </c>
      <c r="C290" s="47" t="s">
        <v>1021</v>
      </c>
      <c r="D290" s="227" t="s">
        <v>53</v>
      </c>
      <c r="E290" s="35" t="s">
        <v>1020</v>
      </c>
      <c r="F290" s="53" t="s">
        <v>1006</v>
      </c>
      <c r="G290" s="51">
        <v>95.436000000000007</v>
      </c>
      <c r="H290" s="51" t="s">
        <v>1019</v>
      </c>
      <c r="I290" s="50">
        <v>2013</v>
      </c>
      <c r="J290" s="42">
        <v>44044</v>
      </c>
      <c r="K290" s="42"/>
      <c r="L290" s="42" t="s">
        <v>14</v>
      </c>
      <c r="M290" s="50">
        <v>2013</v>
      </c>
      <c r="N290" s="42" t="s">
        <v>1018</v>
      </c>
      <c r="O290" s="28">
        <v>44056</v>
      </c>
      <c r="P290" s="28">
        <f t="shared" si="30"/>
        <v>45882</v>
      </c>
      <c r="Q290" s="28" t="str">
        <f>VLOOKUP(G290,'[1]PZ a UTZ'!$E$2:$H$335,3,FALSE)</f>
        <v>PZ 2704/15-E.49</v>
      </c>
      <c r="R290" s="28">
        <f>VLOOKUP(G290,'[1]PZ a UTZ'!$E$2:$H$335,4,FALSE)</f>
        <v>44106</v>
      </c>
      <c r="S290" s="28">
        <f t="shared" si="33"/>
        <v>45932</v>
      </c>
      <c r="T290" s="27" t="s">
        <v>266</v>
      </c>
      <c r="U290" s="26">
        <v>603418035</v>
      </c>
      <c r="V290" s="25" t="str">
        <f>VLOOKUP(U290,'[1]Tel.sez.'!$C$42:$D$221,2,FALSE)</f>
        <v>PLZEŇ</v>
      </c>
      <c r="W290" s="270"/>
      <c r="AC290" s="126" t="s">
        <v>1017</v>
      </c>
      <c r="AD290" s="1" t="b">
        <f>ISERROR(FIND(G290, AC290))</f>
        <v>1</v>
      </c>
      <c r="AE290" s="1" t="b">
        <f>ISERROR(FIND(E290, AC290))</f>
        <v>1</v>
      </c>
      <c r="AF290" s="1" t="str">
        <f t="shared" si="29"/>
        <v>Chyba</v>
      </c>
    </row>
    <row r="291" spans="1:88" ht="14.1" customHeight="1" x14ac:dyDescent="0.2">
      <c r="A291" s="38">
        <v>324</v>
      </c>
      <c r="B291" s="103" t="s">
        <v>1016</v>
      </c>
      <c r="C291" s="102" t="s">
        <v>1015</v>
      </c>
      <c r="D291" s="101" t="s">
        <v>37</v>
      </c>
      <c r="E291" s="35" t="s">
        <v>1014</v>
      </c>
      <c r="F291" s="53" t="s">
        <v>999</v>
      </c>
      <c r="G291" s="33">
        <v>95.849000000000004</v>
      </c>
      <c r="H291" s="32" t="s">
        <v>1013</v>
      </c>
      <c r="I291" s="31">
        <v>2018</v>
      </c>
      <c r="J291" s="29">
        <v>45200</v>
      </c>
      <c r="K291" s="29"/>
      <c r="L291" s="29" t="s">
        <v>456</v>
      </c>
      <c r="M291" s="30">
        <v>2018</v>
      </c>
      <c r="N291" s="29" t="s">
        <v>997</v>
      </c>
      <c r="O291" s="28">
        <v>45204</v>
      </c>
      <c r="P291" s="28">
        <f t="shared" si="30"/>
        <v>47031</v>
      </c>
      <c r="Q291" s="28" t="str">
        <f>VLOOKUP(E291,'[1]PZ a UTZ'!C470:H563,5,FALSE)</f>
        <v>PZ 0708/20-E.49</v>
      </c>
      <c r="R291" s="28">
        <f>VLOOKUP(E291,'[1]PZ a UTZ'!C470:H563,6,FALSE)</f>
        <v>45218</v>
      </c>
      <c r="S291" s="28">
        <f t="shared" si="33"/>
        <v>47045</v>
      </c>
      <c r="T291" s="27" t="s">
        <v>995</v>
      </c>
      <c r="U291" s="26">
        <v>607233937</v>
      </c>
      <c r="V291" s="25" t="str">
        <f>VLOOKUP(U291,'[1]Tel.sez.'!$C$42:$D$221,2,FALSE)</f>
        <v>PLZEŇ</v>
      </c>
      <c r="W291" s="24"/>
      <c r="AC291" s="126" t="s">
        <v>1012</v>
      </c>
      <c r="AD291" s="1" t="b">
        <f>ISERROR(FIND(G291, AC291))</f>
        <v>1</v>
      </c>
      <c r="AE291" s="1" t="b">
        <f>ISERROR(FIND(E291, AC291))</f>
        <v>1</v>
      </c>
      <c r="AF291" s="1" t="str">
        <f t="shared" si="29"/>
        <v>Chyba</v>
      </c>
    </row>
    <row r="292" spans="1:88" ht="14.1" customHeight="1" x14ac:dyDescent="0.2">
      <c r="A292" s="38">
        <v>325</v>
      </c>
      <c r="B292" s="103" t="s">
        <v>1002</v>
      </c>
      <c r="C292" s="102" t="s">
        <v>1001</v>
      </c>
      <c r="D292" s="101" t="s">
        <v>37</v>
      </c>
      <c r="E292" s="35" t="s">
        <v>1000</v>
      </c>
      <c r="F292" s="53" t="s">
        <v>999</v>
      </c>
      <c r="G292" s="33">
        <v>95.849000000000004</v>
      </c>
      <c r="H292" s="32" t="s">
        <v>1011</v>
      </c>
      <c r="I292" s="31">
        <v>2018</v>
      </c>
      <c r="J292" s="29">
        <v>45200</v>
      </c>
      <c r="K292" s="29"/>
      <c r="L292" s="29" t="s">
        <v>456</v>
      </c>
      <c r="M292" s="30">
        <v>2018</v>
      </c>
      <c r="N292" s="29" t="s">
        <v>997</v>
      </c>
      <c r="O292" s="28">
        <v>45204</v>
      </c>
      <c r="P292" s="28">
        <v>47031</v>
      </c>
      <c r="Q292" s="28" t="s">
        <v>996</v>
      </c>
      <c r="R292" s="28">
        <v>45218</v>
      </c>
      <c r="S292" s="28">
        <f t="shared" si="33"/>
        <v>47045</v>
      </c>
      <c r="T292" s="27" t="s">
        <v>995</v>
      </c>
      <c r="U292" s="26">
        <v>607233937</v>
      </c>
      <c r="V292" s="25" t="str">
        <f>VLOOKUP(U292,'[1]Tel.sez.'!$C$42:$D$221,2,FALSE)</f>
        <v>PLZEŇ</v>
      </c>
      <c r="W292" s="24"/>
      <c r="AC292" s="126" t="s">
        <v>1010</v>
      </c>
      <c r="AD292" s="1" t="b">
        <f>ISERROR(FIND(G292, AC292))</f>
        <v>1</v>
      </c>
      <c r="AE292" s="1" t="b">
        <f>ISERROR(FIND(E292, AC292))</f>
        <v>1</v>
      </c>
      <c r="AF292" s="1" t="str">
        <f t="shared" si="29"/>
        <v>Chyba</v>
      </c>
    </row>
    <row r="293" spans="1:88" ht="14.1" customHeight="1" x14ac:dyDescent="0.2">
      <c r="A293" s="38">
        <v>50</v>
      </c>
      <c r="B293" s="48" t="s">
        <v>1009</v>
      </c>
      <c r="C293" s="47" t="s">
        <v>1008</v>
      </c>
      <c r="D293" s="227" t="s">
        <v>53</v>
      </c>
      <c r="E293" s="35" t="s">
        <v>1007</v>
      </c>
      <c r="F293" s="53" t="s">
        <v>1006</v>
      </c>
      <c r="G293" s="51">
        <v>96.013999999999996</v>
      </c>
      <c r="H293" s="51" t="s">
        <v>1005</v>
      </c>
      <c r="I293" s="50">
        <v>2013</v>
      </c>
      <c r="J293" s="42">
        <v>44044</v>
      </c>
      <c r="K293" s="42"/>
      <c r="L293" s="42" t="s">
        <v>14</v>
      </c>
      <c r="M293" s="50">
        <v>2013</v>
      </c>
      <c r="N293" s="42" t="s">
        <v>1004</v>
      </c>
      <c r="O293" s="28">
        <v>44056</v>
      </c>
      <c r="P293" s="28">
        <f t="shared" ref="P293:P298" si="34">EDATE(O293,60)</f>
        <v>45882</v>
      </c>
      <c r="Q293" s="28" t="str">
        <f>VLOOKUP(G293,'[1]PZ a UTZ'!$E$2:$H$335,3,FALSE)</f>
        <v>PZ 2705/15-E.49</v>
      </c>
      <c r="R293" s="28">
        <f>VLOOKUP(G293,'[1]PZ a UTZ'!$E$2:$H$335,4,FALSE)</f>
        <v>44106</v>
      </c>
      <c r="S293" s="28">
        <f t="shared" si="33"/>
        <v>45932</v>
      </c>
      <c r="T293" s="27" t="s">
        <v>266</v>
      </c>
      <c r="U293" s="26">
        <v>603418035</v>
      </c>
      <c r="V293" s="25" t="str">
        <f>VLOOKUP(U293,'[1]Tel.sez.'!$C$42:$D$221,2,FALSE)</f>
        <v>PLZEŇ</v>
      </c>
      <c r="W293" s="24"/>
      <c r="AC293" s="126" t="s">
        <v>1003</v>
      </c>
      <c r="AD293" s="1" t="b">
        <f>ISERROR(FIND(G293, AC293))</f>
        <v>1</v>
      </c>
      <c r="AE293" s="1" t="b">
        <f>ISERROR(FIND(E293, AC293))</f>
        <v>1</v>
      </c>
      <c r="AF293" s="1" t="str">
        <f t="shared" si="29"/>
        <v>Chyba</v>
      </c>
    </row>
    <row r="294" spans="1:88" ht="14.1" customHeight="1" x14ac:dyDescent="0.2">
      <c r="A294" s="38">
        <v>327</v>
      </c>
      <c r="B294" s="103" t="s">
        <v>1002</v>
      </c>
      <c r="C294" s="102" t="s">
        <v>1001</v>
      </c>
      <c r="D294" s="101" t="s">
        <v>37</v>
      </c>
      <c r="E294" s="35" t="s">
        <v>1000</v>
      </c>
      <c r="F294" s="53" t="s">
        <v>999</v>
      </c>
      <c r="G294" s="33">
        <v>100.001</v>
      </c>
      <c r="H294" s="32" t="s">
        <v>998</v>
      </c>
      <c r="I294" s="31">
        <v>2018</v>
      </c>
      <c r="J294" s="29">
        <v>45200</v>
      </c>
      <c r="K294" s="29"/>
      <c r="L294" s="29" t="s">
        <v>456</v>
      </c>
      <c r="M294" s="30">
        <v>2018</v>
      </c>
      <c r="N294" s="29" t="s">
        <v>997</v>
      </c>
      <c r="O294" s="28">
        <v>45204</v>
      </c>
      <c r="P294" s="28">
        <f t="shared" si="34"/>
        <v>47031</v>
      </c>
      <c r="Q294" s="28" t="s">
        <v>996</v>
      </c>
      <c r="R294" s="28">
        <v>45218</v>
      </c>
      <c r="S294" s="28">
        <f t="shared" si="33"/>
        <v>47045</v>
      </c>
      <c r="T294" s="27" t="s">
        <v>995</v>
      </c>
      <c r="U294" s="26">
        <v>607233937</v>
      </c>
      <c r="V294" s="25" t="str">
        <f>VLOOKUP(U294,'[1]Tel.sez.'!$C$42:$D$221,2,FALSE)</f>
        <v>PLZEŇ</v>
      </c>
      <c r="W294" s="24"/>
      <c r="AC294" s="126" t="s">
        <v>994</v>
      </c>
      <c r="AD294" s="1" t="b">
        <f>ISERROR(FIND(G294, AC294))</f>
        <v>1</v>
      </c>
      <c r="AE294" s="1" t="b">
        <f>ISERROR(FIND(E294, AC294))</f>
        <v>1</v>
      </c>
      <c r="AF294" s="1" t="str">
        <f t="shared" si="29"/>
        <v>Chyba</v>
      </c>
    </row>
    <row r="295" spans="1:88" ht="14.1" customHeight="1" x14ac:dyDescent="0.2">
      <c r="A295" s="38">
        <v>182</v>
      </c>
      <c r="B295" s="123" t="s">
        <v>982</v>
      </c>
      <c r="C295" s="122" t="s">
        <v>981</v>
      </c>
      <c r="D295" s="114" t="s">
        <v>65</v>
      </c>
      <c r="E295" s="113" t="s">
        <v>993</v>
      </c>
      <c r="F295" s="112" t="s">
        <v>268</v>
      </c>
      <c r="G295" s="111">
        <v>102.77</v>
      </c>
      <c r="H295" s="110" t="s">
        <v>63</v>
      </c>
      <c r="I295" s="108">
        <v>2016</v>
      </c>
      <c r="J295" s="131">
        <v>44501</v>
      </c>
      <c r="K295" s="131"/>
      <c r="L295" s="118" t="s">
        <v>14</v>
      </c>
      <c r="M295" s="136">
        <v>2016</v>
      </c>
      <c r="N295" s="118" t="s">
        <v>992</v>
      </c>
      <c r="O295" s="106">
        <v>44523</v>
      </c>
      <c r="P295" s="106">
        <f t="shared" si="34"/>
        <v>46349</v>
      </c>
      <c r="Q295" s="74"/>
      <c r="R295" s="74"/>
      <c r="S295" s="74"/>
      <c r="T295" s="105" t="s">
        <v>988</v>
      </c>
      <c r="U295" s="104">
        <v>725339121</v>
      </c>
      <c r="V295" s="25" t="str">
        <f>VLOOKUP(U295,'[1]Tel.sez.'!$C$42:$D$221,2,FALSE)</f>
        <v>PLZEŇ</v>
      </c>
      <c r="W295" s="24"/>
      <c r="Z295" s="157"/>
      <c r="AC295" s="126" t="s">
        <v>991</v>
      </c>
      <c r="AD295" s="1" t="b">
        <f>ISERROR(FIND(G295, AC295))</f>
        <v>1</v>
      </c>
      <c r="AE295" s="1" t="b">
        <f>ISERROR(FIND(E295, AC295))</f>
        <v>1</v>
      </c>
      <c r="AF295" s="1" t="str">
        <f t="shared" si="29"/>
        <v>Chyba</v>
      </c>
    </row>
    <row r="296" spans="1:88" ht="14.1" customHeight="1" x14ac:dyDescent="0.2">
      <c r="A296" s="38">
        <v>183</v>
      </c>
      <c r="B296" s="123" t="s">
        <v>982</v>
      </c>
      <c r="C296" s="122" t="s">
        <v>981</v>
      </c>
      <c r="D296" s="114" t="s">
        <v>65</v>
      </c>
      <c r="E296" s="113" t="s">
        <v>990</v>
      </c>
      <c r="F296" s="112" t="s">
        <v>268</v>
      </c>
      <c r="G296" s="111">
        <v>102.77</v>
      </c>
      <c r="H296" s="110" t="s">
        <v>63</v>
      </c>
      <c r="I296" s="108">
        <v>2016</v>
      </c>
      <c r="J296" s="131">
        <v>44501</v>
      </c>
      <c r="K296" s="131"/>
      <c r="L296" s="118" t="s">
        <v>14</v>
      </c>
      <c r="M296" s="136">
        <v>2016</v>
      </c>
      <c r="N296" s="118" t="s">
        <v>989</v>
      </c>
      <c r="O296" s="106">
        <v>44523</v>
      </c>
      <c r="P296" s="106">
        <f t="shared" si="34"/>
        <v>46349</v>
      </c>
      <c r="Q296" s="74"/>
      <c r="R296" s="74"/>
      <c r="S296" s="74"/>
      <c r="T296" s="105" t="s">
        <v>988</v>
      </c>
      <c r="U296" s="104">
        <v>725339121</v>
      </c>
      <c r="V296" s="25" t="str">
        <f>VLOOKUP(U296,'[1]Tel.sez.'!$C$42:$D$221,2,FALSE)</f>
        <v>PLZEŇ</v>
      </c>
      <c r="W296" s="24"/>
      <c r="AA296" s="157"/>
      <c r="AB296" s="157"/>
      <c r="AC296" s="126" t="s">
        <v>987</v>
      </c>
      <c r="AD296" s="1" t="b">
        <f>ISERROR(FIND(G296, AC296))</f>
        <v>1</v>
      </c>
      <c r="AE296" s="1" t="b">
        <f>ISERROR(FIND(E296, AC296))</f>
        <v>1</v>
      </c>
      <c r="AF296" s="1" t="str">
        <f t="shared" si="29"/>
        <v>Chyba</v>
      </c>
      <c r="AG296" s="157"/>
      <c r="AH296" s="157"/>
      <c r="AI296" s="157"/>
      <c r="AJ296" s="157"/>
      <c r="AK296" s="157"/>
      <c r="AL296" s="157"/>
      <c r="AM296" s="157"/>
      <c r="AN296" s="157"/>
      <c r="AO296" s="157"/>
      <c r="AP296" s="157"/>
      <c r="AQ296" s="157"/>
      <c r="AR296" s="157"/>
      <c r="AS296" s="157"/>
      <c r="AT296" s="157"/>
      <c r="AU296" s="157"/>
      <c r="AV296" s="157"/>
      <c r="AW296" s="157"/>
      <c r="AX296" s="157"/>
      <c r="AY296" s="157"/>
      <c r="AZ296" s="157"/>
      <c r="BA296" s="157"/>
      <c r="BB296" s="157"/>
      <c r="BC296" s="157"/>
      <c r="BD296" s="157"/>
      <c r="BE296" s="157"/>
      <c r="BF296" s="157"/>
      <c r="BG296" s="157"/>
      <c r="BH296" s="157"/>
      <c r="BI296" s="157"/>
      <c r="BJ296" s="157"/>
      <c r="BK296" s="157"/>
      <c r="BL296" s="157"/>
      <c r="BM296" s="157"/>
      <c r="BN296" s="157"/>
      <c r="BO296" s="157"/>
      <c r="BP296" s="157"/>
      <c r="BQ296" s="157"/>
      <c r="BR296" s="157"/>
      <c r="BS296" s="157"/>
      <c r="BT296" s="157"/>
      <c r="BU296" s="157"/>
      <c r="BV296" s="157"/>
      <c r="BW296" s="157"/>
      <c r="BX296" s="157"/>
      <c r="BY296" s="157"/>
      <c r="BZ296" s="157"/>
      <c r="CA296" s="157"/>
      <c r="CB296" s="157"/>
      <c r="CC296" s="157"/>
      <c r="CD296" s="157"/>
      <c r="CE296" s="157"/>
      <c r="CF296" s="157"/>
      <c r="CG296" s="157"/>
      <c r="CH296" s="157"/>
      <c r="CI296" s="157"/>
      <c r="CJ296" s="157"/>
    </row>
    <row r="297" spans="1:88" ht="14.1" customHeight="1" x14ac:dyDescent="0.2">
      <c r="A297" s="38">
        <v>184</v>
      </c>
      <c r="B297" s="48" t="s">
        <v>982</v>
      </c>
      <c r="C297" s="47" t="s">
        <v>981</v>
      </c>
      <c r="D297" s="36" t="s">
        <v>7</v>
      </c>
      <c r="E297" s="35" t="s">
        <v>985</v>
      </c>
      <c r="F297" s="53" t="s">
        <v>268</v>
      </c>
      <c r="G297" s="52">
        <v>102.77</v>
      </c>
      <c r="H297" s="51"/>
      <c r="I297" s="50">
        <v>2016</v>
      </c>
      <c r="J297" s="29">
        <v>44501</v>
      </c>
      <c r="K297" s="29"/>
      <c r="L297" s="29" t="s">
        <v>14</v>
      </c>
      <c r="M297" s="30">
        <v>2016</v>
      </c>
      <c r="N297" s="29" t="s">
        <v>984</v>
      </c>
      <c r="O297" s="28">
        <v>44525</v>
      </c>
      <c r="P297" s="28">
        <f t="shared" si="34"/>
        <v>46351</v>
      </c>
      <c r="Q297" s="269"/>
      <c r="R297" s="269"/>
      <c r="S297" s="269"/>
      <c r="T297" s="27" t="s">
        <v>266</v>
      </c>
      <c r="U297" s="26">
        <v>603418035</v>
      </c>
      <c r="V297" s="25" t="str">
        <f>VLOOKUP(U297,'[1]Tel.sez.'!$C$42:$D$221,2,FALSE)</f>
        <v>PLZEŇ</v>
      </c>
      <c r="W297" s="24"/>
      <c r="AC297" s="126" t="s">
        <v>986</v>
      </c>
      <c r="AD297" s="1" t="b">
        <f>ISERROR(FIND(G297, AC297))</f>
        <v>1</v>
      </c>
      <c r="AE297" s="1" t="b">
        <f>ISERROR(FIND(E297, AC297))</f>
        <v>1</v>
      </c>
      <c r="AF297" s="1" t="str">
        <f t="shared" si="29"/>
        <v>Chyba</v>
      </c>
    </row>
    <row r="298" spans="1:88" ht="14.1" customHeight="1" x14ac:dyDescent="0.2">
      <c r="A298" s="38">
        <v>185</v>
      </c>
      <c r="B298" s="123" t="s">
        <v>982</v>
      </c>
      <c r="C298" s="122" t="s">
        <v>981</v>
      </c>
      <c r="D298" s="114" t="s">
        <v>65</v>
      </c>
      <c r="E298" s="113" t="s">
        <v>985</v>
      </c>
      <c r="F298" s="112" t="s">
        <v>268</v>
      </c>
      <c r="G298" s="111">
        <v>102.77</v>
      </c>
      <c r="H298" s="145" t="s">
        <v>63</v>
      </c>
      <c r="I298" s="108">
        <v>2016</v>
      </c>
      <c r="J298" s="107">
        <v>44501</v>
      </c>
      <c r="K298" s="107"/>
      <c r="L298" s="107" t="s">
        <v>14</v>
      </c>
      <c r="M298" s="139">
        <v>2016</v>
      </c>
      <c r="N298" s="144" t="s">
        <v>984</v>
      </c>
      <c r="O298" s="143">
        <v>44525</v>
      </c>
      <c r="P298" s="143">
        <f t="shared" si="34"/>
        <v>46351</v>
      </c>
      <c r="Q298" s="74"/>
      <c r="R298" s="74"/>
      <c r="S298" s="74"/>
      <c r="T298" s="105" t="s">
        <v>266</v>
      </c>
      <c r="U298" s="104">
        <v>603418035</v>
      </c>
      <c r="V298" s="142" t="str">
        <f>VLOOKUP(U298,'[1]Tel.sez.'!$C$42:$D$221,2,FALSE)</f>
        <v>PLZEŇ</v>
      </c>
      <c r="W298" s="141"/>
      <c r="AC298" s="124" t="s">
        <v>983</v>
      </c>
      <c r="AD298" s="1" t="b">
        <f>ISERROR(FIND(G298, AC298))</f>
        <v>1</v>
      </c>
      <c r="AE298" s="1" t="b">
        <f>ISERROR(FIND(E298, AC298))</f>
        <v>1</v>
      </c>
      <c r="AF298" s="1" t="str">
        <f t="shared" si="29"/>
        <v>Chyba</v>
      </c>
    </row>
    <row r="299" spans="1:88" ht="14.1" customHeight="1" x14ac:dyDescent="0.2">
      <c r="A299" s="38">
        <v>476</v>
      </c>
      <c r="B299" s="99" t="s">
        <v>982</v>
      </c>
      <c r="C299" s="98" t="s">
        <v>981</v>
      </c>
      <c r="D299" s="268" t="s">
        <v>7</v>
      </c>
      <c r="E299" s="96" t="s">
        <v>980</v>
      </c>
      <c r="F299" s="95" t="s">
        <v>268</v>
      </c>
      <c r="G299" s="267">
        <v>102.77</v>
      </c>
      <c r="H299" s="266" t="s">
        <v>979</v>
      </c>
      <c r="I299" s="265">
        <v>2019</v>
      </c>
      <c r="J299" s="91">
        <v>43556</v>
      </c>
      <c r="K299" s="91"/>
      <c r="L299" s="91" t="s">
        <v>14</v>
      </c>
      <c r="M299" s="92">
        <v>2019</v>
      </c>
      <c r="N299" s="91" t="s">
        <v>978</v>
      </c>
      <c r="O299" s="74" t="s">
        <v>343</v>
      </c>
      <c r="P299" s="74" t="s">
        <v>343</v>
      </c>
      <c r="Q299" s="74"/>
      <c r="R299" s="74"/>
      <c r="S299" s="74"/>
      <c r="T299" s="90"/>
      <c r="U299" s="89"/>
      <c r="V299" s="88"/>
      <c r="W299" s="24" t="s">
        <v>977</v>
      </c>
      <c r="AC299" s="140" t="s">
        <v>976</v>
      </c>
      <c r="AD299" s="1" t="b">
        <f>ISERROR(FIND(G299, AC299))</f>
        <v>1</v>
      </c>
      <c r="AE299" s="1" t="b">
        <f>ISERROR(FIND(E299, AC299))</f>
        <v>1</v>
      </c>
      <c r="AF299" s="1" t="str">
        <f t="shared" si="29"/>
        <v>Chyba</v>
      </c>
    </row>
    <row r="300" spans="1:88" ht="14.1" customHeight="1" x14ac:dyDescent="0.2">
      <c r="A300" s="38">
        <v>186</v>
      </c>
      <c r="B300" s="48" t="s">
        <v>975</v>
      </c>
      <c r="C300" s="47" t="s">
        <v>974</v>
      </c>
      <c r="D300" s="227" t="s">
        <v>53</v>
      </c>
      <c r="E300" s="35" t="s">
        <v>973</v>
      </c>
      <c r="F300" s="53" t="s">
        <v>268</v>
      </c>
      <c r="G300" s="51">
        <v>102.85</v>
      </c>
      <c r="H300" s="32" t="s">
        <v>972</v>
      </c>
      <c r="I300" s="41">
        <v>2016</v>
      </c>
      <c r="J300" s="42">
        <v>44501</v>
      </c>
      <c r="K300" s="42"/>
      <c r="L300" s="29" t="s">
        <v>14</v>
      </c>
      <c r="M300" s="31">
        <v>2017</v>
      </c>
      <c r="N300" s="42" t="s">
        <v>971</v>
      </c>
      <c r="O300" s="236">
        <v>44530</v>
      </c>
      <c r="P300" s="236">
        <f t="shared" ref="P300:P331" si="35">EDATE(O300,60)</f>
        <v>46356</v>
      </c>
      <c r="Q300" s="74"/>
      <c r="R300" s="74"/>
      <c r="S300" s="74"/>
      <c r="T300" s="27" t="s">
        <v>964</v>
      </c>
      <c r="U300" s="26">
        <v>605523102</v>
      </c>
      <c r="V300" s="25" t="str">
        <f>[1]Vzorce_test!$E$96</f>
        <v>PLZEŇ</v>
      </c>
      <c r="W300" s="24"/>
      <c r="AC300" s="140" t="s">
        <v>970</v>
      </c>
      <c r="AD300" s="1" t="b">
        <f>ISERROR(FIND(G300, AC300))</f>
        <v>1</v>
      </c>
      <c r="AE300" s="1" t="b">
        <f>ISERROR(FIND(E300, AC300))</f>
        <v>1</v>
      </c>
      <c r="AF300" s="1" t="str">
        <f t="shared" si="29"/>
        <v>Chyba</v>
      </c>
    </row>
    <row r="301" spans="1:88" ht="14.1" customHeight="1" x14ac:dyDescent="0.2">
      <c r="A301" s="38">
        <v>187</v>
      </c>
      <c r="B301" s="48" t="s">
        <v>969</v>
      </c>
      <c r="C301" s="47" t="s">
        <v>968</v>
      </c>
      <c r="D301" s="227" t="s">
        <v>53</v>
      </c>
      <c r="E301" s="35" t="s">
        <v>967</v>
      </c>
      <c r="F301" s="53" t="s">
        <v>268</v>
      </c>
      <c r="G301" s="51">
        <v>103.092</v>
      </c>
      <c r="H301" s="51" t="s">
        <v>966</v>
      </c>
      <c r="I301" s="41">
        <v>2016</v>
      </c>
      <c r="J301" s="42">
        <v>44501</v>
      </c>
      <c r="K301" s="42"/>
      <c r="L301" s="29" t="s">
        <v>14</v>
      </c>
      <c r="M301" s="31">
        <v>2017</v>
      </c>
      <c r="N301" s="42" t="s">
        <v>965</v>
      </c>
      <c r="O301" s="236">
        <v>44530</v>
      </c>
      <c r="P301" s="236">
        <f t="shared" si="35"/>
        <v>46356</v>
      </c>
      <c r="Q301" s="74"/>
      <c r="R301" s="74"/>
      <c r="S301" s="74"/>
      <c r="T301" s="27" t="s">
        <v>964</v>
      </c>
      <c r="U301" s="26">
        <v>605523102</v>
      </c>
      <c r="V301" s="25" t="str">
        <f>[1]Vzorce_test!$E$96</f>
        <v>PLZEŇ</v>
      </c>
      <c r="W301" s="24"/>
      <c r="AC301" s="140" t="s">
        <v>963</v>
      </c>
      <c r="AD301" s="1" t="b">
        <f>ISERROR(FIND(G301, AC301))</f>
        <v>1</v>
      </c>
      <c r="AE301" s="1" t="b">
        <f>ISERROR(FIND(E301, AC301))</f>
        <v>1</v>
      </c>
      <c r="AF301" s="1" t="str">
        <f t="shared" si="29"/>
        <v>Chyba</v>
      </c>
    </row>
    <row r="302" spans="1:88" ht="14.1" customHeight="1" x14ac:dyDescent="0.2">
      <c r="A302" s="38">
        <v>406</v>
      </c>
      <c r="B302" s="69"/>
      <c r="C302" s="68"/>
      <c r="D302" s="36" t="s">
        <v>7</v>
      </c>
      <c r="E302" s="35" t="s">
        <v>960</v>
      </c>
      <c r="F302" s="53" t="s">
        <v>268</v>
      </c>
      <c r="G302" s="52">
        <v>113.874</v>
      </c>
      <c r="H302" s="51"/>
      <c r="I302" s="50">
        <v>2019</v>
      </c>
      <c r="J302" s="42">
        <v>43678</v>
      </c>
      <c r="K302" s="42"/>
      <c r="L302" s="42" t="s">
        <v>14</v>
      </c>
      <c r="M302" s="50">
        <v>2019</v>
      </c>
      <c r="N302" s="42" t="s">
        <v>962</v>
      </c>
      <c r="O302" s="28">
        <v>45539</v>
      </c>
      <c r="P302" s="28">
        <f t="shared" si="35"/>
        <v>47365</v>
      </c>
      <c r="Q302" s="74"/>
      <c r="R302" s="74"/>
      <c r="S302" s="74"/>
      <c r="T302" s="27" t="s">
        <v>12</v>
      </c>
      <c r="U302" s="26">
        <v>602668264</v>
      </c>
      <c r="V302" s="25" t="str">
        <f>VLOOKUP(U302,'[1]Tel.sez.'!$C$42:$D$221,2,FALSE)</f>
        <v>TŘEMOŠNÁ</v>
      </c>
      <c r="W302" s="24"/>
      <c r="AC302" s="140" t="s">
        <v>961</v>
      </c>
      <c r="AD302" s="1" t="b">
        <f>ISERROR(FIND(G302, AC302))</f>
        <v>1</v>
      </c>
      <c r="AE302" s="1" t="b">
        <f>ISERROR(FIND(E302, AC302))</f>
        <v>1</v>
      </c>
      <c r="AF302" s="1" t="str">
        <f t="shared" si="29"/>
        <v>Chyba</v>
      </c>
    </row>
    <row r="303" spans="1:88" ht="14.1" customHeight="1" x14ac:dyDescent="0.2">
      <c r="A303" s="38">
        <v>407</v>
      </c>
      <c r="B303" s="69"/>
      <c r="C303" s="68"/>
      <c r="D303" s="114" t="s">
        <v>65</v>
      </c>
      <c r="E303" s="113" t="s">
        <v>960</v>
      </c>
      <c r="F303" s="112" t="s">
        <v>268</v>
      </c>
      <c r="G303" s="111">
        <v>113.874</v>
      </c>
      <c r="H303" s="110" t="s">
        <v>63</v>
      </c>
      <c r="I303" s="108">
        <v>2019</v>
      </c>
      <c r="J303" s="107">
        <v>43678</v>
      </c>
      <c r="K303" s="107"/>
      <c r="L303" s="107" t="s">
        <v>14</v>
      </c>
      <c r="M303" s="108">
        <v>2019</v>
      </c>
      <c r="N303" s="107" t="s">
        <v>959</v>
      </c>
      <c r="O303" s="106">
        <v>45539</v>
      </c>
      <c r="P303" s="106">
        <f t="shared" si="35"/>
        <v>47365</v>
      </c>
      <c r="Q303" s="74"/>
      <c r="R303" s="74"/>
      <c r="S303" s="74"/>
      <c r="T303" s="105" t="s">
        <v>12</v>
      </c>
      <c r="U303" s="104">
        <v>602668264</v>
      </c>
      <c r="V303" s="25" t="str">
        <f>VLOOKUP(U303,'[1]Tel.sez.'!$C$42:$D$221,2,FALSE)</f>
        <v>TŘEMOŠNÁ</v>
      </c>
      <c r="W303" s="24"/>
      <c r="AC303" s="129" t="s">
        <v>958</v>
      </c>
      <c r="AD303" s="1" t="b">
        <f>ISERROR(FIND(G303, AC303))</f>
        <v>1</v>
      </c>
      <c r="AE303" s="1" t="b">
        <f>ISERROR(FIND(E303, AC303))</f>
        <v>1</v>
      </c>
      <c r="AF303" s="1" t="str">
        <f t="shared" si="29"/>
        <v>Chyba</v>
      </c>
    </row>
    <row r="304" spans="1:88" ht="14.1" customHeight="1" x14ac:dyDescent="0.2">
      <c r="A304" s="38">
        <v>25</v>
      </c>
      <c r="B304" s="37" t="s">
        <v>949</v>
      </c>
      <c r="C304" s="37" t="s">
        <v>948</v>
      </c>
      <c r="D304" s="36" t="s">
        <v>7</v>
      </c>
      <c r="E304" s="35" t="s">
        <v>943</v>
      </c>
      <c r="F304" s="53" t="s">
        <v>513</v>
      </c>
      <c r="G304" s="52">
        <v>117.398</v>
      </c>
      <c r="H304" s="51" t="s">
        <v>873</v>
      </c>
      <c r="I304" s="50">
        <v>1975</v>
      </c>
      <c r="J304" s="42">
        <v>43983</v>
      </c>
      <c r="K304" s="42"/>
      <c r="L304" s="42" t="s">
        <v>333</v>
      </c>
      <c r="M304" s="50">
        <v>2013</v>
      </c>
      <c r="N304" s="42" t="s">
        <v>957</v>
      </c>
      <c r="O304" s="28">
        <v>43993</v>
      </c>
      <c r="P304" s="28">
        <f t="shared" si="35"/>
        <v>45819</v>
      </c>
      <c r="Q304" s="28" t="str">
        <f>VLOOKUP(E304,'[1]PZ a UTZ'!$C$341:$H$464,5,FALSE)</f>
        <v>PZ 10164/96-E.49</v>
      </c>
      <c r="R304" s="28">
        <f>VLOOKUP(E304,'[1]PZ a UTZ'!$C$341:$H$464,6,FALSE)</f>
        <v>44327</v>
      </c>
      <c r="S304" s="28">
        <f>EDATE(R304,60)</f>
        <v>46153</v>
      </c>
      <c r="T304" s="27" t="s">
        <v>864</v>
      </c>
      <c r="U304" s="26">
        <v>724862430</v>
      </c>
      <c r="V304" s="25" t="str">
        <f>VLOOKUP(U304,'[1]Tel.sez.'!$C$42:$D$221,2,FALSE)</f>
        <v>V kanceláři</v>
      </c>
      <c r="W304" s="24"/>
      <c r="AC304" s="224" t="s">
        <v>956</v>
      </c>
      <c r="AD304" s="1" t="b">
        <f>ISERROR(FIND(G304, AC304))</f>
        <v>1</v>
      </c>
      <c r="AE304" s="1" t="b">
        <f>ISERROR(FIND(E304, AC304))</f>
        <v>1</v>
      </c>
      <c r="AF304" s="1" t="str">
        <f t="shared" si="29"/>
        <v>Chyba</v>
      </c>
    </row>
    <row r="305" spans="1:32" ht="14.1" customHeight="1" x14ac:dyDescent="0.2">
      <c r="A305" s="38">
        <v>410</v>
      </c>
      <c r="B305" s="103" t="s">
        <v>955</v>
      </c>
      <c r="C305" s="102" t="s">
        <v>954</v>
      </c>
      <c r="D305" s="262" t="s">
        <v>37</v>
      </c>
      <c r="E305" s="35" t="s">
        <v>953</v>
      </c>
      <c r="F305" s="53" t="s">
        <v>513</v>
      </c>
      <c r="G305" s="52">
        <v>117.398</v>
      </c>
      <c r="H305" s="51"/>
      <c r="I305" s="50">
        <v>1975</v>
      </c>
      <c r="J305" s="40">
        <v>43709</v>
      </c>
      <c r="K305" s="40"/>
      <c r="L305" s="42" t="s">
        <v>891</v>
      </c>
      <c r="M305" s="41">
        <v>1990</v>
      </c>
      <c r="N305" s="42" t="s">
        <v>952</v>
      </c>
      <c r="O305" s="28">
        <v>45547</v>
      </c>
      <c r="P305" s="28">
        <f t="shared" si="35"/>
        <v>47373</v>
      </c>
      <c r="Q305" s="28" t="s">
        <v>951</v>
      </c>
      <c r="R305" s="28">
        <v>43938</v>
      </c>
      <c r="S305" s="28">
        <f>EDATE(R305,60)</f>
        <v>45764</v>
      </c>
      <c r="T305" s="27" t="s">
        <v>864</v>
      </c>
      <c r="U305" s="26">
        <v>724862430</v>
      </c>
      <c r="V305" s="25" t="str">
        <f>VLOOKUP(U305,'[1]Tel.sez.'!$C$42:$D$221,2,FALSE)</f>
        <v>V kanceláři</v>
      </c>
      <c r="W305" s="24"/>
      <c r="AC305" s="224" t="s">
        <v>950</v>
      </c>
      <c r="AD305" s="1" t="b">
        <f>ISERROR(FIND(G305, AC305))</f>
        <v>1</v>
      </c>
      <c r="AE305" s="1" t="b">
        <f>ISERROR(FIND(E305, AC305))</f>
        <v>1</v>
      </c>
      <c r="AF305" s="1" t="str">
        <f t="shared" si="29"/>
        <v>Chyba</v>
      </c>
    </row>
    <row r="306" spans="1:32" ht="14.1" customHeight="1" x14ac:dyDescent="0.25">
      <c r="A306" s="38">
        <v>466</v>
      </c>
      <c r="B306" s="84" t="s">
        <v>949</v>
      </c>
      <c r="C306" s="84" t="s">
        <v>948</v>
      </c>
      <c r="D306" s="83" t="s">
        <v>41</v>
      </c>
      <c r="E306" s="82" t="s">
        <v>943</v>
      </c>
      <c r="F306" s="81" t="s">
        <v>513</v>
      </c>
      <c r="G306" s="80">
        <v>117.398</v>
      </c>
      <c r="H306" s="79"/>
      <c r="I306" s="78">
        <v>1975</v>
      </c>
      <c r="J306" s="150">
        <v>43983</v>
      </c>
      <c r="K306" s="150"/>
      <c r="L306" s="150" t="s">
        <v>34</v>
      </c>
      <c r="M306" s="78">
        <v>2005</v>
      </c>
      <c r="N306" s="150" t="s">
        <v>947</v>
      </c>
      <c r="O306" s="75">
        <v>39511</v>
      </c>
      <c r="P306" s="75">
        <f t="shared" si="35"/>
        <v>41337</v>
      </c>
      <c r="Q306" s="74"/>
      <c r="R306" s="74"/>
      <c r="S306" s="74"/>
      <c r="T306" s="73" t="s">
        <v>864</v>
      </c>
      <c r="U306" s="72">
        <v>724862430</v>
      </c>
      <c r="V306" s="55" t="str">
        <f>VLOOKUP(U306,'[1]Tel.sez.'!$C$42:$D$221,2,FALSE)</f>
        <v>V kanceláři</v>
      </c>
      <c r="W306" s="71"/>
      <c r="AC306" s="224" t="s">
        <v>946</v>
      </c>
      <c r="AD306" s="1" t="b">
        <f>ISERROR(FIND(G306, AC306))</f>
        <v>1</v>
      </c>
      <c r="AE306" s="1" t="b">
        <f>ISERROR(FIND(E306, AC306))</f>
        <v>1</v>
      </c>
      <c r="AF306" s="1" t="str">
        <f t="shared" si="29"/>
        <v>Chyba</v>
      </c>
    </row>
    <row r="307" spans="1:32" ht="14.1" customHeight="1" x14ac:dyDescent="0.2">
      <c r="A307" s="38">
        <v>279</v>
      </c>
      <c r="B307" s="48" t="s">
        <v>945</v>
      </c>
      <c r="C307" s="47" t="s">
        <v>944</v>
      </c>
      <c r="D307" s="227" t="s">
        <v>53</v>
      </c>
      <c r="E307" s="35" t="s">
        <v>943</v>
      </c>
      <c r="F307" s="53" t="s">
        <v>513</v>
      </c>
      <c r="G307" s="51">
        <v>117.86</v>
      </c>
      <c r="H307" s="51" t="s">
        <v>942</v>
      </c>
      <c r="I307" s="50">
        <v>1975</v>
      </c>
      <c r="J307" s="29">
        <v>45017</v>
      </c>
      <c r="K307" s="29"/>
      <c r="L307" s="42" t="s">
        <v>333</v>
      </c>
      <c r="M307" s="50">
        <v>2004</v>
      </c>
      <c r="N307" s="42" t="s">
        <v>941</v>
      </c>
      <c r="O307" s="28">
        <v>45040</v>
      </c>
      <c r="P307" s="28">
        <f t="shared" si="35"/>
        <v>46867</v>
      </c>
      <c r="Q307" s="28" t="s">
        <v>940</v>
      </c>
      <c r="R307" s="28">
        <v>44951</v>
      </c>
      <c r="S307" s="28">
        <f t="shared" ref="S307:S316" si="36">EDATE(R307,60)</f>
        <v>46777</v>
      </c>
      <c r="T307" s="27" t="s">
        <v>864</v>
      </c>
      <c r="U307" s="26">
        <v>724862430</v>
      </c>
      <c r="V307" s="25" t="str">
        <f>VLOOKUP(U307,'[1]Tel.sez.'!$C$42:$D$221,2,FALSE)</f>
        <v>V kanceláři</v>
      </c>
      <c r="W307" s="24"/>
      <c r="AC307" s="126" t="s">
        <v>939</v>
      </c>
      <c r="AD307" s="1" t="b">
        <f>ISERROR(FIND(G307, AC307))</f>
        <v>1</v>
      </c>
      <c r="AE307" s="1" t="b">
        <f>ISERROR(FIND(E307, AC307))</f>
        <v>1</v>
      </c>
      <c r="AF307" s="1" t="str">
        <f t="shared" si="29"/>
        <v>Chyba</v>
      </c>
    </row>
    <row r="308" spans="1:32" ht="14.1" customHeight="1" x14ac:dyDescent="0.2">
      <c r="A308" s="38">
        <v>117</v>
      </c>
      <c r="B308" s="48" t="s">
        <v>938</v>
      </c>
      <c r="C308" s="47" t="s">
        <v>937</v>
      </c>
      <c r="D308" s="227" t="s">
        <v>53</v>
      </c>
      <c r="E308" s="35" t="s">
        <v>936</v>
      </c>
      <c r="F308" s="53" t="s">
        <v>513</v>
      </c>
      <c r="G308" s="264">
        <v>120.593</v>
      </c>
      <c r="H308" s="51" t="s">
        <v>935</v>
      </c>
      <c r="I308" s="50">
        <v>1984</v>
      </c>
      <c r="J308" s="29">
        <v>44317</v>
      </c>
      <c r="K308" s="29"/>
      <c r="L308" s="42" t="s">
        <v>333</v>
      </c>
      <c r="M308" s="30">
        <v>2004</v>
      </c>
      <c r="N308" s="29" t="s">
        <v>934</v>
      </c>
      <c r="O308" s="28">
        <v>44342</v>
      </c>
      <c r="P308" s="28">
        <f t="shared" si="35"/>
        <v>46168</v>
      </c>
      <c r="Q308" s="28" t="s">
        <v>933</v>
      </c>
      <c r="R308" s="28">
        <v>44342</v>
      </c>
      <c r="S308" s="28">
        <f t="shared" si="36"/>
        <v>46168</v>
      </c>
      <c r="T308" s="27" t="s">
        <v>836</v>
      </c>
      <c r="U308" s="26">
        <v>725339118</v>
      </c>
      <c r="V308" s="25" t="str">
        <f>VLOOKUP(U308,'[1]Tel.sez.'!$C$42:$D$221,2,FALSE)</f>
        <v>V kanceláři</v>
      </c>
      <c r="W308" s="24"/>
      <c r="AC308" s="224" t="s">
        <v>932</v>
      </c>
      <c r="AD308" s="1" t="b">
        <f>ISERROR(FIND(G308, AC308))</f>
        <v>1</v>
      </c>
      <c r="AE308" s="1" t="b">
        <f>ISERROR(FIND(E308, AC308))</f>
        <v>1</v>
      </c>
      <c r="AF308" s="1" t="str">
        <f t="shared" si="29"/>
        <v>Chyba</v>
      </c>
    </row>
    <row r="309" spans="1:32" ht="14.1" customHeight="1" x14ac:dyDescent="0.2">
      <c r="A309" s="38">
        <v>201</v>
      </c>
      <c r="B309" s="48" t="s">
        <v>931</v>
      </c>
      <c r="C309" s="47" t="s">
        <v>930</v>
      </c>
      <c r="D309" s="227" t="s">
        <v>53</v>
      </c>
      <c r="E309" s="35" t="s">
        <v>907</v>
      </c>
      <c r="F309" s="53" t="s">
        <v>513</v>
      </c>
      <c r="G309" s="51">
        <v>122.02200000000001</v>
      </c>
      <c r="H309" s="51" t="s">
        <v>929</v>
      </c>
      <c r="I309" s="50">
        <v>1984</v>
      </c>
      <c r="J309" s="29">
        <v>44652</v>
      </c>
      <c r="K309" s="29"/>
      <c r="L309" s="42" t="s">
        <v>333</v>
      </c>
      <c r="M309" s="50">
        <v>2011</v>
      </c>
      <c r="N309" s="210" t="s">
        <v>928</v>
      </c>
      <c r="O309" s="28">
        <v>44663</v>
      </c>
      <c r="P309" s="28">
        <f t="shared" si="35"/>
        <v>46489</v>
      </c>
      <c r="Q309" s="28" t="s">
        <v>927</v>
      </c>
      <c r="R309" s="28">
        <v>44670</v>
      </c>
      <c r="S309" s="28">
        <f t="shared" si="36"/>
        <v>46496</v>
      </c>
      <c r="T309" s="27" t="s">
        <v>864</v>
      </c>
      <c r="U309" s="26">
        <v>724862430</v>
      </c>
      <c r="V309" s="25" t="str">
        <f>VLOOKUP(U309,'[1]Tel.sez.'!$C$42:$D$221,2,FALSE)</f>
        <v>V kanceláři</v>
      </c>
      <c r="W309" s="24"/>
      <c r="AC309" s="126" t="s">
        <v>926</v>
      </c>
      <c r="AD309" s="1" t="b">
        <f>ISERROR(FIND(G309, AC309))</f>
        <v>1</v>
      </c>
      <c r="AE309" s="1" t="b">
        <f>ISERROR(FIND(E309, AC309))</f>
        <v>1</v>
      </c>
      <c r="AF309" s="1" t="str">
        <f t="shared" si="29"/>
        <v>Chyba</v>
      </c>
    </row>
    <row r="310" spans="1:32" ht="13.5" customHeight="1" x14ac:dyDescent="0.2">
      <c r="A310" s="38">
        <v>202</v>
      </c>
      <c r="B310" s="48" t="s">
        <v>925</v>
      </c>
      <c r="C310" s="47" t="s">
        <v>924</v>
      </c>
      <c r="D310" s="227" t="s">
        <v>53</v>
      </c>
      <c r="E310" s="35" t="s">
        <v>907</v>
      </c>
      <c r="F310" s="53" t="s">
        <v>513</v>
      </c>
      <c r="G310" s="51">
        <v>122.72199999999999</v>
      </c>
      <c r="H310" s="51" t="s">
        <v>923</v>
      </c>
      <c r="I310" s="50">
        <v>2002</v>
      </c>
      <c r="J310" s="29">
        <v>44652</v>
      </c>
      <c r="K310" s="29"/>
      <c r="L310" s="42" t="s">
        <v>333</v>
      </c>
      <c r="M310" s="50">
        <v>2002</v>
      </c>
      <c r="N310" s="210" t="s">
        <v>922</v>
      </c>
      <c r="O310" s="28">
        <v>44663</v>
      </c>
      <c r="P310" s="28">
        <f t="shared" si="35"/>
        <v>46489</v>
      </c>
      <c r="Q310" s="28" t="s">
        <v>921</v>
      </c>
      <c r="R310" s="28">
        <v>44812</v>
      </c>
      <c r="S310" s="28">
        <f t="shared" si="36"/>
        <v>46638</v>
      </c>
      <c r="T310" s="27" t="s">
        <v>864</v>
      </c>
      <c r="U310" s="26">
        <v>724862430</v>
      </c>
      <c r="V310" s="25" t="str">
        <f>VLOOKUP(U310,'[1]Tel.sez.'!$C$42:$D$221,2,FALSE)</f>
        <v>V kanceláři</v>
      </c>
      <c r="W310" s="24"/>
      <c r="AC310" s="126" t="s">
        <v>920</v>
      </c>
      <c r="AD310" s="1" t="b">
        <f>ISERROR(FIND(G310, AC310))</f>
        <v>1</v>
      </c>
      <c r="AE310" s="1" t="b">
        <f>ISERROR(FIND(E310, AC310))</f>
        <v>1</v>
      </c>
      <c r="AF310" s="1" t="str">
        <f t="shared" si="29"/>
        <v>Chyba</v>
      </c>
    </row>
    <row r="311" spans="1:32" ht="14.1" customHeight="1" x14ac:dyDescent="0.2">
      <c r="A311" s="38">
        <v>313</v>
      </c>
      <c r="B311" s="37" t="s">
        <v>919</v>
      </c>
      <c r="C311" s="37" t="s">
        <v>918</v>
      </c>
      <c r="D311" s="36" t="s">
        <v>7</v>
      </c>
      <c r="E311" s="35" t="s">
        <v>907</v>
      </c>
      <c r="F311" s="53" t="s">
        <v>513</v>
      </c>
      <c r="G311" s="52">
        <v>123.136</v>
      </c>
      <c r="H311" s="51" t="s">
        <v>873</v>
      </c>
      <c r="I311" s="50">
        <v>2008</v>
      </c>
      <c r="J311" s="42">
        <v>45170</v>
      </c>
      <c r="K311" s="42"/>
      <c r="L311" s="42" t="s">
        <v>333</v>
      </c>
      <c r="M311" s="41">
        <v>2008</v>
      </c>
      <c r="N311" s="42" t="s">
        <v>917</v>
      </c>
      <c r="O311" s="28">
        <v>45174</v>
      </c>
      <c r="P311" s="28">
        <f t="shared" si="35"/>
        <v>47001</v>
      </c>
      <c r="Q311" s="28" t="str">
        <f>VLOOKUP(E311,'[1]PZ a UTZ'!$C$341:$H$464,5,FALSE)</f>
        <v>PZ 0967/08-E.49</v>
      </c>
      <c r="R311" s="28">
        <f>VLOOKUP(E311,'[1]PZ a UTZ'!$C$341:$H$464,6,FALSE)</f>
        <v>45187</v>
      </c>
      <c r="S311" s="28">
        <f t="shared" si="36"/>
        <v>47014</v>
      </c>
      <c r="T311" s="27" t="s">
        <v>836</v>
      </c>
      <c r="U311" s="26">
        <v>725339118</v>
      </c>
      <c r="V311" s="25" t="str">
        <f>VLOOKUP(U311,'[1]Tel.sez.'!$C$42:$D$221,2,FALSE)</f>
        <v>V kanceláři</v>
      </c>
      <c r="W311" s="24"/>
      <c r="AC311" s="124" t="s">
        <v>916</v>
      </c>
      <c r="AD311" s="1" t="b">
        <f>ISERROR(FIND(G311, AC311))</f>
        <v>1</v>
      </c>
      <c r="AE311" s="1" t="b">
        <f>ISERROR(FIND(E311, AC311))</f>
        <v>1</v>
      </c>
      <c r="AF311" s="1" t="str">
        <f t="shared" si="29"/>
        <v>Chyba</v>
      </c>
    </row>
    <row r="312" spans="1:32" ht="14.1" customHeight="1" x14ac:dyDescent="0.2">
      <c r="A312" s="38">
        <v>293</v>
      </c>
      <c r="B312" s="48" t="s">
        <v>915</v>
      </c>
      <c r="C312" s="47" t="s">
        <v>914</v>
      </c>
      <c r="D312" s="227" t="s">
        <v>53</v>
      </c>
      <c r="E312" s="35" t="s">
        <v>907</v>
      </c>
      <c r="F312" s="53" t="s">
        <v>513</v>
      </c>
      <c r="G312" s="51">
        <v>123.613</v>
      </c>
      <c r="H312" s="51" t="s">
        <v>913</v>
      </c>
      <c r="I312" s="50">
        <v>2008</v>
      </c>
      <c r="J312" s="42">
        <v>45078</v>
      </c>
      <c r="K312" s="42"/>
      <c r="L312" s="42" t="s">
        <v>333</v>
      </c>
      <c r="M312" s="50">
        <v>2008</v>
      </c>
      <c r="N312" s="42" t="s">
        <v>912</v>
      </c>
      <c r="O312" s="28">
        <v>45078</v>
      </c>
      <c r="P312" s="28">
        <f t="shared" si="35"/>
        <v>46905</v>
      </c>
      <c r="Q312" s="28" t="s">
        <v>911</v>
      </c>
      <c r="R312" s="28">
        <v>45187</v>
      </c>
      <c r="S312" s="28">
        <f t="shared" si="36"/>
        <v>47014</v>
      </c>
      <c r="T312" s="27" t="s">
        <v>836</v>
      </c>
      <c r="U312" s="26">
        <v>725339118</v>
      </c>
      <c r="V312" s="25" t="str">
        <f>VLOOKUP(U312,'[1]Tel.sez.'!$C$42:$D$221,2,FALSE)</f>
        <v>V kanceláři</v>
      </c>
      <c r="W312" s="24"/>
      <c r="AC312" s="124" t="s">
        <v>910</v>
      </c>
      <c r="AD312" s="1" t="b">
        <f>ISERROR(FIND(G312, AC312))</f>
        <v>1</v>
      </c>
      <c r="AE312" s="1" t="b">
        <f>ISERROR(FIND(E312, AC312))</f>
        <v>1</v>
      </c>
      <c r="AF312" s="1" t="str">
        <f t="shared" si="29"/>
        <v>Chyba</v>
      </c>
    </row>
    <row r="313" spans="1:32" ht="14.1" customHeight="1" x14ac:dyDescent="0.2">
      <c r="A313" s="38">
        <v>400</v>
      </c>
      <c r="B313" s="48" t="s">
        <v>909</v>
      </c>
      <c r="C313" s="47" t="s">
        <v>908</v>
      </c>
      <c r="D313" s="227" t="s">
        <v>53</v>
      </c>
      <c r="E313" s="35" t="s">
        <v>907</v>
      </c>
      <c r="F313" s="53" t="s">
        <v>513</v>
      </c>
      <c r="G313" s="51">
        <v>124.88200000000001</v>
      </c>
      <c r="H313" s="51" t="s">
        <v>906</v>
      </c>
      <c r="I313" s="50">
        <v>1989</v>
      </c>
      <c r="J313" s="29">
        <v>44317</v>
      </c>
      <c r="K313" s="29"/>
      <c r="L313" s="29" t="s">
        <v>859</v>
      </c>
      <c r="M313" s="30">
        <v>1989</v>
      </c>
      <c r="N313" s="29" t="s">
        <v>905</v>
      </c>
      <c r="O313" s="28">
        <v>45519</v>
      </c>
      <c r="P313" s="28">
        <f t="shared" si="35"/>
        <v>47345</v>
      </c>
      <c r="Q313" s="28" t="s">
        <v>904</v>
      </c>
      <c r="R313" s="28">
        <v>44342</v>
      </c>
      <c r="S313" s="28">
        <f t="shared" si="36"/>
        <v>46168</v>
      </c>
      <c r="T313" s="27" t="s">
        <v>836</v>
      </c>
      <c r="U313" s="26">
        <v>725339118</v>
      </c>
      <c r="V313" s="25" t="str">
        <f>VLOOKUP(U313,'[1]Tel.sez.'!$C$42:$D$221,2,FALSE)</f>
        <v>V kanceláři</v>
      </c>
      <c r="W313" s="141" t="s">
        <v>897</v>
      </c>
      <c r="AC313" s="126" t="s">
        <v>896</v>
      </c>
      <c r="AD313" s="1" t="b">
        <f>ISERROR(FIND(G313, AC313))</f>
        <v>1</v>
      </c>
      <c r="AE313" s="1" t="b">
        <f>ISERROR(FIND(E313, AC313))</f>
        <v>0</v>
      </c>
      <c r="AF313" s="1" t="str">
        <f t="shared" si="29"/>
        <v>Ano</v>
      </c>
    </row>
    <row r="314" spans="1:32" ht="14.1" customHeight="1" x14ac:dyDescent="0.2">
      <c r="A314" s="38">
        <v>401</v>
      </c>
      <c r="B314" s="48" t="s">
        <v>903</v>
      </c>
      <c r="C314" s="47" t="s">
        <v>902</v>
      </c>
      <c r="D314" s="227" t="s">
        <v>53</v>
      </c>
      <c r="E314" s="35" t="s">
        <v>901</v>
      </c>
      <c r="F314" s="53" t="s">
        <v>513</v>
      </c>
      <c r="G314" s="51">
        <v>127.88500000000001</v>
      </c>
      <c r="H314" s="51" t="s">
        <v>900</v>
      </c>
      <c r="I314" s="50">
        <v>1981</v>
      </c>
      <c r="J314" s="29">
        <v>44317</v>
      </c>
      <c r="K314" s="29"/>
      <c r="L314" s="29" t="s">
        <v>859</v>
      </c>
      <c r="M314" s="50">
        <v>1989</v>
      </c>
      <c r="N314" s="29" t="s">
        <v>899</v>
      </c>
      <c r="O314" s="28">
        <v>45519</v>
      </c>
      <c r="P314" s="28">
        <f t="shared" si="35"/>
        <v>47345</v>
      </c>
      <c r="Q314" s="28" t="s">
        <v>898</v>
      </c>
      <c r="R314" s="28">
        <v>44342</v>
      </c>
      <c r="S314" s="28">
        <f t="shared" si="36"/>
        <v>46168</v>
      </c>
      <c r="T314" s="27" t="s">
        <v>836</v>
      </c>
      <c r="U314" s="26">
        <v>725339118</v>
      </c>
      <c r="V314" s="25" t="str">
        <f>VLOOKUP(U314,'[1]Tel.sez.'!$C$42:$D$221,2,FALSE)</f>
        <v>V kanceláři</v>
      </c>
      <c r="W314" s="141" t="s">
        <v>897</v>
      </c>
      <c r="AC314" s="85" t="s">
        <v>896</v>
      </c>
      <c r="AD314" s="1" t="b">
        <f>ISERROR(FIND(G314, AC314))</f>
        <v>1</v>
      </c>
      <c r="AE314" s="1" t="b">
        <f>ISERROR(FIND(E314, AC314))</f>
        <v>1</v>
      </c>
      <c r="AF314" s="1" t="str">
        <f t="shared" si="29"/>
        <v>Chyba</v>
      </c>
    </row>
    <row r="315" spans="1:32" ht="14.1" customHeight="1" x14ac:dyDescent="0.2">
      <c r="A315" s="38">
        <v>105</v>
      </c>
      <c r="B315" s="48" t="s">
        <v>895</v>
      </c>
      <c r="C315" s="47" t="s">
        <v>894</v>
      </c>
      <c r="D315" s="227" t="s">
        <v>53</v>
      </c>
      <c r="E315" s="35" t="s">
        <v>893</v>
      </c>
      <c r="F315" s="53" t="s">
        <v>513</v>
      </c>
      <c r="G315" s="51">
        <v>129.54499999999999</v>
      </c>
      <c r="H315" s="51" t="s">
        <v>892</v>
      </c>
      <c r="I315" s="50">
        <v>1986</v>
      </c>
      <c r="J315" s="42">
        <v>44256</v>
      </c>
      <c r="K315" s="42"/>
      <c r="L315" s="42" t="s">
        <v>891</v>
      </c>
      <c r="M315" s="50">
        <v>1988</v>
      </c>
      <c r="N315" s="42" t="s">
        <v>890</v>
      </c>
      <c r="O315" s="28">
        <v>44279</v>
      </c>
      <c r="P315" s="28">
        <f t="shared" si="35"/>
        <v>46105</v>
      </c>
      <c r="Q315" s="28" t="s">
        <v>889</v>
      </c>
      <c r="R315" s="28">
        <v>44356</v>
      </c>
      <c r="S315" s="28">
        <f t="shared" si="36"/>
        <v>46182</v>
      </c>
      <c r="T315" s="27" t="s">
        <v>864</v>
      </c>
      <c r="U315" s="26">
        <v>724862430</v>
      </c>
      <c r="V315" s="25" t="str">
        <f>VLOOKUP(U315,'[1]Tel.sez.'!$C$42:$D$221,2,FALSE)</f>
        <v>V kanceláři</v>
      </c>
      <c r="W315" s="24"/>
      <c r="AC315" s="126" t="s">
        <v>888</v>
      </c>
      <c r="AD315" s="1" t="b">
        <f>ISERROR(FIND(G315, AC315))</f>
        <v>1</v>
      </c>
      <c r="AE315" s="1" t="b">
        <f>ISERROR(FIND(E315, AC315))</f>
        <v>1</v>
      </c>
      <c r="AF315" s="1" t="str">
        <f t="shared" si="29"/>
        <v>Chyba</v>
      </c>
    </row>
    <row r="316" spans="1:32" ht="14.1" customHeight="1" x14ac:dyDescent="0.2">
      <c r="A316" s="38">
        <v>106</v>
      </c>
      <c r="B316" s="48" t="s">
        <v>885</v>
      </c>
      <c r="C316" s="47" t="s">
        <v>884</v>
      </c>
      <c r="D316" s="36" t="s">
        <v>7</v>
      </c>
      <c r="E316" s="35" t="s">
        <v>883</v>
      </c>
      <c r="F316" s="53" t="s">
        <v>513</v>
      </c>
      <c r="G316" s="52">
        <v>130.208</v>
      </c>
      <c r="H316" s="51" t="s">
        <v>624</v>
      </c>
      <c r="I316" s="147">
        <v>1980</v>
      </c>
      <c r="J316" s="42">
        <v>44256</v>
      </c>
      <c r="K316" s="42"/>
      <c r="L316" s="42" t="s">
        <v>333</v>
      </c>
      <c r="M316" s="41">
        <v>2015</v>
      </c>
      <c r="N316" s="42" t="s">
        <v>887</v>
      </c>
      <c r="O316" s="28">
        <v>44279</v>
      </c>
      <c r="P316" s="28">
        <f t="shared" si="35"/>
        <v>46105</v>
      </c>
      <c r="Q316" s="28" t="str">
        <f>VLOOKUP(E316,'[1]PZ a UTZ'!$C$341:$H$464,5,FALSE)</f>
        <v>PZ 10166/96-E.49</v>
      </c>
      <c r="R316" s="28">
        <f>VLOOKUP(E316,'[1]PZ a UTZ'!$C$341:$H$464,6,FALSE)</f>
        <v>44327</v>
      </c>
      <c r="S316" s="28">
        <f t="shared" si="36"/>
        <v>46153</v>
      </c>
      <c r="T316" s="27" t="s">
        <v>836</v>
      </c>
      <c r="U316" s="26">
        <v>725339118</v>
      </c>
      <c r="V316" s="25" t="str">
        <f>VLOOKUP(U316,'[1]Tel.sez.'!$C$42:$D$221,2,FALSE)</f>
        <v>V kanceláři</v>
      </c>
      <c r="W316" s="24"/>
      <c r="AC316" s="263" t="s">
        <v>886</v>
      </c>
      <c r="AD316" s="1" t="b">
        <f>ISERROR(FIND(G316, AC316))</f>
        <v>1</v>
      </c>
      <c r="AE316" s="1" t="b">
        <f>ISERROR(FIND(E316, AC316))</f>
        <v>1</v>
      </c>
      <c r="AF316" s="1" t="str">
        <f t="shared" si="29"/>
        <v>Chyba</v>
      </c>
    </row>
    <row r="317" spans="1:32" ht="14.1" customHeight="1" x14ac:dyDescent="0.25">
      <c r="A317" s="38">
        <v>471</v>
      </c>
      <c r="B317" s="153" t="s">
        <v>885</v>
      </c>
      <c r="C317" s="152" t="s">
        <v>884</v>
      </c>
      <c r="D317" s="83" t="s">
        <v>41</v>
      </c>
      <c r="E317" s="82" t="s">
        <v>883</v>
      </c>
      <c r="F317" s="81" t="s">
        <v>513</v>
      </c>
      <c r="G317" s="80">
        <v>130.208</v>
      </c>
      <c r="H317" s="79" t="s">
        <v>617</v>
      </c>
      <c r="I317" s="78">
        <v>1988</v>
      </c>
      <c r="J317" s="150">
        <v>44256</v>
      </c>
      <c r="K317" s="150"/>
      <c r="L317" s="150" t="s">
        <v>463</v>
      </c>
      <c r="M317" s="151"/>
      <c r="N317" s="150" t="s">
        <v>882</v>
      </c>
      <c r="O317" s="75">
        <v>41381</v>
      </c>
      <c r="P317" s="75">
        <f t="shared" si="35"/>
        <v>43207</v>
      </c>
      <c r="Q317" s="74"/>
      <c r="R317" s="74"/>
      <c r="S317" s="74"/>
      <c r="T317" s="73" t="s">
        <v>836</v>
      </c>
      <c r="U317" s="72">
        <v>725339118</v>
      </c>
      <c r="V317" s="55" t="str">
        <f>VLOOKUP(U317,'[1]Tel.sez.'!$C$42:$D$221,2,FALSE)</f>
        <v>V kanceláři</v>
      </c>
      <c r="W317" s="71"/>
      <c r="AC317" s="124" t="s">
        <v>881</v>
      </c>
      <c r="AD317" s="1" t="b">
        <f>ISERROR(FIND(G317, AC317))</f>
        <v>1</v>
      </c>
      <c r="AE317" s="1" t="b">
        <f>ISERROR(FIND(E317, AC317))</f>
        <v>1</v>
      </c>
      <c r="AF317" s="1" t="str">
        <f t="shared" si="29"/>
        <v>Chyba</v>
      </c>
    </row>
    <row r="318" spans="1:32" ht="14.1" customHeight="1" x14ac:dyDescent="0.2">
      <c r="A318" s="38">
        <v>121</v>
      </c>
      <c r="B318" s="165" t="s">
        <v>880</v>
      </c>
      <c r="C318" s="164" t="s">
        <v>879</v>
      </c>
      <c r="D318" s="235" t="s">
        <v>53</v>
      </c>
      <c r="E318" s="66" t="s">
        <v>847</v>
      </c>
      <c r="F318" s="65" t="s">
        <v>513</v>
      </c>
      <c r="G318" s="161">
        <v>134.661</v>
      </c>
      <c r="H318" s="161" t="s">
        <v>878</v>
      </c>
      <c r="I318" s="50">
        <v>1988</v>
      </c>
      <c r="J318" s="61">
        <v>44348</v>
      </c>
      <c r="K318" s="61"/>
      <c r="L318" s="61" t="s">
        <v>569</v>
      </c>
      <c r="M318" s="60">
        <v>2019</v>
      </c>
      <c r="N318" s="61" t="s">
        <v>877</v>
      </c>
      <c r="O318" s="58">
        <v>44356</v>
      </c>
      <c r="P318" s="58">
        <f t="shared" si="35"/>
        <v>46182</v>
      </c>
      <c r="Q318" s="28" t="s">
        <v>876</v>
      </c>
      <c r="R318" s="58">
        <v>44356</v>
      </c>
      <c r="S318" s="58">
        <f>EDATE(R318,60)</f>
        <v>46182</v>
      </c>
      <c r="T318" s="57" t="s">
        <v>864</v>
      </c>
      <c r="U318" s="26">
        <v>724862430</v>
      </c>
      <c r="V318" s="25" t="str">
        <f>VLOOKUP(U318,'[1]Tel.sez.'!$C$42:$D$221,2,FALSE)</f>
        <v>V kanceláři</v>
      </c>
      <c r="W318" s="141" t="s">
        <v>875</v>
      </c>
      <c r="AC318" s="124" t="s">
        <v>874</v>
      </c>
      <c r="AD318" s="1" t="b">
        <f>ISERROR(FIND(G318, AC318))</f>
        <v>1</v>
      </c>
      <c r="AE318" s="1" t="b">
        <f>ISERROR(FIND(E318, AC318))</f>
        <v>1</v>
      </c>
      <c r="AF318" s="1" t="str">
        <f t="shared" si="29"/>
        <v>Chyba</v>
      </c>
    </row>
    <row r="319" spans="1:32" ht="14.1" customHeight="1" x14ac:dyDescent="0.2">
      <c r="A319" s="38">
        <v>107</v>
      </c>
      <c r="B319" s="37" t="s">
        <v>870</v>
      </c>
      <c r="C319" s="37" t="s">
        <v>869</v>
      </c>
      <c r="D319" s="36" t="s">
        <v>7</v>
      </c>
      <c r="E319" s="35" t="s">
        <v>847</v>
      </c>
      <c r="F319" s="53" t="s">
        <v>513</v>
      </c>
      <c r="G319" s="52">
        <v>134.95699999999999</v>
      </c>
      <c r="H319" s="51" t="s">
        <v>873</v>
      </c>
      <c r="I319" s="50">
        <v>1988</v>
      </c>
      <c r="J319" s="42">
        <v>44256</v>
      </c>
      <c r="K319" s="42"/>
      <c r="L319" s="42" t="s">
        <v>859</v>
      </c>
      <c r="M319" s="50">
        <v>1988</v>
      </c>
      <c r="N319" s="42" t="s">
        <v>872</v>
      </c>
      <c r="O319" s="28">
        <v>44285</v>
      </c>
      <c r="P319" s="28">
        <f t="shared" si="35"/>
        <v>46111</v>
      </c>
      <c r="Q319" s="28" t="str">
        <f>VLOOKUP(E319,'[1]PZ a UTZ'!$C$341:$H$464,5,FALSE)</f>
        <v>PZ 10167/96-E.49</v>
      </c>
      <c r="R319" s="28">
        <f>VLOOKUP(E319,'[1]PZ a UTZ'!$C$341:$H$464,6,FALSE)</f>
        <v>44356</v>
      </c>
      <c r="S319" s="28">
        <f>EDATE(R319,60)</f>
        <v>46182</v>
      </c>
      <c r="T319" s="27" t="s">
        <v>864</v>
      </c>
      <c r="U319" s="26">
        <v>724862430</v>
      </c>
      <c r="V319" s="25" t="str">
        <f>VLOOKUP(U319,'[1]Tel.sez.'!$C$42:$D$221,2,FALSE)</f>
        <v>V kanceláři</v>
      </c>
      <c r="W319" s="24"/>
      <c r="AC319" s="124" t="s">
        <v>871</v>
      </c>
      <c r="AD319" s="1" t="b">
        <f>ISERROR(FIND(G319, AC319))</f>
        <v>1</v>
      </c>
      <c r="AE319" s="1" t="b">
        <f>ISERROR(FIND(E319, AC319))</f>
        <v>1</v>
      </c>
      <c r="AF319" s="1" t="str">
        <f t="shared" si="29"/>
        <v>Chyba</v>
      </c>
    </row>
    <row r="320" spans="1:32" ht="14.1" customHeight="1" x14ac:dyDescent="0.25">
      <c r="A320" s="38">
        <v>108</v>
      </c>
      <c r="B320" s="84" t="s">
        <v>870</v>
      </c>
      <c r="C320" s="84" t="s">
        <v>869</v>
      </c>
      <c r="D320" s="83" t="s">
        <v>41</v>
      </c>
      <c r="E320" s="82" t="s">
        <v>847</v>
      </c>
      <c r="F320" s="81" t="s">
        <v>513</v>
      </c>
      <c r="G320" s="80">
        <v>134.95699999999999</v>
      </c>
      <c r="H320" s="79" t="s">
        <v>868</v>
      </c>
      <c r="I320" s="78">
        <v>1988</v>
      </c>
      <c r="J320" s="150">
        <v>44256</v>
      </c>
      <c r="K320" s="150"/>
      <c r="L320" s="150" t="s">
        <v>867</v>
      </c>
      <c r="M320" s="78" t="s">
        <v>866</v>
      </c>
      <c r="N320" s="150" t="s">
        <v>865</v>
      </c>
      <c r="O320" s="75">
        <v>44285</v>
      </c>
      <c r="P320" s="75">
        <f t="shared" si="35"/>
        <v>46111</v>
      </c>
      <c r="Q320" s="74"/>
      <c r="R320" s="74"/>
      <c r="S320" s="74"/>
      <c r="T320" s="73" t="s">
        <v>864</v>
      </c>
      <c r="U320" s="72">
        <v>724862430</v>
      </c>
      <c r="V320" s="55" t="str">
        <f>VLOOKUP(U320,'[1]Tel.sez.'!$C$42:$D$221,2,FALSE)</f>
        <v>V kanceláři</v>
      </c>
      <c r="W320" s="71"/>
      <c r="AC320" s="224" t="s">
        <v>863</v>
      </c>
      <c r="AD320" s="1" t="b">
        <f>ISERROR(FIND(G320, AC320))</f>
        <v>1</v>
      </c>
      <c r="AE320" s="1" t="b">
        <f>ISERROR(FIND(E320, AC320))</f>
        <v>1</v>
      </c>
      <c r="AF320" s="1" t="str">
        <f t="shared" si="29"/>
        <v>Chyba</v>
      </c>
    </row>
    <row r="321" spans="1:32" ht="14.1" customHeight="1" x14ac:dyDescent="0.2">
      <c r="A321" s="38">
        <v>438</v>
      </c>
      <c r="B321" s="103" t="s">
        <v>862</v>
      </c>
      <c r="C321" s="102" t="s">
        <v>861</v>
      </c>
      <c r="D321" s="262" t="s">
        <v>37</v>
      </c>
      <c r="E321" s="35" t="s">
        <v>860</v>
      </c>
      <c r="F321" s="53" t="s">
        <v>513</v>
      </c>
      <c r="G321" s="52">
        <v>134.95699999999999</v>
      </c>
      <c r="H321" s="51"/>
      <c r="I321" s="50">
        <v>1986</v>
      </c>
      <c r="J321" s="42">
        <v>43739</v>
      </c>
      <c r="K321" s="42"/>
      <c r="L321" s="42" t="s">
        <v>859</v>
      </c>
      <c r="M321" s="41">
        <v>1989</v>
      </c>
      <c r="N321" s="42" t="s">
        <v>858</v>
      </c>
      <c r="O321" s="28">
        <v>45580</v>
      </c>
      <c r="P321" s="28">
        <f t="shared" si="35"/>
        <v>47406</v>
      </c>
      <c r="Q321" s="28" t="s">
        <v>857</v>
      </c>
      <c r="R321" s="28">
        <v>44396</v>
      </c>
      <c r="S321" s="28">
        <f t="shared" ref="S321:S327" si="37">EDATE(R321,60)</f>
        <v>46222</v>
      </c>
      <c r="T321" s="27" t="s">
        <v>814</v>
      </c>
      <c r="U321" s="26">
        <v>607064526</v>
      </c>
      <c r="V321" s="25" t="str">
        <f>VLOOKUP(U321,'[1]Tel.sez.'!$C$42:$D$221,2,FALSE)</f>
        <v>V kanceláři</v>
      </c>
      <c r="W321" s="24"/>
      <c r="AC321" s="126" t="s">
        <v>856</v>
      </c>
      <c r="AD321" s="1" t="b">
        <f>ISERROR(FIND(G321, AC321))</f>
        <v>1</v>
      </c>
      <c r="AE321" s="1" t="b">
        <f>ISERROR(FIND(E321, AC321))</f>
        <v>1</v>
      </c>
      <c r="AF321" s="1" t="str">
        <f t="shared" si="29"/>
        <v>Chyba</v>
      </c>
    </row>
    <row r="322" spans="1:32" ht="14.1" customHeight="1" x14ac:dyDescent="0.2">
      <c r="A322" s="38">
        <v>122</v>
      </c>
      <c r="B322" s="48" t="s">
        <v>855</v>
      </c>
      <c r="C322" s="47" t="s">
        <v>854</v>
      </c>
      <c r="D322" s="227" t="s">
        <v>53</v>
      </c>
      <c r="E322" s="35" t="s">
        <v>847</v>
      </c>
      <c r="F322" s="53" t="s">
        <v>513</v>
      </c>
      <c r="G322" s="51">
        <v>135.95699999999999</v>
      </c>
      <c r="H322" s="51" t="s">
        <v>853</v>
      </c>
      <c r="I322" s="50">
        <v>1986</v>
      </c>
      <c r="J322" s="42">
        <v>44348</v>
      </c>
      <c r="K322" s="42"/>
      <c r="L322" s="29" t="s">
        <v>418</v>
      </c>
      <c r="M322" s="41">
        <v>2017</v>
      </c>
      <c r="N322" s="42" t="s">
        <v>852</v>
      </c>
      <c r="O322" s="28">
        <v>44356</v>
      </c>
      <c r="P322" s="28">
        <f t="shared" si="35"/>
        <v>46182</v>
      </c>
      <c r="Q322" s="28" t="s">
        <v>851</v>
      </c>
      <c r="R322" s="28">
        <v>44356</v>
      </c>
      <c r="S322" s="28">
        <f t="shared" si="37"/>
        <v>46182</v>
      </c>
      <c r="T322" s="27" t="s">
        <v>836</v>
      </c>
      <c r="U322" s="26">
        <v>725339118</v>
      </c>
      <c r="V322" s="25" t="str">
        <f>VLOOKUP(U322,'[1]Tel.sez.'!$C$42:$D$221,2,FALSE)</f>
        <v>V kanceláři</v>
      </c>
      <c r="W322" s="24"/>
      <c r="AC322" s="126" t="s">
        <v>850</v>
      </c>
      <c r="AD322" s="1" t="b">
        <f>ISERROR(FIND(G322, AC322))</f>
        <v>1</v>
      </c>
      <c r="AE322" s="1" t="b">
        <f>ISERROR(FIND(E322, AC322))</f>
        <v>1</v>
      </c>
      <c r="AF322" s="1" t="str">
        <f t="shared" ref="AF322:AF385" si="38">IF(AD322=AE322,"Chyba","Ano")</f>
        <v>Chyba</v>
      </c>
    </row>
    <row r="323" spans="1:32" ht="14.1" customHeight="1" x14ac:dyDescent="0.2">
      <c r="A323" s="38">
        <v>123</v>
      </c>
      <c r="B323" s="48" t="s">
        <v>849</v>
      </c>
      <c r="C323" s="47" t="s">
        <v>848</v>
      </c>
      <c r="D323" s="227" t="s">
        <v>53</v>
      </c>
      <c r="E323" s="35" t="s">
        <v>847</v>
      </c>
      <c r="F323" s="53" t="s">
        <v>513</v>
      </c>
      <c r="G323" s="51">
        <v>136.464</v>
      </c>
      <c r="H323" s="51" t="s">
        <v>846</v>
      </c>
      <c r="I323" s="50">
        <v>1986</v>
      </c>
      <c r="J323" s="42">
        <v>44348</v>
      </c>
      <c r="K323" s="42"/>
      <c r="L323" s="42" t="s">
        <v>456</v>
      </c>
      <c r="M323" s="41">
        <v>2016</v>
      </c>
      <c r="N323" s="42" t="s">
        <v>845</v>
      </c>
      <c r="O323" s="28">
        <v>44356</v>
      </c>
      <c r="P323" s="28">
        <f t="shared" si="35"/>
        <v>46182</v>
      </c>
      <c r="Q323" s="28" t="s">
        <v>844</v>
      </c>
      <c r="R323" s="28">
        <v>44356</v>
      </c>
      <c r="S323" s="28">
        <f t="shared" si="37"/>
        <v>46182</v>
      </c>
      <c r="T323" s="27" t="s">
        <v>836</v>
      </c>
      <c r="U323" s="26">
        <v>725339118</v>
      </c>
      <c r="V323" s="25" t="str">
        <f>VLOOKUP(U323,'[1]Tel.sez.'!$C$42:$D$221,2,FALSE)</f>
        <v>V kanceláři</v>
      </c>
      <c r="W323" s="24"/>
      <c r="AC323" s="124" t="s">
        <v>843</v>
      </c>
      <c r="AD323" s="1" t="b">
        <f>ISERROR(FIND(G323, AC323))</f>
        <v>1</v>
      </c>
      <c r="AE323" s="1" t="b">
        <f>ISERROR(FIND(E323, AC323))</f>
        <v>1</v>
      </c>
      <c r="AF323" s="1" t="str">
        <f t="shared" si="38"/>
        <v>Chyba</v>
      </c>
    </row>
    <row r="324" spans="1:32" ht="14.1" customHeight="1" x14ac:dyDescent="0.2">
      <c r="A324" s="38">
        <v>124</v>
      </c>
      <c r="B324" s="48" t="s">
        <v>842</v>
      </c>
      <c r="C324" s="47" t="s">
        <v>841</v>
      </c>
      <c r="D324" s="227" t="s">
        <v>53</v>
      </c>
      <c r="E324" s="35" t="s">
        <v>840</v>
      </c>
      <c r="F324" s="53" t="s">
        <v>513</v>
      </c>
      <c r="G324" s="51">
        <v>137.47300000000001</v>
      </c>
      <c r="H324" s="51" t="s">
        <v>839</v>
      </c>
      <c r="I324" s="50">
        <v>1986</v>
      </c>
      <c r="J324" s="42">
        <v>44348</v>
      </c>
      <c r="K324" s="42"/>
      <c r="L324" s="29" t="s">
        <v>418</v>
      </c>
      <c r="M324" s="41">
        <v>2017</v>
      </c>
      <c r="N324" s="42" t="s">
        <v>838</v>
      </c>
      <c r="O324" s="28">
        <v>44356</v>
      </c>
      <c r="P324" s="28">
        <f t="shared" si="35"/>
        <v>46182</v>
      </c>
      <c r="Q324" s="28" t="s">
        <v>837</v>
      </c>
      <c r="R324" s="28">
        <v>44356</v>
      </c>
      <c r="S324" s="28">
        <f t="shared" si="37"/>
        <v>46182</v>
      </c>
      <c r="T324" s="27" t="s">
        <v>836</v>
      </c>
      <c r="U324" s="26">
        <v>725339118</v>
      </c>
      <c r="V324" s="25" t="str">
        <f>VLOOKUP(U324,'[1]Tel.sez.'!$C$42:$D$221,2,FALSE)</f>
        <v>V kanceláři</v>
      </c>
      <c r="W324" s="24"/>
      <c r="AC324" s="129" t="s">
        <v>134</v>
      </c>
      <c r="AD324" s="1" t="b">
        <f>ISERROR(FIND(G324, AC324))</f>
        <v>1</v>
      </c>
      <c r="AE324" s="1" t="b">
        <f>ISERROR(FIND(E324, AC324))</f>
        <v>1</v>
      </c>
      <c r="AF324" s="1" t="str">
        <f t="shared" si="38"/>
        <v>Chyba</v>
      </c>
    </row>
    <row r="325" spans="1:32" ht="14.1" customHeight="1" x14ac:dyDescent="0.2">
      <c r="A325" s="38">
        <v>30</v>
      </c>
      <c r="B325" s="48" t="s">
        <v>835</v>
      </c>
      <c r="C325" s="47" t="s">
        <v>834</v>
      </c>
      <c r="D325" s="243" t="s">
        <v>53</v>
      </c>
      <c r="E325" s="35" t="s">
        <v>833</v>
      </c>
      <c r="F325" s="244" t="s">
        <v>16</v>
      </c>
      <c r="G325" s="241">
        <v>137.77500000000001</v>
      </c>
      <c r="H325" s="241" t="s">
        <v>832</v>
      </c>
      <c r="I325" s="240">
        <v>2005</v>
      </c>
      <c r="J325" s="128">
        <v>43983</v>
      </c>
      <c r="K325" s="128"/>
      <c r="L325" s="42" t="s">
        <v>14</v>
      </c>
      <c r="M325" s="50">
        <v>2005</v>
      </c>
      <c r="N325" s="128" t="s">
        <v>831</v>
      </c>
      <c r="O325" s="28">
        <v>44005</v>
      </c>
      <c r="P325" s="28">
        <f t="shared" si="35"/>
        <v>45831</v>
      </c>
      <c r="Q325" s="28" t="str">
        <f>VLOOKUP(G325,'[1]PZ a UTZ'!$E$2:$H$335,3,FALSE)</f>
        <v>PZ 2123/05-E.49</v>
      </c>
      <c r="R325" s="28">
        <f>VLOOKUP(G325,'[1]PZ a UTZ'!$E$2:$H$335,4,FALSE)</f>
        <v>43976</v>
      </c>
      <c r="S325" s="28">
        <f t="shared" si="37"/>
        <v>45802</v>
      </c>
      <c r="T325" s="27" t="s">
        <v>830</v>
      </c>
      <c r="U325" s="26">
        <v>602117762</v>
      </c>
      <c r="V325" s="25" t="str">
        <f>VLOOKUP(U325,'[1]Tel.sez.'!$C$42:$D$221,2,FALSE)</f>
        <v>V kanceláři</v>
      </c>
      <c r="W325" s="24" t="s">
        <v>829</v>
      </c>
      <c r="AC325" s="129" t="s">
        <v>134</v>
      </c>
      <c r="AD325" s="1" t="b">
        <f>ISERROR(FIND(G325, AC325))</f>
        <v>1</v>
      </c>
      <c r="AE325" s="1" t="b">
        <f>ISERROR(FIND(E325, AC325))</f>
        <v>1</v>
      </c>
      <c r="AF325" s="1" t="str">
        <f t="shared" si="38"/>
        <v>Chyba</v>
      </c>
    </row>
    <row r="326" spans="1:32" ht="14.1" customHeight="1" x14ac:dyDescent="0.2">
      <c r="A326" s="38">
        <v>447</v>
      </c>
      <c r="B326" s="48" t="s">
        <v>828</v>
      </c>
      <c r="C326" s="47" t="s">
        <v>827</v>
      </c>
      <c r="D326" s="227" t="s">
        <v>53</v>
      </c>
      <c r="E326" s="35" t="s">
        <v>802</v>
      </c>
      <c r="F326" s="53" t="s">
        <v>513</v>
      </c>
      <c r="G326" s="51">
        <v>141.40299999999999</v>
      </c>
      <c r="H326" s="51" t="s">
        <v>826</v>
      </c>
      <c r="I326" s="41">
        <v>2011</v>
      </c>
      <c r="J326" s="42">
        <v>43770</v>
      </c>
      <c r="K326" s="42"/>
      <c r="L326" s="42" t="s">
        <v>24</v>
      </c>
      <c r="M326" s="41">
        <v>2011</v>
      </c>
      <c r="N326" s="42" t="s">
        <v>825</v>
      </c>
      <c r="O326" s="28">
        <v>45608</v>
      </c>
      <c r="P326" s="28">
        <f t="shared" si="35"/>
        <v>47434</v>
      </c>
      <c r="Q326" s="28" t="str">
        <f>VLOOKUP(G326,'[1]PZ a UTZ'!$E$2:$H$335,3,FALSE)</f>
        <v>PZ 727/12-E.49</v>
      </c>
      <c r="R326" s="28">
        <f>VLOOKUP(G326,'[1]PZ a UTZ'!$E$2:$H$335,4,FALSE)</f>
        <v>44361</v>
      </c>
      <c r="S326" s="28">
        <f t="shared" si="37"/>
        <v>46187</v>
      </c>
      <c r="T326" s="27" t="s">
        <v>814</v>
      </c>
      <c r="U326" s="26">
        <v>607064526</v>
      </c>
      <c r="V326" s="25" t="str">
        <f>VLOOKUP(U326,'[1]Tel.sez.'!$C$42:$D$221,2,FALSE)</f>
        <v>V kanceláři</v>
      </c>
      <c r="W326" s="141"/>
      <c r="AC326" s="196" t="s">
        <v>824</v>
      </c>
      <c r="AD326" s="1" t="b">
        <f>ISERROR(FIND(G326, AC326))</f>
        <v>1</v>
      </c>
      <c r="AE326" s="1" t="b">
        <f>ISERROR(FIND(E326, AC326))</f>
        <v>1</v>
      </c>
      <c r="AF326" s="1" t="str">
        <f t="shared" si="38"/>
        <v>Chyba</v>
      </c>
    </row>
    <row r="327" spans="1:32" ht="14.1" customHeight="1" x14ac:dyDescent="0.2">
      <c r="A327" s="38">
        <v>448</v>
      </c>
      <c r="B327" s="37" t="s">
        <v>818</v>
      </c>
      <c r="C327" s="37" t="s">
        <v>817</v>
      </c>
      <c r="D327" s="239" t="s">
        <v>680</v>
      </c>
      <c r="E327" s="35" t="s">
        <v>816</v>
      </c>
      <c r="F327" s="53" t="s">
        <v>513</v>
      </c>
      <c r="G327" s="52">
        <v>142.53399999999999</v>
      </c>
      <c r="H327" s="51" t="s">
        <v>823</v>
      </c>
      <c r="I327" s="50">
        <v>1964</v>
      </c>
      <c r="J327" s="42">
        <v>43770</v>
      </c>
      <c r="K327" s="42"/>
      <c r="L327" s="42" t="s">
        <v>822</v>
      </c>
      <c r="M327" s="41">
        <v>2012</v>
      </c>
      <c r="N327" s="42" t="s">
        <v>821</v>
      </c>
      <c r="O327" s="28">
        <v>45608</v>
      </c>
      <c r="P327" s="28">
        <f t="shared" si="35"/>
        <v>47434</v>
      </c>
      <c r="Q327" s="28" t="s">
        <v>820</v>
      </c>
      <c r="R327" s="28">
        <v>44361</v>
      </c>
      <c r="S327" s="28">
        <f t="shared" si="37"/>
        <v>46187</v>
      </c>
      <c r="T327" s="27" t="s">
        <v>814</v>
      </c>
      <c r="U327" s="26">
        <v>607064526</v>
      </c>
      <c r="V327" s="25" t="str">
        <f>VLOOKUP(U327,'[1]Tel.sez.'!$C$42:$D$221,2,FALSE)</f>
        <v>V kanceláři</v>
      </c>
      <c r="W327" s="141" t="s">
        <v>819</v>
      </c>
      <c r="AC327" s="129" t="s">
        <v>134</v>
      </c>
      <c r="AD327" s="1" t="b">
        <f>ISERROR(FIND(G327, AC327))</f>
        <v>1</v>
      </c>
      <c r="AE327" s="1" t="b">
        <f>ISERROR(FIND(E327, AC327))</f>
        <v>1</v>
      </c>
      <c r="AF327" s="1" t="str">
        <f t="shared" si="38"/>
        <v>Chyba</v>
      </c>
    </row>
    <row r="328" spans="1:32" ht="14.1" customHeight="1" x14ac:dyDescent="0.25">
      <c r="A328" s="38">
        <v>449</v>
      </c>
      <c r="B328" s="84" t="s">
        <v>818</v>
      </c>
      <c r="C328" s="84" t="s">
        <v>817</v>
      </c>
      <c r="D328" s="83" t="s">
        <v>41</v>
      </c>
      <c r="E328" s="82" t="s">
        <v>816</v>
      </c>
      <c r="F328" s="81" t="s">
        <v>513</v>
      </c>
      <c r="G328" s="80">
        <v>142.53399999999999</v>
      </c>
      <c r="H328" s="79"/>
      <c r="I328" s="78">
        <v>1964</v>
      </c>
      <c r="J328" s="150">
        <v>43770</v>
      </c>
      <c r="K328" s="150"/>
      <c r="L328" s="150" t="s">
        <v>24</v>
      </c>
      <c r="M328" s="151">
        <v>2012</v>
      </c>
      <c r="N328" s="150" t="s">
        <v>815</v>
      </c>
      <c r="O328" s="75">
        <v>45608</v>
      </c>
      <c r="P328" s="75">
        <f t="shared" si="35"/>
        <v>47434</v>
      </c>
      <c r="Q328" s="74"/>
      <c r="R328" s="74"/>
      <c r="S328" s="74"/>
      <c r="T328" s="73" t="s">
        <v>814</v>
      </c>
      <c r="U328" s="72">
        <v>607064526</v>
      </c>
      <c r="V328" s="55" t="str">
        <f>VLOOKUP(U328,'[1]Tel.sez.'!$C$42:$D$221,2,FALSE)</f>
        <v>V kanceláři</v>
      </c>
      <c r="W328" s="71"/>
      <c r="AC328" s="124" t="s">
        <v>813</v>
      </c>
      <c r="AD328" s="1" t="b">
        <f>ISERROR(FIND(G328, AC328))</f>
        <v>1</v>
      </c>
      <c r="AE328" s="1" t="b">
        <f>ISERROR(FIND(E328, AC328))</f>
        <v>1</v>
      </c>
      <c r="AF328" s="1" t="str">
        <f t="shared" si="38"/>
        <v>Chyba</v>
      </c>
    </row>
    <row r="329" spans="1:32" ht="14.1" customHeight="1" x14ac:dyDescent="0.2">
      <c r="A329" s="38">
        <v>289</v>
      </c>
      <c r="B329" s="48" t="s">
        <v>812</v>
      </c>
      <c r="C329" s="47" t="s">
        <v>811</v>
      </c>
      <c r="D329" s="243" t="s">
        <v>53</v>
      </c>
      <c r="E329" s="35" t="s">
        <v>810</v>
      </c>
      <c r="F329" s="244" t="s">
        <v>16</v>
      </c>
      <c r="G329" s="241">
        <v>142.697</v>
      </c>
      <c r="H329" s="241" t="s">
        <v>809</v>
      </c>
      <c r="I329" s="240">
        <v>1998</v>
      </c>
      <c r="J329" s="128">
        <v>45047</v>
      </c>
      <c r="K329" s="128"/>
      <c r="L329" s="128" t="s">
        <v>808</v>
      </c>
      <c r="M329" s="261" t="s">
        <v>807</v>
      </c>
      <c r="N329" s="128" t="s">
        <v>806</v>
      </c>
      <c r="O329" s="28">
        <v>45070</v>
      </c>
      <c r="P329" s="28">
        <f t="shared" si="35"/>
        <v>46897</v>
      </c>
      <c r="Q329" s="28" t="str">
        <f>VLOOKUP(G329,'[1]PZ a UTZ'!$E$2:$H$335,3,FALSE)</f>
        <v>PZ 2047/98-E.49</v>
      </c>
      <c r="R329" s="28">
        <f>VLOOKUP(G329,'[1]PZ a UTZ'!$E$2:$H$335,4,FALSE)</f>
        <v>45007</v>
      </c>
      <c r="S329" s="28">
        <f t="shared" ref="S329:S336" si="39">EDATE(R329,60)</f>
        <v>46834</v>
      </c>
      <c r="T329" s="27" t="s">
        <v>12</v>
      </c>
      <c r="U329" s="26">
        <v>602668264</v>
      </c>
      <c r="V329" s="25" t="str">
        <f>VLOOKUP(U329,'[1]Tel.sez.'!$C$42:$D$221,2,FALSE)</f>
        <v>TŘEMOŠNÁ</v>
      </c>
      <c r="W329" s="24"/>
      <c r="AC329" s="126" t="s">
        <v>805</v>
      </c>
      <c r="AD329" s="1" t="b">
        <f>ISERROR(FIND(G329, AC329))</f>
        <v>1</v>
      </c>
      <c r="AE329" s="1" t="b">
        <f>ISERROR(FIND(E329, AC329))</f>
        <v>1</v>
      </c>
      <c r="AF329" s="1" t="str">
        <f t="shared" si="38"/>
        <v>Chyba</v>
      </c>
    </row>
    <row r="330" spans="1:32" ht="14.1" customHeight="1" x14ac:dyDescent="0.2">
      <c r="A330" s="38">
        <v>24</v>
      </c>
      <c r="B330" s="48" t="s">
        <v>804</v>
      </c>
      <c r="C330" s="47" t="s">
        <v>803</v>
      </c>
      <c r="D330" s="227" t="s">
        <v>53</v>
      </c>
      <c r="E330" s="35" t="s">
        <v>802</v>
      </c>
      <c r="F330" s="53" t="s">
        <v>513</v>
      </c>
      <c r="G330" s="260">
        <v>142.86099999999999</v>
      </c>
      <c r="H330" s="51" t="s">
        <v>801</v>
      </c>
      <c r="I330" s="41">
        <v>1997</v>
      </c>
      <c r="J330" s="29">
        <v>43983</v>
      </c>
      <c r="K330" s="29"/>
      <c r="L330" s="29" t="s">
        <v>34</v>
      </c>
      <c r="M330" s="30">
        <v>1997</v>
      </c>
      <c r="N330" s="29" t="s">
        <v>800</v>
      </c>
      <c r="O330" s="28">
        <v>43992</v>
      </c>
      <c r="P330" s="28">
        <f t="shared" si="35"/>
        <v>45818</v>
      </c>
      <c r="Q330" s="28" t="s">
        <v>799</v>
      </c>
      <c r="R330" s="28">
        <v>44743</v>
      </c>
      <c r="S330" s="28">
        <f t="shared" si="39"/>
        <v>46569</v>
      </c>
      <c r="T330" s="27" t="s">
        <v>667</v>
      </c>
      <c r="U330" s="26">
        <v>601375102</v>
      </c>
      <c r="V330" s="159" t="str">
        <f>VLOOKUP(U330,'[1]Tel.sez.'!$C$42:$D$221,2,FALSE)</f>
        <v>Nemoc</v>
      </c>
      <c r="W330" s="24"/>
      <c r="AC330" s="126" t="s">
        <v>798</v>
      </c>
      <c r="AD330" s="1" t="b">
        <f>ISERROR(FIND(G330, AC330))</f>
        <v>1</v>
      </c>
      <c r="AE330" s="1" t="b">
        <f>ISERROR(FIND(E330, AC330))</f>
        <v>1</v>
      </c>
      <c r="AF330" s="1" t="str">
        <f t="shared" si="38"/>
        <v>Chyba</v>
      </c>
    </row>
    <row r="331" spans="1:32" ht="14.1" customHeight="1" x14ac:dyDescent="0.2">
      <c r="A331" s="38">
        <v>32</v>
      </c>
      <c r="B331" s="48" t="s">
        <v>797</v>
      </c>
      <c r="C331" s="47" t="s">
        <v>796</v>
      </c>
      <c r="D331" s="243" t="s">
        <v>53</v>
      </c>
      <c r="E331" s="35" t="s">
        <v>795</v>
      </c>
      <c r="F331" s="242" t="s">
        <v>16</v>
      </c>
      <c r="G331" s="259">
        <v>143.67599999999999</v>
      </c>
      <c r="H331" s="241" t="s">
        <v>794</v>
      </c>
      <c r="I331" s="240">
        <v>2005</v>
      </c>
      <c r="J331" s="128">
        <v>43983</v>
      </c>
      <c r="K331" s="128"/>
      <c r="L331" s="42" t="s">
        <v>333</v>
      </c>
      <c r="M331" s="50">
        <v>2005</v>
      </c>
      <c r="N331" s="128" t="s">
        <v>793</v>
      </c>
      <c r="O331" s="28">
        <v>44005</v>
      </c>
      <c r="P331" s="28">
        <f t="shared" si="35"/>
        <v>45831</v>
      </c>
      <c r="Q331" s="28" t="s">
        <v>792</v>
      </c>
      <c r="R331" s="28">
        <v>43977</v>
      </c>
      <c r="S331" s="28">
        <f t="shared" si="39"/>
        <v>45803</v>
      </c>
      <c r="T331" s="27" t="s">
        <v>12</v>
      </c>
      <c r="U331" s="26">
        <v>602668264</v>
      </c>
      <c r="V331" s="25" t="str">
        <f>VLOOKUP(U331,'[1]Tel.sez.'!$C$42:$D$221,2,FALSE)</f>
        <v>TŘEMOŠNÁ</v>
      </c>
      <c r="W331" s="24"/>
      <c r="AC331" s="126" t="s">
        <v>68</v>
      </c>
      <c r="AD331" s="1" t="b">
        <f>ISERROR(FIND(G331, AC331))</f>
        <v>1</v>
      </c>
      <c r="AE331" s="1" t="b">
        <f>ISERROR(FIND(E331, AC331))</f>
        <v>1</v>
      </c>
      <c r="AF331" s="1" t="str">
        <f t="shared" si="38"/>
        <v>Chyba</v>
      </c>
    </row>
    <row r="332" spans="1:32" ht="14.1" customHeight="1" x14ac:dyDescent="0.2">
      <c r="A332" s="38">
        <v>31</v>
      </c>
      <c r="B332" s="48" t="s">
        <v>791</v>
      </c>
      <c r="C332" s="47" t="s">
        <v>790</v>
      </c>
      <c r="D332" s="243" t="s">
        <v>53</v>
      </c>
      <c r="E332" s="35" t="s">
        <v>789</v>
      </c>
      <c r="F332" s="242" t="s">
        <v>16</v>
      </c>
      <c r="G332" s="241">
        <v>145.935</v>
      </c>
      <c r="H332" s="241" t="s">
        <v>788</v>
      </c>
      <c r="I332" s="240">
        <v>2005</v>
      </c>
      <c r="J332" s="128">
        <v>43983</v>
      </c>
      <c r="K332" s="128"/>
      <c r="L332" s="42" t="s">
        <v>333</v>
      </c>
      <c r="M332" s="50">
        <v>2005</v>
      </c>
      <c r="N332" s="128" t="s">
        <v>787</v>
      </c>
      <c r="O332" s="28">
        <v>44005</v>
      </c>
      <c r="P332" s="28">
        <f t="shared" ref="P332:P363" si="40">EDATE(O332,60)</f>
        <v>45831</v>
      </c>
      <c r="Q332" s="28" t="str">
        <f>VLOOKUP(G332,'[1]PZ a UTZ'!$E$2:$H$335,3,FALSE)</f>
        <v>PZ 2118/05-E.49</v>
      </c>
      <c r="R332" s="28">
        <f>VLOOKUP(G332,'[1]PZ a UTZ'!$E$2:$H$335,4,FALSE)</f>
        <v>43977</v>
      </c>
      <c r="S332" s="28">
        <f t="shared" si="39"/>
        <v>45803</v>
      </c>
      <c r="T332" s="27" t="s">
        <v>12</v>
      </c>
      <c r="U332" s="26">
        <v>602668264</v>
      </c>
      <c r="V332" s="25" t="str">
        <f>VLOOKUP(U332,'[1]Tel.sez.'!$C$42:$D$221,2,FALSE)</f>
        <v>TŘEMOŠNÁ</v>
      </c>
      <c r="W332" s="24"/>
      <c r="AC332" s="126" t="s">
        <v>786</v>
      </c>
      <c r="AD332" s="1" t="b">
        <f>ISERROR(FIND(G332, AC332))</f>
        <v>1</v>
      </c>
      <c r="AE332" s="1" t="b">
        <f>ISERROR(FIND(E332, AC332))</f>
        <v>1</v>
      </c>
      <c r="AF332" s="1" t="str">
        <f t="shared" si="38"/>
        <v>Chyba</v>
      </c>
    </row>
    <row r="333" spans="1:32" ht="14.1" customHeight="1" x14ac:dyDescent="0.2">
      <c r="A333" s="38">
        <v>38</v>
      </c>
      <c r="B333" s="48" t="s">
        <v>785</v>
      </c>
      <c r="C333" s="47" t="s">
        <v>784</v>
      </c>
      <c r="D333" s="243" t="s">
        <v>53</v>
      </c>
      <c r="E333" s="35" t="s">
        <v>783</v>
      </c>
      <c r="F333" s="242" t="s">
        <v>16</v>
      </c>
      <c r="G333" s="241">
        <v>146.09100000000001</v>
      </c>
      <c r="H333" s="241" t="s">
        <v>782</v>
      </c>
      <c r="I333" s="240">
        <v>2005</v>
      </c>
      <c r="J333" s="42">
        <v>44013</v>
      </c>
      <c r="K333" s="42"/>
      <c r="L333" s="42" t="s">
        <v>333</v>
      </c>
      <c r="M333" s="50">
        <v>2005</v>
      </c>
      <c r="N333" s="42" t="s">
        <v>781</v>
      </c>
      <c r="O333" s="28">
        <v>44019</v>
      </c>
      <c r="P333" s="28">
        <f t="shared" si="40"/>
        <v>45845</v>
      </c>
      <c r="Q333" s="28" t="str">
        <f>VLOOKUP(G333,'[1]PZ a UTZ'!$E$2:$H$335,3,FALSE)</f>
        <v>PZ 2119/05-E.49</v>
      </c>
      <c r="R333" s="28">
        <f>VLOOKUP(G333,'[1]PZ a UTZ'!$E$2:$H$335,4,FALSE)</f>
        <v>43977</v>
      </c>
      <c r="S333" s="28">
        <f t="shared" si="39"/>
        <v>45803</v>
      </c>
      <c r="T333" s="27" t="s">
        <v>12</v>
      </c>
      <c r="U333" s="26">
        <v>602668264</v>
      </c>
      <c r="V333" s="25" t="str">
        <f>VLOOKUP(U333,'[1]Tel.sez.'!$C$42:$D$221,2,FALSE)</f>
        <v>TŘEMOŠNÁ</v>
      </c>
      <c r="W333" s="24"/>
      <c r="AC333" s="126" t="s">
        <v>780</v>
      </c>
      <c r="AD333" s="1" t="b">
        <f>ISERROR(FIND(G333, AC333))</f>
        <v>1</v>
      </c>
      <c r="AE333" s="1" t="b">
        <f>ISERROR(FIND(E333, AC333))</f>
        <v>1</v>
      </c>
      <c r="AF333" s="1" t="str">
        <f t="shared" si="38"/>
        <v>Chyba</v>
      </c>
    </row>
    <row r="334" spans="1:32" ht="14.1" customHeight="1" x14ac:dyDescent="0.2">
      <c r="A334" s="38">
        <v>39</v>
      </c>
      <c r="B334" s="48" t="s">
        <v>779</v>
      </c>
      <c r="C334" s="47" t="s">
        <v>778</v>
      </c>
      <c r="D334" s="243" t="s">
        <v>53</v>
      </c>
      <c r="E334" s="35" t="s">
        <v>777</v>
      </c>
      <c r="F334" s="242" t="s">
        <v>16</v>
      </c>
      <c r="G334" s="241">
        <v>146.80699999999999</v>
      </c>
      <c r="H334" s="241" t="s">
        <v>776</v>
      </c>
      <c r="I334" s="240">
        <v>2005</v>
      </c>
      <c r="J334" s="42">
        <v>44013</v>
      </c>
      <c r="K334" s="42"/>
      <c r="L334" s="42" t="s">
        <v>14</v>
      </c>
      <c r="M334" s="50">
        <v>2005</v>
      </c>
      <c r="N334" s="42" t="s">
        <v>775</v>
      </c>
      <c r="O334" s="28">
        <v>44019</v>
      </c>
      <c r="P334" s="28">
        <f t="shared" si="40"/>
        <v>45845</v>
      </c>
      <c r="Q334" s="28" t="str">
        <f>VLOOKUP(G334,'[1]PZ a UTZ'!$E$2:$H$335,3,FALSE)</f>
        <v>PZ 2115/05-E.49</v>
      </c>
      <c r="R334" s="28">
        <f>VLOOKUP(G334,'[1]PZ a UTZ'!$E$2:$H$335,4,FALSE)</f>
        <v>43976</v>
      </c>
      <c r="S334" s="28">
        <f t="shared" si="39"/>
        <v>45802</v>
      </c>
      <c r="T334" s="27" t="s">
        <v>12</v>
      </c>
      <c r="U334" s="26">
        <v>602668264</v>
      </c>
      <c r="V334" s="25" t="str">
        <f>VLOOKUP(U334,'[1]Tel.sez.'!$C$42:$D$221,2,FALSE)</f>
        <v>TŘEMOŠNÁ</v>
      </c>
      <c r="W334" s="24"/>
      <c r="AC334" s="126" t="s">
        <v>774</v>
      </c>
      <c r="AD334" s="1" t="b">
        <f>ISERROR(FIND(G334, AC334))</f>
        <v>1</v>
      </c>
      <c r="AE334" s="1" t="b">
        <f>ISERROR(FIND(E334, AC334))</f>
        <v>1</v>
      </c>
      <c r="AF334" s="1" t="str">
        <f t="shared" si="38"/>
        <v>Chyba</v>
      </c>
    </row>
    <row r="335" spans="1:32" ht="14.1" customHeight="1" x14ac:dyDescent="0.2">
      <c r="A335" s="38">
        <v>40</v>
      </c>
      <c r="B335" s="48" t="s">
        <v>773</v>
      </c>
      <c r="C335" s="47" t="s">
        <v>772</v>
      </c>
      <c r="D335" s="243" t="s">
        <v>53</v>
      </c>
      <c r="E335" s="35" t="s">
        <v>771</v>
      </c>
      <c r="F335" s="242" t="s">
        <v>16</v>
      </c>
      <c r="G335" s="241">
        <v>147.21799999999999</v>
      </c>
      <c r="H335" s="241" t="s">
        <v>770</v>
      </c>
      <c r="I335" s="240">
        <v>2005</v>
      </c>
      <c r="J335" s="42">
        <v>44013</v>
      </c>
      <c r="K335" s="42"/>
      <c r="L335" s="42" t="s">
        <v>14</v>
      </c>
      <c r="M335" s="50">
        <v>2005</v>
      </c>
      <c r="N335" s="42" t="s">
        <v>769</v>
      </c>
      <c r="O335" s="28">
        <v>44019</v>
      </c>
      <c r="P335" s="28">
        <f t="shared" si="40"/>
        <v>45845</v>
      </c>
      <c r="Q335" s="28" t="str">
        <f>VLOOKUP(G335,'[1]PZ a UTZ'!$E$2:$H$335,3,FALSE)</f>
        <v>PZ 2116/05-E.49</v>
      </c>
      <c r="R335" s="28">
        <f>VLOOKUP(G335,'[1]PZ a UTZ'!$E$2:$H$335,4,FALSE)</f>
        <v>43976</v>
      </c>
      <c r="S335" s="28">
        <f t="shared" si="39"/>
        <v>45802</v>
      </c>
      <c r="T335" s="27" t="s">
        <v>12</v>
      </c>
      <c r="U335" s="26">
        <v>602668264</v>
      </c>
      <c r="V335" s="25" t="str">
        <f>VLOOKUP(U335,'[1]Tel.sez.'!$C$42:$D$221,2,FALSE)</f>
        <v>TŘEMOŠNÁ</v>
      </c>
      <c r="W335" s="24"/>
      <c r="AC335" s="126" t="s">
        <v>768</v>
      </c>
      <c r="AD335" s="1" t="b">
        <f>ISERROR(FIND(G335, AC335))</f>
        <v>1</v>
      </c>
      <c r="AE335" s="1" t="b">
        <f>ISERROR(FIND(E335, AC335))</f>
        <v>1</v>
      </c>
      <c r="AF335" s="1" t="str">
        <f t="shared" si="38"/>
        <v>Chyba</v>
      </c>
    </row>
    <row r="336" spans="1:32" ht="14.1" customHeight="1" x14ac:dyDescent="0.2">
      <c r="A336" s="38">
        <v>134</v>
      </c>
      <c r="B336" s="48" t="s">
        <v>765</v>
      </c>
      <c r="C336" s="47" t="s">
        <v>764</v>
      </c>
      <c r="D336" s="36" t="s">
        <v>7</v>
      </c>
      <c r="E336" s="35" t="s">
        <v>763</v>
      </c>
      <c r="F336" s="53" t="s">
        <v>16</v>
      </c>
      <c r="G336" s="45">
        <v>147.464</v>
      </c>
      <c r="H336" s="44"/>
      <c r="I336" s="43">
        <v>2005</v>
      </c>
      <c r="J336" s="40">
        <v>44378</v>
      </c>
      <c r="K336" s="40"/>
      <c r="L336" s="42" t="s">
        <v>14</v>
      </c>
      <c r="M336" s="41">
        <v>2005</v>
      </c>
      <c r="N336" s="40" t="s">
        <v>767</v>
      </c>
      <c r="O336" s="28">
        <v>44391</v>
      </c>
      <c r="P336" s="28">
        <f t="shared" si="40"/>
        <v>46217</v>
      </c>
      <c r="Q336" s="28" t="str">
        <f>VLOOKUP(E336,'[1]PZ a UTZ'!$C$341:$H$464,5,FALSE)</f>
        <v>PZ 0595/06-E.49</v>
      </c>
      <c r="R336" s="28">
        <f>VLOOKUP(E336,'[1]PZ a UTZ'!$C$341:$H$464,6,FALSE)</f>
        <v>44420</v>
      </c>
      <c r="S336" s="28">
        <f t="shared" si="39"/>
        <v>46246</v>
      </c>
      <c r="T336" s="27" t="s">
        <v>12</v>
      </c>
      <c r="U336" s="26">
        <v>602668264</v>
      </c>
      <c r="V336" s="25" t="str">
        <f>VLOOKUP(U336,'[1]Tel.sez.'!$C$42:$D$221,2,FALSE)</f>
        <v>TŘEMOŠNÁ</v>
      </c>
      <c r="W336" s="24" t="s">
        <v>11</v>
      </c>
      <c r="AC336" s="224" t="s">
        <v>766</v>
      </c>
      <c r="AD336" s="1" t="b">
        <f>ISERROR(FIND(G336, AC336))</f>
        <v>1</v>
      </c>
      <c r="AE336" s="1" t="b">
        <f>ISERROR(FIND(E336, AC336))</f>
        <v>1</v>
      </c>
      <c r="AF336" s="1" t="str">
        <f t="shared" si="38"/>
        <v>Chyba</v>
      </c>
    </row>
    <row r="337" spans="1:32" ht="14.1" customHeight="1" x14ac:dyDescent="0.25">
      <c r="A337" s="38">
        <v>135</v>
      </c>
      <c r="B337" s="153" t="s">
        <v>765</v>
      </c>
      <c r="C337" s="152" t="s">
        <v>764</v>
      </c>
      <c r="D337" s="83" t="s">
        <v>41</v>
      </c>
      <c r="E337" s="82" t="s">
        <v>763</v>
      </c>
      <c r="F337" s="81" t="s">
        <v>16</v>
      </c>
      <c r="G337" s="181">
        <v>147.464</v>
      </c>
      <c r="H337" s="180"/>
      <c r="I337" s="258">
        <v>2005</v>
      </c>
      <c r="J337" s="197">
        <v>44378</v>
      </c>
      <c r="K337" s="197"/>
      <c r="L337" s="76" t="s">
        <v>762</v>
      </c>
      <c r="M337" s="151">
        <v>2005</v>
      </c>
      <c r="N337" s="197" t="s">
        <v>761</v>
      </c>
      <c r="O337" s="75">
        <v>44391</v>
      </c>
      <c r="P337" s="75">
        <f t="shared" si="40"/>
        <v>46217</v>
      </c>
      <c r="Q337" s="257"/>
      <c r="R337" s="257"/>
      <c r="S337" s="257"/>
      <c r="T337" s="73" t="s">
        <v>12</v>
      </c>
      <c r="U337" s="72">
        <v>602668264</v>
      </c>
      <c r="V337" s="55" t="str">
        <f>VLOOKUP(U337,'[1]Tel.sez.'!$C$42:$D$221,2,FALSE)</f>
        <v>TŘEMOŠNÁ</v>
      </c>
      <c r="W337" s="71"/>
      <c r="AC337" s="121" t="s">
        <v>760</v>
      </c>
      <c r="AD337" s="1" t="b">
        <f>ISERROR(FIND(G337, AC337))</f>
        <v>1</v>
      </c>
      <c r="AE337" s="1" t="b">
        <f>ISERROR(FIND(E337, AC337))</f>
        <v>1</v>
      </c>
      <c r="AF337" s="1" t="str">
        <f t="shared" si="38"/>
        <v>Chyba</v>
      </c>
    </row>
    <row r="338" spans="1:32" ht="14.1" customHeight="1" x14ac:dyDescent="0.2">
      <c r="A338" s="38">
        <v>353</v>
      </c>
      <c r="B338" s="48" t="s">
        <v>759</v>
      </c>
      <c r="C338" s="47" t="s">
        <v>758</v>
      </c>
      <c r="D338" s="227" t="s">
        <v>53</v>
      </c>
      <c r="E338" s="35" t="s">
        <v>719</v>
      </c>
      <c r="F338" s="53" t="s">
        <v>513</v>
      </c>
      <c r="G338" s="51">
        <v>147.999</v>
      </c>
      <c r="H338" s="51" t="s">
        <v>757</v>
      </c>
      <c r="I338" s="50">
        <v>1975</v>
      </c>
      <c r="J338" s="42">
        <v>45352</v>
      </c>
      <c r="K338" s="42"/>
      <c r="L338" s="29" t="s">
        <v>333</v>
      </c>
      <c r="M338" s="30" t="s">
        <v>744</v>
      </c>
      <c r="N338" s="42" t="s">
        <v>756</v>
      </c>
      <c r="O338" s="28">
        <v>45356</v>
      </c>
      <c r="P338" s="28">
        <f t="shared" si="40"/>
        <v>47182</v>
      </c>
      <c r="Q338" s="28" t="s">
        <v>755</v>
      </c>
      <c r="R338" s="28">
        <v>44336</v>
      </c>
      <c r="S338" s="28">
        <f>EDATE(R338,60)</f>
        <v>46162</v>
      </c>
      <c r="T338" s="27" t="s">
        <v>667</v>
      </c>
      <c r="U338" s="26">
        <v>601375102</v>
      </c>
      <c r="V338" s="25" t="str">
        <f>VLOOKUP(U338,'[1]Tel.sez.'!$C$42:$D$221,2,FALSE)</f>
        <v>Nemoc</v>
      </c>
      <c r="W338" s="24"/>
      <c r="AC338" s="121" t="s">
        <v>754</v>
      </c>
      <c r="AD338" s="1" t="b">
        <f>ISERROR(FIND(G338, AC338))</f>
        <v>1</v>
      </c>
      <c r="AE338" s="1" t="b">
        <f>ISERROR(FIND(E338, AC338))</f>
        <v>1</v>
      </c>
      <c r="AF338" s="1" t="str">
        <f t="shared" si="38"/>
        <v>Chyba</v>
      </c>
    </row>
    <row r="339" spans="1:32" ht="14.1" customHeight="1" x14ac:dyDescent="0.2">
      <c r="A339" s="38">
        <v>354</v>
      </c>
      <c r="B339" s="48" t="s">
        <v>753</v>
      </c>
      <c r="C339" s="47" t="s">
        <v>752</v>
      </c>
      <c r="D339" s="227" t="s">
        <v>53</v>
      </c>
      <c r="E339" s="35" t="s">
        <v>719</v>
      </c>
      <c r="F339" s="53" t="s">
        <v>513</v>
      </c>
      <c r="G339" s="51">
        <v>148.28</v>
      </c>
      <c r="H339" s="51" t="s">
        <v>751</v>
      </c>
      <c r="I339" s="50">
        <v>1975</v>
      </c>
      <c r="J339" s="42">
        <v>45352</v>
      </c>
      <c r="K339" s="42"/>
      <c r="L339" s="29" t="s">
        <v>333</v>
      </c>
      <c r="M339" s="30">
        <v>2011</v>
      </c>
      <c r="N339" s="42" t="s">
        <v>750</v>
      </c>
      <c r="O339" s="28">
        <v>45356</v>
      </c>
      <c r="P339" s="28">
        <f t="shared" si="40"/>
        <v>47182</v>
      </c>
      <c r="Q339" s="28" t="s">
        <v>749</v>
      </c>
      <c r="R339" s="28">
        <v>44336</v>
      </c>
      <c r="S339" s="28">
        <f>EDATE(R339,60)</f>
        <v>46162</v>
      </c>
      <c r="T339" s="27" t="s">
        <v>667</v>
      </c>
      <c r="U339" s="26">
        <v>601375102</v>
      </c>
      <c r="V339" s="25" t="str">
        <f>VLOOKUP(U339,'[1]Tel.sez.'!$C$42:$D$221,2,FALSE)</f>
        <v>Nemoc</v>
      </c>
      <c r="W339" s="24"/>
      <c r="AC339" s="121" t="s">
        <v>748</v>
      </c>
      <c r="AD339" s="1" t="b">
        <f>ISERROR(FIND(G339, AC339))</f>
        <v>1</v>
      </c>
      <c r="AE339" s="1" t="b">
        <f>ISERROR(FIND(E339, AC339))</f>
        <v>1</v>
      </c>
      <c r="AF339" s="1" t="str">
        <f t="shared" si="38"/>
        <v>Chyba</v>
      </c>
    </row>
    <row r="340" spans="1:32" ht="14.1" customHeight="1" x14ac:dyDescent="0.2">
      <c r="A340" s="38">
        <v>355</v>
      </c>
      <c r="B340" s="48" t="s">
        <v>747</v>
      </c>
      <c r="C340" s="47" t="s">
        <v>746</v>
      </c>
      <c r="D340" s="227" t="s">
        <v>53</v>
      </c>
      <c r="E340" s="35" t="s">
        <v>719</v>
      </c>
      <c r="F340" s="53" t="s">
        <v>513</v>
      </c>
      <c r="G340" s="51">
        <v>148.471</v>
      </c>
      <c r="H340" s="51" t="s">
        <v>745</v>
      </c>
      <c r="I340" s="50">
        <v>1975</v>
      </c>
      <c r="J340" s="42">
        <v>45352</v>
      </c>
      <c r="K340" s="42"/>
      <c r="L340" s="29" t="s">
        <v>333</v>
      </c>
      <c r="M340" s="30" t="s">
        <v>744</v>
      </c>
      <c r="N340" s="42" t="s">
        <v>743</v>
      </c>
      <c r="O340" s="28">
        <v>45356</v>
      </c>
      <c r="P340" s="28">
        <f t="shared" si="40"/>
        <v>47182</v>
      </c>
      <c r="Q340" s="28" t="s">
        <v>742</v>
      </c>
      <c r="R340" s="28">
        <v>44235</v>
      </c>
      <c r="S340" s="28">
        <f>EDATE(R340,60)</f>
        <v>46061</v>
      </c>
      <c r="T340" s="27" t="s">
        <v>667</v>
      </c>
      <c r="U340" s="26">
        <v>601375102</v>
      </c>
      <c r="V340" s="25" t="str">
        <f>VLOOKUP(U340,'[1]Tel.sez.'!$C$42:$D$221,2,FALSE)</f>
        <v>Nemoc</v>
      </c>
      <c r="W340" s="24"/>
      <c r="AC340" s="121" t="s">
        <v>741</v>
      </c>
      <c r="AD340" s="1" t="b">
        <f>ISERROR(FIND(G340, AC340))</f>
        <v>1</v>
      </c>
      <c r="AE340" s="1" t="b">
        <f>ISERROR(FIND(E340, AC340))</f>
        <v>1</v>
      </c>
      <c r="AF340" s="1" t="str">
        <f t="shared" si="38"/>
        <v>Chyba</v>
      </c>
    </row>
    <row r="341" spans="1:32" ht="14.1" customHeight="1" x14ac:dyDescent="0.2">
      <c r="A341" s="38">
        <v>91</v>
      </c>
      <c r="B341" s="37" t="s">
        <v>728</v>
      </c>
      <c r="C341" s="37" t="s">
        <v>727</v>
      </c>
      <c r="D341" s="36" t="s">
        <v>7</v>
      </c>
      <c r="E341" s="35" t="s">
        <v>726</v>
      </c>
      <c r="F341" s="53" t="s">
        <v>513</v>
      </c>
      <c r="G341" s="52">
        <v>148.83000000000001</v>
      </c>
      <c r="H341" s="51" t="s">
        <v>740</v>
      </c>
      <c r="I341" s="50">
        <v>1974</v>
      </c>
      <c r="J341" s="42">
        <v>44228</v>
      </c>
      <c r="K341" s="42"/>
      <c r="L341" s="42" t="s">
        <v>463</v>
      </c>
      <c r="M341" s="41">
        <v>1974</v>
      </c>
      <c r="N341" s="42" t="s">
        <v>739</v>
      </c>
      <c r="O341" s="28">
        <v>44228</v>
      </c>
      <c r="P341" s="28">
        <f t="shared" si="40"/>
        <v>46054</v>
      </c>
      <c r="Q341" s="28" t="str">
        <f>VLOOKUP(E341,'[1]PZ a UTZ'!$C$341:$H$464,5,FALSE)</f>
        <v>PZ 12088/96-E.49</v>
      </c>
      <c r="R341" s="28">
        <f>VLOOKUP(E341,'[1]PZ a UTZ'!$C$341:$H$464,6,FALSE)</f>
        <v>44336</v>
      </c>
      <c r="S341" s="28">
        <f>EDATE(R341,60)</f>
        <v>46162</v>
      </c>
      <c r="T341" s="27" t="s">
        <v>667</v>
      </c>
      <c r="U341" s="26">
        <v>601375102</v>
      </c>
      <c r="V341" s="25" t="str">
        <f>VLOOKUP(U341,'[1]Tel.sez.'!$C$42:$D$221,2,FALSE)</f>
        <v>Nemoc</v>
      </c>
      <c r="W341" s="141" t="s">
        <v>738</v>
      </c>
      <c r="AC341" s="256" t="s">
        <v>735</v>
      </c>
      <c r="AD341" s="1" t="b">
        <f>ISERROR(FIND(G341, AC341))</f>
        <v>1</v>
      </c>
      <c r="AE341" s="1" t="b">
        <f>ISERROR(FIND(E341, AC341))</f>
        <v>1</v>
      </c>
      <c r="AF341" s="1" t="str">
        <f t="shared" si="38"/>
        <v>Chyba</v>
      </c>
    </row>
    <row r="342" spans="1:32" ht="14.1" customHeight="1" x14ac:dyDescent="0.25">
      <c r="A342" s="38">
        <v>92</v>
      </c>
      <c r="B342" s="84" t="s">
        <v>728</v>
      </c>
      <c r="C342" s="84" t="s">
        <v>727</v>
      </c>
      <c r="D342" s="83" t="s">
        <v>41</v>
      </c>
      <c r="E342" s="82" t="s">
        <v>726</v>
      </c>
      <c r="F342" s="81" t="s">
        <v>513</v>
      </c>
      <c r="G342" s="80">
        <v>148.83000000000001</v>
      </c>
      <c r="H342" s="79" t="s">
        <v>737</v>
      </c>
      <c r="I342" s="78">
        <v>1974</v>
      </c>
      <c r="J342" s="150">
        <v>44228</v>
      </c>
      <c r="K342" s="150"/>
      <c r="L342" s="150" t="s">
        <v>463</v>
      </c>
      <c r="M342" s="151">
        <v>1974</v>
      </c>
      <c r="N342" s="150" t="s">
        <v>736</v>
      </c>
      <c r="O342" s="75">
        <v>44228</v>
      </c>
      <c r="P342" s="75">
        <f t="shared" si="40"/>
        <v>46054</v>
      </c>
      <c r="Q342" s="74"/>
      <c r="R342" s="74"/>
      <c r="S342" s="74"/>
      <c r="T342" s="73" t="s">
        <v>667</v>
      </c>
      <c r="U342" s="72">
        <v>601375102</v>
      </c>
      <c r="V342" s="55" t="str">
        <f>VLOOKUP(U342,'[1]Tel.sez.'!$C$42:$D$221,2,FALSE)</f>
        <v>Nemoc</v>
      </c>
      <c r="W342" s="71"/>
      <c r="AC342" s="255" t="s">
        <v>735</v>
      </c>
      <c r="AD342" s="1" t="b">
        <f>ISERROR(FIND(G342, AC342))</f>
        <v>1</v>
      </c>
      <c r="AE342" s="1" t="b">
        <f>ISERROR(FIND(E342, AC342))</f>
        <v>1</v>
      </c>
      <c r="AF342" s="1" t="str">
        <f t="shared" si="38"/>
        <v>Chyba</v>
      </c>
    </row>
    <row r="343" spans="1:32" ht="14.1" customHeight="1" x14ac:dyDescent="0.2">
      <c r="A343" s="38">
        <v>191</v>
      </c>
      <c r="B343" s="165" t="s">
        <v>734</v>
      </c>
      <c r="C343" s="164" t="s">
        <v>733</v>
      </c>
      <c r="D343" s="254" t="s">
        <v>53</v>
      </c>
      <c r="E343" s="66" t="s">
        <v>732</v>
      </c>
      <c r="F343" s="253" t="s">
        <v>16</v>
      </c>
      <c r="G343" s="252">
        <v>150.196</v>
      </c>
      <c r="H343" s="252" t="s">
        <v>731</v>
      </c>
      <c r="I343" s="251">
        <v>2022</v>
      </c>
      <c r="J343" s="249">
        <v>44593</v>
      </c>
      <c r="K343" s="249"/>
      <c r="L343" s="61" t="s">
        <v>34</v>
      </c>
      <c r="M343" s="250">
        <v>2022</v>
      </c>
      <c r="N343" s="249" t="s">
        <v>730</v>
      </c>
      <c r="O343" s="58">
        <v>44601</v>
      </c>
      <c r="P343" s="58">
        <f t="shared" si="40"/>
        <v>46427</v>
      </c>
      <c r="Q343" s="58" t="str">
        <f>VLOOKUP(G343,'[1]PZ a UTZ'!$E$2:$H$335,3,FALSE)</f>
        <v>PZ 2827/22-E.49</v>
      </c>
      <c r="R343" s="58">
        <f>VLOOKUP(G343,'[1]PZ a UTZ'!$E$2:$H$335,4,FALSE)</f>
        <v>44823</v>
      </c>
      <c r="S343" s="58">
        <f t="shared" ref="S343:S352" si="41">EDATE(R343,60)</f>
        <v>46649</v>
      </c>
      <c r="T343" s="57" t="s">
        <v>12</v>
      </c>
      <c r="U343" s="56">
        <v>602668264</v>
      </c>
      <c r="V343" s="159" t="str">
        <f>VLOOKUP(U343,'[1]Tel.sez.'!$C$42:$D$221,2,FALSE)</f>
        <v>TŘEMOŠNÁ</v>
      </c>
      <c r="W343" s="24"/>
      <c r="AC343" s="129" t="s">
        <v>729</v>
      </c>
      <c r="AD343" s="1" t="b">
        <f>ISERROR(FIND(G343, AC343))</f>
        <v>1</v>
      </c>
      <c r="AE343" s="1" t="b">
        <f>ISERROR(FIND(E343, AC343))</f>
        <v>1</v>
      </c>
      <c r="AF343" s="1" t="str">
        <f t="shared" si="38"/>
        <v>Chyba</v>
      </c>
    </row>
    <row r="344" spans="1:32" ht="14.1" customHeight="1" x14ac:dyDescent="0.2">
      <c r="A344" s="38">
        <v>405</v>
      </c>
      <c r="B344" s="195" t="s">
        <v>728</v>
      </c>
      <c r="C344" s="195" t="s">
        <v>727</v>
      </c>
      <c r="D344" s="163" t="s">
        <v>7</v>
      </c>
      <c r="E344" s="66" t="s">
        <v>726</v>
      </c>
      <c r="F344" s="65" t="s">
        <v>513</v>
      </c>
      <c r="G344" s="162">
        <v>150.60900000000001</v>
      </c>
      <c r="H344" s="161" t="s">
        <v>725</v>
      </c>
      <c r="I344" s="160">
        <v>2019</v>
      </c>
      <c r="J344" s="61">
        <v>43678</v>
      </c>
      <c r="K344" s="61"/>
      <c r="L344" s="61" t="s">
        <v>456</v>
      </c>
      <c r="M344" s="60">
        <v>2019</v>
      </c>
      <c r="N344" s="248" t="s">
        <v>724</v>
      </c>
      <c r="O344" s="247">
        <v>45527</v>
      </c>
      <c r="P344" s="247">
        <f t="shared" si="40"/>
        <v>47353</v>
      </c>
      <c r="Q344" s="58" t="str">
        <f>VLOOKUP(E344,'[1]PZ a UTZ'!$C$341:$H$464,5,FALSE)</f>
        <v>PZ 12088/96-E.49</v>
      </c>
      <c r="R344" s="58">
        <v>44336</v>
      </c>
      <c r="S344" s="58">
        <f t="shared" si="41"/>
        <v>46162</v>
      </c>
      <c r="T344" s="57" t="s">
        <v>716</v>
      </c>
      <c r="U344" s="56">
        <v>607032129</v>
      </c>
      <c r="V344" s="159" t="str">
        <f>VLOOKUP(U344,'[1]Tel.sez.'!$C$42:$D$221,2,FALSE)</f>
        <v>V kanceláři</v>
      </c>
      <c r="W344" s="246" t="s">
        <v>723</v>
      </c>
      <c r="AC344" s="231" t="s">
        <v>722</v>
      </c>
      <c r="AD344" s="1" t="b">
        <f>ISERROR(FIND(G344, AC344))</f>
        <v>1</v>
      </c>
      <c r="AE344" s="1" t="b">
        <f>ISERROR(FIND(E344, AC344))</f>
        <v>1</v>
      </c>
      <c r="AF344" s="1" t="str">
        <f t="shared" si="38"/>
        <v>Chyba</v>
      </c>
    </row>
    <row r="345" spans="1:32" ht="14.1" customHeight="1" x14ac:dyDescent="0.2">
      <c r="A345" s="38">
        <v>93</v>
      </c>
      <c r="B345" s="165" t="s">
        <v>721</v>
      </c>
      <c r="C345" s="164" t="s">
        <v>720</v>
      </c>
      <c r="D345" s="235" t="s">
        <v>53</v>
      </c>
      <c r="E345" s="66" t="s">
        <v>719</v>
      </c>
      <c r="F345" s="65" t="s">
        <v>513</v>
      </c>
      <c r="G345" s="161">
        <v>150.637</v>
      </c>
      <c r="H345" s="161" t="s">
        <v>718</v>
      </c>
      <c r="I345" s="245">
        <v>1975</v>
      </c>
      <c r="J345" s="61">
        <v>44228</v>
      </c>
      <c r="K345" s="61"/>
      <c r="L345" s="61" t="s">
        <v>333</v>
      </c>
      <c r="M345" s="223">
        <v>2019</v>
      </c>
      <c r="N345" s="59" t="s">
        <v>450</v>
      </c>
      <c r="O345" s="58">
        <v>44237</v>
      </c>
      <c r="P345" s="58">
        <f t="shared" si="40"/>
        <v>46063</v>
      </c>
      <c r="Q345" s="58" t="s">
        <v>717</v>
      </c>
      <c r="R345" s="58">
        <v>44231</v>
      </c>
      <c r="S345" s="58">
        <f t="shared" si="41"/>
        <v>46057</v>
      </c>
      <c r="T345" s="57" t="s">
        <v>716</v>
      </c>
      <c r="U345" s="56">
        <v>607032129</v>
      </c>
      <c r="V345" s="159" t="str">
        <f>VLOOKUP(U345,'[1]Tel.sez.'!$C$42:$D$221,2,FALSE)</f>
        <v>V kanceláři</v>
      </c>
      <c r="W345" s="141"/>
      <c r="AC345" s="126" t="s">
        <v>715</v>
      </c>
      <c r="AD345" s="1" t="b">
        <f>ISERROR(FIND(G345, AC345))</f>
        <v>1</v>
      </c>
      <c r="AE345" s="1" t="b">
        <f>ISERROR(FIND(E345, AC345))</f>
        <v>1</v>
      </c>
      <c r="AF345" s="1" t="str">
        <f t="shared" si="38"/>
        <v>Chyba</v>
      </c>
    </row>
    <row r="346" spans="1:32" ht="14.1" customHeight="1" x14ac:dyDescent="0.2">
      <c r="A346" s="38">
        <v>18</v>
      </c>
      <c r="B346" s="48" t="s">
        <v>714</v>
      </c>
      <c r="C346" s="47" t="s">
        <v>713</v>
      </c>
      <c r="D346" s="243" t="s">
        <v>53</v>
      </c>
      <c r="E346" s="35" t="s">
        <v>712</v>
      </c>
      <c r="F346" s="244" t="s">
        <v>16</v>
      </c>
      <c r="G346" s="241">
        <v>152.55099999999999</v>
      </c>
      <c r="H346" s="241" t="s">
        <v>711</v>
      </c>
      <c r="I346" s="240">
        <v>2005</v>
      </c>
      <c r="J346" s="128">
        <v>43952</v>
      </c>
      <c r="K346" s="128"/>
      <c r="L346" s="42" t="s">
        <v>333</v>
      </c>
      <c r="M346" s="50">
        <v>2005</v>
      </c>
      <c r="N346" s="128" t="s">
        <v>710</v>
      </c>
      <c r="O346" s="28">
        <v>43972</v>
      </c>
      <c r="P346" s="28">
        <f t="shared" si="40"/>
        <v>45798</v>
      </c>
      <c r="Q346" s="28" t="str">
        <f>VLOOKUP(G346,'[1]PZ a UTZ'!$E$2:$H$335,3,FALSE)</f>
        <v>PZ 2120/05-E.49</v>
      </c>
      <c r="R346" s="28">
        <f>VLOOKUP(G346,'[1]PZ a UTZ'!$E$2:$H$335,4,FALSE)</f>
        <v>43972</v>
      </c>
      <c r="S346" s="28">
        <f t="shared" si="41"/>
        <v>45798</v>
      </c>
      <c r="T346" s="27" t="s">
        <v>12</v>
      </c>
      <c r="U346" s="26">
        <v>602668264</v>
      </c>
      <c r="V346" s="25" t="str">
        <f>VLOOKUP(U346,'[1]Tel.sez.'!$C$42:$D$221,2,FALSE)</f>
        <v>TŘEMOŠNÁ</v>
      </c>
      <c r="W346" s="24"/>
      <c r="AC346" s="126" t="s">
        <v>709</v>
      </c>
      <c r="AD346" s="1" t="b">
        <f>ISERROR(FIND(G346, AC346))</f>
        <v>1</v>
      </c>
      <c r="AE346" s="1" t="b">
        <f>ISERROR(FIND(E346, AC346))</f>
        <v>1</v>
      </c>
      <c r="AF346" s="1" t="str">
        <f t="shared" si="38"/>
        <v>Chyba</v>
      </c>
    </row>
    <row r="347" spans="1:32" ht="14.1" customHeight="1" x14ac:dyDescent="0.2">
      <c r="A347" s="38">
        <v>19</v>
      </c>
      <c r="B347" s="48" t="s">
        <v>708</v>
      </c>
      <c r="C347" s="47" t="s">
        <v>707</v>
      </c>
      <c r="D347" s="243" t="s">
        <v>53</v>
      </c>
      <c r="E347" s="35" t="s">
        <v>696</v>
      </c>
      <c r="F347" s="242" t="s">
        <v>16</v>
      </c>
      <c r="G347" s="241">
        <v>153.054</v>
      </c>
      <c r="H347" s="241" t="s">
        <v>706</v>
      </c>
      <c r="I347" s="240">
        <v>2005</v>
      </c>
      <c r="J347" s="128">
        <v>43952</v>
      </c>
      <c r="K347" s="128"/>
      <c r="L347" s="42" t="s">
        <v>333</v>
      </c>
      <c r="M347" s="50">
        <v>2005</v>
      </c>
      <c r="N347" s="128" t="s">
        <v>705</v>
      </c>
      <c r="O347" s="28">
        <v>43972</v>
      </c>
      <c r="P347" s="28">
        <f t="shared" si="40"/>
        <v>45798</v>
      </c>
      <c r="Q347" s="28" t="str">
        <f>VLOOKUP(G347,'[1]PZ a UTZ'!$E$2:$H$335,3,FALSE)</f>
        <v>PZ 2121/05-E.49</v>
      </c>
      <c r="R347" s="28">
        <f>VLOOKUP(G347,'[1]PZ a UTZ'!$E$2:$H$335,4,FALSE)</f>
        <v>43972</v>
      </c>
      <c r="S347" s="28">
        <f t="shared" si="41"/>
        <v>45798</v>
      </c>
      <c r="T347" s="27" t="s">
        <v>12</v>
      </c>
      <c r="U347" s="26">
        <v>602668264</v>
      </c>
      <c r="V347" s="25" t="str">
        <f>VLOOKUP(U347,'[1]Tel.sez.'!$C$42:$D$221,2,FALSE)</f>
        <v>TŘEMOŠNÁ</v>
      </c>
      <c r="W347" s="24"/>
      <c r="AC347" s="126" t="s">
        <v>693</v>
      </c>
      <c r="AD347" s="1" t="b">
        <f>ISERROR(FIND(G347, AC347))</f>
        <v>1</v>
      </c>
      <c r="AE347" s="1" t="b">
        <f>ISERROR(FIND(E347, AC347))</f>
        <v>1</v>
      </c>
      <c r="AF347" s="1" t="str">
        <f t="shared" si="38"/>
        <v>Chyba</v>
      </c>
    </row>
    <row r="348" spans="1:32" ht="14.1" customHeight="1" x14ac:dyDescent="0.2">
      <c r="A348" s="38">
        <v>94</v>
      </c>
      <c r="B348" s="48" t="s">
        <v>704</v>
      </c>
      <c r="C348" s="47" t="s">
        <v>703</v>
      </c>
      <c r="D348" s="227" t="s">
        <v>53</v>
      </c>
      <c r="E348" s="35" t="s">
        <v>702</v>
      </c>
      <c r="F348" s="53" t="s">
        <v>513</v>
      </c>
      <c r="G348" s="51">
        <v>153.06700000000001</v>
      </c>
      <c r="H348" s="51" t="s">
        <v>701</v>
      </c>
      <c r="I348" s="50">
        <v>2006</v>
      </c>
      <c r="J348" s="42">
        <v>44228</v>
      </c>
      <c r="K348" s="42"/>
      <c r="L348" s="42" t="s">
        <v>333</v>
      </c>
      <c r="M348" s="50">
        <v>2006</v>
      </c>
      <c r="N348" s="42" t="s">
        <v>700</v>
      </c>
      <c r="O348" s="28">
        <v>44237</v>
      </c>
      <c r="P348" s="28">
        <f t="shared" si="40"/>
        <v>46063</v>
      </c>
      <c r="Q348" s="28" t="s">
        <v>699</v>
      </c>
      <c r="R348" s="28">
        <v>44231</v>
      </c>
      <c r="S348" s="28">
        <f t="shared" si="41"/>
        <v>46057</v>
      </c>
      <c r="T348" s="27" t="s">
        <v>667</v>
      </c>
      <c r="U348" s="26">
        <v>601375102</v>
      </c>
      <c r="V348" s="25" t="str">
        <f>VLOOKUP(U348,'[1]Tel.sez.'!$C$42:$D$221,2,FALSE)</f>
        <v>Nemoc</v>
      </c>
      <c r="W348" s="24"/>
      <c r="AC348" s="125" t="s">
        <v>693</v>
      </c>
      <c r="AD348" s="1" t="b">
        <f>ISERROR(FIND(G348, AC348))</f>
        <v>1</v>
      </c>
      <c r="AE348" s="1" t="b">
        <f>ISERROR(FIND(E348, AC348))</f>
        <v>1</v>
      </c>
      <c r="AF348" s="1" t="str">
        <f t="shared" si="38"/>
        <v>Chyba</v>
      </c>
    </row>
    <row r="349" spans="1:32" ht="14.1" customHeight="1" x14ac:dyDescent="0.2">
      <c r="A349" s="38">
        <v>20</v>
      </c>
      <c r="B349" s="48" t="s">
        <v>698</v>
      </c>
      <c r="C349" s="47" t="s">
        <v>697</v>
      </c>
      <c r="D349" s="243" t="s">
        <v>53</v>
      </c>
      <c r="E349" s="35" t="s">
        <v>696</v>
      </c>
      <c r="F349" s="242" t="s">
        <v>16</v>
      </c>
      <c r="G349" s="241">
        <v>153.37899999999999</v>
      </c>
      <c r="H349" s="241" t="s">
        <v>695</v>
      </c>
      <c r="I349" s="240">
        <v>2005</v>
      </c>
      <c r="J349" s="128">
        <v>43952</v>
      </c>
      <c r="K349" s="128"/>
      <c r="L349" s="42" t="s">
        <v>333</v>
      </c>
      <c r="M349" s="50">
        <v>2005</v>
      </c>
      <c r="N349" s="128" t="s">
        <v>694</v>
      </c>
      <c r="O349" s="28">
        <v>43972</v>
      </c>
      <c r="P349" s="28">
        <f t="shared" si="40"/>
        <v>45798</v>
      </c>
      <c r="Q349" s="28" t="str">
        <f>VLOOKUP(G349,'[1]PZ a UTZ'!$E$2:$H$335,3,FALSE)</f>
        <v>PZ 2122/05-E.49</v>
      </c>
      <c r="R349" s="28">
        <f>VLOOKUP(G349,'[1]PZ a UTZ'!$E$2:$H$335,4,FALSE)</f>
        <v>43972</v>
      </c>
      <c r="S349" s="28">
        <f t="shared" si="41"/>
        <v>45798</v>
      </c>
      <c r="T349" s="27" t="s">
        <v>12</v>
      </c>
      <c r="U349" s="26">
        <v>602668264</v>
      </c>
      <c r="V349" s="25" t="str">
        <f>VLOOKUP(U349,'[1]Tel.sez.'!$C$42:$D$221,2,FALSE)</f>
        <v>TŘEMOŠNÁ</v>
      </c>
      <c r="W349" s="24"/>
      <c r="AC349" s="85" t="s">
        <v>693</v>
      </c>
      <c r="AD349" s="1" t="b">
        <f>ISERROR(FIND(G349, AC349))</f>
        <v>1</v>
      </c>
      <c r="AE349" s="1" t="b">
        <f>ISERROR(FIND(E349, AC349))</f>
        <v>1</v>
      </c>
      <c r="AF349" s="1" t="str">
        <f t="shared" si="38"/>
        <v>Chyba</v>
      </c>
    </row>
    <row r="350" spans="1:32" ht="14.1" customHeight="1" x14ac:dyDescent="0.2">
      <c r="A350" s="38">
        <v>234</v>
      </c>
      <c r="B350" s="48" t="s">
        <v>692</v>
      </c>
      <c r="C350" s="47" t="s">
        <v>691</v>
      </c>
      <c r="D350" s="227" t="s">
        <v>53</v>
      </c>
      <c r="E350" s="35" t="s">
        <v>690</v>
      </c>
      <c r="F350" s="53" t="s">
        <v>513</v>
      </c>
      <c r="G350" s="51">
        <v>155.006</v>
      </c>
      <c r="H350" s="51" t="s">
        <v>689</v>
      </c>
      <c r="I350" s="50">
        <v>2002</v>
      </c>
      <c r="J350" s="29">
        <v>44774</v>
      </c>
      <c r="K350" s="29"/>
      <c r="L350" s="42" t="s">
        <v>333</v>
      </c>
      <c r="M350" s="31">
        <v>2002</v>
      </c>
      <c r="N350" s="29" t="s">
        <v>688</v>
      </c>
      <c r="O350" s="28">
        <v>44774</v>
      </c>
      <c r="P350" s="28">
        <f t="shared" si="40"/>
        <v>46600</v>
      </c>
      <c r="Q350" s="28" t="s">
        <v>687</v>
      </c>
      <c r="R350" s="28">
        <v>44763</v>
      </c>
      <c r="S350" s="28">
        <f t="shared" si="41"/>
        <v>46589</v>
      </c>
      <c r="T350" s="27" t="s">
        <v>531</v>
      </c>
      <c r="U350" s="26">
        <v>724644317</v>
      </c>
      <c r="V350" s="25" t="str">
        <f>'[1]Tel.sez.'!$D$148</f>
        <v>V kanceláři</v>
      </c>
      <c r="W350" s="24"/>
      <c r="AC350" s="126" t="s">
        <v>681</v>
      </c>
      <c r="AD350" s="1" t="b">
        <f>ISERROR(FIND(G350, AC350))</f>
        <v>1</v>
      </c>
      <c r="AE350" s="1" t="b">
        <f>ISERROR(FIND(E350, AC350))</f>
        <v>1</v>
      </c>
      <c r="AF350" s="1" t="str">
        <f t="shared" si="38"/>
        <v>Chyba</v>
      </c>
    </row>
    <row r="351" spans="1:32" ht="14.1" customHeight="1" x14ac:dyDescent="0.2">
      <c r="A351" s="38">
        <v>28</v>
      </c>
      <c r="B351" s="48" t="s">
        <v>686</v>
      </c>
      <c r="C351" s="47" t="s">
        <v>685</v>
      </c>
      <c r="D351" s="237" t="s">
        <v>53</v>
      </c>
      <c r="E351" s="35" t="s">
        <v>663</v>
      </c>
      <c r="F351" s="53" t="s">
        <v>513</v>
      </c>
      <c r="G351" s="51">
        <v>156.256</v>
      </c>
      <c r="H351" s="51" t="s">
        <v>684</v>
      </c>
      <c r="I351" s="41">
        <v>1985</v>
      </c>
      <c r="J351" s="42">
        <v>43983</v>
      </c>
      <c r="K351" s="42"/>
      <c r="L351" s="42" t="s">
        <v>333</v>
      </c>
      <c r="M351" s="50">
        <v>2014</v>
      </c>
      <c r="N351" s="42" t="s">
        <v>683</v>
      </c>
      <c r="O351" s="28">
        <v>44001</v>
      </c>
      <c r="P351" s="28">
        <f t="shared" si="40"/>
        <v>45827</v>
      </c>
      <c r="Q351" s="28" t="s">
        <v>682</v>
      </c>
      <c r="R351" s="28">
        <v>44340</v>
      </c>
      <c r="S351" s="28">
        <f t="shared" si="41"/>
        <v>46166</v>
      </c>
      <c r="T351" s="27" t="s">
        <v>667</v>
      </c>
      <c r="U351" s="26">
        <v>601375102</v>
      </c>
      <c r="V351" s="25" t="str">
        <f>VLOOKUP(U351,'[1]Tel.sez.'!$C$42:$D$221,2,FALSE)</f>
        <v>Nemoc</v>
      </c>
      <c r="W351" s="24"/>
      <c r="AC351" s="85" t="s">
        <v>681</v>
      </c>
      <c r="AD351" s="1" t="b">
        <f>ISERROR(FIND(G351, AC351))</f>
        <v>1</v>
      </c>
      <c r="AE351" s="1" t="b">
        <f>ISERROR(FIND(E351, AC351))</f>
        <v>1</v>
      </c>
      <c r="AF351" s="1" t="str">
        <f t="shared" si="38"/>
        <v>Chyba</v>
      </c>
    </row>
    <row r="352" spans="1:32" ht="14.1" customHeight="1" x14ac:dyDescent="0.2">
      <c r="A352" s="38">
        <v>27</v>
      </c>
      <c r="B352" s="37" t="s">
        <v>673</v>
      </c>
      <c r="C352" s="37" t="s">
        <v>672</v>
      </c>
      <c r="D352" s="239" t="s">
        <v>680</v>
      </c>
      <c r="E352" s="35" t="s">
        <v>663</v>
      </c>
      <c r="F352" s="53" t="s">
        <v>513</v>
      </c>
      <c r="G352" s="52">
        <v>156.96</v>
      </c>
      <c r="H352" s="51" t="s">
        <v>679</v>
      </c>
      <c r="I352" s="50">
        <v>1960</v>
      </c>
      <c r="J352" s="42">
        <v>43983</v>
      </c>
      <c r="K352" s="42"/>
      <c r="L352" s="42" t="s">
        <v>678</v>
      </c>
      <c r="M352" s="41" t="s">
        <v>677</v>
      </c>
      <c r="N352" s="42" t="s">
        <v>676</v>
      </c>
      <c r="O352" s="28">
        <v>44000</v>
      </c>
      <c r="P352" s="28">
        <f t="shared" si="40"/>
        <v>45826</v>
      </c>
      <c r="Q352" s="28" t="s">
        <v>675</v>
      </c>
      <c r="R352" s="28">
        <v>44340</v>
      </c>
      <c r="S352" s="28">
        <f t="shared" si="41"/>
        <v>46166</v>
      </c>
      <c r="T352" s="27" t="s">
        <v>667</v>
      </c>
      <c r="U352" s="26">
        <v>601375102</v>
      </c>
      <c r="V352" s="25" t="str">
        <f>VLOOKUP(U352,'[1]Tel.sez.'!$C$42:$D$221,2,FALSE)</f>
        <v>Nemoc</v>
      </c>
      <c r="W352" s="24"/>
      <c r="AC352" s="126" t="s">
        <v>674</v>
      </c>
      <c r="AD352" s="1" t="b">
        <f>ISERROR(FIND(G352, AC352))</f>
        <v>1</v>
      </c>
      <c r="AE352" s="1" t="b">
        <f>ISERROR(FIND(E352, AC352))</f>
        <v>1</v>
      </c>
      <c r="AF352" s="1" t="str">
        <f t="shared" si="38"/>
        <v>Chyba</v>
      </c>
    </row>
    <row r="353" spans="1:88" ht="14.1" customHeight="1" x14ac:dyDescent="0.25">
      <c r="A353" s="38">
        <v>472</v>
      </c>
      <c r="B353" s="84" t="s">
        <v>673</v>
      </c>
      <c r="C353" s="84" t="s">
        <v>672</v>
      </c>
      <c r="D353" s="238" t="s">
        <v>41</v>
      </c>
      <c r="E353" s="82" t="s">
        <v>663</v>
      </c>
      <c r="F353" s="81" t="s">
        <v>513</v>
      </c>
      <c r="G353" s="80">
        <v>156.96</v>
      </c>
      <c r="H353" s="79" t="s">
        <v>671</v>
      </c>
      <c r="I353" s="78">
        <v>1960</v>
      </c>
      <c r="J353" s="150">
        <v>43983</v>
      </c>
      <c r="K353" s="150"/>
      <c r="L353" s="150" t="s">
        <v>670</v>
      </c>
      <c r="M353" s="151" t="s">
        <v>669</v>
      </c>
      <c r="N353" s="150" t="s">
        <v>668</v>
      </c>
      <c r="O353" s="75">
        <v>41656</v>
      </c>
      <c r="P353" s="75">
        <f t="shared" si="40"/>
        <v>43482</v>
      </c>
      <c r="Q353" s="74"/>
      <c r="R353" s="74"/>
      <c r="S353" s="74"/>
      <c r="T353" s="73" t="s">
        <v>667</v>
      </c>
      <c r="U353" s="72">
        <v>601375102</v>
      </c>
      <c r="V353" s="55" t="str">
        <f>VLOOKUP(U353,'[1]Tel.sez.'!$C$42:$D$221,2,FALSE)</f>
        <v>Nemoc</v>
      </c>
      <c r="W353" s="71"/>
      <c r="AC353" s="126" t="s">
        <v>666</v>
      </c>
      <c r="AD353" s="1" t="b">
        <f>ISERROR(FIND(G353, AC353))</f>
        <v>1</v>
      </c>
      <c r="AE353" s="1" t="b">
        <f>ISERROR(FIND(E353, AC353))</f>
        <v>1</v>
      </c>
      <c r="AF353" s="1" t="str">
        <f t="shared" si="38"/>
        <v>Chyba</v>
      </c>
    </row>
    <row r="354" spans="1:88" ht="14.1" customHeight="1" x14ac:dyDescent="0.2">
      <c r="A354" s="38">
        <v>29</v>
      </c>
      <c r="B354" s="48" t="s">
        <v>665</v>
      </c>
      <c r="C354" s="47" t="s">
        <v>664</v>
      </c>
      <c r="D354" s="237" t="s">
        <v>53</v>
      </c>
      <c r="E354" s="35" t="s">
        <v>663</v>
      </c>
      <c r="F354" s="53" t="s">
        <v>513</v>
      </c>
      <c r="G354" s="51">
        <v>157.25899999999999</v>
      </c>
      <c r="H354" s="51" t="s">
        <v>662</v>
      </c>
      <c r="I354" s="41">
        <v>1985</v>
      </c>
      <c r="J354" s="42">
        <v>43983</v>
      </c>
      <c r="K354" s="42"/>
      <c r="L354" s="42" t="s">
        <v>333</v>
      </c>
      <c r="M354" s="50">
        <v>2013</v>
      </c>
      <c r="N354" s="42" t="s">
        <v>661</v>
      </c>
      <c r="O354" s="28">
        <v>44001</v>
      </c>
      <c r="P354" s="28">
        <f t="shared" si="40"/>
        <v>45827</v>
      </c>
      <c r="Q354" s="28" t="s">
        <v>660</v>
      </c>
      <c r="R354" s="28">
        <v>44340</v>
      </c>
      <c r="S354" s="28">
        <f t="shared" ref="S354:S360" si="42">EDATE(R354,60)</f>
        <v>46166</v>
      </c>
      <c r="T354" s="27" t="s">
        <v>609</v>
      </c>
      <c r="U354" s="26">
        <v>724862388</v>
      </c>
      <c r="V354" s="25" t="str">
        <f>VLOOKUP(U354,'[1]Tel.sez.'!$C$42:$D$221,2,FALSE)</f>
        <v>18,437+ KDYNĚ</v>
      </c>
      <c r="W354" s="24"/>
      <c r="AC354" s="126" t="s">
        <v>659</v>
      </c>
      <c r="AD354" s="1" t="b">
        <f>ISERROR(FIND(G354, AC354))</f>
        <v>1</v>
      </c>
      <c r="AE354" s="1" t="b">
        <f>ISERROR(FIND(E354, AC354))</f>
        <v>1</v>
      </c>
      <c r="AF354" s="1" t="str">
        <f t="shared" si="38"/>
        <v>Chyba</v>
      </c>
    </row>
    <row r="355" spans="1:88" ht="14.1" customHeight="1" x14ac:dyDescent="0.2">
      <c r="A355" s="38">
        <v>54</v>
      </c>
      <c r="B355" s="48" t="s">
        <v>658</v>
      </c>
      <c r="C355" s="47" t="s">
        <v>657</v>
      </c>
      <c r="D355" s="227" t="s">
        <v>53</v>
      </c>
      <c r="E355" s="35" t="s">
        <v>650</v>
      </c>
      <c r="F355" s="53" t="s">
        <v>513</v>
      </c>
      <c r="G355" s="51">
        <v>158.84</v>
      </c>
      <c r="H355" s="51" t="s">
        <v>656</v>
      </c>
      <c r="I355" s="41">
        <v>1985</v>
      </c>
      <c r="J355" s="42">
        <v>44075</v>
      </c>
      <c r="K355" s="42"/>
      <c r="L355" s="42" t="s">
        <v>333</v>
      </c>
      <c r="M355" s="41">
        <v>2013</v>
      </c>
      <c r="N355" s="42" t="s">
        <v>655</v>
      </c>
      <c r="O355" s="28">
        <v>44096</v>
      </c>
      <c r="P355" s="28">
        <f t="shared" si="40"/>
        <v>45922</v>
      </c>
      <c r="Q355" s="28" t="s">
        <v>654</v>
      </c>
      <c r="R355" s="28">
        <v>44340</v>
      </c>
      <c r="S355" s="28">
        <f t="shared" si="42"/>
        <v>46166</v>
      </c>
      <c r="T355" s="27" t="s">
        <v>609</v>
      </c>
      <c r="U355" s="26">
        <v>724862388</v>
      </c>
      <c r="V355" s="25" t="str">
        <f>VLOOKUP(U355,'[1]Tel.sez.'!$C$42:$D$221,2,FALSE)</f>
        <v>18,437+ KDYNĚ</v>
      </c>
      <c r="W355" s="24"/>
      <c r="AC355" s="126" t="s">
        <v>653</v>
      </c>
      <c r="AD355" s="1" t="b">
        <f>ISERROR(FIND(G355, AC355))</f>
        <v>1</v>
      </c>
      <c r="AE355" s="1" t="b">
        <f>ISERROR(FIND(E355, AC355))</f>
        <v>1</v>
      </c>
      <c r="AF355" s="1" t="str">
        <f t="shared" si="38"/>
        <v>Chyba</v>
      </c>
    </row>
    <row r="356" spans="1:88" ht="14.1" customHeight="1" x14ac:dyDescent="0.2">
      <c r="A356" s="38">
        <v>55</v>
      </c>
      <c r="B356" s="48" t="s">
        <v>652</v>
      </c>
      <c r="C356" s="47" t="s">
        <v>651</v>
      </c>
      <c r="D356" s="227" t="s">
        <v>53</v>
      </c>
      <c r="E356" s="35" t="s">
        <v>650</v>
      </c>
      <c r="F356" s="53" t="s">
        <v>513</v>
      </c>
      <c r="G356" s="51">
        <v>159.07400000000001</v>
      </c>
      <c r="H356" s="51" t="s">
        <v>649</v>
      </c>
      <c r="I356" s="41">
        <v>1985</v>
      </c>
      <c r="J356" s="42">
        <v>44075</v>
      </c>
      <c r="K356" s="42"/>
      <c r="L356" s="42" t="s">
        <v>333</v>
      </c>
      <c r="M356" s="41">
        <v>2013</v>
      </c>
      <c r="N356" s="42" t="s">
        <v>648</v>
      </c>
      <c r="O356" s="28">
        <v>44096</v>
      </c>
      <c r="P356" s="28">
        <f t="shared" si="40"/>
        <v>45922</v>
      </c>
      <c r="Q356" s="28" t="s">
        <v>647</v>
      </c>
      <c r="R356" s="28">
        <v>44340</v>
      </c>
      <c r="S356" s="28">
        <f t="shared" si="42"/>
        <v>46166</v>
      </c>
      <c r="T356" s="27" t="s">
        <v>609</v>
      </c>
      <c r="U356" s="26">
        <v>724862388</v>
      </c>
      <c r="V356" s="25" t="str">
        <f>VLOOKUP(U356,'[1]Tel.sez.'!$C$42:$D$221,2,FALSE)</f>
        <v>18,437+ KDYNĚ</v>
      </c>
      <c r="W356" s="24"/>
      <c r="AC356" s="124" t="s">
        <v>646</v>
      </c>
      <c r="AD356" s="1" t="b">
        <f>ISERROR(FIND(G356, AC356))</f>
        <v>1</v>
      </c>
      <c r="AE356" s="1" t="b">
        <f>ISERROR(FIND(E356, AC356))</f>
        <v>1</v>
      </c>
      <c r="AF356" s="1" t="str">
        <f t="shared" si="38"/>
        <v>Chyba</v>
      </c>
    </row>
    <row r="357" spans="1:88" ht="14.1" customHeight="1" x14ac:dyDescent="0.2">
      <c r="A357" s="38">
        <v>333</v>
      </c>
      <c r="B357" s="48" t="s">
        <v>645</v>
      </c>
      <c r="C357" s="47" t="s">
        <v>644</v>
      </c>
      <c r="D357" s="227" t="s">
        <v>53</v>
      </c>
      <c r="E357" s="35" t="s">
        <v>643</v>
      </c>
      <c r="F357" s="53" t="s">
        <v>513</v>
      </c>
      <c r="G357" s="51">
        <v>160.23099999999999</v>
      </c>
      <c r="H357" s="51" t="s">
        <v>642</v>
      </c>
      <c r="I357" s="50">
        <v>1983</v>
      </c>
      <c r="J357" s="42">
        <v>45231</v>
      </c>
      <c r="K357" s="42"/>
      <c r="L357" s="42" t="s">
        <v>418</v>
      </c>
      <c r="M357" s="41">
        <v>2018</v>
      </c>
      <c r="N357" s="42" t="s">
        <v>641</v>
      </c>
      <c r="O357" s="236">
        <v>45232</v>
      </c>
      <c r="P357" s="236">
        <f t="shared" si="40"/>
        <v>47059</v>
      </c>
      <c r="Q357" s="236" t="s">
        <v>640</v>
      </c>
      <c r="R357" s="236">
        <v>44334</v>
      </c>
      <c r="S357" s="236">
        <f t="shared" si="42"/>
        <v>46160</v>
      </c>
      <c r="T357" s="27" t="s">
        <v>609</v>
      </c>
      <c r="U357" s="26">
        <v>724862388</v>
      </c>
      <c r="V357" s="25" t="str">
        <f>VLOOKUP(U357,'[1]Tel.sez.'!$C$42:$D$221,2,FALSE)</f>
        <v>18,437+ KDYNĚ</v>
      </c>
      <c r="W357" s="24"/>
      <c r="AC357" s="231" t="s">
        <v>639</v>
      </c>
      <c r="AD357" s="1" t="b">
        <f>ISERROR(FIND(G357, AC357))</f>
        <v>1</v>
      </c>
      <c r="AE357" s="1" t="b">
        <f>ISERROR(FIND(E357, AC357))</f>
        <v>1</v>
      </c>
      <c r="AF357" s="1" t="str">
        <f t="shared" si="38"/>
        <v>Chyba</v>
      </c>
    </row>
    <row r="358" spans="1:88" ht="14.1" customHeight="1" x14ac:dyDescent="0.2">
      <c r="A358" s="38">
        <v>334</v>
      </c>
      <c r="B358" s="48" t="s">
        <v>638</v>
      </c>
      <c r="C358" s="47" t="s">
        <v>637</v>
      </c>
      <c r="D358" s="227" t="s">
        <v>53</v>
      </c>
      <c r="E358" s="35" t="s">
        <v>636</v>
      </c>
      <c r="F358" s="53" t="s">
        <v>513</v>
      </c>
      <c r="G358" s="51">
        <v>160.941</v>
      </c>
      <c r="H358" s="51" t="s">
        <v>635</v>
      </c>
      <c r="I358" s="50">
        <v>1983</v>
      </c>
      <c r="J358" s="42">
        <v>45231</v>
      </c>
      <c r="K358" s="42"/>
      <c r="L358" s="42" t="s">
        <v>418</v>
      </c>
      <c r="M358" s="41">
        <v>2018</v>
      </c>
      <c r="N358" s="42" t="s">
        <v>634</v>
      </c>
      <c r="O358" s="236">
        <v>45232</v>
      </c>
      <c r="P358" s="236">
        <f t="shared" si="40"/>
        <v>47059</v>
      </c>
      <c r="Q358" s="236" t="s">
        <v>633</v>
      </c>
      <c r="R358" s="236">
        <v>44334</v>
      </c>
      <c r="S358" s="236">
        <f t="shared" si="42"/>
        <v>46160</v>
      </c>
      <c r="T358" s="27" t="s">
        <v>609</v>
      </c>
      <c r="U358" s="26">
        <v>724862388</v>
      </c>
      <c r="V358" s="25" t="str">
        <f>VLOOKUP(U358,'[1]Tel.sez.'!$C$42:$D$221,2,FALSE)</f>
        <v>18,437+ KDYNĚ</v>
      </c>
      <c r="W358" s="24"/>
      <c r="AC358" s="231" t="s">
        <v>632</v>
      </c>
      <c r="AD358" s="1" t="b">
        <f>ISERROR(FIND(G358, AC358))</f>
        <v>1</v>
      </c>
      <c r="AE358" s="1" t="b">
        <f>ISERROR(FIND(E358, AC358))</f>
        <v>1</v>
      </c>
      <c r="AF358" s="1" t="str">
        <f t="shared" si="38"/>
        <v>Chyba</v>
      </c>
    </row>
    <row r="359" spans="1:88" ht="14.1" customHeight="1" x14ac:dyDescent="0.2">
      <c r="A359" s="38">
        <v>335</v>
      </c>
      <c r="B359" s="48" t="s">
        <v>631</v>
      </c>
      <c r="C359" s="47" t="s">
        <v>630</v>
      </c>
      <c r="D359" s="227" t="s">
        <v>53</v>
      </c>
      <c r="E359" s="35" t="s">
        <v>629</v>
      </c>
      <c r="F359" s="53" t="s">
        <v>513</v>
      </c>
      <c r="G359" s="51">
        <v>161.291</v>
      </c>
      <c r="H359" s="51" t="s">
        <v>628</v>
      </c>
      <c r="I359" s="50">
        <v>1983</v>
      </c>
      <c r="J359" s="42">
        <v>45231</v>
      </c>
      <c r="K359" s="42"/>
      <c r="L359" s="42" t="s">
        <v>418</v>
      </c>
      <c r="M359" s="41">
        <v>2018</v>
      </c>
      <c r="N359" s="42" t="s">
        <v>627</v>
      </c>
      <c r="O359" s="236">
        <v>45232</v>
      </c>
      <c r="P359" s="236">
        <f t="shared" si="40"/>
        <v>47059</v>
      </c>
      <c r="Q359" s="236" t="s">
        <v>626</v>
      </c>
      <c r="R359" s="236">
        <v>44334</v>
      </c>
      <c r="S359" s="236">
        <f t="shared" si="42"/>
        <v>46160</v>
      </c>
      <c r="T359" s="27" t="s">
        <v>609</v>
      </c>
      <c r="U359" s="26">
        <v>724862388</v>
      </c>
      <c r="V359" s="25" t="str">
        <f>VLOOKUP(U359,'[1]Tel.sez.'!$C$42:$D$221,2,FALSE)</f>
        <v>18,437+ KDYNĚ</v>
      </c>
      <c r="W359" s="24"/>
      <c r="AC359" s="231" t="s">
        <v>625</v>
      </c>
      <c r="AD359" s="1" t="b">
        <f>ISERROR(FIND(G359, AC359))</f>
        <v>1</v>
      </c>
      <c r="AE359" s="1" t="b">
        <f>ISERROR(FIND(E359, AC359))</f>
        <v>1</v>
      </c>
      <c r="AF359" s="1" t="str">
        <f t="shared" si="38"/>
        <v>Chyba</v>
      </c>
    </row>
    <row r="360" spans="1:88" ht="14.1" customHeight="1" x14ac:dyDescent="0.2">
      <c r="A360" s="38">
        <v>56</v>
      </c>
      <c r="B360" s="37" t="s">
        <v>620</v>
      </c>
      <c r="C360" s="37" t="s">
        <v>619</v>
      </c>
      <c r="D360" s="36" t="s">
        <v>7</v>
      </c>
      <c r="E360" s="35" t="s">
        <v>618</v>
      </c>
      <c r="F360" s="53" t="s">
        <v>513</v>
      </c>
      <c r="G360" s="52">
        <v>162.22</v>
      </c>
      <c r="H360" s="51" t="s">
        <v>624</v>
      </c>
      <c r="I360" s="50">
        <v>1983</v>
      </c>
      <c r="J360" s="42">
        <v>44105</v>
      </c>
      <c r="K360" s="42"/>
      <c r="L360" s="42" t="s">
        <v>590</v>
      </c>
      <c r="M360" s="41">
        <v>1983</v>
      </c>
      <c r="N360" s="42" t="s">
        <v>623</v>
      </c>
      <c r="O360" s="28">
        <v>44110</v>
      </c>
      <c r="P360" s="28">
        <f t="shared" si="40"/>
        <v>45936</v>
      </c>
      <c r="Q360" s="28" t="str">
        <f>VLOOKUP(E360,'[1]PZ a UTZ'!$C$341:$H$464,5,FALSE)</f>
        <v>PZ 10293/96-E.49</v>
      </c>
      <c r="R360" s="28">
        <f>VLOOKUP(E360,'[1]PZ a UTZ'!$C$341:$H$464,6,FALSE)</f>
        <v>44334</v>
      </c>
      <c r="S360" s="28">
        <f t="shared" si="42"/>
        <v>46160</v>
      </c>
      <c r="T360" s="27" t="s">
        <v>609</v>
      </c>
      <c r="U360" s="26">
        <v>724862388</v>
      </c>
      <c r="V360" s="25" t="str">
        <f>VLOOKUP(U360,'[1]Tel.sez.'!$C$42:$D$221,2,FALSE)</f>
        <v>18,437+ KDYNĚ</v>
      </c>
      <c r="W360" s="24" t="s">
        <v>622</v>
      </c>
      <c r="AC360" s="121" t="s">
        <v>621</v>
      </c>
      <c r="AD360" s="1" t="b">
        <f>ISERROR(FIND(G360, AC360))</f>
        <v>1</v>
      </c>
      <c r="AE360" s="1" t="b">
        <f>ISERROR(FIND(E360, AC360))</f>
        <v>1</v>
      </c>
      <c r="AF360" s="1" t="str">
        <f t="shared" si="38"/>
        <v>Chyba</v>
      </c>
    </row>
    <row r="361" spans="1:88" ht="14.1" customHeight="1" x14ac:dyDescent="0.25">
      <c r="A361" s="38">
        <v>57</v>
      </c>
      <c r="B361" s="84" t="s">
        <v>620</v>
      </c>
      <c r="C361" s="84" t="s">
        <v>619</v>
      </c>
      <c r="D361" s="83" t="s">
        <v>41</v>
      </c>
      <c r="E361" s="82" t="s">
        <v>618</v>
      </c>
      <c r="F361" s="81" t="s">
        <v>513</v>
      </c>
      <c r="G361" s="80">
        <v>162.22</v>
      </c>
      <c r="H361" s="79" t="s">
        <v>617</v>
      </c>
      <c r="I361" s="78">
        <v>1983</v>
      </c>
      <c r="J361" s="150">
        <v>44105</v>
      </c>
      <c r="K361" s="150"/>
      <c r="L361" s="150" t="s">
        <v>463</v>
      </c>
      <c r="M361" s="151">
        <v>1983</v>
      </c>
      <c r="N361" s="150" t="s">
        <v>616</v>
      </c>
      <c r="O361" s="75">
        <v>44110</v>
      </c>
      <c r="P361" s="75">
        <f t="shared" si="40"/>
        <v>45936</v>
      </c>
      <c r="Q361" s="74"/>
      <c r="R361" s="74"/>
      <c r="S361" s="74"/>
      <c r="T361" s="73" t="s">
        <v>609</v>
      </c>
      <c r="U361" s="72">
        <v>724862388</v>
      </c>
      <c r="V361" s="55" t="str">
        <f>VLOOKUP(U361,'[1]Tel.sez.'!$C$42:$D$221,2,FALSE)</f>
        <v>18,437+ KDYNĚ</v>
      </c>
      <c r="W361" s="71"/>
      <c r="AC361" s="121" t="s">
        <v>615</v>
      </c>
      <c r="AD361" s="1" t="b">
        <f>ISERROR(FIND(G361, AC361))</f>
        <v>1</v>
      </c>
      <c r="AE361" s="1" t="b">
        <f>ISERROR(FIND(E361, AC361))</f>
        <v>1</v>
      </c>
      <c r="AF361" s="1" t="str">
        <f t="shared" si="38"/>
        <v>Chyba</v>
      </c>
    </row>
    <row r="362" spans="1:88" ht="14.1" customHeight="1" x14ac:dyDescent="0.2">
      <c r="A362" s="38">
        <v>312</v>
      </c>
      <c r="B362" s="165" t="s">
        <v>614</v>
      </c>
      <c r="C362" s="164" t="s">
        <v>613</v>
      </c>
      <c r="D362" s="235" t="s">
        <v>53</v>
      </c>
      <c r="E362" s="66" t="s">
        <v>612</v>
      </c>
      <c r="F362" s="65" t="s">
        <v>513</v>
      </c>
      <c r="G362" s="161">
        <v>162.61000000000001</v>
      </c>
      <c r="H362" s="161" t="s">
        <v>611</v>
      </c>
      <c r="I362" s="41">
        <v>1983</v>
      </c>
      <c r="J362" s="61">
        <v>45170</v>
      </c>
      <c r="K362" s="61"/>
      <c r="L362" s="61" t="s">
        <v>34</v>
      </c>
      <c r="M362" s="60">
        <v>2023</v>
      </c>
      <c r="N362" s="59" t="s">
        <v>33</v>
      </c>
      <c r="O362" s="58">
        <v>45170</v>
      </c>
      <c r="P362" s="58">
        <f t="shared" si="40"/>
        <v>46997</v>
      </c>
      <c r="Q362" s="58" t="s">
        <v>610</v>
      </c>
      <c r="R362" s="58">
        <v>44334</v>
      </c>
      <c r="S362" s="58">
        <f>EDATE(R362,60)</f>
        <v>46160</v>
      </c>
      <c r="T362" s="57" t="s">
        <v>609</v>
      </c>
      <c r="U362" s="56">
        <v>724862388</v>
      </c>
      <c r="V362" s="25" t="str">
        <f>VLOOKUP(U362,'[1]Tel.sez.'!$C$42:$D$221,2,FALSE)</f>
        <v>18,437+ KDYNĚ</v>
      </c>
      <c r="W362" s="234" t="s">
        <v>608</v>
      </c>
      <c r="AC362" s="121" t="s">
        <v>607</v>
      </c>
      <c r="AD362" s="1" t="b">
        <f>ISERROR(FIND(G362, AC362))</f>
        <v>1</v>
      </c>
      <c r="AE362" s="1" t="b">
        <f>ISERROR(FIND(E362, AC362))</f>
        <v>1</v>
      </c>
      <c r="AF362" s="1" t="str">
        <f t="shared" si="38"/>
        <v>Chyba</v>
      </c>
    </row>
    <row r="363" spans="1:88" ht="14.1" customHeight="1" x14ac:dyDescent="0.2">
      <c r="A363" s="38">
        <v>128</v>
      </c>
      <c r="B363" s="48" t="s">
        <v>606</v>
      </c>
      <c r="C363" s="47" t="s">
        <v>605</v>
      </c>
      <c r="D363" s="227" t="s">
        <v>53</v>
      </c>
      <c r="E363" s="35" t="s">
        <v>604</v>
      </c>
      <c r="F363" s="53" t="s">
        <v>513</v>
      </c>
      <c r="G363" s="51">
        <v>166.435</v>
      </c>
      <c r="H363" s="51" t="s">
        <v>603</v>
      </c>
      <c r="I363" s="50">
        <v>1983</v>
      </c>
      <c r="J363" s="42">
        <v>44348</v>
      </c>
      <c r="K363" s="42"/>
      <c r="L363" s="233" t="s">
        <v>463</v>
      </c>
      <c r="M363" s="232"/>
      <c r="N363" s="42" t="s">
        <v>602</v>
      </c>
      <c r="O363" s="28">
        <v>44362</v>
      </c>
      <c r="P363" s="28">
        <f t="shared" si="40"/>
        <v>46188</v>
      </c>
      <c r="Q363" s="28" t="s">
        <v>601</v>
      </c>
      <c r="R363" s="28">
        <v>44362</v>
      </c>
      <c r="S363" s="28">
        <f>EDATE(R363,60)</f>
        <v>46188</v>
      </c>
      <c r="T363" s="27" t="s">
        <v>600</v>
      </c>
      <c r="U363" s="26">
        <v>724214681</v>
      </c>
      <c r="V363" s="25" t="str">
        <f>VLOOKUP(U363,'[1]Tel.sez.'!$C$42:$D$221,2,FALSE)</f>
        <v>DOMAŽLICE</v>
      </c>
      <c r="W363" s="24"/>
      <c r="AC363" s="231" t="s">
        <v>599</v>
      </c>
      <c r="AD363" s="1" t="b">
        <f>ISERROR(FIND(G363, AC363))</f>
        <v>1</v>
      </c>
      <c r="AE363" s="1" t="b">
        <f>ISERROR(FIND(E363, AC363))</f>
        <v>1</v>
      </c>
      <c r="AF363" s="1" t="str">
        <f t="shared" si="38"/>
        <v>Chyba</v>
      </c>
    </row>
    <row r="364" spans="1:88" ht="14.1" customHeight="1" x14ac:dyDescent="0.2">
      <c r="A364" s="38">
        <v>249</v>
      </c>
      <c r="B364" s="48" t="s">
        <v>598</v>
      </c>
      <c r="C364" s="47" t="s">
        <v>597</v>
      </c>
      <c r="D364" s="227" t="s">
        <v>53</v>
      </c>
      <c r="E364" s="35" t="s">
        <v>596</v>
      </c>
      <c r="F364" s="53" t="s">
        <v>513</v>
      </c>
      <c r="G364" s="51">
        <v>166.995</v>
      </c>
      <c r="H364" s="51" t="s">
        <v>595</v>
      </c>
      <c r="I364" s="41">
        <v>2013</v>
      </c>
      <c r="J364" s="29">
        <v>44866</v>
      </c>
      <c r="K364" s="29"/>
      <c r="L364" s="29" t="s">
        <v>569</v>
      </c>
      <c r="M364" s="30">
        <v>2013</v>
      </c>
      <c r="N364" s="210" t="s">
        <v>594</v>
      </c>
      <c r="O364" s="28">
        <v>44880</v>
      </c>
      <c r="P364" s="28">
        <f t="shared" ref="P364:P395" si="43">EDATE(O364,60)</f>
        <v>46706</v>
      </c>
      <c r="Q364" s="28" t="s">
        <v>593</v>
      </c>
      <c r="R364" s="28">
        <v>44896</v>
      </c>
      <c r="S364" s="28">
        <f>EDATE(R364,60)</f>
        <v>46722</v>
      </c>
      <c r="T364" s="27" t="s">
        <v>531</v>
      </c>
      <c r="U364" s="26">
        <v>724644317</v>
      </c>
      <c r="V364" s="25" t="str">
        <f>'[1]Tel.sez.'!$D$148</f>
        <v>V kanceláři</v>
      </c>
      <c r="W364" s="24"/>
      <c r="AC364" s="230" t="s">
        <v>588</v>
      </c>
      <c r="AD364" s="1" t="b">
        <f>ISERROR(FIND(G364, AC364))</f>
        <v>1</v>
      </c>
      <c r="AE364" s="1" t="b">
        <f>ISERROR(FIND(E364, AC364))</f>
        <v>1</v>
      </c>
      <c r="AF364" s="1" t="str">
        <f t="shared" si="38"/>
        <v>Chyba</v>
      </c>
    </row>
    <row r="365" spans="1:88" s="157" customFormat="1" ht="14.1" customHeight="1" x14ac:dyDescent="0.2">
      <c r="A365" s="38">
        <v>331</v>
      </c>
      <c r="B365" s="37" t="s">
        <v>587</v>
      </c>
      <c r="C365" s="37" t="s">
        <v>586</v>
      </c>
      <c r="D365" s="36" t="s">
        <v>7</v>
      </c>
      <c r="E365" s="35" t="s">
        <v>592</v>
      </c>
      <c r="F365" s="53" t="s">
        <v>513</v>
      </c>
      <c r="G365" s="52">
        <v>168.077</v>
      </c>
      <c r="H365" s="51" t="s">
        <v>591</v>
      </c>
      <c r="I365" s="50">
        <v>1983</v>
      </c>
      <c r="J365" s="42">
        <v>45200</v>
      </c>
      <c r="K365" s="42"/>
      <c r="L365" s="42" t="s">
        <v>590</v>
      </c>
      <c r="M365" s="41">
        <v>1983</v>
      </c>
      <c r="N365" s="42" t="s">
        <v>589</v>
      </c>
      <c r="O365" s="28">
        <v>45223</v>
      </c>
      <c r="P365" s="28">
        <f t="shared" si="43"/>
        <v>47050</v>
      </c>
      <c r="Q365" s="28" t="str">
        <f>VLOOKUP(E365,'[1]PZ a UTZ'!$C$341:$H$464,5,FALSE)</f>
        <v>PZ 10144/96-E.49</v>
      </c>
      <c r="R365" s="28">
        <v>45224</v>
      </c>
      <c r="S365" s="28">
        <f>EDATE(R365,60)</f>
        <v>47051</v>
      </c>
      <c r="T365" s="27" t="s">
        <v>582</v>
      </c>
      <c r="U365" s="26">
        <v>724862387</v>
      </c>
      <c r="V365" s="25" t="str">
        <f>VLOOKUP(U365,'[1]Tel.sez.'!$C$42:$D$221,2,FALSE)</f>
        <v>4.596</v>
      </c>
      <c r="W365" s="24"/>
      <c r="X365" s="1"/>
      <c r="Y365" s="1"/>
      <c r="Z365" s="1"/>
      <c r="AA365" s="1"/>
      <c r="AB365" s="1"/>
      <c r="AC365" s="224" t="s">
        <v>588</v>
      </c>
      <c r="AD365" s="1" t="b">
        <f>ISERROR(FIND(G365, AC365))</f>
        <v>1</v>
      </c>
      <c r="AE365" s="1" t="b">
        <f>ISERROR(FIND(E365, AC365))</f>
        <v>1</v>
      </c>
      <c r="AF365" s="1" t="str">
        <f t="shared" si="38"/>
        <v>Chyba</v>
      </c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A365" s="1"/>
      <c r="CB365" s="1"/>
      <c r="CC365" s="1"/>
      <c r="CD365" s="1"/>
      <c r="CE365" s="1"/>
      <c r="CF365" s="1"/>
      <c r="CG365" s="1"/>
      <c r="CH365" s="1"/>
      <c r="CI365" s="1"/>
      <c r="CJ365" s="1"/>
    </row>
    <row r="366" spans="1:88" s="157" customFormat="1" ht="14.1" customHeight="1" x14ac:dyDescent="0.25">
      <c r="A366" s="38">
        <v>468</v>
      </c>
      <c r="B366" s="84" t="s">
        <v>587</v>
      </c>
      <c r="C366" s="84" t="s">
        <v>586</v>
      </c>
      <c r="D366" s="83" t="s">
        <v>7</v>
      </c>
      <c r="E366" s="82" t="s">
        <v>585</v>
      </c>
      <c r="F366" s="81" t="s">
        <v>513</v>
      </c>
      <c r="G366" s="80">
        <v>168.077</v>
      </c>
      <c r="H366" s="79" t="s">
        <v>584</v>
      </c>
      <c r="I366" s="78">
        <v>1983</v>
      </c>
      <c r="J366" s="150">
        <v>45200</v>
      </c>
      <c r="K366" s="150"/>
      <c r="L366" s="150" t="s">
        <v>463</v>
      </c>
      <c r="M366" s="151">
        <v>1983</v>
      </c>
      <c r="N366" s="150" t="s">
        <v>583</v>
      </c>
      <c r="O366" s="75">
        <v>40077</v>
      </c>
      <c r="P366" s="75">
        <f t="shared" si="43"/>
        <v>41903</v>
      </c>
      <c r="Q366" s="74"/>
      <c r="R366" s="74"/>
      <c r="S366" s="74"/>
      <c r="T366" s="73" t="s">
        <v>582</v>
      </c>
      <c r="U366" s="72">
        <v>724862387</v>
      </c>
      <c r="V366" s="55" t="str">
        <f>VLOOKUP(U366,'[1]Tel.sez.'!$C$42:$D$221,2,FALSE)</f>
        <v>4.596</v>
      </c>
      <c r="W366" s="71"/>
      <c r="X366" s="1"/>
      <c r="Y366" s="1"/>
      <c r="Z366" s="1"/>
      <c r="AA366" s="1"/>
      <c r="AB366" s="1"/>
      <c r="AC366" s="129" t="s">
        <v>581</v>
      </c>
      <c r="AD366" s="1" t="b">
        <f>ISERROR(FIND(G366, AC366))</f>
        <v>1</v>
      </c>
      <c r="AE366" s="1" t="b">
        <f>ISERROR(FIND(E366, AC366))</f>
        <v>1</v>
      </c>
      <c r="AF366" s="1" t="str">
        <f t="shared" si="38"/>
        <v>Chyba</v>
      </c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  <c r="BZ366" s="1"/>
      <c r="CA366" s="1"/>
      <c r="CB366" s="1"/>
      <c r="CC366" s="1"/>
      <c r="CD366" s="1"/>
      <c r="CE366" s="1"/>
      <c r="CF366" s="1"/>
      <c r="CG366" s="1"/>
      <c r="CH366" s="1"/>
      <c r="CI366" s="1"/>
      <c r="CJ366" s="1"/>
    </row>
    <row r="367" spans="1:88" s="157" customFormat="1" ht="14.1" customHeight="1" x14ac:dyDescent="0.2">
      <c r="A367" s="38">
        <v>129</v>
      </c>
      <c r="B367" s="48" t="s">
        <v>580</v>
      </c>
      <c r="C367" s="47" t="s">
        <v>579</v>
      </c>
      <c r="D367" s="227" t="s">
        <v>53</v>
      </c>
      <c r="E367" s="35" t="s">
        <v>578</v>
      </c>
      <c r="F367" s="53" t="s">
        <v>513</v>
      </c>
      <c r="G367" s="51">
        <v>168.87100000000001</v>
      </c>
      <c r="H367" s="51" t="s">
        <v>577</v>
      </c>
      <c r="I367" s="50">
        <v>1983</v>
      </c>
      <c r="J367" s="42">
        <v>44348</v>
      </c>
      <c r="K367" s="42"/>
      <c r="L367" s="42" t="s">
        <v>333</v>
      </c>
      <c r="M367" s="41">
        <v>2008</v>
      </c>
      <c r="N367" s="42" t="s">
        <v>576</v>
      </c>
      <c r="O367" s="28">
        <v>44362</v>
      </c>
      <c r="P367" s="28">
        <f t="shared" si="43"/>
        <v>46188</v>
      </c>
      <c r="Q367" s="28" t="s">
        <v>575</v>
      </c>
      <c r="R367" s="28">
        <v>44362</v>
      </c>
      <c r="S367" s="28">
        <f t="shared" ref="S367:S374" si="44">EDATE(R367,60)</f>
        <v>46188</v>
      </c>
      <c r="T367" s="27" t="s">
        <v>531</v>
      </c>
      <c r="U367" s="26">
        <v>724644317</v>
      </c>
      <c r="V367" s="25" t="str">
        <f>'[1]Tel.sez.'!$D$148</f>
        <v>V kanceláři</v>
      </c>
      <c r="W367" s="24"/>
      <c r="X367" s="1"/>
      <c r="Y367" s="1"/>
      <c r="Z367" s="1"/>
      <c r="AA367" s="229"/>
      <c r="AB367" s="229"/>
      <c r="AC367" s="228" t="s">
        <v>574</v>
      </c>
      <c r="AD367" s="1" t="b">
        <f>ISERROR(FIND(G367, AC367))</f>
        <v>1</v>
      </c>
      <c r="AE367" s="1" t="b">
        <f>ISERROR(FIND(E367, AC367))</f>
        <v>1</v>
      </c>
      <c r="AF367" s="1" t="str">
        <f t="shared" si="38"/>
        <v>Chyba</v>
      </c>
      <c r="AG367" s="229"/>
      <c r="AH367" s="229"/>
      <c r="AI367" s="229"/>
      <c r="AJ367" s="229"/>
      <c r="AK367" s="229"/>
      <c r="AL367" s="229"/>
      <c r="AM367" s="229"/>
      <c r="AN367" s="229"/>
      <c r="AO367" s="229"/>
      <c r="AP367" s="229"/>
      <c r="AQ367" s="229"/>
      <c r="AR367" s="229"/>
      <c r="AS367" s="229"/>
      <c r="AT367" s="229"/>
      <c r="AU367" s="229"/>
      <c r="AV367" s="229"/>
      <c r="AW367" s="229"/>
      <c r="AX367" s="229"/>
      <c r="AY367" s="229"/>
      <c r="AZ367" s="229"/>
      <c r="BA367" s="229"/>
      <c r="BB367" s="229"/>
      <c r="BC367" s="229"/>
      <c r="BD367" s="229"/>
      <c r="BE367" s="229"/>
      <c r="BF367" s="229"/>
      <c r="BG367" s="229"/>
      <c r="BH367" s="229"/>
      <c r="BI367" s="229"/>
      <c r="BJ367" s="229"/>
      <c r="BK367" s="229"/>
      <c r="BL367" s="229"/>
      <c r="BM367" s="229"/>
      <c r="BN367" s="229"/>
      <c r="BO367" s="229"/>
      <c r="BP367" s="229"/>
      <c r="BQ367" s="229"/>
      <c r="BR367" s="229"/>
      <c r="BS367" s="229"/>
      <c r="BT367" s="229"/>
      <c r="BU367" s="229"/>
      <c r="BV367" s="229"/>
      <c r="BW367" s="229"/>
      <c r="BX367" s="229"/>
      <c r="BY367" s="229"/>
      <c r="BZ367" s="229"/>
      <c r="CA367" s="229"/>
      <c r="CB367" s="229"/>
      <c r="CC367" s="229"/>
      <c r="CD367" s="229"/>
      <c r="CE367" s="229"/>
      <c r="CF367" s="229"/>
      <c r="CG367" s="229"/>
      <c r="CH367" s="229"/>
      <c r="CI367" s="229"/>
      <c r="CJ367" s="229"/>
    </row>
    <row r="368" spans="1:88" s="157" customFormat="1" ht="14.1" customHeight="1" x14ac:dyDescent="0.2">
      <c r="A368" s="38">
        <v>255</v>
      </c>
      <c r="B368" s="48" t="s">
        <v>573</v>
      </c>
      <c r="C368" s="47" t="s">
        <v>572</v>
      </c>
      <c r="D368" s="227" t="s">
        <v>53</v>
      </c>
      <c r="E368" s="35" t="s">
        <v>571</v>
      </c>
      <c r="F368" s="53" t="s">
        <v>513</v>
      </c>
      <c r="G368" s="51">
        <v>169.46700000000001</v>
      </c>
      <c r="H368" s="51" t="s">
        <v>570</v>
      </c>
      <c r="I368" s="50">
        <v>2013</v>
      </c>
      <c r="J368" s="100">
        <v>44927</v>
      </c>
      <c r="K368" s="100"/>
      <c r="L368" s="29" t="s">
        <v>569</v>
      </c>
      <c r="M368" s="30">
        <v>2013</v>
      </c>
      <c r="N368" s="29" t="s">
        <v>568</v>
      </c>
      <c r="O368" s="28">
        <v>44950</v>
      </c>
      <c r="P368" s="28">
        <f t="shared" si="43"/>
        <v>46776</v>
      </c>
      <c r="Q368" s="28" t="s">
        <v>567</v>
      </c>
      <c r="R368" s="28">
        <v>44950</v>
      </c>
      <c r="S368" s="28">
        <f t="shared" si="44"/>
        <v>46776</v>
      </c>
      <c r="T368" s="27" t="s">
        <v>509</v>
      </c>
      <c r="U368" s="26">
        <v>724214678</v>
      </c>
      <c r="V368" s="25" t="str">
        <f>VLOOKUP(U368,'[1]Tel.sez.'!$C$42:$D$221,2,FALSE)</f>
        <v>V kanceláři</v>
      </c>
      <c r="W368" s="24"/>
      <c r="X368" s="1"/>
      <c r="Y368" s="1"/>
      <c r="Z368" s="1"/>
      <c r="AA368" s="1"/>
      <c r="AB368" s="1"/>
      <c r="AC368" s="228" t="s">
        <v>566</v>
      </c>
      <c r="AD368" s="1" t="b">
        <f>ISERROR(FIND(G368, AC368))</f>
        <v>1</v>
      </c>
      <c r="AE368" s="1" t="b">
        <f>ISERROR(FIND(E368, AC368))</f>
        <v>1</v>
      </c>
      <c r="AF368" s="1" t="str">
        <f t="shared" si="38"/>
        <v>Chyba</v>
      </c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  <c r="CA368" s="1"/>
      <c r="CB368" s="1"/>
      <c r="CC368" s="1"/>
      <c r="CD368" s="1"/>
      <c r="CE368" s="1"/>
      <c r="CF368" s="1"/>
      <c r="CG368" s="1"/>
      <c r="CH368" s="1"/>
      <c r="CI368" s="1"/>
      <c r="CJ368" s="1"/>
    </row>
    <row r="369" spans="1:88" s="157" customFormat="1" ht="14.1" customHeight="1" x14ac:dyDescent="0.2">
      <c r="A369" s="38">
        <v>139</v>
      </c>
      <c r="B369" s="48" t="s">
        <v>565</v>
      </c>
      <c r="C369" s="47" t="s">
        <v>564</v>
      </c>
      <c r="D369" s="227" t="s">
        <v>53</v>
      </c>
      <c r="E369" s="35" t="s">
        <v>563</v>
      </c>
      <c r="F369" s="53" t="s">
        <v>513</v>
      </c>
      <c r="G369" s="51">
        <v>169.869</v>
      </c>
      <c r="H369" s="51" t="s">
        <v>562</v>
      </c>
      <c r="I369" s="50">
        <v>1983</v>
      </c>
      <c r="J369" s="42">
        <v>44378</v>
      </c>
      <c r="K369" s="42"/>
      <c r="L369" s="42" t="s">
        <v>333</v>
      </c>
      <c r="M369" s="41">
        <v>2008</v>
      </c>
      <c r="N369" s="42" t="s">
        <v>561</v>
      </c>
      <c r="O369" s="28">
        <v>44406</v>
      </c>
      <c r="P369" s="28">
        <f t="shared" si="43"/>
        <v>46232</v>
      </c>
      <c r="Q369" s="28" t="s">
        <v>560</v>
      </c>
      <c r="R369" s="28">
        <v>44406</v>
      </c>
      <c r="S369" s="28">
        <f t="shared" si="44"/>
        <v>46232</v>
      </c>
      <c r="T369" s="27" t="s">
        <v>509</v>
      </c>
      <c r="U369" s="26">
        <v>724214678</v>
      </c>
      <c r="V369" s="25" t="str">
        <f>VLOOKUP(U369,'[1]Tel.sez.'!$C$42:$D$221,2,FALSE)</f>
        <v>V kanceláři</v>
      </c>
      <c r="W369" s="141" t="s">
        <v>545</v>
      </c>
      <c r="X369" s="1"/>
      <c r="Y369" s="1"/>
      <c r="Z369" s="1"/>
      <c r="AA369" s="1"/>
      <c r="AB369" s="1"/>
      <c r="AC369" s="126" t="s">
        <v>559</v>
      </c>
      <c r="AD369" s="1" t="b">
        <f>ISERROR(FIND(G369, AC369))</f>
        <v>1</v>
      </c>
      <c r="AE369" s="1" t="b">
        <f>ISERROR(FIND(E369, AC369))</f>
        <v>1</v>
      </c>
      <c r="AF369" s="1" t="str">
        <f t="shared" si="38"/>
        <v>Chyba</v>
      </c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  <c r="BZ369" s="1"/>
      <c r="CA369" s="1"/>
      <c r="CB369" s="1"/>
      <c r="CC369" s="1"/>
      <c r="CD369" s="1"/>
      <c r="CE369" s="1"/>
      <c r="CF369" s="1"/>
      <c r="CG369" s="1"/>
      <c r="CH369" s="1"/>
      <c r="CI369" s="1"/>
      <c r="CJ369" s="1"/>
    </row>
    <row r="370" spans="1:88" s="157" customFormat="1" ht="14.1" customHeight="1" x14ac:dyDescent="0.2">
      <c r="A370" s="38">
        <v>140</v>
      </c>
      <c r="B370" s="48" t="s">
        <v>558</v>
      </c>
      <c r="C370" s="47" t="s">
        <v>557</v>
      </c>
      <c r="D370" s="227" t="s">
        <v>53</v>
      </c>
      <c r="E370" s="35" t="s">
        <v>556</v>
      </c>
      <c r="F370" s="53" t="s">
        <v>513</v>
      </c>
      <c r="G370" s="51">
        <v>171.316</v>
      </c>
      <c r="H370" s="51" t="s">
        <v>555</v>
      </c>
      <c r="I370" s="50">
        <v>1983</v>
      </c>
      <c r="J370" s="42">
        <v>44378</v>
      </c>
      <c r="K370" s="42"/>
      <c r="L370" s="42" t="s">
        <v>333</v>
      </c>
      <c r="M370" s="41">
        <v>2008</v>
      </c>
      <c r="N370" s="42" t="s">
        <v>554</v>
      </c>
      <c r="O370" s="28">
        <v>44406</v>
      </c>
      <c r="P370" s="28">
        <f t="shared" si="43"/>
        <v>46232</v>
      </c>
      <c r="Q370" s="28" t="s">
        <v>553</v>
      </c>
      <c r="R370" s="28">
        <v>44406</v>
      </c>
      <c r="S370" s="28">
        <f t="shared" si="44"/>
        <v>46232</v>
      </c>
      <c r="T370" s="27" t="s">
        <v>509</v>
      </c>
      <c r="U370" s="26">
        <v>724214678</v>
      </c>
      <c r="V370" s="25" t="str">
        <f>VLOOKUP(U370,'[1]Tel.sez.'!$C$42:$D$221,2,FALSE)</f>
        <v>V kanceláři</v>
      </c>
      <c r="W370" s="141" t="s">
        <v>545</v>
      </c>
      <c r="X370" s="1"/>
      <c r="Y370" s="1"/>
      <c r="Z370" s="1"/>
      <c r="AA370" s="1"/>
      <c r="AB370" s="1"/>
      <c r="AC370" s="126" t="s">
        <v>552</v>
      </c>
      <c r="AD370" s="1" t="b">
        <f>ISERROR(FIND(G370, AC370))</f>
        <v>1</v>
      </c>
      <c r="AE370" s="1" t="b">
        <f>ISERROR(FIND(E370, AC370))</f>
        <v>1</v>
      </c>
      <c r="AF370" s="1" t="str">
        <f t="shared" si="38"/>
        <v>Chyba</v>
      </c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  <c r="BZ370" s="1"/>
      <c r="CA370" s="1"/>
      <c r="CB370" s="1"/>
      <c r="CC370" s="1"/>
      <c r="CD370" s="1"/>
      <c r="CE370" s="1"/>
      <c r="CF370" s="1"/>
      <c r="CG370" s="1"/>
      <c r="CH370" s="1"/>
      <c r="CI370" s="1"/>
      <c r="CJ370" s="1"/>
    </row>
    <row r="371" spans="1:88" s="157" customFormat="1" ht="14.1" customHeight="1" x14ac:dyDescent="0.2">
      <c r="A371" s="38">
        <v>141</v>
      </c>
      <c r="B371" s="48" t="s">
        <v>551</v>
      </c>
      <c r="C371" s="47" t="s">
        <v>550</v>
      </c>
      <c r="D371" s="227" t="s">
        <v>53</v>
      </c>
      <c r="E371" s="35" t="s">
        <v>549</v>
      </c>
      <c r="F371" s="53" t="s">
        <v>513</v>
      </c>
      <c r="G371" s="51">
        <v>171.661</v>
      </c>
      <c r="H371" s="51" t="s">
        <v>548</v>
      </c>
      <c r="I371" s="50">
        <v>1983</v>
      </c>
      <c r="J371" s="42">
        <v>44378</v>
      </c>
      <c r="K371" s="42"/>
      <c r="L371" s="42" t="s">
        <v>333</v>
      </c>
      <c r="M371" s="41">
        <v>2008</v>
      </c>
      <c r="N371" s="42" t="s">
        <v>547</v>
      </c>
      <c r="O371" s="28">
        <v>44406</v>
      </c>
      <c r="P371" s="28">
        <f t="shared" si="43"/>
        <v>46232</v>
      </c>
      <c r="Q371" s="28" t="s">
        <v>546</v>
      </c>
      <c r="R371" s="28">
        <v>44406</v>
      </c>
      <c r="S371" s="28">
        <f t="shared" si="44"/>
        <v>46232</v>
      </c>
      <c r="T371" s="27" t="s">
        <v>509</v>
      </c>
      <c r="U371" s="26">
        <v>724214678</v>
      </c>
      <c r="V371" s="25" t="str">
        <f>VLOOKUP(U371,'[1]Tel.sez.'!$C$42:$D$221,2,FALSE)</f>
        <v>V kanceláři</v>
      </c>
      <c r="W371" s="141" t="s">
        <v>545</v>
      </c>
      <c r="X371" s="1"/>
      <c r="Y371" s="1"/>
      <c r="Z371" s="1"/>
      <c r="AA371" s="1"/>
      <c r="AB371" s="1"/>
      <c r="AC371" s="126" t="s">
        <v>544</v>
      </c>
      <c r="AD371" s="1" t="b">
        <f>ISERROR(FIND(G371, AC371))</f>
        <v>1</v>
      </c>
      <c r="AE371" s="1" t="b">
        <f>ISERROR(FIND(E371, AC371))</f>
        <v>1</v>
      </c>
      <c r="AF371" s="1" t="str">
        <f t="shared" si="38"/>
        <v>Chyba</v>
      </c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  <c r="BZ371" s="1"/>
      <c r="CA371" s="1"/>
      <c r="CB371" s="1"/>
      <c r="CC371" s="1"/>
      <c r="CD371" s="1"/>
      <c r="CE371" s="1"/>
      <c r="CF371" s="1"/>
      <c r="CG371" s="1"/>
      <c r="CH371" s="1"/>
      <c r="CI371" s="1"/>
      <c r="CJ371" s="1"/>
    </row>
    <row r="372" spans="1:88" s="157" customFormat="1" ht="14.1" customHeight="1" x14ac:dyDescent="0.2">
      <c r="A372" s="38">
        <v>211</v>
      </c>
      <c r="B372" s="48" t="s">
        <v>543</v>
      </c>
      <c r="C372" s="47" t="s">
        <v>542</v>
      </c>
      <c r="D372" s="227" t="s">
        <v>53</v>
      </c>
      <c r="E372" s="35" t="s">
        <v>535</v>
      </c>
      <c r="F372" s="53" t="s">
        <v>513</v>
      </c>
      <c r="G372" s="51">
        <v>176.20599999999999</v>
      </c>
      <c r="H372" s="51" t="s">
        <v>541</v>
      </c>
      <c r="I372" s="30">
        <v>2007</v>
      </c>
      <c r="J372" s="29">
        <v>44682</v>
      </c>
      <c r="K372" s="29"/>
      <c r="L372" s="42" t="s">
        <v>333</v>
      </c>
      <c r="M372" s="30">
        <v>2007</v>
      </c>
      <c r="N372" s="29" t="s">
        <v>540</v>
      </c>
      <c r="O372" s="28">
        <v>44697</v>
      </c>
      <c r="P372" s="28">
        <f t="shared" si="43"/>
        <v>46523</v>
      </c>
      <c r="Q372" s="28" t="s">
        <v>539</v>
      </c>
      <c r="R372" s="28">
        <v>44697</v>
      </c>
      <c r="S372" s="28">
        <f t="shared" si="44"/>
        <v>46523</v>
      </c>
      <c r="T372" s="27" t="s">
        <v>509</v>
      </c>
      <c r="U372" s="26">
        <v>724214678</v>
      </c>
      <c r="V372" s="25" t="str">
        <f>VLOOKUP(U372,'[1]Tel.sez.'!$C$42:$D$221,2,FALSE)</f>
        <v>V kanceláři</v>
      </c>
      <c r="W372" s="24"/>
      <c r="X372" s="1"/>
      <c r="Y372" s="1"/>
      <c r="Z372" s="1"/>
      <c r="AA372" s="1"/>
      <c r="AB372" s="1"/>
      <c r="AC372" s="224" t="s">
        <v>538</v>
      </c>
      <c r="AD372" s="1" t="b">
        <f>ISERROR(FIND(G372, AC372))</f>
        <v>1</v>
      </c>
      <c r="AE372" s="1" t="b">
        <f>ISERROR(FIND(E372, AC372))</f>
        <v>1</v>
      </c>
      <c r="AF372" s="1" t="str">
        <f t="shared" si="38"/>
        <v>Chyba</v>
      </c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  <c r="BZ372" s="1"/>
      <c r="CA372" s="1"/>
      <c r="CB372" s="1"/>
      <c r="CC372" s="1"/>
      <c r="CD372" s="1"/>
      <c r="CE372" s="1"/>
      <c r="CF372" s="1"/>
      <c r="CG372" s="1"/>
      <c r="CH372" s="1"/>
      <c r="CI372" s="1"/>
      <c r="CJ372" s="1"/>
    </row>
    <row r="373" spans="1:88" s="157" customFormat="1" ht="14.1" customHeight="1" x14ac:dyDescent="0.2">
      <c r="A373" s="38">
        <v>212</v>
      </c>
      <c r="B373" s="48" t="s">
        <v>537</v>
      </c>
      <c r="C373" s="47" t="s">
        <v>536</v>
      </c>
      <c r="D373" s="227" t="s">
        <v>53</v>
      </c>
      <c r="E373" s="35" t="s">
        <v>535</v>
      </c>
      <c r="F373" s="53" t="s">
        <v>513</v>
      </c>
      <c r="G373" s="51">
        <v>177.52699999999999</v>
      </c>
      <c r="H373" s="51" t="s">
        <v>534</v>
      </c>
      <c r="I373" s="50">
        <v>2007</v>
      </c>
      <c r="J373" s="29">
        <v>44682</v>
      </c>
      <c r="K373" s="29"/>
      <c r="L373" s="42" t="s">
        <v>333</v>
      </c>
      <c r="M373" s="30">
        <v>2007</v>
      </c>
      <c r="N373" s="29" t="s">
        <v>533</v>
      </c>
      <c r="O373" s="28">
        <v>44697</v>
      </c>
      <c r="P373" s="28">
        <f t="shared" si="43"/>
        <v>46523</v>
      </c>
      <c r="Q373" s="28" t="s">
        <v>532</v>
      </c>
      <c r="R373" s="28">
        <v>44697</v>
      </c>
      <c r="S373" s="28">
        <f t="shared" si="44"/>
        <v>46523</v>
      </c>
      <c r="T373" s="27" t="s">
        <v>531</v>
      </c>
      <c r="U373" s="26">
        <v>724644317</v>
      </c>
      <c r="V373" s="25" t="str">
        <f>'[1]Tel.sez.'!$D$148</f>
        <v>V kanceláři</v>
      </c>
      <c r="W373" s="24"/>
      <c r="X373" s="1"/>
      <c r="Y373" s="1"/>
      <c r="Z373" s="1"/>
      <c r="AA373" s="1"/>
      <c r="AB373" s="1"/>
      <c r="AC373" s="224" t="s">
        <v>530</v>
      </c>
      <c r="AD373" s="1" t="b">
        <f>ISERROR(FIND(G373, AC373))</f>
        <v>1</v>
      </c>
      <c r="AE373" s="1" t="b">
        <f>ISERROR(FIND(E373, AC373))</f>
        <v>1</v>
      </c>
      <c r="AF373" s="1" t="str">
        <f t="shared" si="38"/>
        <v>Chyba</v>
      </c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  <c r="CA373" s="1"/>
      <c r="CB373" s="1"/>
      <c r="CC373" s="1"/>
      <c r="CD373" s="1"/>
      <c r="CE373" s="1"/>
      <c r="CF373" s="1"/>
      <c r="CG373" s="1"/>
      <c r="CH373" s="1"/>
      <c r="CI373" s="1"/>
      <c r="CJ373" s="1"/>
    </row>
    <row r="374" spans="1:88" ht="14.1" customHeight="1" x14ac:dyDescent="0.2">
      <c r="A374" s="38">
        <v>347</v>
      </c>
      <c r="B374" s="37" t="s">
        <v>526</v>
      </c>
      <c r="C374" s="37" t="s">
        <v>525</v>
      </c>
      <c r="D374" s="36" t="s">
        <v>7</v>
      </c>
      <c r="E374" s="35" t="s">
        <v>514</v>
      </c>
      <c r="F374" s="53" t="s">
        <v>513</v>
      </c>
      <c r="G374" s="52">
        <v>179.16499999999999</v>
      </c>
      <c r="H374" s="51" t="s">
        <v>128</v>
      </c>
      <c r="I374" s="147">
        <v>2008</v>
      </c>
      <c r="J374" s="42">
        <v>45323</v>
      </c>
      <c r="K374" s="42"/>
      <c r="L374" s="42" t="s">
        <v>14</v>
      </c>
      <c r="M374" s="41">
        <v>2009</v>
      </c>
      <c r="N374" s="42" t="s">
        <v>529</v>
      </c>
      <c r="O374" s="28">
        <v>45341</v>
      </c>
      <c r="P374" s="28">
        <f t="shared" si="43"/>
        <v>47168</v>
      </c>
      <c r="Q374" s="28" t="str">
        <f>VLOOKUP(E374,'[1]PZ a UTZ'!$C$341:$H$464,5,FALSE)</f>
        <v>PZ 1325/09-E.49</v>
      </c>
      <c r="R374" s="28">
        <f>VLOOKUP(E374,'[1]PZ a UTZ'!$C$341:$H$464,6,FALSE)</f>
        <v>43565</v>
      </c>
      <c r="S374" s="28">
        <f t="shared" si="44"/>
        <v>45392</v>
      </c>
      <c r="T374" s="27" t="s">
        <v>509</v>
      </c>
      <c r="U374" s="26">
        <v>724214678</v>
      </c>
      <c r="V374" s="25" t="str">
        <f>VLOOKUP(U374,'[1]Tel.sez.'!$C$42:$D$221,2,FALSE)</f>
        <v>V kanceláři</v>
      </c>
      <c r="W374" s="24"/>
      <c r="AC374" s="121" t="s">
        <v>528</v>
      </c>
      <c r="AD374" s="1" t="b">
        <f>ISERROR(FIND(G374, AC374))</f>
        <v>1</v>
      </c>
      <c r="AE374" s="1" t="b">
        <f>ISERROR(FIND(E374, AC374))</f>
        <v>1</v>
      </c>
      <c r="AF374" s="1" t="str">
        <f t="shared" si="38"/>
        <v>Chyba</v>
      </c>
    </row>
    <row r="375" spans="1:88" ht="14.1" customHeight="1" x14ac:dyDescent="0.2">
      <c r="A375" s="38">
        <v>348</v>
      </c>
      <c r="B375" s="115" t="s">
        <v>526</v>
      </c>
      <c r="C375" s="115" t="s">
        <v>525</v>
      </c>
      <c r="D375" s="114" t="s">
        <v>65</v>
      </c>
      <c r="E375" s="113" t="s">
        <v>514</v>
      </c>
      <c r="F375" s="112" t="s">
        <v>513</v>
      </c>
      <c r="G375" s="111">
        <v>179.16499999999999</v>
      </c>
      <c r="H375" s="110" t="s">
        <v>63</v>
      </c>
      <c r="I375" s="147">
        <v>2008</v>
      </c>
      <c r="J375" s="107">
        <v>45323</v>
      </c>
      <c r="K375" s="107"/>
      <c r="L375" s="107" t="s">
        <v>14</v>
      </c>
      <c r="M375" s="139">
        <v>2009</v>
      </c>
      <c r="N375" s="107" t="s">
        <v>177</v>
      </c>
      <c r="O375" s="106">
        <v>45341</v>
      </c>
      <c r="P375" s="106">
        <f t="shared" si="43"/>
        <v>47168</v>
      </c>
      <c r="Q375" s="74"/>
      <c r="R375" s="74"/>
      <c r="S375" s="74"/>
      <c r="T375" s="105" t="s">
        <v>509</v>
      </c>
      <c r="U375" s="104">
        <v>724214678</v>
      </c>
      <c r="V375" s="25" t="str">
        <f>VLOOKUP(U375,'[1]Tel.sez.'!$C$42:$D$221,2,FALSE)</f>
        <v>V kanceláři</v>
      </c>
      <c r="W375" s="24"/>
      <c r="AC375" s="121" t="s">
        <v>527</v>
      </c>
      <c r="AD375" s="1" t="b">
        <f>ISERROR(FIND(G375, AC375))</f>
        <v>1</v>
      </c>
      <c r="AE375" s="1" t="b">
        <f>ISERROR(FIND(E375, AC375))</f>
        <v>1</v>
      </c>
      <c r="AF375" s="1" t="str">
        <f t="shared" si="38"/>
        <v>Chyba</v>
      </c>
    </row>
    <row r="376" spans="1:88" ht="14.1" customHeight="1" x14ac:dyDescent="0.25">
      <c r="A376" s="38">
        <v>349</v>
      </c>
      <c r="B376" s="84" t="s">
        <v>526</v>
      </c>
      <c r="C376" s="84" t="s">
        <v>525</v>
      </c>
      <c r="D376" s="83" t="s">
        <v>41</v>
      </c>
      <c r="E376" s="82" t="s">
        <v>514</v>
      </c>
      <c r="F376" s="81" t="s">
        <v>513</v>
      </c>
      <c r="G376" s="80">
        <v>179.16499999999999</v>
      </c>
      <c r="H376" s="79" t="s">
        <v>524</v>
      </c>
      <c r="I376" s="147">
        <v>2008</v>
      </c>
      <c r="J376" s="150">
        <v>45323</v>
      </c>
      <c r="K376" s="150"/>
      <c r="L376" s="150" t="s">
        <v>418</v>
      </c>
      <c r="M376" s="151">
        <v>2009</v>
      </c>
      <c r="N376" s="150" t="s">
        <v>523</v>
      </c>
      <c r="O376" s="75">
        <v>45341</v>
      </c>
      <c r="P376" s="75">
        <f t="shared" si="43"/>
        <v>47168</v>
      </c>
      <c r="Q376" s="74"/>
      <c r="R376" s="74"/>
      <c r="S376" s="74"/>
      <c r="T376" s="73" t="s">
        <v>509</v>
      </c>
      <c r="U376" s="72">
        <v>724214678</v>
      </c>
      <c r="V376" s="55" t="str">
        <f>VLOOKUP(U376,'[1]Tel.sez.'!$C$42:$D$221,2,FALSE)</f>
        <v>V kanceláři</v>
      </c>
      <c r="W376" s="71"/>
      <c r="AC376" s="135" t="s">
        <v>0</v>
      </c>
      <c r="AD376" s="1" t="b">
        <f>ISERROR(FIND(G376, AC376))</f>
        <v>1</v>
      </c>
      <c r="AE376" s="1" t="b">
        <f>ISERROR(FIND(E376, AC376))</f>
        <v>1</v>
      </c>
      <c r="AF376" s="1" t="str">
        <f t="shared" si="38"/>
        <v>Chyba</v>
      </c>
    </row>
    <row r="377" spans="1:88" ht="14.1" customHeight="1" x14ac:dyDescent="0.2">
      <c r="A377" s="38">
        <v>296</v>
      </c>
      <c r="B377" s="48" t="s">
        <v>522</v>
      </c>
      <c r="C377" s="47" t="s">
        <v>521</v>
      </c>
      <c r="D377" s="227" t="s">
        <v>53</v>
      </c>
      <c r="E377" s="35" t="s">
        <v>514</v>
      </c>
      <c r="F377" s="53" t="s">
        <v>513</v>
      </c>
      <c r="G377" s="51">
        <v>180.09700000000001</v>
      </c>
      <c r="H377" s="51" t="s">
        <v>520</v>
      </c>
      <c r="I377" s="50">
        <v>1993</v>
      </c>
      <c r="J377" s="42">
        <v>45078</v>
      </c>
      <c r="K377" s="42"/>
      <c r="L377" s="42" t="s">
        <v>333</v>
      </c>
      <c r="M377" s="41">
        <v>2012</v>
      </c>
      <c r="N377" s="42" t="s">
        <v>519</v>
      </c>
      <c r="O377" s="28">
        <v>45079</v>
      </c>
      <c r="P377" s="28">
        <f t="shared" si="43"/>
        <v>46906</v>
      </c>
      <c r="Q377" s="28" t="s">
        <v>518</v>
      </c>
      <c r="R377" s="28">
        <v>44428</v>
      </c>
      <c r="S377" s="28">
        <f>EDATE(R377,60)</f>
        <v>46254</v>
      </c>
      <c r="T377" s="27" t="s">
        <v>509</v>
      </c>
      <c r="U377" s="26">
        <v>724214678</v>
      </c>
      <c r="V377" s="25" t="str">
        <f>VLOOKUP(U377,'[1]Tel.sez.'!$C$42:$D$221,2,FALSE)</f>
        <v>V kanceláři</v>
      </c>
      <c r="W377" s="24"/>
      <c r="AC377" s="126" t="s">
        <v>517</v>
      </c>
      <c r="AD377" s="1" t="b">
        <f>ISERROR(FIND(G377, AC377))</f>
        <v>1</v>
      </c>
      <c r="AE377" s="1" t="b">
        <f>ISERROR(FIND(E377, AC377))</f>
        <v>1</v>
      </c>
      <c r="AF377" s="1" t="str">
        <f t="shared" si="38"/>
        <v>Chyba</v>
      </c>
    </row>
    <row r="378" spans="1:88" ht="14.1" customHeight="1" x14ac:dyDescent="0.2">
      <c r="A378" s="38">
        <v>297</v>
      </c>
      <c r="B378" s="48" t="s">
        <v>516</v>
      </c>
      <c r="C378" s="47" t="s">
        <v>515</v>
      </c>
      <c r="D378" s="227" t="s">
        <v>53</v>
      </c>
      <c r="E378" s="35" t="s">
        <v>514</v>
      </c>
      <c r="F378" s="53" t="s">
        <v>513</v>
      </c>
      <c r="G378" s="51">
        <v>180.64</v>
      </c>
      <c r="H378" s="51" t="s">
        <v>512</v>
      </c>
      <c r="I378" s="50">
        <v>1993</v>
      </c>
      <c r="J378" s="42">
        <v>45078</v>
      </c>
      <c r="K378" s="42"/>
      <c r="L378" s="42" t="s">
        <v>333</v>
      </c>
      <c r="M378" s="41">
        <v>2012</v>
      </c>
      <c r="N378" s="42" t="s">
        <v>511</v>
      </c>
      <c r="O378" s="28">
        <v>45079</v>
      </c>
      <c r="P378" s="28">
        <f t="shared" si="43"/>
        <v>46906</v>
      </c>
      <c r="Q378" s="28" t="s">
        <v>510</v>
      </c>
      <c r="R378" s="28">
        <v>44428</v>
      </c>
      <c r="S378" s="28">
        <f>EDATE(R378,60)</f>
        <v>46254</v>
      </c>
      <c r="T378" s="27" t="s">
        <v>509</v>
      </c>
      <c r="U378" s="26">
        <v>724214678</v>
      </c>
      <c r="V378" s="25" t="str">
        <f>VLOOKUP(U378,'[1]Tel.sez.'!$C$42:$D$221,2,FALSE)</f>
        <v>V kanceláři</v>
      </c>
      <c r="W378" s="24"/>
      <c r="AC378" s="126" t="s">
        <v>508</v>
      </c>
      <c r="AD378" s="1" t="b">
        <f>ISERROR(FIND(G378, AC378))</f>
        <v>1</v>
      </c>
      <c r="AE378" s="1" t="b">
        <f>ISERROR(FIND(E378, AC378))</f>
        <v>1</v>
      </c>
      <c r="AF378" s="1" t="str">
        <f t="shared" si="38"/>
        <v>Chyba</v>
      </c>
    </row>
    <row r="379" spans="1:88" ht="14.1" customHeight="1" x14ac:dyDescent="0.2">
      <c r="A379" s="38">
        <v>76</v>
      </c>
      <c r="B379" s="37" t="s">
        <v>505</v>
      </c>
      <c r="C379" s="37" t="s">
        <v>504</v>
      </c>
      <c r="D379" s="36" t="s">
        <v>7</v>
      </c>
      <c r="E379" s="168" t="s">
        <v>503</v>
      </c>
      <c r="F379" s="46" t="s">
        <v>276</v>
      </c>
      <c r="G379" s="45">
        <v>289.57499999999999</v>
      </c>
      <c r="H379" s="44"/>
      <c r="I379" s="43">
        <v>2015</v>
      </c>
      <c r="J379" s="40">
        <v>44166</v>
      </c>
      <c r="K379" s="40"/>
      <c r="L379" s="42" t="s">
        <v>14</v>
      </c>
      <c r="M379" s="50">
        <v>2015</v>
      </c>
      <c r="N379" s="40" t="s">
        <v>507</v>
      </c>
      <c r="O379" s="28">
        <v>44173</v>
      </c>
      <c r="P379" s="28">
        <f t="shared" si="43"/>
        <v>45999</v>
      </c>
      <c r="Q379" s="28" t="str">
        <f>VLOOKUP(E379,'[1]PZ a UTZ'!$C$341:$H$464,5,FALSE)</f>
        <v>PZ 0705/19-E.49</v>
      </c>
      <c r="R379" s="28">
        <f>VLOOKUP(E379,'[1]PZ a UTZ'!$C$341:$H$464,6,FALSE)</f>
        <v>44167</v>
      </c>
      <c r="S379" s="28">
        <f>EDATE(R379,60)</f>
        <v>45993</v>
      </c>
      <c r="T379" s="27" t="s">
        <v>494</v>
      </c>
      <c r="U379" s="26">
        <v>725741945</v>
      </c>
      <c r="V379" s="25" t="str">
        <f>VLOOKUP(U379,'[1]Tel.sez.'!$C$42:$D$221,2,FALSE)</f>
        <v>HOR. PŘEDM.</v>
      </c>
      <c r="W379" s="24"/>
      <c r="AC379" s="126" t="s">
        <v>506</v>
      </c>
      <c r="AD379" s="1" t="b">
        <f>ISERROR(FIND(G379, AC379))</f>
        <v>1</v>
      </c>
      <c r="AE379" s="1" t="b">
        <f>ISERROR(FIND(E379, AC379))</f>
        <v>1</v>
      </c>
      <c r="AF379" s="1" t="str">
        <f t="shared" si="38"/>
        <v>Chyba</v>
      </c>
    </row>
    <row r="380" spans="1:88" ht="14.1" customHeight="1" x14ac:dyDescent="0.2">
      <c r="A380" s="38">
        <v>97</v>
      </c>
      <c r="B380" s="115" t="s">
        <v>505</v>
      </c>
      <c r="C380" s="115" t="s">
        <v>504</v>
      </c>
      <c r="D380" s="114" t="s">
        <v>65</v>
      </c>
      <c r="E380" s="226" t="s">
        <v>503</v>
      </c>
      <c r="F380" s="225" t="s">
        <v>276</v>
      </c>
      <c r="G380" s="111">
        <v>289.61</v>
      </c>
      <c r="H380" s="110" t="s">
        <v>63</v>
      </c>
      <c r="I380" s="108">
        <v>2015</v>
      </c>
      <c r="J380" s="107">
        <v>44256</v>
      </c>
      <c r="K380" s="107"/>
      <c r="L380" s="107" t="s">
        <v>502</v>
      </c>
      <c r="M380" s="139">
        <v>2015</v>
      </c>
      <c r="N380" s="107" t="s">
        <v>501</v>
      </c>
      <c r="O380" s="106">
        <v>44251</v>
      </c>
      <c r="P380" s="106">
        <f t="shared" si="43"/>
        <v>46077</v>
      </c>
      <c r="Q380" s="74"/>
      <c r="R380" s="74"/>
      <c r="S380" s="74"/>
      <c r="T380" s="105" t="s">
        <v>494</v>
      </c>
      <c r="U380" s="104">
        <v>725741945</v>
      </c>
      <c r="V380" s="25" t="str">
        <f>VLOOKUP(U380,'[1]Tel.sez.'!$C$42:$D$221,2,FALSE)</f>
        <v>HOR. PŘEDM.</v>
      </c>
      <c r="W380" s="24"/>
      <c r="AC380" s="126" t="s">
        <v>500</v>
      </c>
      <c r="AD380" s="1" t="b">
        <f>ISERROR(FIND(G380, AC380))</f>
        <v>1</v>
      </c>
      <c r="AE380" s="1" t="b">
        <f>ISERROR(FIND(E380, AC380))</f>
        <v>1</v>
      </c>
      <c r="AF380" s="1" t="str">
        <f t="shared" si="38"/>
        <v>Chyba</v>
      </c>
    </row>
    <row r="381" spans="1:88" ht="14.1" customHeight="1" x14ac:dyDescent="0.2">
      <c r="A381" s="38">
        <v>337</v>
      </c>
      <c r="B381" s="48" t="s">
        <v>499</v>
      </c>
      <c r="C381" s="47" t="s">
        <v>498</v>
      </c>
      <c r="D381" s="167" t="s">
        <v>53</v>
      </c>
      <c r="E381" s="35" t="s">
        <v>497</v>
      </c>
      <c r="F381" s="149" t="s">
        <v>276</v>
      </c>
      <c r="G381" s="137">
        <v>293.20400000000001</v>
      </c>
      <c r="H381" s="137" t="s">
        <v>496</v>
      </c>
      <c r="I381" s="31">
        <v>1999</v>
      </c>
      <c r="J381" s="42">
        <v>45323</v>
      </c>
      <c r="K381" s="42"/>
      <c r="L381" s="29" t="s">
        <v>333</v>
      </c>
      <c r="M381" s="30">
        <v>1999</v>
      </c>
      <c r="N381" s="42" t="s">
        <v>495</v>
      </c>
      <c r="O381" s="28">
        <v>45322</v>
      </c>
      <c r="P381" s="28">
        <f t="shared" si="43"/>
        <v>47149</v>
      </c>
      <c r="Q381" s="28" t="str">
        <f>VLOOKUP(G381,'[1]PZ a UTZ'!$E$2:$H$335,3,FALSE)</f>
        <v>PZ 0540/99-E.48</v>
      </c>
      <c r="R381" s="28">
        <f>VLOOKUP(G381,'[1]PZ a UTZ'!$E$2:$H$335,4,FALSE)</f>
        <v>43559</v>
      </c>
      <c r="S381" s="28">
        <f>EDATE(R381,60)</f>
        <v>45386</v>
      </c>
      <c r="T381" s="27" t="s">
        <v>494</v>
      </c>
      <c r="U381" s="26">
        <v>725741945</v>
      </c>
      <c r="V381" s="25" t="str">
        <f>VLOOKUP(U381,'[1]Tel.sez.'!$C$42:$D$221,2,FALSE)</f>
        <v>HOR. PŘEDM.</v>
      </c>
      <c r="W381" s="172"/>
      <c r="AC381" s="224" t="s">
        <v>493</v>
      </c>
      <c r="AD381" s="1" t="b">
        <f>ISERROR(FIND(G381, AC381))</f>
        <v>1</v>
      </c>
      <c r="AE381" s="1" t="b">
        <f>ISERROR(FIND(E381, AC381))</f>
        <v>1</v>
      </c>
      <c r="AF381" s="1" t="str">
        <f t="shared" si="38"/>
        <v>Chyba</v>
      </c>
    </row>
    <row r="382" spans="1:88" ht="14.1" customHeight="1" x14ac:dyDescent="0.2">
      <c r="A382" s="38">
        <v>74</v>
      </c>
      <c r="B382" s="195" t="s">
        <v>491</v>
      </c>
      <c r="C382" s="195" t="s">
        <v>490</v>
      </c>
      <c r="D382" s="163" t="s">
        <v>294</v>
      </c>
      <c r="E382" s="66" t="s">
        <v>489</v>
      </c>
      <c r="F382" s="192" t="s">
        <v>276</v>
      </c>
      <c r="G382" s="191">
        <v>301.36900000000003</v>
      </c>
      <c r="H382" s="190"/>
      <c r="I382" s="189">
        <v>2020</v>
      </c>
      <c r="J382" s="59">
        <v>44136</v>
      </c>
      <c r="K382" s="59"/>
      <c r="L382" s="59" t="s">
        <v>14</v>
      </c>
      <c r="M382" s="223">
        <v>2020</v>
      </c>
      <c r="N382" s="59" t="s">
        <v>342</v>
      </c>
      <c r="O382" s="58">
        <v>44166</v>
      </c>
      <c r="P382" s="58">
        <f t="shared" si="43"/>
        <v>45992</v>
      </c>
      <c r="Q382" s="58" t="str">
        <f>VLOOKUP(E382,'[1]PZ a UTZ'!$C$341:$H$464,5,FALSE)</f>
        <v>PZ 0788/21-E.49</v>
      </c>
      <c r="R382" s="58">
        <f>VLOOKUP(E382,'[1]PZ a UTZ'!$C$341:$H$464,6,FALSE)</f>
        <v>43963</v>
      </c>
      <c r="S382" s="58">
        <f>EDATE(R382,60)</f>
        <v>45789</v>
      </c>
      <c r="T382" s="57" t="s">
        <v>440</v>
      </c>
      <c r="U382" s="56">
        <v>602668277</v>
      </c>
      <c r="V382" s="159" t="str">
        <f>VLOOKUP(U382,'[1]Tel.sez.'!$C$42:$D$221,2,FALSE)</f>
        <v>NEPOMUK</v>
      </c>
      <c r="W382" s="24"/>
      <c r="AC382" s="121" t="s">
        <v>492</v>
      </c>
      <c r="AD382" s="1" t="b">
        <f>ISERROR(FIND(G382, AC382))</f>
        <v>1</v>
      </c>
      <c r="AE382" s="1" t="b">
        <f>ISERROR(FIND(E382, AC382))</f>
        <v>1</v>
      </c>
      <c r="AF382" s="1" t="str">
        <f t="shared" si="38"/>
        <v>Chyba</v>
      </c>
    </row>
    <row r="383" spans="1:88" ht="14.1" customHeight="1" x14ac:dyDescent="0.25">
      <c r="A383" s="38">
        <v>75</v>
      </c>
      <c r="B383" s="84" t="s">
        <v>491</v>
      </c>
      <c r="C383" s="84" t="s">
        <v>490</v>
      </c>
      <c r="D383" s="83" t="s">
        <v>41</v>
      </c>
      <c r="E383" s="82" t="s">
        <v>489</v>
      </c>
      <c r="F383" s="182" t="s">
        <v>276</v>
      </c>
      <c r="G383" s="181">
        <v>301.36900000000003</v>
      </c>
      <c r="H383" s="180"/>
      <c r="I383" s="189">
        <v>2020</v>
      </c>
      <c r="J383" s="59">
        <v>44136</v>
      </c>
      <c r="K383" s="59"/>
      <c r="L383" s="59" t="s">
        <v>488</v>
      </c>
      <c r="M383" s="223" t="s">
        <v>342</v>
      </c>
      <c r="N383" s="59" t="s">
        <v>487</v>
      </c>
      <c r="O383" s="75">
        <v>44166</v>
      </c>
      <c r="P383" s="75">
        <f t="shared" si="43"/>
        <v>45992</v>
      </c>
      <c r="Q383" s="74"/>
      <c r="R383" s="74"/>
      <c r="S383" s="74"/>
      <c r="T383" s="73" t="s">
        <v>440</v>
      </c>
      <c r="U383" s="72">
        <v>602668277</v>
      </c>
      <c r="V383" s="55" t="str">
        <f>VLOOKUP(U383,'[1]Tel.sez.'!$C$42:$D$221,2,FALSE)</f>
        <v>NEPOMUK</v>
      </c>
      <c r="W383" s="71"/>
      <c r="AC383" s="121" t="s">
        <v>486</v>
      </c>
      <c r="AD383" s="1" t="b">
        <f>ISERROR(FIND(G383, AC383))</f>
        <v>1</v>
      </c>
      <c r="AE383" s="1" t="b">
        <f>ISERROR(FIND(E383, AC383))</f>
        <v>1</v>
      </c>
      <c r="AF383" s="1" t="str">
        <f t="shared" si="38"/>
        <v>Chyba</v>
      </c>
    </row>
    <row r="384" spans="1:88" ht="14.1" customHeight="1" x14ac:dyDescent="0.2">
      <c r="A384" s="38">
        <v>84</v>
      </c>
      <c r="B384" s="165" t="s">
        <v>485</v>
      </c>
      <c r="C384" s="164" t="s">
        <v>484</v>
      </c>
      <c r="D384" s="206" t="s">
        <v>53</v>
      </c>
      <c r="E384" s="66" t="s">
        <v>478</v>
      </c>
      <c r="F384" s="205" t="s">
        <v>276</v>
      </c>
      <c r="G384" s="222">
        <v>304.12099999999998</v>
      </c>
      <c r="H384" s="203" t="s">
        <v>483</v>
      </c>
      <c r="I384" s="62">
        <v>2021</v>
      </c>
      <c r="J384" s="61">
        <v>44197</v>
      </c>
      <c r="K384" s="61"/>
      <c r="L384" s="61" t="s">
        <v>456</v>
      </c>
      <c r="M384" s="60">
        <v>2021</v>
      </c>
      <c r="N384" s="59" t="s">
        <v>450</v>
      </c>
      <c r="O384" s="58">
        <v>44207</v>
      </c>
      <c r="P384" s="58">
        <f t="shared" si="43"/>
        <v>46033</v>
      </c>
      <c r="Q384" s="58" t="s">
        <v>482</v>
      </c>
      <c r="R384" s="58">
        <v>44693</v>
      </c>
      <c r="S384" s="58">
        <f t="shared" ref="S384:S395" si="45">EDATE(R384,60)</f>
        <v>46519</v>
      </c>
      <c r="T384" s="57" t="s">
        <v>440</v>
      </c>
      <c r="U384" s="56">
        <v>602668277</v>
      </c>
      <c r="V384" s="159" t="str">
        <f>VLOOKUP(U384,'[1]Tel.sez.'!$C$42:$D$221,2,FALSE)</f>
        <v>NEPOMUK</v>
      </c>
      <c r="W384" s="141"/>
      <c r="AC384" s="121" t="s">
        <v>481</v>
      </c>
      <c r="AD384" s="1" t="b">
        <f>ISERROR(FIND(G384, AC384))</f>
        <v>1</v>
      </c>
      <c r="AE384" s="1" t="b">
        <f>ISERROR(FIND(E384, AC384))</f>
        <v>1</v>
      </c>
      <c r="AF384" s="1" t="str">
        <f t="shared" si="38"/>
        <v>Chyba</v>
      </c>
    </row>
    <row r="385" spans="1:88" ht="14.1" customHeight="1" x14ac:dyDescent="0.2">
      <c r="A385" s="38">
        <v>339</v>
      </c>
      <c r="B385" s="201" t="s">
        <v>480</v>
      </c>
      <c r="C385" s="200" t="s">
        <v>479</v>
      </c>
      <c r="D385" s="167" t="s">
        <v>53</v>
      </c>
      <c r="E385" s="35" t="s">
        <v>478</v>
      </c>
      <c r="F385" s="149" t="s">
        <v>276</v>
      </c>
      <c r="G385" s="137">
        <v>304.77</v>
      </c>
      <c r="H385" s="137" t="s">
        <v>477</v>
      </c>
      <c r="I385" s="31">
        <v>2002</v>
      </c>
      <c r="J385" s="42">
        <v>45323</v>
      </c>
      <c r="K385" s="42"/>
      <c r="L385" s="29" t="s">
        <v>333</v>
      </c>
      <c r="M385" s="30">
        <v>2001</v>
      </c>
      <c r="N385" s="42" t="s">
        <v>476</v>
      </c>
      <c r="O385" s="28">
        <v>45328</v>
      </c>
      <c r="P385" s="28">
        <f t="shared" si="43"/>
        <v>47155</v>
      </c>
      <c r="Q385" s="28" t="str">
        <f>VLOOKUP(G385,'[1]PZ a UTZ'!$E$2:$H$335,3,FALSE)</f>
        <v>PZ 2428/01-E.48</v>
      </c>
      <c r="R385" s="28">
        <f>VLOOKUP(G385,'[1]PZ a UTZ'!$E$2:$H$335,4,FALSE)</f>
        <v>44299</v>
      </c>
      <c r="S385" s="28">
        <f t="shared" si="45"/>
        <v>46125</v>
      </c>
      <c r="T385" s="27" t="s">
        <v>440</v>
      </c>
      <c r="U385" s="26">
        <v>602668277</v>
      </c>
      <c r="V385" s="25" t="str">
        <f>VLOOKUP(U385,'[1]Tel.sez.'!$C$42:$D$221,2,FALSE)</f>
        <v>NEPOMUK</v>
      </c>
      <c r="W385" s="24" t="s">
        <v>347</v>
      </c>
      <c r="AC385" s="126" t="s">
        <v>461</v>
      </c>
      <c r="AD385" s="1" t="b">
        <f>ISERROR(FIND(G385, AC385))</f>
        <v>1</v>
      </c>
      <c r="AE385" s="1" t="b">
        <f>ISERROR(FIND(E385, AC385))</f>
        <v>1</v>
      </c>
      <c r="AF385" s="1" t="str">
        <f t="shared" si="38"/>
        <v>Chyba</v>
      </c>
    </row>
    <row r="386" spans="1:88" ht="14.1" customHeight="1" x14ac:dyDescent="0.2">
      <c r="A386" s="38">
        <v>338</v>
      </c>
      <c r="B386" s="201" t="s">
        <v>475</v>
      </c>
      <c r="C386" s="200" t="s">
        <v>474</v>
      </c>
      <c r="D386" s="167" t="s">
        <v>53</v>
      </c>
      <c r="E386" s="35" t="s">
        <v>473</v>
      </c>
      <c r="F386" s="149" t="s">
        <v>276</v>
      </c>
      <c r="G386" s="148">
        <v>306.24700000000001</v>
      </c>
      <c r="H386" s="32" t="s">
        <v>472</v>
      </c>
      <c r="I386" s="31">
        <v>2004</v>
      </c>
      <c r="J386" s="29">
        <v>45323</v>
      </c>
      <c r="K386" s="29"/>
      <c r="L386" s="29" t="s">
        <v>333</v>
      </c>
      <c r="M386" s="30">
        <v>2003</v>
      </c>
      <c r="N386" s="29" t="s">
        <v>471</v>
      </c>
      <c r="O386" s="28">
        <v>45322</v>
      </c>
      <c r="P386" s="28">
        <f t="shared" si="43"/>
        <v>47149</v>
      </c>
      <c r="Q386" s="28" t="str">
        <f>VLOOKUP(G386,'[1]PZ a UTZ'!$E$2:$H$335,3,FALSE)</f>
        <v>PZ 2656/03-E.49</v>
      </c>
      <c r="R386" s="28">
        <f>VLOOKUP(G386,'[1]PZ a UTZ'!$E$2:$H$335,4,FALSE)</f>
        <v>45181</v>
      </c>
      <c r="S386" s="28">
        <f t="shared" si="45"/>
        <v>47008</v>
      </c>
      <c r="T386" s="27" t="s">
        <v>440</v>
      </c>
      <c r="U386" s="26">
        <v>602668277</v>
      </c>
      <c r="V386" s="25" t="str">
        <f>VLOOKUP(U386,'[1]Tel.sez.'!$C$42:$D$221,2,FALSE)</f>
        <v>NEPOMUK</v>
      </c>
      <c r="W386" s="172" t="s">
        <v>470</v>
      </c>
      <c r="AC386" s="129" t="s">
        <v>469</v>
      </c>
      <c r="AD386" s="1" t="b">
        <f>ISERROR(FIND(G386, AC386))</f>
        <v>1</v>
      </c>
      <c r="AE386" s="1" t="b">
        <f>ISERROR(FIND(E386, AC386))</f>
        <v>1</v>
      </c>
      <c r="AF386" s="1" t="str">
        <f t="shared" ref="AF386:AF449" si="46">IF(AD386=AE386,"Chyba","Ano")</f>
        <v>Chyba</v>
      </c>
    </row>
    <row r="387" spans="1:88" ht="14.1" customHeight="1" x14ac:dyDescent="0.2">
      <c r="A387" s="38">
        <v>204</v>
      </c>
      <c r="B387" s="48" t="s">
        <v>468</v>
      </c>
      <c r="C387" s="47" t="s">
        <v>467</v>
      </c>
      <c r="D387" s="221" t="s">
        <v>466</v>
      </c>
      <c r="E387" s="35" t="s">
        <v>465</v>
      </c>
      <c r="F387" s="46" t="s">
        <v>276</v>
      </c>
      <c r="G387" s="211">
        <v>313.375</v>
      </c>
      <c r="H387" s="211" t="s">
        <v>464</v>
      </c>
      <c r="I387" s="43">
        <v>1990</v>
      </c>
      <c r="J387" s="29">
        <v>44652</v>
      </c>
      <c r="K387" s="29"/>
      <c r="L387" s="220" t="s">
        <v>463</v>
      </c>
      <c r="M387" s="216">
        <v>1990</v>
      </c>
      <c r="N387" s="210" t="s">
        <v>462</v>
      </c>
      <c r="O387" s="28">
        <v>44664</v>
      </c>
      <c r="P387" s="28">
        <f t="shared" si="43"/>
        <v>46490</v>
      </c>
      <c r="Q387" s="28" t="str">
        <f>VLOOKUP(G387,'[1]PZ a UTZ'!$E$2:$H$335,3,FALSE)</f>
        <v>PZ 4581/96-E.49</v>
      </c>
      <c r="R387" s="28">
        <f>VLOOKUP(G387,'[1]PZ a UTZ'!$E$2:$H$335,4,FALSE)</f>
        <v>44903</v>
      </c>
      <c r="S387" s="28">
        <f t="shared" si="45"/>
        <v>46729</v>
      </c>
      <c r="T387" s="27" t="s">
        <v>301</v>
      </c>
      <c r="U387" s="26">
        <v>724450266</v>
      </c>
      <c r="V387" s="25" t="str">
        <f>VLOOKUP(U387,'[1]Tel.sez.'!$C$42:$D$221,2,FALSE)</f>
        <v>ST.PLZENEC</v>
      </c>
      <c r="W387" s="24" t="s">
        <v>347</v>
      </c>
      <c r="AC387" s="125" t="s">
        <v>461</v>
      </c>
      <c r="AD387" s="1" t="b">
        <f>ISERROR(FIND(G387, AC387))</f>
        <v>1</v>
      </c>
      <c r="AE387" s="1" t="b">
        <f>ISERROR(FIND(E387, AC387))</f>
        <v>1</v>
      </c>
      <c r="AF387" s="1" t="str">
        <f t="shared" si="46"/>
        <v>Chyba</v>
      </c>
    </row>
    <row r="388" spans="1:88" ht="14.1" customHeight="1" x14ac:dyDescent="0.2">
      <c r="A388" s="38">
        <v>85</v>
      </c>
      <c r="B388" s="219" t="s">
        <v>460</v>
      </c>
      <c r="C388" s="218" t="s">
        <v>459</v>
      </c>
      <c r="D388" s="163" t="s">
        <v>294</v>
      </c>
      <c r="E388" s="66" t="s">
        <v>458</v>
      </c>
      <c r="F388" s="202" t="s">
        <v>276</v>
      </c>
      <c r="G388" s="64">
        <v>313.85899999999998</v>
      </c>
      <c r="H388" s="63" t="s">
        <v>457</v>
      </c>
      <c r="I388" s="217">
        <v>2007</v>
      </c>
      <c r="J388" s="61">
        <v>44501</v>
      </c>
      <c r="K388" s="61"/>
      <c r="L388" s="61" t="s">
        <v>456</v>
      </c>
      <c r="M388" s="60">
        <v>2021</v>
      </c>
      <c r="N388" s="59" t="s">
        <v>450</v>
      </c>
      <c r="O388" s="58">
        <v>44207</v>
      </c>
      <c r="P388" s="58">
        <f t="shared" si="43"/>
        <v>46033</v>
      </c>
      <c r="Q388" s="58" t="str">
        <f>VLOOKUP(E388,'[1]PZ a UTZ'!C480:H573,5,FALSE)</f>
        <v>PZ 1181/07-E.49</v>
      </c>
      <c r="R388" s="58">
        <f>VLOOKUP(E388,'[1]PZ a UTZ'!C480:H573,6,FALSE)</f>
        <v>44663</v>
      </c>
      <c r="S388" s="58">
        <f t="shared" si="45"/>
        <v>46489</v>
      </c>
      <c r="T388" s="57" t="s">
        <v>440</v>
      </c>
      <c r="U388" s="56">
        <v>602668277</v>
      </c>
      <c r="V388" s="183" t="str">
        <f>VLOOKUP(U388,'[1]Tel.sez.'!$C$42:$D$221,2,FALSE)</f>
        <v>NEPOMUK</v>
      </c>
      <c r="W388" s="24" t="s">
        <v>455</v>
      </c>
      <c r="AC388" s="126" t="s">
        <v>447</v>
      </c>
      <c r="AD388" s="1" t="b">
        <f>ISERROR(FIND(G388, AC388))</f>
        <v>1</v>
      </c>
      <c r="AE388" s="1" t="b">
        <f>ISERROR(FIND(E388, AC388))</f>
        <v>1</v>
      </c>
      <c r="AF388" s="1" t="str">
        <f t="shared" si="46"/>
        <v>Chyba</v>
      </c>
    </row>
    <row r="389" spans="1:88" ht="14.1" customHeight="1" x14ac:dyDescent="0.2">
      <c r="A389" s="38">
        <v>86</v>
      </c>
      <c r="B389" s="185"/>
      <c r="C389" s="184"/>
      <c r="D389" s="163" t="s">
        <v>294</v>
      </c>
      <c r="E389" s="66" t="s">
        <v>454</v>
      </c>
      <c r="F389" s="202" t="s">
        <v>276</v>
      </c>
      <c r="G389" s="64">
        <v>313.85899999999998</v>
      </c>
      <c r="H389" s="63" t="s">
        <v>453</v>
      </c>
      <c r="I389" s="216">
        <v>2021</v>
      </c>
      <c r="J389" s="61">
        <v>44501</v>
      </c>
      <c r="K389" s="61"/>
      <c r="L389" s="61" t="s">
        <v>452</v>
      </c>
      <c r="M389" s="60" t="s">
        <v>451</v>
      </c>
      <c r="N389" s="59" t="s">
        <v>450</v>
      </c>
      <c r="O389" s="58">
        <v>44207</v>
      </c>
      <c r="P389" s="58">
        <f t="shared" si="43"/>
        <v>46033</v>
      </c>
      <c r="Q389" s="58" t="s">
        <v>449</v>
      </c>
      <c r="R389" s="215">
        <v>43963</v>
      </c>
      <c r="S389" s="215">
        <f t="shared" si="45"/>
        <v>45789</v>
      </c>
      <c r="T389" s="187" t="s">
        <v>301</v>
      </c>
      <c r="U389" s="56">
        <v>724450266</v>
      </c>
      <c r="V389" s="183" t="str">
        <f>VLOOKUP(U389,'[1]Tel.sez.'!$C$42:$D$221,2,FALSE)</f>
        <v>ST.PLZENEC</v>
      </c>
      <c r="W389" s="24" t="s">
        <v>448</v>
      </c>
      <c r="AC389" s="85" t="s">
        <v>447</v>
      </c>
      <c r="AD389" s="1" t="b">
        <f>ISERROR(FIND(G389, AC389))</f>
        <v>1</v>
      </c>
      <c r="AE389" s="1" t="b">
        <f>ISERROR(FIND(E389, AC389))</f>
        <v>1</v>
      </c>
      <c r="AF389" s="1" t="str">
        <f t="shared" si="46"/>
        <v>Chyba</v>
      </c>
    </row>
    <row r="390" spans="1:88" ht="14.1" customHeight="1" x14ac:dyDescent="0.2">
      <c r="A390" s="38">
        <v>203</v>
      </c>
      <c r="B390" s="214" t="s">
        <v>446</v>
      </c>
      <c r="C390" s="213" t="s">
        <v>445</v>
      </c>
      <c r="D390" s="212" t="s">
        <v>444</v>
      </c>
      <c r="E390" s="168" t="s">
        <v>443</v>
      </c>
      <c r="F390" s="46" t="s">
        <v>276</v>
      </c>
      <c r="G390" s="211">
        <v>314.19099999999997</v>
      </c>
      <c r="H390" s="211" t="s">
        <v>442</v>
      </c>
      <c r="I390" s="43">
        <v>1988</v>
      </c>
      <c r="J390" s="29">
        <v>44652</v>
      </c>
      <c r="K390" s="29"/>
      <c r="L390" s="29" t="s">
        <v>24</v>
      </c>
      <c r="M390" s="31">
        <v>1984</v>
      </c>
      <c r="N390" s="210" t="s">
        <v>441</v>
      </c>
      <c r="O390" s="28">
        <v>44663</v>
      </c>
      <c r="P390" s="28">
        <f t="shared" si="43"/>
        <v>46489</v>
      </c>
      <c r="Q390" s="28" t="str">
        <f>VLOOKUP(G390,'[1]PZ a UTZ'!$E$2:$H$335,3,FALSE)</f>
        <v>PZ 4582/96-E.49</v>
      </c>
      <c r="R390" s="28">
        <f>VLOOKUP(G390,'[1]PZ a UTZ'!$E$2:$H$335,4,FALSE)</f>
        <v>44700</v>
      </c>
      <c r="S390" s="28">
        <f t="shared" si="45"/>
        <v>46526</v>
      </c>
      <c r="T390" s="27" t="s">
        <v>440</v>
      </c>
      <c r="U390" s="26">
        <v>602668277</v>
      </c>
      <c r="V390" s="25" t="str">
        <f>VLOOKUP(U390,'[1]Tel.sez.'!$C$42:$D$221,2,FALSE)</f>
        <v>NEPOMUK</v>
      </c>
      <c r="W390" s="172"/>
      <c r="AC390" s="126" t="s">
        <v>434</v>
      </c>
      <c r="AD390" s="1" t="b">
        <f>ISERROR(FIND(G390, AC390))</f>
        <v>1</v>
      </c>
      <c r="AE390" s="1" t="b">
        <f>ISERROR(FIND(E390, AC390))</f>
        <v>1</v>
      </c>
      <c r="AF390" s="1" t="str">
        <f t="shared" si="46"/>
        <v>Chyba</v>
      </c>
    </row>
    <row r="391" spans="1:88" ht="14.1" customHeight="1" x14ac:dyDescent="0.2">
      <c r="A391" s="38">
        <v>199</v>
      </c>
      <c r="B391" s="201" t="s">
        <v>439</v>
      </c>
      <c r="C391" s="200" t="s">
        <v>438</v>
      </c>
      <c r="D391" s="167" t="s">
        <v>53</v>
      </c>
      <c r="E391" s="35" t="s">
        <v>437</v>
      </c>
      <c r="F391" s="149" t="s">
        <v>276</v>
      </c>
      <c r="G391" s="137">
        <v>317.23200000000003</v>
      </c>
      <c r="H391" s="137" t="s">
        <v>436</v>
      </c>
      <c r="I391" s="31">
        <v>2007</v>
      </c>
      <c r="J391" s="29">
        <v>44652</v>
      </c>
      <c r="K391" s="29"/>
      <c r="L391" s="42" t="s">
        <v>333</v>
      </c>
      <c r="M391" s="30">
        <v>2007</v>
      </c>
      <c r="N391" s="210" t="s">
        <v>435</v>
      </c>
      <c r="O391" s="28">
        <v>44662</v>
      </c>
      <c r="P391" s="28">
        <f t="shared" si="43"/>
        <v>46488</v>
      </c>
      <c r="Q391" s="28" t="str">
        <f>VLOOKUP(G391,'[1]PZ a UTZ'!$E$2:$H$335,3,FALSE)</f>
        <v>PZ 1179/07-E.49</v>
      </c>
      <c r="R391" s="28">
        <f>VLOOKUP(G391,'[1]PZ a UTZ'!$E$2:$H$335,4,FALSE)</f>
        <v>44663</v>
      </c>
      <c r="S391" s="28">
        <f t="shared" si="45"/>
        <v>46489</v>
      </c>
      <c r="T391" s="27" t="s">
        <v>338</v>
      </c>
      <c r="U391" s="26">
        <v>724862431</v>
      </c>
      <c r="V391" s="209" t="str">
        <f>VLOOKUP(U391,'[1]Tel.sez.'!$C$42:$D$221,2,FALSE)</f>
        <v>ŽDÍREC</v>
      </c>
      <c r="W391" s="172"/>
      <c r="AC391" s="125" t="s">
        <v>434</v>
      </c>
      <c r="AD391" s="1" t="b">
        <f>ISERROR(FIND(G391, AC391))</f>
        <v>1</v>
      </c>
      <c r="AE391" s="1" t="b">
        <f>ISERROR(FIND(E391, AC391))</f>
        <v>1</v>
      </c>
      <c r="AF391" s="1" t="str">
        <f t="shared" si="46"/>
        <v>Chyba</v>
      </c>
    </row>
    <row r="392" spans="1:88" ht="14.1" customHeight="1" x14ac:dyDescent="0.2">
      <c r="A392" s="38">
        <v>200</v>
      </c>
      <c r="B392" s="201" t="s">
        <v>433</v>
      </c>
      <c r="C392" s="200" t="s">
        <v>432</v>
      </c>
      <c r="D392" s="167" t="s">
        <v>53</v>
      </c>
      <c r="E392" s="35" t="s">
        <v>431</v>
      </c>
      <c r="F392" s="149" t="s">
        <v>276</v>
      </c>
      <c r="G392" s="137">
        <v>317.76299999999998</v>
      </c>
      <c r="H392" s="137" t="s">
        <v>430</v>
      </c>
      <c r="I392" s="31">
        <v>2007</v>
      </c>
      <c r="J392" s="29">
        <v>44652</v>
      </c>
      <c r="K392" s="29"/>
      <c r="L392" s="42" t="s">
        <v>333</v>
      </c>
      <c r="M392" s="30">
        <v>2007</v>
      </c>
      <c r="N392" s="210" t="s">
        <v>429</v>
      </c>
      <c r="O392" s="28">
        <v>44662</v>
      </c>
      <c r="P392" s="28">
        <f t="shared" si="43"/>
        <v>46488</v>
      </c>
      <c r="Q392" s="28" t="str">
        <f>VLOOKUP(G392,'[1]PZ a UTZ'!$E$2:$H$335,3,FALSE)</f>
        <v>PZ 1180/07-E.49</v>
      </c>
      <c r="R392" s="28">
        <f>VLOOKUP(G392,'[1]PZ a UTZ'!$E$2:$H$335,4,FALSE)</f>
        <v>44663</v>
      </c>
      <c r="S392" s="28">
        <f t="shared" si="45"/>
        <v>46489</v>
      </c>
      <c r="T392" s="27" t="s">
        <v>338</v>
      </c>
      <c r="U392" s="26">
        <v>724862431</v>
      </c>
      <c r="V392" s="209" t="str">
        <f>VLOOKUP(U392,'[1]Tel.sez.'!$C$42:$D$221,2,FALSE)</f>
        <v>ŽDÍREC</v>
      </c>
      <c r="W392" s="172"/>
      <c r="Y392" s="157"/>
      <c r="AC392" s="126" t="s">
        <v>424</v>
      </c>
      <c r="AD392" s="1" t="b">
        <f>ISERROR(FIND(G392, AC392))</f>
        <v>1</v>
      </c>
      <c r="AE392" s="1" t="b">
        <f>ISERROR(FIND(E392, AC392))</f>
        <v>1</v>
      </c>
      <c r="AF392" s="1" t="str">
        <f t="shared" si="46"/>
        <v>Chyba</v>
      </c>
    </row>
    <row r="393" spans="1:88" ht="14.1" customHeight="1" x14ac:dyDescent="0.2">
      <c r="A393" s="38">
        <v>5</v>
      </c>
      <c r="B393" s="208" t="s">
        <v>428</v>
      </c>
      <c r="C393" s="207" t="s">
        <v>427</v>
      </c>
      <c r="D393" s="206" t="s">
        <v>53</v>
      </c>
      <c r="E393" s="66" t="s">
        <v>415</v>
      </c>
      <c r="F393" s="205" t="s">
        <v>276</v>
      </c>
      <c r="G393" s="204">
        <v>319.916</v>
      </c>
      <c r="H393" s="203" t="s">
        <v>426</v>
      </c>
      <c r="I393" s="31">
        <v>1992</v>
      </c>
      <c r="J393" s="59">
        <v>43831</v>
      </c>
      <c r="K393" s="59"/>
      <c r="L393" s="59" t="s">
        <v>418</v>
      </c>
      <c r="M393" s="60">
        <v>2020</v>
      </c>
      <c r="N393" s="59" t="s">
        <v>342</v>
      </c>
      <c r="O393" s="58">
        <v>43860</v>
      </c>
      <c r="P393" s="58">
        <f t="shared" si="43"/>
        <v>45687</v>
      </c>
      <c r="Q393" s="58" t="str">
        <f>VLOOKUP(E393,'[1]PZ a UTZ'!$C$341:$H$464,5,FALSE)</f>
        <v>PZ 0909/20-E.49</v>
      </c>
      <c r="R393" s="58">
        <f>VLOOKUP(E393,'[1]PZ a UTZ'!$C$341:$H$464,6,FALSE)</f>
        <v>43864</v>
      </c>
      <c r="S393" s="58">
        <f t="shared" si="45"/>
        <v>45691</v>
      </c>
      <c r="T393" s="57" t="s">
        <v>425</v>
      </c>
      <c r="U393" s="56">
        <v>724644248</v>
      </c>
      <c r="V393" s="159" t="str">
        <f>VLOOKUP(U393,'[1]Tel.sez.'!$C$42:$D$221,2,FALSE)</f>
        <v>Dovolená</v>
      </c>
      <c r="W393" s="24"/>
      <c r="AC393" s="125" t="s">
        <v>424</v>
      </c>
      <c r="AD393" s="1" t="b">
        <f>ISERROR(FIND(G393, AC393))</f>
        <v>1</v>
      </c>
      <c r="AE393" s="1" t="b">
        <f>ISERROR(FIND(E393, AC393))</f>
        <v>1</v>
      </c>
      <c r="AF393" s="1" t="str">
        <f t="shared" si="46"/>
        <v>Chyba</v>
      </c>
    </row>
    <row r="394" spans="1:88" ht="14.1" customHeight="1" x14ac:dyDescent="0.2">
      <c r="A394" s="38">
        <v>344</v>
      </c>
      <c r="B394" s="185"/>
      <c r="C394" s="184"/>
      <c r="D394" s="163" t="s">
        <v>294</v>
      </c>
      <c r="E394" s="66" t="s">
        <v>423</v>
      </c>
      <c r="F394" s="202" t="s">
        <v>276</v>
      </c>
      <c r="G394" s="64">
        <v>320.56599999999997</v>
      </c>
      <c r="H394" s="63" t="s">
        <v>292</v>
      </c>
      <c r="I394" s="62">
        <v>2020</v>
      </c>
      <c r="J394" s="61">
        <v>43891</v>
      </c>
      <c r="K394" s="61"/>
      <c r="L394" s="144" t="s">
        <v>291</v>
      </c>
      <c r="M394" s="177">
        <v>1995</v>
      </c>
      <c r="N394" s="176" t="s">
        <v>378</v>
      </c>
      <c r="O394" s="58">
        <v>45329</v>
      </c>
      <c r="P394" s="58">
        <f t="shared" si="43"/>
        <v>47156</v>
      </c>
      <c r="Q394" s="58" t="str">
        <f>VLOOKUP(E394,'[1]PZ a UTZ'!C533:H626,5,FALSE)</f>
        <v>PZ 0910/20-E.49</v>
      </c>
      <c r="R394" s="58">
        <f>VLOOKUP(E394,'[1]PZ a UTZ'!C533:H626,6,FALSE)</f>
        <v>43864</v>
      </c>
      <c r="S394" s="58">
        <f t="shared" si="45"/>
        <v>45691</v>
      </c>
      <c r="T394" s="57" t="s">
        <v>338</v>
      </c>
      <c r="U394" s="56">
        <v>724862431</v>
      </c>
      <c r="V394" s="183" t="str">
        <f>VLOOKUP(U394,'[1]Tel.sez.'!$C$42:$D$221,2,FALSE)</f>
        <v>ŽDÍREC</v>
      </c>
      <c r="W394" s="24" t="s">
        <v>422</v>
      </c>
      <c r="Z394" s="157"/>
      <c r="AC394" s="124" t="s">
        <v>421</v>
      </c>
      <c r="AD394" s="1" t="b">
        <f>ISERROR(FIND(G394, AC394))</f>
        <v>1</v>
      </c>
      <c r="AE394" s="1" t="b">
        <f>ISERROR(FIND(E394, AC394))</f>
        <v>1</v>
      </c>
      <c r="AF394" s="1" t="str">
        <f t="shared" si="46"/>
        <v>Chyba</v>
      </c>
    </row>
    <row r="395" spans="1:88" ht="14.1" customHeight="1" x14ac:dyDescent="0.2">
      <c r="A395" s="38">
        <v>457</v>
      </c>
      <c r="B395" s="195" t="s">
        <v>420</v>
      </c>
      <c r="C395" s="195" t="s">
        <v>419</v>
      </c>
      <c r="D395" s="163" t="s">
        <v>294</v>
      </c>
      <c r="E395" s="66" t="s">
        <v>415</v>
      </c>
      <c r="F395" s="192" t="s">
        <v>276</v>
      </c>
      <c r="G395" s="191">
        <v>320.56599999999997</v>
      </c>
      <c r="H395" s="190"/>
      <c r="I395" s="189">
        <v>2020</v>
      </c>
      <c r="J395" s="59">
        <v>43831</v>
      </c>
      <c r="K395" s="59"/>
      <c r="L395" s="59" t="s">
        <v>418</v>
      </c>
      <c r="M395" s="60">
        <v>2020</v>
      </c>
      <c r="N395" s="59" t="s">
        <v>417</v>
      </c>
      <c r="O395" s="58">
        <v>45628</v>
      </c>
      <c r="P395" s="58">
        <f t="shared" si="43"/>
        <v>47454</v>
      </c>
      <c r="Q395" s="58" t="str">
        <f>VLOOKUP(E395,'[1]PZ a UTZ'!$C$341:$H$464,5,FALSE)</f>
        <v>PZ 0909/20-E.49</v>
      </c>
      <c r="R395" s="58">
        <f>VLOOKUP(E395,'[1]PZ a UTZ'!$C$341:$H$464,6,FALSE)</f>
        <v>43864</v>
      </c>
      <c r="S395" s="58">
        <f t="shared" si="45"/>
        <v>45691</v>
      </c>
      <c r="T395" s="57" t="s">
        <v>338</v>
      </c>
      <c r="U395" s="56">
        <v>724862431</v>
      </c>
      <c r="V395" s="183" t="str">
        <f>VLOOKUP(U395,'[1]Tel.sez.'!$C$42:$D$221,2,FALSE)</f>
        <v>ŽDÍREC</v>
      </c>
      <c r="W395" s="24"/>
      <c r="AC395" s="126" t="s">
        <v>416</v>
      </c>
      <c r="AD395" s="1" t="b">
        <f>ISERROR(FIND(G395, AC395))</f>
        <v>1</v>
      </c>
      <c r="AE395" s="1" t="b">
        <f>ISERROR(FIND(E395, AC395))</f>
        <v>1</v>
      </c>
      <c r="AF395" s="1" t="str">
        <f t="shared" si="46"/>
        <v>Chyba</v>
      </c>
    </row>
    <row r="396" spans="1:88" ht="14.1" customHeight="1" x14ac:dyDescent="0.25">
      <c r="A396" s="38">
        <v>473</v>
      </c>
      <c r="B396" s="84"/>
      <c r="C396" s="84"/>
      <c r="D396" s="83" t="s">
        <v>41</v>
      </c>
      <c r="E396" s="82" t="s">
        <v>415</v>
      </c>
      <c r="F396" s="182" t="s">
        <v>276</v>
      </c>
      <c r="G396" s="181">
        <v>320.56599999999997</v>
      </c>
      <c r="H396" s="180"/>
      <c r="I396" s="179">
        <v>2020</v>
      </c>
      <c r="J396" s="176">
        <v>43831</v>
      </c>
      <c r="K396" s="176"/>
      <c r="L396" s="176" t="s">
        <v>414</v>
      </c>
      <c r="M396" s="177">
        <v>2020</v>
      </c>
      <c r="N396" s="176" t="s">
        <v>413</v>
      </c>
      <c r="O396" s="143">
        <v>42907</v>
      </c>
      <c r="P396" s="143">
        <f t="shared" ref="P396:P427" si="47">EDATE(O396,60)</f>
        <v>44733</v>
      </c>
      <c r="Q396" s="74"/>
      <c r="R396" s="74"/>
      <c r="S396" s="74"/>
      <c r="T396" s="73" t="s">
        <v>338</v>
      </c>
      <c r="U396" s="72">
        <v>724862431</v>
      </c>
      <c r="V396" s="183" t="str">
        <f>VLOOKUP(U396,'[1]Tel.sez.'!$C$42:$D$221,2,FALSE)</f>
        <v>ŽDÍREC</v>
      </c>
      <c r="W396" s="71"/>
      <c r="AC396" s="126" t="s">
        <v>407</v>
      </c>
      <c r="AD396" s="1" t="b">
        <f>ISERROR(FIND(G396, AC396))</f>
        <v>1</v>
      </c>
      <c r="AE396" s="1" t="b">
        <f>ISERROR(FIND(E396, AC396))</f>
        <v>1</v>
      </c>
      <c r="AF396" s="1" t="str">
        <f t="shared" si="46"/>
        <v>Chyba</v>
      </c>
    </row>
    <row r="397" spans="1:88" ht="14.1" customHeight="1" x14ac:dyDescent="0.2">
      <c r="A397" s="38">
        <v>265</v>
      </c>
      <c r="B397" s="201" t="s">
        <v>412</v>
      </c>
      <c r="C397" s="200" t="s">
        <v>411</v>
      </c>
      <c r="D397" s="167" t="s">
        <v>53</v>
      </c>
      <c r="E397" s="168" t="s">
        <v>410</v>
      </c>
      <c r="F397" s="149" t="s">
        <v>276</v>
      </c>
      <c r="G397" s="32">
        <v>322.52199999999999</v>
      </c>
      <c r="H397" s="32" t="s">
        <v>409</v>
      </c>
      <c r="I397" s="31">
        <v>1975</v>
      </c>
      <c r="J397" s="100">
        <v>44986</v>
      </c>
      <c r="K397" s="100"/>
      <c r="L397" s="42" t="s">
        <v>24</v>
      </c>
      <c r="M397" s="31">
        <v>2009</v>
      </c>
      <c r="N397" s="29" t="s">
        <v>408</v>
      </c>
      <c r="O397" s="28">
        <v>44998</v>
      </c>
      <c r="P397" s="28">
        <f t="shared" si="47"/>
        <v>46825</v>
      </c>
      <c r="Q397" s="28" t="str">
        <f>VLOOKUP(G397,'[1]PZ a UTZ'!$E$2:$H$335,3,FALSE)</f>
        <v>PZ 12023/96-E.49</v>
      </c>
      <c r="R397" s="28">
        <f>VLOOKUP(G397,'[1]PZ a UTZ'!$E$2:$H$335,4,FALSE)</f>
        <v>44998</v>
      </c>
      <c r="S397" s="28">
        <f>EDATE(R397,60)</f>
        <v>46825</v>
      </c>
      <c r="T397" s="27" t="s">
        <v>301</v>
      </c>
      <c r="U397" s="26">
        <v>724450266</v>
      </c>
      <c r="V397" s="25" t="str">
        <f>VLOOKUP(U397,'[1]Tel.sez.'!$C$42:$D$221,2,FALSE)</f>
        <v>ST.PLZENEC</v>
      </c>
      <c r="W397" s="172"/>
      <c r="AC397" s="125" t="s">
        <v>407</v>
      </c>
      <c r="AD397" s="1" t="b">
        <f>ISERROR(FIND(G397, AC397))</f>
        <v>1</v>
      </c>
      <c r="AE397" s="1" t="b">
        <f>ISERROR(FIND(E397, AC397))</f>
        <v>1</v>
      </c>
      <c r="AF397" s="1" t="str">
        <f t="shared" si="46"/>
        <v>Chyba</v>
      </c>
    </row>
    <row r="398" spans="1:88" ht="14.1" customHeight="1" x14ac:dyDescent="0.2">
      <c r="A398" s="38">
        <v>266</v>
      </c>
      <c r="B398" s="48" t="s">
        <v>406</v>
      </c>
      <c r="C398" s="47" t="s">
        <v>405</v>
      </c>
      <c r="D398" s="167" t="s">
        <v>53</v>
      </c>
      <c r="E398" s="168" t="s">
        <v>404</v>
      </c>
      <c r="F398" s="149" t="s">
        <v>276</v>
      </c>
      <c r="G398" s="32">
        <v>323.27800000000002</v>
      </c>
      <c r="H398" s="32" t="s">
        <v>403</v>
      </c>
      <c r="I398" s="31">
        <v>1975</v>
      </c>
      <c r="J398" s="100">
        <v>44986</v>
      </c>
      <c r="K398" s="100"/>
      <c r="L398" s="42" t="s">
        <v>24</v>
      </c>
      <c r="M398" s="31">
        <v>2009</v>
      </c>
      <c r="N398" s="29" t="s">
        <v>402</v>
      </c>
      <c r="O398" s="28">
        <v>44998</v>
      </c>
      <c r="P398" s="28">
        <f t="shared" si="47"/>
        <v>46825</v>
      </c>
      <c r="Q398" s="28" t="s">
        <v>401</v>
      </c>
      <c r="R398" s="28">
        <v>44998</v>
      </c>
      <c r="S398" s="28">
        <f>EDATE(R398,60)</f>
        <v>46825</v>
      </c>
      <c r="T398" s="27" t="s">
        <v>301</v>
      </c>
      <c r="U398" s="26">
        <v>724450266</v>
      </c>
      <c r="V398" s="25" t="str">
        <f>VLOOKUP(U398,'[1]Tel.sez.'!$C$42:$D$221,2,FALSE)</f>
        <v>ST.PLZENEC</v>
      </c>
      <c r="W398" s="24" t="s">
        <v>347</v>
      </c>
      <c r="AC398" s="126" t="s">
        <v>400</v>
      </c>
      <c r="AD398" s="1" t="b">
        <f>ISERROR(FIND(G398, AC398))</f>
        <v>1</v>
      </c>
      <c r="AE398" s="1" t="b">
        <f>ISERROR(FIND(E398, AC398))</f>
        <v>1</v>
      </c>
      <c r="AF398" s="1" t="str">
        <f t="shared" si="46"/>
        <v>Chyba</v>
      </c>
    </row>
    <row r="399" spans="1:88" ht="14.1" customHeight="1" x14ac:dyDescent="0.2">
      <c r="A399" s="38">
        <v>267</v>
      </c>
      <c r="B399" s="48" t="s">
        <v>399</v>
      </c>
      <c r="C399" s="47" t="s">
        <v>398</v>
      </c>
      <c r="D399" s="167" t="s">
        <v>53</v>
      </c>
      <c r="E399" s="35" t="s">
        <v>397</v>
      </c>
      <c r="F399" s="149" t="s">
        <v>276</v>
      </c>
      <c r="G399" s="32">
        <v>324.20499999999998</v>
      </c>
      <c r="H399" s="32" t="s">
        <v>396</v>
      </c>
      <c r="I399" s="31">
        <v>1975</v>
      </c>
      <c r="J399" s="100">
        <v>44986</v>
      </c>
      <c r="K399" s="100"/>
      <c r="L399" s="42" t="s">
        <v>24</v>
      </c>
      <c r="M399" s="31">
        <v>2009</v>
      </c>
      <c r="N399" s="29" t="s">
        <v>395</v>
      </c>
      <c r="O399" s="28">
        <v>44998</v>
      </c>
      <c r="P399" s="28">
        <f t="shared" si="47"/>
        <v>46825</v>
      </c>
      <c r="Q399" s="28" t="str">
        <f>VLOOKUP(G399,'[1]PZ a UTZ'!$E$2:$H$335,3,FALSE)</f>
        <v>PZ 12021/96-E.49</v>
      </c>
      <c r="R399" s="28">
        <f>VLOOKUP(G399,'[1]PZ a UTZ'!$E$2:$H$335,4,FALSE)</f>
        <v>44998</v>
      </c>
      <c r="S399" s="28">
        <f>EDATE(R399,60)</f>
        <v>46825</v>
      </c>
      <c r="T399" s="27" t="s">
        <v>301</v>
      </c>
      <c r="U399" s="26">
        <v>724450266</v>
      </c>
      <c r="V399" s="25" t="str">
        <f>VLOOKUP(U399,'[1]Tel.sez.'!$C$42:$D$221,2,FALSE)</f>
        <v>ST.PLZENEC</v>
      </c>
      <c r="W399" s="172"/>
      <c r="AC399" s="129" t="s">
        <v>394</v>
      </c>
      <c r="AD399" s="1" t="b">
        <f>ISERROR(FIND(G399, AC399))</f>
        <v>1</v>
      </c>
      <c r="AE399" s="1" t="b">
        <f>ISERROR(FIND(E399, AC399))</f>
        <v>1</v>
      </c>
      <c r="AF399" s="1" t="str">
        <f t="shared" si="46"/>
        <v>Chyba</v>
      </c>
    </row>
    <row r="400" spans="1:88" ht="14.1" customHeight="1" x14ac:dyDescent="0.2">
      <c r="A400" s="38">
        <v>340</v>
      </c>
      <c r="B400" s="48" t="s">
        <v>393</v>
      </c>
      <c r="C400" s="47" t="s">
        <v>392</v>
      </c>
      <c r="D400" s="167" t="s">
        <v>53</v>
      </c>
      <c r="E400" s="35" t="s">
        <v>384</v>
      </c>
      <c r="F400" s="149" t="s">
        <v>276</v>
      </c>
      <c r="G400" s="32">
        <v>325.04300000000001</v>
      </c>
      <c r="H400" s="32" t="s">
        <v>391</v>
      </c>
      <c r="I400" s="50">
        <v>1995</v>
      </c>
      <c r="J400" s="40">
        <v>45323</v>
      </c>
      <c r="K400" s="40"/>
      <c r="L400" s="29" t="s">
        <v>333</v>
      </c>
      <c r="M400" s="199">
        <v>1995</v>
      </c>
      <c r="N400" s="40" t="s">
        <v>390</v>
      </c>
      <c r="O400" s="28">
        <v>45329</v>
      </c>
      <c r="P400" s="28">
        <f t="shared" si="47"/>
        <v>47156</v>
      </c>
      <c r="Q400" s="28" t="str">
        <f>VLOOKUP(G400,'[1]PZ a UTZ'!$E$2:$H$335,3,FALSE)</f>
        <v>PZ 1342/95-E.49</v>
      </c>
      <c r="R400" s="28">
        <f>VLOOKUP(G400,'[1]PZ a UTZ'!$E$2:$H$335,4,FALSE)</f>
        <v>44075</v>
      </c>
      <c r="S400" s="28">
        <f>EDATE(R400,60)</f>
        <v>45901</v>
      </c>
      <c r="T400" s="27" t="s">
        <v>389</v>
      </c>
      <c r="U400" s="26">
        <v>725582093</v>
      </c>
      <c r="V400" s="25" t="str">
        <f>VLOOKUP(U400,'[1]Tel.sez.'!$C$42:$D$221,2,FALSE)</f>
        <v>BLOVICE</v>
      </c>
      <c r="W400" s="24" t="s">
        <v>347</v>
      </c>
      <c r="AC400" s="126" t="s">
        <v>388</v>
      </c>
      <c r="AD400" s="1" t="b">
        <f>ISERROR(FIND(G400, AC400))</f>
        <v>1</v>
      </c>
      <c r="AE400" s="1" t="b">
        <f>ISERROR(FIND(E400, AC400))</f>
        <v>1</v>
      </c>
      <c r="AF400" s="1" t="str">
        <f t="shared" si="46"/>
        <v>Chyba</v>
      </c>
      <c r="AM400" s="157"/>
      <c r="AN400" s="157"/>
      <c r="AO400" s="157"/>
      <c r="AP400" s="157"/>
      <c r="AQ400" s="157"/>
      <c r="AR400" s="157"/>
      <c r="AS400" s="157"/>
      <c r="AT400" s="157"/>
      <c r="AU400" s="157"/>
      <c r="AV400" s="157"/>
      <c r="AW400" s="157"/>
      <c r="AX400" s="157"/>
      <c r="AY400" s="157"/>
      <c r="AZ400" s="157"/>
      <c r="BA400" s="157"/>
      <c r="BB400" s="157"/>
      <c r="BC400" s="157"/>
      <c r="BD400" s="157"/>
      <c r="BE400" s="157"/>
      <c r="BF400" s="157"/>
      <c r="BG400" s="157"/>
      <c r="BH400" s="157"/>
      <c r="BI400" s="157"/>
      <c r="BJ400" s="157"/>
      <c r="BK400" s="157"/>
      <c r="BL400" s="157"/>
      <c r="BM400" s="157"/>
      <c r="BN400" s="157"/>
      <c r="BO400" s="157"/>
      <c r="BP400" s="157"/>
      <c r="BQ400" s="157"/>
      <c r="BR400" s="157"/>
      <c r="BS400" s="157"/>
      <c r="BT400" s="157"/>
      <c r="BU400" s="157"/>
      <c r="BV400" s="157"/>
      <c r="BW400" s="157"/>
      <c r="BX400" s="157"/>
      <c r="BY400" s="157"/>
      <c r="BZ400" s="157"/>
      <c r="CA400" s="157"/>
      <c r="CB400" s="157"/>
      <c r="CC400" s="157"/>
      <c r="CD400" s="157"/>
      <c r="CE400" s="157"/>
      <c r="CF400" s="157"/>
      <c r="CG400" s="157"/>
      <c r="CH400" s="157"/>
      <c r="CI400" s="157"/>
      <c r="CJ400" s="157"/>
    </row>
    <row r="401" spans="1:88" ht="14.1" customHeight="1" x14ac:dyDescent="0.2">
      <c r="A401" s="38">
        <v>341</v>
      </c>
      <c r="B401" s="37" t="s">
        <v>386</v>
      </c>
      <c r="C401" s="37" t="s">
        <v>385</v>
      </c>
      <c r="D401" s="36" t="s">
        <v>7</v>
      </c>
      <c r="E401" s="168" t="s">
        <v>384</v>
      </c>
      <c r="F401" s="46" t="s">
        <v>276</v>
      </c>
      <c r="G401" s="45">
        <v>325.36399999999998</v>
      </c>
      <c r="H401" s="51" t="s">
        <v>309</v>
      </c>
      <c r="I401" s="50">
        <v>1995</v>
      </c>
      <c r="J401" s="40">
        <v>45323</v>
      </c>
      <c r="K401" s="40"/>
      <c r="L401" s="29" t="s">
        <v>333</v>
      </c>
      <c r="M401" s="199">
        <v>1995</v>
      </c>
      <c r="N401" s="40" t="s">
        <v>378</v>
      </c>
      <c r="O401" s="28">
        <v>45329</v>
      </c>
      <c r="P401" s="28">
        <f t="shared" si="47"/>
        <v>47156</v>
      </c>
      <c r="Q401" s="28" t="str">
        <f>VLOOKUP(E401,'[1]PZ a UTZ'!$C$341:$H$464,5,FALSE)</f>
        <v>PZ 1341/95-E.49</v>
      </c>
      <c r="R401" s="28">
        <f>VLOOKUP(E401,'[1]PZ a UTZ'!$C$341:$H$464,6,FALSE)</f>
        <v>44075</v>
      </c>
      <c r="S401" s="28">
        <f>EDATE(R401,60)</f>
        <v>45901</v>
      </c>
      <c r="T401" s="27" t="s">
        <v>301</v>
      </c>
      <c r="U401" s="26">
        <v>724450266</v>
      </c>
      <c r="V401" s="25" t="str">
        <f>VLOOKUP(U401,'[1]Tel.sez.'!$C$42:$D$221,2,FALSE)</f>
        <v>ST.PLZENEC</v>
      </c>
      <c r="W401" s="24"/>
      <c r="AC401" s="126" t="s">
        <v>387</v>
      </c>
      <c r="AD401" s="1" t="b">
        <f>ISERROR(FIND(G401, AC401))</f>
        <v>1</v>
      </c>
      <c r="AE401" s="1" t="b">
        <f>ISERROR(FIND(E401, AC401))</f>
        <v>1</v>
      </c>
      <c r="AF401" s="1" t="str">
        <f t="shared" si="46"/>
        <v>Chyba</v>
      </c>
    </row>
    <row r="402" spans="1:88" ht="14.1" customHeight="1" x14ac:dyDescent="0.25">
      <c r="A402" s="38">
        <v>342</v>
      </c>
      <c r="B402" s="84" t="s">
        <v>386</v>
      </c>
      <c r="C402" s="84" t="s">
        <v>385</v>
      </c>
      <c r="D402" s="83" t="s">
        <v>41</v>
      </c>
      <c r="E402" s="170" t="s">
        <v>384</v>
      </c>
      <c r="F402" s="182" t="s">
        <v>276</v>
      </c>
      <c r="G402" s="181">
        <v>325.36399999999998</v>
      </c>
      <c r="H402" s="79" t="s">
        <v>383</v>
      </c>
      <c r="I402" s="78">
        <v>1995</v>
      </c>
      <c r="J402" s="197">
        <v>45323</v>
      </c>
      <c r="K402" s="197"/>
      <c r="L402" s="76" t="s">
        <v>34</v>
      </c>
      <c r="M402" s="198">
        <v>2013</v>
      </c>
      <c r="N402" s="197" t="s">
        <v>382</v>
      </c>
      <c r="O402" s="75">
        <v>45329</v>
      </c>
      <c r="P402" s="75">
        <f t="shared" si="47"/>
        <v>47156</v>
      </c>
      <c r="Q402" s="74"/>
      <c r="R402" s="74"/>
      <c r="S402" s="74"/>
      <c r="T402" s="73" t="s">
        <v>301</v>
      </c>
      <c r="U402" s="72">
        <v>724450266</v>
      </c>
      <c r="V402" s="55" t="str">
        <f>VLOOKUP(U402,'[1]Tel.sez.'!$C$42:$D$221,2,FALSE)</f>
        <v>ST.PLZENEC</v>
      </c>
      <c r="W402" s="71"/>
      <c r="AC402" s="126" t="s">
        <v>381</v>
      </c>
      <c r="AD402" s="1" t="b">
        <f>ISERROR(FIND(G402, AC402))</f>
        <v>1</v>
      </c>
      <c r="AE402" s="1" t="b">
        <f>ISERROR(FIND(E402, AC402))</f>
        <v>1</v>
      </c>
      <c r="AF402" s="1" t="str">
        <f t="shared" si="46"/>
        <v>Chyba</v>
      </c>
    </row>
    <row r="403" spans="1:88" ht="14.1" customHeight="1" x14ac:dyDescent="0.2">
      <c r="A403" s="38">
        <v>343</v>
      </c>
      <c r="B403" s="185"/>
      <c r="C403" s="184"/>
      <c r="D403" s="36" t="s">
        <v>294</v>
      </c>
      <c r="E403" s="35" t="s">
        <v>380</v>
      </c>
      <c r="F403" s="155" t="s">
        <v>276</v>
      </c>
      <c r="G403" s="45">
        <v>325.36399999999998</v>
      </c>
      <c r="H403" s="32" t="s">
        <v>379</v>
      </c>
      <c r="I403" s="31">
        <v>2009</v>
      </c>
      <c r="J403" s="42">
        <v>39934</v>
      </c>
      <c r="K403" s="42"/>
      <c r="L403" s="42" t="s">
        <v>291</v>
      </c>
      <c r="M403" s="41">
        <v>1995</v>
      </c>
      <c r="N403" s="29" t="s">
        <v>378</v>
      </c>
      <c r="O403" s="28">
        <v>45329</v>
      </c>
      <c r="P403" s="28">
        <f t="shared" si="47"/>
        <v>47156</v>
      </c>
      <c r="Q403" s="28" t="str">
        <f>VLOOKUP(E403,'[1]PZ a UTZ'!C534:H627,5,FALSE)</f>
        <v>PZ 0948/09-E.49</v>
      </c>
      <c r="R403" s="28">
        <f>VLOOKUP(E403,'[1]PZ a UTZ'!C534:H627,6,FALSE)</f>
        <v>43558</v>
      </c>
      <c r="S403" s="28">
        <f t="shared" ref="S403:S409" si="48">EDATE(R403,60)</f>
        <v>45385</v>
      </c>
      <c r="T403" s="27" t="s">
        <v>301</v>
      </c>
      <c r="U403" s="26">
        <v>724450266</v>
      </c>
      <c r="V403" s="183" t="str">
        <f>VLOOKUP(U403,'[1]Tel.sez.'!$C$42:$D$221,2,FALSE)</f>
        <v>ST.PLZENEC</v>
      </c>
      <c r="W403" s="24" t="s">
        <v>377</v>
      </c>
      <c r="AC403" s="121" t="s">
        <v>376</v>
      </c>
      <c r="AD403" s="1" t="b">
        <f>ISERROR(FIND(G403, AC403))</f>
        <v>1</v>
      </c>
      <c r="AE403" s="1" t="b">
        <f>ISERROR(FIND(E403, AC403))</f>
        <v>1</v>
      </c>
      <c r="AF403" s="1" t="str">
        <f t="shared" si="46"/>
        <v>Chyba</v>
      </c>
    </row>
    <row r="404" spans="1:88" ht="14.1" customHeight="1" x14ac:dyDescent="0.2">
      <c r="A404" s="38">
        <v>367</v>
      </c>
      <c r="B404" s="48" t="s">
        <v>375</v>
      </c>
      <c r="C404" s="47" t="s">
        <v>374</v>
      </c>
      <c r="D404" s="167" t="s">
        <v>53</v>
      </c>
      <c r="E404" s="168" t="s">
        <v>367</v>
      </c>
      <c r="F404" s="149" t="s">
        <v>276</v>
      </c>
      <c r="G404" s="32">
        <v>327.56</v>
      </c>
      <c r="H404" s="32" t="s">
        <v>373</v>
      </c>
      <c r="I404" s="31">
        <v>2009</v>
      </c>
      <c r="J404" s="29">
        <v>45352</v>
      </c>
      <c r="K404" s="29"/>
      <c r="L404" s="29" t="s">
        <v>333</v>
      </c>
      <c r="M404" s="30">
        <v>2009</v>
      </c>
      <c r="N404" s="29" t="s">
        <v>372</v>
      </c>
      <c r="O404" s="28">
        <v>45377</v>
      </c>
      <c r="P404" s="28">
        <f t="shared" si="47"/>
        <v>47203</v>
      </c>
      <c r="Q404" s="28" t="str">
        <f>VLOOKUP(G404,'[1]PZ a UTZ'!$E$2:$H$335,3,FALSE)</f>
        <v>PZ 0947/09-E.49</v>
      </c>
      <c r="R404" s="28">
        <f>VLOOKUP(G404,'[1]PZ a UTZ'!$E$2:$H$335,4,FALSE)</f>
        <v>43558</v>
      </c>
      <c r="S404" s="28">
        <f t="shared" si="48"/>
        <v>45385</v>
      </c>
      <c r="T404" s="27" t="s">
        <v>301</v>
      </c>
      <c r="U404" s="26">
        <v>724450266</v>
      </c>
      <c r="V404" s="25" t="str">
        <f>VLOOKUP(U404,'[1]Tel.sez.'!$C$42:$D$221,2,FALSE)</f>
        <v>ST.PLZENEC</v>
      </c>
      <c r="W404" s="172" t="s">
        <v>371</v>
      </c>
      <c r="AC404" s="121" t="s">
        <v>370</v>
      </c>
      <c r="AD404" s="1" t="b">
        <f>ISERROR(FIND(G404, AC404))</f>
        <v>1</v>
      </c>
      <c r="AE404" s="1" t="b">
        <f>ISERROR(FIND(E404, AC404))</f>
        <v>1</v>
      </c>
      <c r="AF404" s="1" t="str">
        <f t="shared" si="46"/>
        <v>Chyba</v>
      </c>
    </row>
    <row r="405" spans="1:88" ht="14.1" customHeight="1" x14ac:dyDescent="0.2">
      <c r="A405" s="38">
        <v>368</v>
      </c>
      <c r="B405" s="48" t="s">
        <v>369</v>
      </c>
      <c r="C405" s="47" t="s">
        <v>368</v>
      </c>
      <c r="D405" s="167" t="s">
        <v>53</v>
      </c>
      <c r="E405" s="168" t="s">
        <v>367</v>
      </c>
      <c r="F405" s="149" t="s">
        <v>276</v>
      </c>
      <c r="G405" s="32">
        <v>328.577</v>
      </c>
      <c r="H405" s="32" t="s">
        <v>366</v>
      </c>
      <c r="I405" s="31">
        <v>2009</v>
      </c>
      <c r="J405" s="29">
        <v>45352</v>
      </c>
      <c r="K405" s="29"/>
      <c r="L405" s="29" t="s">
        <v>333</v>
      </c>
      <c r="M405" s="30">
        <v>2009</v>
      </c>
      <c r="N405" s="29" t="s">
        <v>365</v>
      </c>
      <c r="O405" s="28">
        <v>45377</v>
      </c>
      <c r="P405" s="28">
        <f t="shared" si="47"/>
        <v>47203</v>
      </c>
      <c r="Q405" s="28" t="str">
        <f>VLOOKUP(G405,'[1]PZ a UTZ'!$E$2:$H$335,3,FALSE)</f>
        <v>PZ 0946/09-E.49</v>
      </c>
      <c r="R405" s="28">
        <f>VLOOKUP(G405,'[1]PZ a UTZ'!$E$2:$H$335,4,FALSE)</f>
        <v>43558</v>
      </c>
      <c r="S405" s="28">
        <f t="shared" si="48"/>
        <v>45385</v>
      </c>
      <c r="T405" s="27" t="s">
        <v>301</v>
      </c>
      <c r="U405" s="26">
        <v>724450266</v>
      </c>
      <c r="V405" s="25" t="str">
        <f>VLOOKUP(U405,'[1]Tel.sez.'!$C$42:$D$221,2,FALSE)</f>
        <v>ST.PLZENEC</v>
      </c>
      <c r="W405" s="172" t="s">
        <v>364</v>
      </c>
      <c r="AC405" s="196" t="s">
        <v>363</v>
      </c>
      <c r="AD405" s="1" t="b">
        <f>ISERROR(FIND(G405, AC405))</f>
        <v>1</v>
      </c>
      <c r="AE405" s="1" t="b">
        <f>ISERROR(FIND(E405, AC405))</f>
        <v>1</v>
      </c>
      <c r="AF405" s="1" t="str">
        <f t="shared" si="46"/>
        <v>Chyba</v>
      </c>
    </row>
    <row r="406" spans="1:88" ht="14.1" customHeight="1" x14ac:dyDescent="0.2">
      <c r="A406" s="38">
        <v>207</v>
      </c>
      <c r="B406" s="48" t="s">
        <v>362</v>
      </c>
      <c r="C406" s="47" t="s">
        <v>361</v>
      </c>
      <c r="D406" s="167" t="s">
        <v>53</v>
      </c>
      <c r="E406" s="168" t="s">
        <v>360</v>
      </c>
      <c r="F406" s="149" t="s">
        <v>276</v>
      </c>
      <c r="G406" s="32">
        <v>330.45400000000001</v>
      </c>
      <c r="H406" s="32" t="s">
        <v>359</v>
      </c>
      <c r="I406" s="50">
        <v>1974</v>
      </c>
      <c r="J406" s="29">
        <v>44682</v>
      </c>
      <c r="K406" s="29"/>
      <c r="L406" s="29" t="s">
        <v>24</v>
      </c>
      <c r="M406" s="50">
        <v>2010</v>
      </c>
      <c r="N406" s="29" t="s">
        <v>358</v>
      </c>
      <c r="O406" s="28">
        <v>44684</v>
      </c>
      <c r="P406" s="28">
        <f t="shared" si="47"/>
        <v>46510</v>
      </c>
      <c r="Q406" s="28" t="str">
        <f>VLOOKUP(G406,'[1]PZ a UTZ'!$E$2:$H$335,3,FALSE)</f>
        <v>PZ 1740/97-E.48</v>
      </c>
      <c r="R406" s="28">
        <f>VLOOKUP(G406,'[1]PZ a UTZ'!$E$2:$H$335,4,FALSE)</f>
        <v>44749</v>
      </c>
      <c r="S406" s="28">
        <f t="shared" si="48"/>
        <v>46575</v>
      </c>
      <c r="T406" s="27" t="s">
        <v>338</v>
      </c>
      <c r="U406" s="26">
        <v>724862431</v>
      </c>
      <c r="V406" s="25" t="str">
        <f>VLOOKUP(U406,'[1]Tel.sez.'!$C$42:$D$221,2,FALSE)</f>
        <v>ŽDÍREC</v>
      </c>
      <c r="W406" s="24" t="s">
        <v>347</v>
      </c>
      <c r="AC406" s="35" t="s">
        <v>10</v>
      </c>
      <c r="AD406" s="1" t="b">
        <f>ISERROR(FIND(G406, AC406))</f>
        <v>1</v>
      </c>
      <c r="AE406" s="1" t="b">
        <f>ISERROR(FIND(E406, AC406))</f>
        <v>1</v>
      </c>
      <c r="AF406" s="1" t="str">
        <f t="shared" si="46"/>
        <v>Chyba</v>
      </c>
    </row>
    <row r="407" spans="1:88" ht="14.1" customHeight="1" x14ac:dyDescent="0.2">
      <c r="A407" s="38">
        <v>208</v>
      </c>
      <c r="B407" s="48" t="s">
        <v>357</v>
      </c>
      <c r="C407" s="47" t="s">
        <v>356</v>
      </c>
      <c r="D407" s="167" t="s">
        <v>53</v>
      </c>
      <c r="E407" s="168" t="s">
        <v>355</v>
      </c>
      <c r="F407" s="149" t="s">
        <v>276</v>
      </c>
      <c r="G407" s="32">
        <v>331.01900000000001</v>
      </c>
      <c r="H407" s="32" t="s">
        <v>354</v>
      </c>
      <c r="I407" s="50">
        <v>1974</v>
      </c>
      <c r="J407" s="29">
        <v>44682</v>
      </c>
      <c r="K407" s="29"/>
      <c r="L407" s="29" t="s">
        <v>24</v>
      </c>
      <c r="M407" s="50">
        <v>2010</v>
      </c>
      <c r="N407" s="29" t="s">
        <v>353</v>
      </c>
      <c r="O407" s="28">
        <v>44684</v>
      </c>
      <c r="P407" s="28">
        <f t="shared" si="47"/>
        <v>46510</v>
      </c>
      <c r="Q407" s="28" t="str">
        <f>VLOOKUP(G407,'[1]PZ a UTZ'!$E$2:$H$335,3,FALSE)</f>
        <v>PZ 1739/97-E.48</v>
      </c>
      <c r="R407" s="28">
        <f>VLOOKUP(G407,'[1]PZ a UTZ'!$E$2:$H$335,4,FALSE)</f>
        <v>44749</v>
      </c>
      <c r="S407" s="28">
        <f t="shared" si="48"/>
        <v>46575</v>
      </c>
      <c r="T407" s="27" t="s">
        <v>338</v>
      </c>
      <c r="U407" s="26">
        <v>724862431</v>
      </c>
      <c r="V407" s="25" t="str">
        <f>VLOOKUP(U407,'[1]Tel.sez.'!$C$42:$D$221,2,FALSE)</f>
        <v>ŽDÍREC</v>
      </c>
      <c r="W407" s="24" t="s">
        <v>347</v>
      </c>
      <c r="AC407" s="113" t="s">
        <v>10</v>
      </c>
      <c r="AD407" s="1" t="b">
        <f>ISERROR(FIND(G407, AC407))</f>
        <v>1</v>
      </c>
      <c r="AE407" s="1" t="b">
        <f>ISERROR(FIND(E407, AC407))</f>
        <v>1</v>
      </c>
      <c r="AF407" s="1" t="str">
        <f t="shared" si="46"/>
        <v>Chyba</v>
      </c>
    </row>
    <row r="408" spans="1:88" ht="14.1" customHeight="1" x14ac:dyDescent="0.2">
      <c r="A408" s="38">
        <v>209</v>
      </c>
      <c r="B408" s="48" t="s">
        <v>352</v>
      </c>
      <c r="C408" s="47" t="s">
        <v>351</v>
      </c>
      <c r="D408" s="167" t="s">
        <v>53</v>
      </c>
      <c r="E408" s="35" t="s">
        <v>350</v>
      </c>
      <c r="F408" s="149" t="s">
        <v>276</v>
      </c>
      <c r="G408" s="32">
        <v>331.46899999999999</v>
      </c>
      <c r="H408" s="32" t="s">
        <v>349</v>
      </c>
      <c r="I408" s="50">
        <v>1974</v>
      </c>
      <c r="J408" s="29">
        <v>44682</v>
      </c>
      <c r="K408" s="29"/>
      <c r="L408" s="29" t="s">
        <v>24</v>
      </c>
      <c r="M408" s="50">
        <v>2010</v>
      </c>
      <c r="N408" s="29" t="s">
        <v>348</v>
      </c>
      <c r="O408" s="28">
        <v>44684</v>
      </c>
      <c r="P408" s="28">
        <f t="shared" si="47"/>
        <v>46510</v>
      </c>
      <c r="Q408" s="28" t="str">
        <f>VLOOKUP(G408,'[1]PZ a UTZ'!$E$2:$H$335,3,FALSE)</f>
        <v>PZ 1738/97-E.48</v>
      </c>
      <c r="R408" s="28">
        <f>VLOOKUP(G408,'[1]PZ a UTZ'!$E$2:$H$335,4,FALSE)</f>
        <v>44749</v>
      </c>
      <c r="S408" s="28">
        <f t="shared" si="48"/>
        <v>46575</v>
      </c>
      <c r="T408" s="27" t="s">
        <v>338</v>
      </c>
      <c r="U408" s="26">
        <v>724862431</v>
      </c>
      <c r="V408" s="25" t="str">
        <f>VLOOKUP(U408,'[1]Tel.sez.'!$C$42:$D$221,2,FALSE)</f>
        <v>ŽDÍREC</v>
      </c>
      <c r="W408" s="24" t="s">
        <v>347</v>
      </c>
      <c r="AC408" s="126" t="s">
        <v>346</v>
      </c>
      <c r="AD408" s="1" t="b">
        <f>ISERROR(FIND(G408, AC408))</f>
        <v>1</v>
      </c>
      <c r="AE408" s="1" t="b">
        <f>ISERROR(FIND(E408, AC408))</f>
        <v>1</v>
      </c>
      <c r="AF408" s="1" t="str">
        <f t="shared" si="46"/>
        <v>Chyba</v>
      </c>
      <c r="AG408" s="157"/>
      <c r="AH408" s="157"/>
      <c r="AI408" s="157"/>
      <c r="AJ408" s="157"/>
      <c r="AK408" s="157"/>
      <c r="AL408" s="157"/>
      <c r="AM408" s="157"/>
      <c r="AN408" s="157"/>
      <c r="AO408" s="157"/>
      <c r="AP408" s="157"/>
      <c r="AQ408" s="157"/>
      <c r="AR408" s="157"/>
      <c r="AS408" s="157"/>
      <c r="AT408" s="157"/>
      <c r="AU408" s="157"/>
      <c r="AV408" s="157"/>
      <c r="AW408" s="157"/>
      <c r="AX408" s="157"/>
      <c r="AY408" s="157"/>
      <c r="AZ408" s="157"/>
      <c r="BA408" s="157"/>
      <c r="BB408" s="157"/>
      <c r="BC408" s="157"/>
      <c r="BD408" s="157"/>
      <c r="BE408" s="157"/>
      <c r="BF408" s="157"/>
      <c r="BG408" s="157"/>
      <c r="BH408" s="157"/>
      <c r="BI408" s="157"/>
      <c r="BJ408" s="157"/>
      <c r="BK408" s="157"/>
      <c r="BL408" s="157"/>
      <c r="BM408" s="157"/>
      <c r="BN408" s="157"/>
      <c r="BO408" s="157"/>
      <c r="BP408" s="157"/>
      <c r="BQ408" s="157"/>
      <c r="BR408" s="157"/>
      <c r="BS408" s="157"/>
      <c r="BT408" s="157"/>
      <c r="BU408" s="157"/>
      <c r="BV408" s="157"/>
      <c r="BW408" s="157"/>
      <c r="BX408" s="157"/>
      <c r="BY408" s="157"/>
      <c r="BZ408" s="157"/>
      <c r="CA408" s="157"/>
      <c r="CB408" s="157"/>
      <c r="CC408" s="157"/>
      <c r="CD408" s="157"/>
      <c r="CE408" s="157"/>
      <c r="CF408" s="157"/>
      <c r="CG408" s="157"/>
      <c r="CH408" s="157"/>
      <c r="CI408" s="157"/>
      <c r="CJ408" s="157"/>
    </row>
    <row r="409" spans="1:88" ht="14.1" customHeight="1" x14ac:dyDescent="0.2">
      <c r="A409" s="38">
        <v>7</v>
      </c>
      <c r="B409" s="195" t="s">
        <v>345</v>
      </c>
      <c r="C409" s="195" t="s">
        <v>344</v>
      </c>
      <c r="D409" s="194" t="s">
        <v>7</v>
      </c>
      <c r="E409" s="193" t="s">
        <v>335</v>
      </c>
      <c r="F409" s="192" t="s">
        <v>276</v>
      </c>
      <c r="G409" s="191">
        <v>332.59199999999998</v>
      </c>
      <c r="H409" s="190"/>
      <c r="I409" s="189">
        <v>2020</v>
      </c>
      <c r="J409" s="188">
        <v>43891</v>
      </c>
      <c r="K409" s="61" t="s">
        <v>14</v>
      </c>
      <c r="L409" s="61" t="s">
        <v>343</v>
      </c>
      <c r="M409" s="60">
        <v>2020</v>
      </c>
      <c r="N409" s="59" t="s">
        <v>342</v>
      </c>
      <c r="O409" s="58">
        <v>43901</v>
      </c>
      <c r="P409" s="58">
        <f t="shared" si="47"/>
        <v>45727</v>
      </c>
      <c r="Q409" s="58" t="str">
        <f>VLOOKUP(E409,'[1]PZ a UTZ'!$C$341:$H$464,5,FALSE)</f>
        <v>PZ 1739/20-E.49</v>
      </c>
      <c r="R409" s="58">
        <f>VLOOKUP(E409,'[1]PZ a UTZ'!$C$341:$H$464,6,FALSE)</f>
        <v>44084</v>
      </c>
      <c r="S409" s="58">
        <f t="shared" si="48"/>
        <v>45910</v>
      </c>
      <c r="T409" s="57" t="s">
        <v>338</v>
      </c>
      <c r="U409" s="56">
        <v>724862431</v>
      </c>
      <c r="V409" s="173" t="str">
        <f>VLOOKUP(U409,'[1]Tel.sez.'!$C$42:$D$221,2,FALSE)</f>
        <v>ŽDÍREC</v>
      </c>
      <c r="W409" s="24"/>
      <c r="AC409" s="125" t="s">
        <v>346</v>
      </c>
      <c r="AD409" s="1" t="b">
        <f>ISERROR(FIND(G409, AC409))</f>
        <v>1</v>
      </c>
      <c r="AE409" s="1" t="b">
        <f>ISERROR(FIND(E409, AC409))</f>
        <v>1</v>
      </c>
      <c r="AF409" s="1" t="str">
        <f t="shared" si="46"/>
        <v>Chyba</v>
      </c>
    </row>
    <row r="410" spans="1:88" ht="14.1" customHeight="1" x14ac:dyDescent="0.2">
      <c r="A410" s="38">
        <v>6</v>
      </c>
      <c r="B410" s="195" t="s">
        <v>345</v>
      </c>
      <c r="C410" s="195" t="s">
        <v>344</v>
      </c>
      <c r="D410" s="194" t="s">
        <v>65</v>
      </c>
      <c r="E410" s="193" t="s">
        <v>335</v>
      </c>
      <c r="F410" s="192" t="s">
        <v>276</v>
      </c>
      <c r="G410" s="191">
        <v>332.61200000000002</v>
      </c>
      <c r="H410" s="190" t="s">
        <v>63</v>
      </c>
      <c r="I410" s="189">
        <v>2020</v>
      </c>
      <c r="J410" s="188">
        <v>43862</v>
      </c>
      <c r="K410" s="61" t="s">
        <v>14</v>
      </c>
      <c r="L410" s="61" t="s">
        <v>343</v>
      </c>
      <c r="M410" s="60">
        <v>2020</v>
      </c>
      <c r="N410" s="59" t="s">
        <v>342</v>
      </c>
      <c r="O410" s="58">
        <v>43867</v>
      </c>
      <c r="P410" s="58">
        <f t="shared" si="47"/>
        <v>45694</v>
      </c>
      <c r="Q410" s="74"/>
      <c r="R410" s="74"/>
      <c r="S410" s="74"/>
      <c r="T410" s="187" t="s">
        <v>301</v>
      </c>
      <c r="U410" s="186">
        <v>724450266</v>
      </c>
      <c r="V410" s="173" t="str">
        <f>VLOOKUP(U410,'[1]Tel.sez.'!$C$42:$D$221,2,FALSE)</f>
        <v>ST.PLZENEC</v>
      </c>
      <c r="W410" s="24"/>
      <c r="AC410" s="126" t="s">
        <v>341</v>
      </c>
      <c r="AD410" s="1" t="b">
        <f>ISERROR(FIND(G410, AC410))</f>
        <v>1</v>
      </c>
      <c r="AE410" s="1" t="b">
        <f>ISERROR(FIND(E410, AC410))</f>
        <v>1</v>
      </c>
      <c r="AF410" s="1" t="str">
        <f t="shared" si="46"/>
        <v>Chyba</v>
      </c>
    </row>
    <row r="411" spans="1:88" ht="14.1" customHeight="1" x14ac:dyDescent="0.2">
      <c r="A411" s="38">
        <v>366</v>
      </c>
      <c r="B411" s="185"/>
      <c r="C411" s="184"/>
      <c r="D411" s="101" t="s">
        <v>37</v>
      </c>
      <c r="E411" s="35" t="s">
        <v>340</v>
      </c>
      <c r="F411" s="155" t="s">
        <v>276</v>
      </c>
      <c r="G411" s="33">
        <v>332.61200000000002</v>
      </c>
      <c r="H411" s="32" t="s">
        <v>339</v>
      </c>
      <c r="I411" s="31">
        <v>2000</v>
      </c>
      <c r="J411" s="42">
        <v>36678</v>
      </c>
      <c r="K411" s="42"/>
      <c r="L411" s="42" t="s">
        <v>291</v>
      </c>
      <c r="M411" s="41">
        <v>1999</v>
      </c>
      <c r="N411" s="29" t="s">
        <v>308</v>
      </c>
      <c r="O411" s="28">
        <v>45376</v>
      </c>
      <c r="P411" s="28">
        <f t="shared" si="47"/>
        <v>47202</v>
      </c>
      <c r="Q411" s="28" t="str">
        <f>VLOOKUP(E411,'[1]PZ a UTZ'!C535:H628,5,FALSE)</f>
        <v>PZ 0538/00-E.48</v>
      </c>
      <c r="R411" s="28">
        <f>VLOOKUP(E411,'[1]PZ a UTZ'!C535:H628,6,FALSE)</f>
        <v>43846</v>
      </c>
      <c r="S411" s="28">
        <f>EDATE(R411,60)</f>
        <v>45673</v>
      </c>
      <c r="T411" s="27" t="s">
        <v>338</v>
      </c>
      <c r="U411" s="26">
        <v>724862431</v>
      </c>
      <c r="V411" s="183" t="str">
        <f>VLOOKUP(U411,'[1]Tel.sez.'!$C$42:$D$221,2,FALSE)</f>
        <v>ŽDÍREC</v>
      </c>
      <c r="W411" s="24" t="s">
        <v>337</v>
      </c>
      <c r="AC411" s="126" t="s">
        <v>336</v>
      </c>
      <c r="AD411" s="1" t="b">
        <f>ISERROR(FIND(G411, AC411))</f>
        <v>1</v>
      </c>
      <c r="AE411" s="1" t="b">
        <f>ISERROR(FIND(E411, AC411))</f>
        <v>1</v>
      </c>
      <c r="AF411" s="1" t="str">
        <f t="shared" si="46"/>
        <v>Chyba</v>
      </c>
    </row>
    <row r="412" spans="1:88" ht="14.1" customHeight="1" x14ac:dyDescent="0.25">
      <c r="A412" s="38">
        <v>474</v>
      </c>
      <c r="B412" s="84"/>
      <c r="C412" s="84"/>
      <c r="D412" s="171" t="s">
        <v>41</v>
      </c>
      <c r="E412" s="170" t="s">
        <v>335</v>
      </c>
      <c r="F412" s="182" t="s">
        <v>276</v>
      </c>
      <c r="G412" s="181">
        <v>332.61200000000002</v>
      </c>
      <c r="H412" s="180" t="s">
        <v>334</v>
      </c>
      <c r="I412" s="179">
        <v>2020</v>
      </c>
      <c r="J412" s="178">
        <v>43891</v>
      </c>
      <c r="K412" s="178"/>
      <c r="L412" s="144" t="s">
        <v>333</v>
      </c>
      <c r="M412" s="177">
        <v>1999</v>
      </c>
      <c r="N412" s="176" t="s">
        <v>332</v>
      </c>
      <c r="O412" s="143">
        <v>41955</v>
      </c>
      <c r="P412" s="143">
        <f t="shared" si="47"/>
        <v>43781</v>
      </c>
      <c r="Q412" s="74"/>
      <c r="R412" s="74"/>
      <c r="S412" s="74"/>
      <c r="T412" s="175" t="s">
        <v>301</v>
      </c>
      <c r="U412" s="174">
        <v>724450266</v>
      </c>
      <c r="V412" s="173" t="str">
        <f>VLOOKUP(U412,'[1]Tel.sez.'!$C$42:$D$221,2,FALSE)</f>
        <v>ST.PLZENEC</v>
      </c>
      <c r="W412" s="71"/>
      <c r="AC412" s="85" t="s">
        <v>192</v>
      </c>
      <c r="AD412" s="1" t="b">
        <f>ISERROR(FIND(G412, AC412))</f>
        <v>1</v>
      </c>
      <c r="AE412" s="1" t="b">
        <f>ISERROR(FIND(E412, AC412))</f>
        <v>1</v>
      </c>
      <c r="AF412" s="1" t="str">
        <f t="shared" si="46"/>
        <v>Chyba</v>
      </c>
    </row>
    <row r="413" spans="1:88" ht="14.1" customHeight="1" x14ac:dyDescent="0.2">
      <c r="A413" s="38">
        <v>3</v>
      </c>
      <c r="B413" s="48" t="s">
        <v>331</v>
      </c>
      <c r="C413" s="47" t="s">
        <v>330</v>
      </c>
      <c r="D413" s="167" t="s">
        <v>53</v>
      </c>
      <c r="E413" s="35" t="s">
        <v>329</v>
      </c>
      <c r="F413" s="149" t="s">
        <v>276</v>
      </c>
      <c r="G413" s="32">
        <v>334.23399999999998</v>
      </c>
      <c r="H413" s="32" t="s">
        <v>328</v>
      </c>
      <c r="I413" s="31">
        <v>2000</v>
      </c>
      <c r="J413" s="29">
        <v>43831</v>
      </c>
      <c r="K413" s="29"/>
      <c r="L413" s="29" t="s">
        <v>291</v>
      </c>
      <c r="M413" s="31">
        <v>2000</v>
      </c>
      <c r="N413" s="29" t="s">
        <v>327</v>
      </c>
      <c r="O413" s="28">
        <v>43846</v>
      </c>
      <c r="P413" s="28">
        <f t="shared" si="47"/>
        <v>45673</v>
      </c>
      <c r="Q413" s="28" t="str">
        <f>VLOOKUP(G413,'[1]PZ a UTZ'!$E$2:$H$335,3,FALSE)</f>
        <v>PZ 0536/00-E.48</v>
      </c>
      <c r="R413" s="28">
        <f>VLOOKUP(G413,'[1]PZ a UTZ'!$E$2:$H$335,4,FALSE)</f>
        <v>43846</v>
      </c>
      <c r="S413" s="28">
        <f>EDATE(R413,60)</f>
        <v>45673</v>
      </c>
      <c r="T413" s="27" t="s">
        <v>301</v>
      </c>
      <c r="U413" s="26">
        <v>724450266</v>
      </c>
      <c r="V413" s="25" t="str">
        <f>VLOOKUP(U413,'[1]Tel.sez.'!$C$42:$D$221,2,FALSE)</f>
        <v>ST.PLZENEC</v>
      </c>
      <c r="W413" s="172"/>
      <c r="AC413" s="85" t="s">
        <v>197</v>
      </c>
      <c r="AD413" s="1" t="b">
        <f>ISERROR(FIND(G413, AC413))</f>
        <v>1</v>
      </c>
      <c r="AE413" s="1" t="b">
        <f>ISERROR(FIND(E413, AC413))</f>
        <v>1</v>
      </c>
      <c r="AF413" s="1" t="str">
        <f t="shared" si="46"/>
        <v>Chyba</v>
      </c>
    </row>
    <row r="414" spans="1:88" ht="14.1" customHeight="1" x14ac:dyDescent="0.2">
      <c r="A414" s="38">
        <v>4</v>
      </c>
      <c r="B414" s="48" t="s">
        <v>326</v>
      </c>
      <c r="C414" s="47" t="s">
        <v>325</v>
      </c>
      <c r="D414" s="167" t="s">
        <v>53</v>
      </c>
      <c r="E414" s="168" t="s">
        <v>324</v>
      </c>
      <c r="F414" s="149" t="s">
        <v>276</v>
      </c>
      <c r="G414" s="32">
        <v>336.11099999999999</v>
      </c>
      <c r="H414" s="32" t="s">
        <v>323</v>
      </c>
      <c r="I414" s="31">
        <v>2000</v>
      </c>
      <c r="J414" s="29">
        <v>43831</v>
      </c>
      <c r="K414" s="29"/>
      <c r="L414" s="29" t="s">
        <v>291</v>
      </c>
      <c r="M414" s="31">
        <v>2000</v>
      </c>
      <c r="N414" s="29" t="s">
        <v>322</v>
      </c>
      <c r="O414" s="28">
        <v>43846</v>
      </c>
      <c r="P414" s="28">
        <f t="shared" si="47"/>
        <v>45673</v>
      </c>
      <c r="Q414" s="28" t="str">
        <f>VLOOKUP(G414,'[1]PZ a UTZ'!$E$2:$H$335,3,FALSE)</f>
        <v>PZ 0537/00-E.48</v>
      </c>
      <c r="R414" s="28">
        <f>VLOOKUP(G414,'[1]PZ a UTZ'!$E$2:$H$335,4,FALSE)</f>
        <v>43847</v>
      </c>
      <c r="S414" s="28">
        <f>EDATE(R414,60)</f>
        <v>45674</v>
      </c>
      <c r="T414" s="27" t="s">
        <v>301</v>
      </c>
      <c r="U414" s="26">
        <v>724450266</v>
      </c>
      <c r="V414" s="25" t="str">
        <f>VLOOKUP(U414,'[1]Tel.sez.'!$C$42:$D$221,2,FALSE)</f>
        <v>ST.PLZENEC</v>
      </c>
      <c r="W414" s="172"/>
      <c r="AC414" s="66" t="s">
        <v>321</v>
      </c>
      <c r="AD414" s="1" t="b">
        <f>ISERROR(FIND(G414, AC414))</f>
        <v>1</v>
      </c>
      <c r="AE414" s="1" t="b">
        <f>ISERROR(FIND(E414, AC414))</f>
        <v>1</v>
      </c>
      <c r="AF414" s="1" t="str">
        <f t="shared" si="46"/>
        <v>Chyba</v>
      </c>
      <c r="AM414" s="157"/>
      <c r="AN414" s="157"/>
      <c r="AO414" s="157"/>
      <c r="AP414" s="157"/>
      <c r="AQ414" s="157"/>
      <c r="AR414" s="157"/>
      <c r="AS414" s="157"/>
      <c r="AT414" s="157"/>
      <c r="AU414" s="157"/>
      <c r="AV414" s="157"/>
      <c r="AW414" s="157"/>
      <c r="AX414" s="157"/>
      <c r="AY414" s="157"/>
      <c r="AZ414" s="157"/>
      <c r="BA414" s="157"/>
      <c r="BB414" s="157"/>
      <c r="BC414" s="157"/>
      <c r="BD414" s="157"/>
      <c r="BE414" s="157"/>
      <c r="BF414" s="157"/>
      <c r="BG414" s="157"/>
      <c r="BH414" s="157"/>
      <c r="BI414" s="157"/>
      <c r="BJ414" s="157"/>
      <c r="BK414" s="157"/>
      <c r="BL414" s="157"/>
      <c r="BM414" s="157"/>
      <c r="BN414" s="157"/>
      <c r="BO414" s="157"/>
      <c r="BP414" s="157"/>
      <c r="BQ414" s="157"/>
      <c r="BR414" s="157"/>
      <c r="BS414" s="157"/>
      <c r="BT414" s="157"/>
      <c r="BU414" s="157"/>
      <c r="BV414" s="157"/>
      <c r="BW414" s="157"/>
      <c r="BX414" s="157"/>
      <c r="BY414" s="157"/>
      <c r="BZ414" s="157"/>
      <c r="CA414" s="157"/>
      <c r="CB414" s="157"/>
      <c r="CC414" s="157"/>
      <c r="CD414" s="157"/>
      <c r="CE414" s="157"/>
      <c r="CF414" s="157"/>
      <c r="CG414" s="157"/>
      <c r="CH414" s="157"/>
      <c r="CI414" s="157"/>
      <c r="CJ414" s="157"/>
    </row>
    <row r="415" spans="1:88" ht="14.1" customHeight="1" x14ac:dyDescent="0.2">
      <c r="A415" s="38">
        <v>382</v>
      </c>
      <c r="B415" s="48" t="s">
        <v>320</v>
      </c>
      <c r="C415" s="47" t="s">
        <v>319</v>
      </c>
      <c r="D415" s="167" t="s">
        <v>53</v>
      </c>
      <c r="E415" s="35" t="s">
        <v>304</v>
      </c>
      <c r="F415" s="149" t="s">
        <v>276</v>
      </c>
      <c r="G415" s="32">
        <v>338.774</v>
      </c>
      <c r="H415" s="32" t="s">
        <v>318</v>
      </c>
      <c r="I415" s="30">
        <v>1995</v>
      </c>
      <c r="J415" s="29">
        <v>43586</v>
      </c>
      <c r="K415" s="29"/>
      <c r="L415" s="29" t="s">
        <v>34</v>
      </c>
      <c r="M415" s="30">
        <v>1994</v>
      </c>
      <c r="N415" s="29" t="s">
        <v>317</v>
      </c>
      <c r="O415" s="28">
        <v>45411</v>
      </c>
      <c r="P415" s="28">
        <f t="shared" si="47"/>
        <v>47237</v>
      </c>
      <c r="Q415" s="28" t="str">
        <f>VLOOKUP(G415,'[1]PZ a UTZ'!$E$2:$H$335,3,FALSE)</f>
        <v>PZ 0506/00-E.49</v>
      </c>
      <c r="R415" s="28">
        <f>VLOOKUP(G415,'[1]PZ a UTZ'!$E$2:$H$335,4,FALSE)</f>
        <v>43605</v>
      </c>
      <c r="S415" s="28">
        <f>EDATE(R415,60)</f>
        <v>45432</v>
      </c>
      <c r="T415" s="27" t="s">
        <v>301</v>
      </c>
      <c r="U415" s="26">
        <v>724450266</v>
      </c>
      <c r="V415" s="25" t="str">
        <f>VLOOKUP(U415,'[1]Tel.sez.'!$C$42:$D$221,2,FALSE)</f>
        <v>ST.PLZENEC</v>
      </c>
      <c r="W415" s="166"/>
      <c r="AC415" s="121" t="s">
        <v>316</v>
      </c>
      <c r="AD415" s="1" t="b">
        <f>ISERROR(FIND(G415, AC415))</f>
        <v>1</v>
      </c>
      <c r="AE415" s="1" t="b">
        <f>ISERROR(FIND(E415, AC415))</f>
        <v>1</v>
      </c>
      <c r="AF415" s="1" t="str">
        <f t="shared" si="46"/>
        <v>Chyba</v>
      </c>
    </row>
    <row r="416" spans="1:88" ht="14.1" customHeight="1" x14ac:dyDescent="0.25">
      <c r="A416" s="38">
        <v>364</v>
      </c>
      <c r="B416" s="153" t="s">
        <v>312</v>
      </c>
      <c r="C416" s="152" t="s">
        <v>311</v>
      </c>
      <c r="D416" s="171" t="s">
        <v>41</v>
      </c>
      <c r="E416" s="170" t="s">
        <v>310</v>
      </c>
      <c r="F416" s="81" t="s">
        <v>276</v>
      </c>
      <c r="G416" s="80">
        <v>339.33800000000002</v>
      </c>
      <c r="H416" s="79" t="s">
        <v>315</v>
      </c>
      <c r="I416" s="78">
        <v>1995</v>
      </c>
      <c r="J416" s="76">
        <v>45352</v>
      </c>
      <c r="K416" s="76"/>
      <c r="L416" s="76" t="s">
        <v>34</v>
      </c>
      <c r="M416" s="77">
        <v>2001</v>
      </c>
      <c r="N416" s="76" t="s">
        <v>314</v>
      </c>
      <c r="O416" s="75">
        <v>45376</v>
      </c>
      <c r="P416" s="75">
        <f t="shared" si="47"/>
        <v>47202</v>
      </c>
      <c r="Q416" s="74"/>
      <c r="R416" s="74"/>
      <c r="S416" s="74"/>
      <c r="T416" s="73" t="s">
        <v>301</v>
      </c>
      <c r="U416" s="72">
        <v>724450266</v>
      </c>
      <c r="V416" s="55" t="str">
        <f>VLOOKUP(U416,'[1]Tel.sez.'!$C$42:$D$221,2,FALSE)</f>
        <v>ST.PLZENEC</v>
      </c>
      <c r="W416" s="71"/>
      <c r="AC416" s="121" t="s">
        <v>313</v>
      </c>
      <c r="AD416" s="1" t="b">
        <f>ISERROR(FIND(G416, AC416))</f>
        <v>1</v>
      </c>
      <c r="AE416" s="1" t="b">
        <f>ISERROR(FIND(E416, AC416))</f>
        <v>1</v>
      </c>
      <c r="AF416" s="1" t="str">
        <f t="shared" si="46"/>
        <v>Chyba</v>
      </c>
    </row>
    <row r="417" spans="1:88" ht="14.1" customHeight="1" x14ac:dyDescent="0.2">
      <c r="A417" s="38">
        <v>365</v>
      </c>
      <c r="B417" s="48" t="s">
        <v>312</v>
      </c>
      <c r="C417" s="47" t="s">
        <v>311</v>
      </c>
      <c r="D417" s="169" t="s">
        <v>7</v>
      </c>
      <c r="E417" s="168" t="s">
        <v>310</v>
      </c>
      <c r="F417" s="53" t="s">
        <v>276</v>
      </c>
      <c r="G417" s="52">
        <v>339.33800000000002</v>
      </c>
      <c r="H417" s="51" t="s">
        <v>309</v>
      </c>
      <c r="I417" s="50">
        <v>1995</v>
      </c>
      <c r="J417" s="29">
        <v>45352</v>
      </c>
      <c r="K417" s="29"/>
      <c r="L417" s="29" t="s">
        <v>34</v>
      </c>
      <c r="M417" s="30">
        <v>1994</v>
      </c>
      <c r="N417" s="29" t="s">
        <v>308</v>
      </c>
      <c r="O417" s="28">
        <v>45376</v>
      </c>
      <c r="P417" s="28">
        <f t="shared" si="47"/>
        <v>47202</v>
      </c>
      <c r="Q417" s="28" t="str">
        <f>VLOOKUP(E417,'[1]PZ a UTZ'!$C$341:$H$464,5,FALSE)</f>
        <v>PZ 0062/95-E.49</v>
      </c>
      <c r="R417" s="28">
        <f>VLOOKUP(E417,'[1]PZ a UTZ'!$C$341:$H$464,6,FALSE)</f>
        <v>44035</v>
      </c>
      <c r="S417" s="28">
        <f>EDATE(R417,60)</f>
        <v>45861</v>
      </c>
      <c r="T417" s="27" t="s">
        <v>301</v>
      </c>
      <c r="U417" s="26">
        <v>724450266</v>
      </c>
      <c r="V417" s="25" t="str">
        <f>VLOOKUP(U417,'[1]Tel.sez.'!$C$42:$D$221,2,FALSE)</f>
        <v>ST.PLZENEC</v>
      </c>
      <c r="W417" s="24"/>
      <c r="AC417" s="129" t="s">
        <v>307</v>
      </c>
      <c r="AD417" s="1" t="b">
        <f>ISERROR(FIND(G417, AC417))</f>
        <v>1</v>
      </c>
      <c r="AE417" s="1" t="b">
        <f>ISERROR(FIND(E417, AC417))</f>
        <v>1</v>
      </c>
      <c r="AF417" s="1" t="str">
        <f t="shared" si="46"/>
        <v>Chyba</v>
      </c>
    </row>
    <row r="418" spans="1:88" ht="14.1" customHeight="1" x14ac:dyDescent="0.2">
      <c r="A418" s="38">
        <v>383</v>
      </c>
      <c r="B418" s="48" t="s">
        <v>306</v>
      </c>
      <c r="C418" s="47" t="s">
        <v>305</v>
      </c>
      <c r="D418" s="167" t="s">
        <v>53</v>
      </c>
      <c r="E418" s="35" t="s">
        <v>304</v>
      </c>
      <c r="F418" s="149" t="s">
        <v>276</v>
      </c>
      <c r="G418" s="32">
        <v>339.65800000000002</v>
      </c>
      <c r="H418" s="32" t="s">
        <v>303</v>
      </c>
      <c r="I418" s="30">
        <v>1995</v>
      </c>
      <c r="J418" s="29">
        <v>43586</v>
      </c>
      <c r="K418" s="29"/>
      <c r="L418" s="29" t="s">
        <v>34</v>
      </c>
      <c r="M418" s="30">
        <v>1994</v>
      </c>
      <c r="N418" s="29" t="s">
        <v>302</v>
      </c>
      <c r="O418" s="28">
        <v>45411</v>
      </c>
      <c r="P418" s="28">
        <f t="shared" si="47"/>
        <v>47237</v>
      </c>
      <c r="Q418" s="28" t="str">
        <f>VLOOKUP(G418,'[1]PZ a UTZ'!$E$2:$H$335,3,FALSE)</f>
        <v>PZ 0507/00-E.49</v>
      </c>
      <c r="R418" s="28">
        <f>VLOOKUP(G418,'[1]PZ a UTZ'!$E$2:$H$335,4,FALSE)</f>
        <v>43605</v>
      </c>
      <c r="S418" s="28">
        <f>EDATE(R418,60)</f>
        <v>45432</v>
      </c>
      <c r="T418" s="27" t="s">
        <v>301</v>
      </c>
      <c r="U418" s="26">
        <v>724450266</v>
      </c>
      <c r="V418" s="25" t="str">
        <f>VLOOKUP(U418,'[1]Tel.sez.'!$C$42:$D$221,2,FALSE)</f>
        <v>ST.PLZENEC</v>
      </c>
      <c r="W418" s="166"/>
      <c r="AC418" s="126" t="s">
        <v>300</v>
      </c>
      <c r="AD418" s="1" t="b">
        <f>ISERROR(FIND(G418, AC418))</f>
        <v>1</v>
      </c>
      <c r="AE418" s="1" t="b">
        <f>ISERROR(FIND(E418, AC418))</f>
        <v>1</v>
      </c>
      <c r="AF418" s="1" t="str">
        <f t="shared" si="46"/>
        <v>Chyba</v>
      </c>
    </row>
    <row r="419" spans="1:88" s="157" customFormat="1" ht="14.1" customHeight="1" x14ac:dyDescent="0.2">
      <c r="A419" s="38">
        <v>450</v>
      </c>
      <c r="B419" s="165" t="s">
        <v>287</v>
      </c>
      <c r="C419" s="164" t="s">
        <v>286</v>
      </c>
      <c r="D419" s="163" t="s">
        <v>294</v>
      </c>
      <c r="E419" s="66" t="s">
        <v>285</v>
      </c>
      <c r="F419" s="65" t="s">
        <v>276</v>
      </c>
      <c r="G419" s="162">
        <v>345.47699999999998</v>
      </c>
      <c r="H419" s="161"/>
      <c r="I419" s="160">
        <v>2022</v>
      </c>
      <c r="J419" s="61">
        <v>43770</v>
      </c>
      <c r="K419" s="61"/>
      <c r="L419" s="60" t="s">
        <v>14</v>
      </c>
      <c r="M419" s="60">
        <v>2022</v>
      </c>
      <c r="N419" s="144" t="s">
        <v>299</v>
      </c>
      <c r="O419" s="143">
        <v>43782</v>
      </c>
      <c r="P419" s="58">
        <v>46483</v>
      </c>
      <c r="Q419" s="58" t="str">
        <f>VLOOKUP(E419,'[1]PZ a UTZ'!$C$341:$H$464,5,FALSE)</f>
        <v>PZ 0751/22-E.49</v>
      </c>
      <c r="R419" s="58">
        <f>VLOOKUP(E419,'[1]PZ a UTZ'!$C$341:$H$464,6,FALSE)</f>
        <v>44665</v>
      </c>
      <c r="S419" s="58">
        <f>EDATE(R419,60)</f>
        <v>46491</v>
      </c>
      <c r="T419" s="57" t="s">
        <v>266</v>
      </c>
      <c r="U419" s="56">
        <v>603418035</v>
      </c>
      <c r="V419" s="159" t="str">
        <f>VLOOKUP(U419,'[1]Tel.sez.'!$C$42:$D$221,2,FALSE)</f>
        <v>PLZEŇ</v>
      </c>
      <c r="W419" s="158" t="s">
        <v>298</v>
      </c>
      <c r="X419" s="1"/>
      <c r="Y419" s="1"/>
      <c r="Z419" s="1"/>
      <c r="AA419" s="1"/>
      <c r="AB419" s="1"/>
      <c r="AC419" s="129" t="s">
        <v>297</v>
      </c>
      <c r="AD419" s="1" t="b">
        <f>ISERROR(FIND(G419, AC419))</f>
        <v>1</v>
      </c>
      <c r="AE419" s="1" t="b">
        <f>ISERROR(FIND(E419, AC419))</f>
        <v>1</v>
      </c>
      <c r="AF419" s="1" t="str">
        <f t="shared" si="46"/>
        <v>Chyba</v>
      </c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  <c r="BV419" s="1"/>
      <c r="BW419" s="1"/>
      <c r="BX419" s="1"/>
      <c r="BY419" s="1"/>
      <c r="BZ419" s="1"/>
      <c r="CA419" s="1"/>
      <c r="CB419" s="1"/>
      <c r="CC419" s="1"/>
      <c r="CD419" s="1"/>
      <c r="CE419" s="1"/>
      <c r="CF419" s="1"/>
      <c r="CG419" s="1"/>
      <c r="CH419" s="1"/>
      <c r="CI419" s="1"/>
      <c r="CJ419" s="1"/>
    </row>
    <row r="420" spans="1:88" ht="14.1" customHeight="1" x14ac:dyDescent="0.2">
      <c r="A420" s="38">
        <v>451</v>
      </c>
      <c r="B420" s="156" t="s">
        <v>296</v>
      </c>
      <c r="C420" s="156" t="s">
        <v>295</v>
      </c>
      <c r="D420" s="36" t="s">
        <v>294</v>
      </c>
      <c r="E420" s="35" t="s">
        <v>293</v>
      </c>
      <c r="F420" s="155" t="s">
        <v>276</v>
      </c>
      <c r="G420" s="33">
        <v>345.47699999999998</v>
      </c>
      <c r="H420" s="32" t="s">
        <v>292</v>
      </c>
      <c r="I420" s="31">
        <v>2014</v>
      </c>
      <c r="J420" s="42">
        <v>43770</v>
      </c>
      <c r="K420" s="42"/>
      <c r="L420" s="29" t="s">
        <v>291</v>
      </c>
      <c r="M420" s="50">
        <v>2014</v>
      </c>
      <c r="N420" s="42" t="s">
        <v>290</v>
      </c>
      <c r="O420" s="28">
        <v>45609</v>
      </c>
      <c r="P420" s="28">
        <f t="shared" ref="P420:P451" si="49">EDATE(O420,60)</f>
        <v>47435</v>
      </c>
      <c r="Q420" s="28" t="str">
        <f>VLOOKUP(E420,'[1]PZ a UTZ'!$C$470:$H$664,5,FALSE)</f>
        <v>PZ 1246/14-E.49</v>
      </c>
      <c r="R420" s="28">
        <f>VLOOKUP(E420,'[1]PZ a UTZ'!$C$470:$H$664,6,FALSE)</f>
        <v>43788</v>
      </c>
      <c r="S420" s="28">
        <f>EDATE(R420,60)</f>
        <v>45615</v>
      </c>
      <c r="T420" s="27" t="s">
        <v>289</v>
      </c>
      <c r="U420" s="26">
        <v>607228744</v>
      </c>
      <c r="V420" s="25" t="str">
        <f>VLOOKUP(U420,'[1]Tel.sez.'!$C$42:$D$221,2,FALSE)</f>
        <v>PLZEŇ</v>
      </c>
      <c r="W420" s="154" t="s">
        <v>288</v>
      </c>
      <c r="AC420" s="126" t="s">
        <v>280</v>
      </c>
      <c r="AD420" s="1" t="b">
        <f>ISERROR(FIND(G420, AC420))</f>
        <v>1</v>
      </c>
      <c r="AE420" s="1" t="b">
        <f>ISERROR(FIND(E420, AC420))</f>
        <v>1</v>
      </c>
      <c r="AF420" s="1" t="str">
        <f t="shared" si="46"/>
        <v>Chyba</v>
      </c>
    </row>
    <row r="421" spans="1:88" ht="14.1" customHeight="1" x14ac:dyDescent="0.25">
      <c r="A421" s="38">
        <v>463</v>
      </c>
      <c r="B421" s="153" t="s">
        <v>287</v>
      </c>
      <c r="C421" s="152" t="s">
        <v>286</v>
      </c>
      <c r="D421" s="83" t="s">
        <v>41</v>
      </c>
      <c r="E421" s="82" t="s">
        <v>285</v>
      </c>
      <c r="F421" s="81" t="s">
        <v>276</v>
      </c>
      <c r="G421" s="80">
        <v>345.47699999999998</v>
      </c>
      <c r="H421" s="79" t="s">
        <v>284</v>
      </c>
      <c r="I421" s="78">
        <v>1999</v>
      </c>
      <c r="J421" s="150">
        <v>43770</v>
      </c>
      <c r="K421" s="150"/>
      <c r="L421" s="76" t="s">
        <v>283</v>
      </c>
      <c r="M421" s="151" t="s">
        <v>282</v>
      </c>
      <c r="N421" s="150" t="s">
        <v>281</v>
      </c>
      <c r="O421" s="75">
        <v>41722</v>
      </c>
      <c r="P421" s="75">
        <f t="shared" si="49"/>
        <v>43548</v>
      </c>
      <c r="Q421" s="74"/>
      <c r="R421" s="74"/>
      <c r="S421" s="74"/>
      <c r="T421" s="73" t="s">
        <v>266</v>
      </c>
      <c r="U421" s="72">
        <v>603418035</v>
      </c>
      <c r="V421" s="55" t="str">
        <f>VLOOKUP(U421,'[1]Tel.sez.'!$C$42:$D$221,2,FALSE)</f>
        <v>PLZEŇ</v>
      </c>
      <c r="W421" s="71"/>
      <c r="AC421" s="125" t="s">
        <v>280</v>
      </c>
      <c r="AD421" s="1" t="b">
        <f>ISERROR(FIND(G421, AC421))</f>
        <v>1</v>
      </c>
      <c r="AE421" s="1" t="b">
        <f>ISERROR(FIND(E421, AC421))</f>
        <v>1</v>
      </c>
      <c r="AF421" s="1" t="str">
        <f t="shared" si="46"/>
        <v>Chyba</v>
      </c>
    </row>
    <row r="422" spans="1:88" ht="14.1" customHeight="1" x14ac:dyDescent="0.2">
      <c r="A422" s="38">
        <v>189</v>
      </c>
      <c r="B422" s="48" t="s">
        <v>279</v>
      </c>
      <c r="C422" s="47" t="s">
        <v>278</v>
      </c>
      <c r="D422" s="117" t="s">
        <v>53</v>
      </c>
      <c r="E422" s="35" t="s">
        <v>277</v>
      </c>
      <c r="F422" s="149" t="s">
        <v>276</v>
      </c>
      <c r="G422" s="148">
        <v>348.39800000000002</v>
      </c>
      <c r="H422" s="32" t="s">
        <v>275</v>
      </c>
      <c r="I422" s="31">
        <v>2017</v>
      </c>
      <c r="J422" s="29">
        <v>44562</v>
      </c>
      <c r="K422" s="29"/>
      <c r="L422" s="29" t="s">
        <v>14</v>
      </c>
      <c r="M422" s="31">
        <v>2017</v>
      </c>
      <c r="N422" s="29" t="s">
        <v>274</v>
      </c>
      <c r="O422" s="28">
        <v>44575</v>
      </c>
      <c r="P422" s="28">
        <f t="shared" si="49"/>
        <v>46401</v>
      </c>
      <c r="Q422" s="28" t="str">
        <f>VLOOKUP(G422,'[1]PZ a UTZ'!$E$2:$H$335,3,FALSE)</f>
        <v>PZ 1715/20-E.49</v>
      </c>
      <c r="R422" s="28">
        <f>VLOOKUP(G422,'[1]PZ a UTZ'!$E$2:$H$335,4,FALSE)</f>
        <v>44581</v>
      </c>
      <c r="S422" s="28">
        <f>EDATE(R422,60)</f>
        <v>46407</v>
      </c>
      <c r="T422" s="27" t="s">
        <v>266</v>
      </c>
      <c r="U422" s="26">
        <v>603418035</v>
      </c>
      <c r="V422" s="25" t="str">
        <f>VLOOKUP(U422,'[1]Tel.sez.'!$C$42:$D$221,2,FALSE)</f>
        <v>PLZEŇ</v>
      </c>
      <c r="W422" s="24"/>
      <c r="AC422" s="140" t="s">
        <v>273</v>
      </c>
      <c r="AD422" s="1" t="b">
        <f>ISERROR(FIND(G422, AC422))</f>
        <v>1</v>
      </c>
      <c r="AE422" s="1" t="b">
        <f>ISERROR(FIND(E422, AC422))</f>
        <v>1</v>
      </c>
      <c r="AF422" s="1" t="str">
        <f t="shared" si="46"/>
        <v>Chyba</v>
      </c>
    </row>
    <row r="423" spans="1:88" ht="14.1" customHeight="1" x14ac:dyDescent="0.2">
      <c r="A423" s="38">
        <v>280</v>
      </c>
      <c r="B423" s="48" t="s">
        <v>271</v>
      </c>
      <c r="C423" s="47" t="s">
        <v>270</v>
      </c>
      <c r="D423" s="36" t="s">
        <v>7</v>
      </c>
      <c r="E423" s="35" t="s">
        <v>269</v>
      </c>
      <c r="F423" s="53" t="s">
        <v>268</v>
      </c>
      <c r="G423" s="52">
        <v>350.66699999999997</v>
      </c>
      <c r="H423" s="51"/>
      <c r="I423" s="147">
        <v>2012</v>
      </c>
      <c r="J423" s="42">
        <v>45017</v>
      </c>
      <c r="K423" s="42"/>
      <c r="L423" s="42" t="s">
        <v>14</v>
      </c>
      <c r="M423" s="41">
        <v>2018</v>
      </c>
      <c r="N423" s="42" t="s">
        <v>267</v>
      </c>
      <c r="O423" s="28">
        <v>45041</v>
      </c>
      <c r="P423" s="28">
        <f t="shared" si="49"/>
        <v>46868</v>
      </c>
      <c r="Q423" s="74"/>
      <c r="R423" s="74"/>
      <c r="S423" s="74"/>
      <c r="T423" s="27" t="s">
        <v>266</v>
      </c>
      <c r="U423" s="26">
        <v>603418035</v>
      </c>
      <c r="V423" s="25" t="str">
        <f>VLOOKUP(U423,'[1]Tel.sez.'!$C$42:$D$221,2,FALSE)</f>
        <v>PLZEŇ</v>
      </c>
      <c r="W423" s="146" t="s">
        <v>272</v>
      </c>
      <c r="AC423" s="66" t="s">
        <v>265</v>
      </c>
      <c r="AD423" s="1" t="b">
        <f>ISERROR(FIND(G423, AC423))</f>
        <v>1</v>
      </c>
      <c r="AE423" s="1" t="b">
        <f>ISERROR(FIND(E423, AC423))</f>
        <v>1</v>
      </c>
      <c r="AF423" s="1" t="str">
        <f t="shared" si="46"/>
        <v>Chyba</v>
      </c>
    </row>
    <row r="424" spans="1:88" ht="14.1" customHeight="1" x14ac:dyDescent="0.2">
      <c r="A424" s="38">
        <v>281</v>
      </c>
      <c r="B424" s="123" t="s">
        <v>271</v>
      </c>
      <c r="C424" s="122" t="s">
        <v>270</v>
      </c>
      <c r="D424" s="114" t="s">
        <v>65</v>
      </c>
      <c r="E424" s="113" t="s">
        <v>269</v>
      </c>
      <c r="F424" s="112" t="s">
        <v>268</v>
      </c>
      <c r="G424" s="111">
        <v>350.66699999999997</v>
      </c>
      <c r="H424" s="145" t="s">
        <v>63</v>
      </c>
      <c r="I424" s="108">
        <v>2018</v>
      </c>
      <c r="J424" s="107">
        <v>45017</v>
      </c>
      <c r="K424" s="107"/>
      <c r="L424" s="107" t="s">
        <v>14</v>
      </c>
      <c r="M424" s="139">
        <v>2018</v>
      </c>
      <c r="N424" s="144" t="s">
        <v>267</v>
      </c>
      <c r="O424" s="143">
        <v>45041</v>
      </c>
      <c r="P424" s="143">
        <f t="shared" si="49"/>
        <v>46868</v>
      </c>
      <c r="Q424" s="74"/>
      <c r="R424" s="74"/>
      <c r="S424" s="74"/>
      <c r="T424" s="105" t="s">
        <v>266</v>
      </c>
      <c r="U424" s="104">
        <v>603418035</v>
      </c>
      <c r="V424" s="142" t="str">
        <f>VLOOKUP(U424,'[1]Tel.sez.'!$C$42:$D$221,2,FALSE)</f>
        <v>PLZEŇ</v>
      </c>
      <c r="W424" s="141"/>
      <c r="AC424" s="119" t="s">
        <v>265</v>
      </c>
      <c r="AD424" s="1" t="b">
        <f>ISERROR(FIND(G424, AC424))</f>
        <v>1</v>
      </c>
      <c r="AE424" s="1" t="b">
        <f>ISERROR(FIND(E424, AC424))</f>
        <v>1</v>
      </c>
      <c r="AF424" s="1" t="str">
        <f t="shared" si="46"/>
        <v>Chyba</v>
      </c>
    </row>
    <row r="425" spans="1:88" ht="14.1" customHeight="1" x14ac:dyDescent="0.2">
      <c r="A425" s="38">
        <v>303</v>
      </c>
      <c r="B425" s="103" t="s">
        <v>264</v>
      </c>
      <c r="C425" s="102" t="s">
        <v>263</v>
      </c>
      <c r="D425" s="101" t="s">
        <v>37</v>
      </c>
      <c r="E425" s="35" t="s">
        <v>262</v>
      </c>
      <c r="F425" s="53" t="s">
        <v>51</v>
      </c>
      <c r="G425" s="33">
        <v>350.66699999999997</v>
      </c>
      <c r="H425" s="32"/>
      <c r="I425" s="31">
        <v>2006</v>
      </c>
      <c r="J425" s="42">
        <v>45078</v>
      </c>
      <c r="K425" s="42"/>
      <c r="L425" s="42" t="s">
        <v>14</v>
      </c>
      <c r="M425" s="41">
        <v>2006</v>
      </c>
      <c r="N425" s="42" t="s">
        <v>261</v>
      </c>
      <c r="O425" s="28">
        <v>45093</v>
      </c>
      <c r="P425" s="28">
        <f t="shared" si="49"/>
        <v>46920</v>
      </c>
      <c r="Q425" s="28" t="str">
        <f>VLOOKUP(E425,'[1]PZ a UTZ'!C482:H575,5,FALSE)</f>
        <v>PZ 2068/13-E.49</v>
      </c>
      <c r="R425" s="28">
        <f>VLOOKUP(E425,'[1]PZ a UTZ'!C482:H575,6,FALSE)</f>
        <v>45208</v>
      </c>
      <c r="S425" s="28">
        <f>EDATE(R425,60)</f>
        <v>47035</v>
      </c>
      <c r="T425" s="27" t="s">
        <v>205</v>
      </c>
      <c r="U425" s="26">
        <v>725582092</v>
      </c>
      <c r="V425" s="25" t="str">
        <f>VLOOKUP(U425,'[1]Tel.sez.'!$C$42:$D$221,2,FALSE)</f>
        <v>PŇOVANY</v>
      </c>
      <c r="W425" s="24"/>
      <c r="AC425" s="140" t="s">
        <v>260</v>
      </c>
      <c r="AD425" s="1" t="b">
        <f>ISERROR(FIND(G425, AC425))</f>
        <v>1</v>
      </c>
      <c r="AE425" s="1" t="b">
        <f>ISERROR(FIND(E425, AC425))</f>
        <v>1</v>
      </c>
      <c r="AF425" s="1" t="str">
        <f t="shared" si="46"/>
        <v>Chyba</v>
      </c>
    </row>
    <row r="426" spans="1:88" ht="14.1" customHeight="1" x14ac:dyDescent="0.2">
      <c r="A426" s="38">
        <v>147</v>
      </c>
      <c r="B426" s="37" t="s">
        <v>256</v>
      </c>
      <c r="C426" s="37" t="s">
        <v>255</v>
      </c>
      <c r="D426" s="36" t="s">
        <v>7</v>
      </c>
      <c r="E426" s="35" t="s">
        <v>259</v>
      </c>
      <c r="F426" s="53" t="s">
        <v>51</v>
      </c>
      <c r="G426" s="52">
        <v>355.48399999999998</v>
      </c>
      <c r="H426" s="51"/>
      <c r="I426" s="50">
        <v>2006</v>
      </c>
      <c r="J426" s="42">
        <v>44440</v>
      </c>
      <c r="K426" s="42"/>
      <c r="L426" s="42" t="s">
        <v>14</v>
      </c>
      <c r="M426" s="41">
        <v>2006</v>
      </c>
      <c r="N426" s="42" t="s">
        <v>258</v>
      </c>
      <c r="O426" s="28">
        <v>44447</v>
      </c>
      <c r="P426" s="28">
        <f t="shared" si="49"/>
        <v>46273</v>
      </c>
      <c r="Q426" s="28" t="str">
        <f>VLOOKUP(E426,'[1]PZ a UTZ'!$C$341:$H$464,5,FALSE)</f>
        <v>PZ 3010/06-E.49</v>
      </c>
      <c r="R426" s="28">
        <f>VLOOKUP(E426,'[1]PZ a UTZ'!$C$341:$H$464,6,FALSE)</f>
        <v>44508</v>
      </c>
      <c r="S426" s="28">
        <f>EDATE(R426,60)</f>
        <v>46334</v>
      </c>
      <c r="T426" s="27" t="s">
        <v>205</v>
      </c>
      <c r="U426" s="26">
        <v>725582092</v>
      </c>
      <c r="V426" s="25" t="str">
        <f>VLOOKUP(U426,'[1]Tel.sez.'!$C$42:$D$221,2,FALSE)</f>
        <v>PŇOVANY</v>
      </c>
      <c r="W426" s="24"/>
      <c r="AC426" s="140" t="s">
        <v>257</v>
      </c>
      <c r="AD426" s="1" t="b">
        <f>ISERROR(FIND(G426, AC426))</f>
        <v>1</v>
      </c>
      <c r="AE426" s="1" t="b">
        <f>ISERROR(FIND(E426, AC426))</f>
        <v>1</v>
      </c>
      <c r="AF426" s="1" t="str">
        <f t="shared" si="46"/>
        <v>Chyba</v>
      </c>
    </row>
    <row r="427" spans="1:88" ht="14.1" customHeight="1" x14ac:dyDescent="0.2">
      <c r="A427" s="38">
        <v>148</v>
      </c>
      <c r="B427" s="123" t="s">
        <v>256</v>
      </c>
      <c r="C427" s="122" t="s">
        <v>255</v>
      </c>
      <c r="D427" s="114" t="s">
        <v>65</v>
      </c>
      <c r="E427" s="113" t="s">
        <v>254</v>
      </c>
      <c r="F427" s="112" t="s">
        <v>51</v>
      </c>
      <c r="G427" s="111">
        <v>355.48399999999998</v>
      </c>
      <c r="H427" s="110" t="s">
        <v>63</v>
      </c>
      <c r="I427" s="108">
        <v>2006</v>
      </c>
      <c r="J427" s="107">
        <v>44440</v>
      </c>
      <c r="K427" s="107"/>
      <c r="L427" s="107" t="s">
        <v>14</v>
      </c>
      <c r="M427" s="139">
        <v>2008</v>
      </c>
      <c r="N427" s="107" t="s">
        <v>253</v>
      </c>
      <c r="O427" s="106">
        <v>44447</v>
      </c>
      <c r="P427" s="106">
        <f t="shared" si="49"/>
        <v>46273</v>
      </c>
      <c r="Q427" s="74"/>
      <c r="R427" s="74"/>
      <c r="S427" s="74"/>
      <c r="T427" s="105" t="s">
        <v>205</v>
      </c>
      <c r="U427" s="104">
        <v>725582092</v>
      </c>
      <c r="V427" s="25" t="str">
        <f>VLOOKUP(U427,'[1]Tel.sez.'!$C$42:$D$221,2,FALSE)</f>
        <v>PŇOVANY</v>
      </c>
      <c r="W427" s="24"/>
      <c r="AC427" s="124" t="s">
        <v>252</v>
      </c>
      <c r="AD427" s="1" t="b">
        <f>ISERROR(FIND(G427, AC427))</f>
        <v>1</v>
      </c>
      <c r="AE427" s="1" t="b">
        <f>ISERROR(FIND(E427, AC427))</f>
        <v>1</v>
      </c>
      <c r="AF427" s="1" t="str">
        <f t="shared" si="46"/>
        <v>Chyba</v>
      </c>
    </row>
    <row r="428" spans="1:88" ht="14.1" customHeight="1" x14ac:dyDescent="0.2">
      <c r="A428" s="38">
        <v>216</v>
      </c>
      <c r="B428" s="103" t="s">
        <v>251</v>
      </c>
      <c r="C428" s="102" t="s">
        <v>250</v>
      </c>
      <c r="D428" s="101" t="s">
        <v>37</v>
      </c>
      <c r="E428" s="35" t="s">
        <v>249</v>
      </c>
      <c r="F428" s="53" t="s">
        <v>51</v>
      </c>
      <c r="G428" s="33">
        <v>355.48399999999998</v>
      </c>
      <c r="H428" s="32"/>
      <c r="I428" s="31">
        <v>2007</v>
      </c>
      <c r="J428" s="29">
        <v>44682</v>
      </c>
      <c r="K428" s="29"/>
      <c r="L428" s="29" t="s">
        <v>14</v>
      </c>
      <c r="M428" s="30">
        <v>2007</v>
      </c>
      <c r="N428" s="29" t="s">
        <v>248</v>
      </c>
      <c r="O428" s="28">
        <v>44705</v>
      </c>
      <c r="P428" s="28">
        <f t="shared" si="49"/>
        <v>46531</v>
      </c>
      <c r="Q428" s="28" t="str">
        <f>VLOOKUP(E428,'[1]PZ a UTZ'!C483:H576,5,FALSE)</f>
        <v>PZ 1474/07-E.49</v>
      </c>
      <c r="R428" s="28">
        <f>VLOOKUP(E428,'[1]PZ a UTZ'!C483:H576,6,FALSE)</f>
        <v>44755</v>
      </c>
      <c r="S428" s="28">
        <f>EDATE(R428,60)</f>
        <v>46581</v>
      </c>
      <c r="T428" s="27" t="s">
        <v>205</v>
      </c>
      <c r="U428" s="26">
        <v>725582092</v>
      </c>
      <c r="V428" s="25" t="str">
        <f>VLOOKUP(U428,'[1]Tel.sez.'!$C$42:$D$221,2,FALSE)</f>
        <v>PŇOVANY</v>
      </c>
      <c r="W428" s="24"/>
      <c r="AC428" s="124" t="s">
        <v>247</v>
      </c>
      <c r="AD428" s="1" t="b">
        <f>ISERROR(FIND(G428, AC428))</f>
        <v>1</v>
      </c>
      <c r="AE428" s="1" t="b">
        <f>ISERROR(FIND(E428, AC428))</f>
        <v>1</v>
      </c>
      <c r="AF428" s="1" t="str">
        <f t="shared" si="46"/>
        <v>Chyba</v>
      </c>
    </row>
    <row r="429" spans="1:88" ht="14.1" customHeight="1" x14ac:dyDescent="0.2">
      <c r="A429" s="38">
        <v>217</v>
      </c>
      <c r="B429" s="37" t="s">
        <v>244</v>
      </c>
      <c r="C429" s="37" t="s">
        <v>243</v>
      </c>
      <c r="D429" s="36" t="s">
        <v>7</v>
      </c>
      <c r="E429" s="35" t="s">
        <v>242</v>
      </c>
      <c r="F429" s="53" t="s">
        <v>51</v>
      </c>
      <c r="G429" s="52">
        <v>360.053</v>
      </c>
      <c r="H429" s="51"/>
      <c r="I429" s="50">
        <v>2007</v>
      </c>
      <c r="J429" s="29">
        <v>44682</v>
      </c>
      <c r="K429" s="29"/>
      <c r="L429" s="29" t="s">
        <v>14</v>
      </c>
      <c r="M429" s="30">
        <v>2007</v>
      </c>
      <c r="N429" s="29" t="s">
        <v>246</v>
      </c>
      <c r="O429" s="28">
        <v>44705</v>
      </c>
      <c r="P429" s="28">
        <f t="shared" si="49"/>
        <v>46531</v>
      </c>
      <c r="Q429" s="28" t="str">
        <f>VLOOKUP(E429,'[1]PZ a UTZ'!$C$341:$H$464,5,FALSE)</f>
        <v>PZ 1475/07-E.49</v>
      </c>
      <c r="R429" s="28">
        <f>VLOOKUP(E429,'[1]PZ a UTZ'!$C$341:$H$464,6,FALSE)</f>
        <v>44756</v>
      </c>
      <c r="S429" s="28">
        <f>EDATE(R429,60)</f>
        <v>46582</v>
      </c>
      <c r="T429" s="27" t="s">
        <v>205</v>
      </c>
      <c r="U429" s="26">
        <v>725582092</v>
      </c>
      <c r="V429" s="25" t="str">
        <f>VLOOKUP(U429,'[1]Tel.sez.'!$C$42:$D$221,2,FALSE)</f>
        <v>PŇOVANY</v>
      </c>
      <c r="W429" s="24"/>
      <c r="AC429" s="124" t="s">
        <v>245</v>
      </c>
      <c r="AD429" s="1" t="b">
        <f>ISERROR(FIND(G429, AC429))</f>
        <v>1</v>
      </c>
      <c r="AE429" s="1" t="b">
        <f>ISERROR(FIND(E429, AC429))</f>
        <v>1</v>
      </c>
      <c r="AF429" s="1" t="str">
        <f t="shared" si="46"/>
        <v>Chyba</v>
      </c>
    </row>
    <row r="430" spans="1:88" ht="14.1" customHeight="1" x14ac:dyDescent="0.2">
      <c r="A430" s="38">
        <v>221</v>
      </c>
      <c r="B430" s="115" t="s">
        <v>244</v>
      </c>
      <c r="C430" s="115" t="s">
        <v>243</v>
      </c>
      <c r="D430" s="114" t="s">
        <v>65</v>
      </c>
      <c r="E430" s="113" t="s">
        <v>242</v>
      </c>
      <c r="F430" s="112" t="s">
        <v>51</v>
      </c>
      <c r="G430" s="111">
        <v>360.053</v>
      </c>
      <c r="H430" s="110" t="s">
        <v>63</v>
      </c>
      <c r="I430" s="108">
        <v>2007</v>
      </c>
      <c r="J430" s="118">
        <v>44682</v>
      </c>
      <c r="K430" s="118"/>
      <c r="L430" s="107" t="s">
        <v>14</v>
      </c>
      <c r="M430" s="108">
        <v>2007</v>
      </c>
      <c r="N430" s="118" t="s">
        <v>241</v>
      </c>
      <c r="O430" s="106">
        <v>44708</v>
      </c>
      <c r="P430" s="106">
        <f t="shared" si="49"/>
        <v>46534</v>
      </c>
      <c r="Q430" s="74"/>
      <c r="R430" s="74"/>
      <c r="S430" s="74"/>
      <c r="T430" s="105" t="s">
        <v>205</v>
      </c>
      <c r="U430" s="104">
        <v>725582092</v>
      </c>
      <c r="V430" s="25" t="str">
        <f>VLOOKUP(U430,'[1]Tel.sez.'!$C$42:$D$221,2,FALSE)</f>
        <v>PŇOVANY</v>
      </c>
      <c r="W430" s="24"/>
      <c r="AC430" s="124" t="s">
        <v>240</v>
      </c>
      <c r="AD430" s="1" t="b">
        <f>ISERROR(FIND(G430, AC430))</f>
        <v>1</v>
      </c>
      <c r="AE430" s="1" t="b">
        <f>ISERROR(FIND(E430, AC430))</f>
        <v>1</v>
      </c>
      <c r="AF430" s="1" t="str">
        <f t="shared" si="46"/>
        <v>Chyba</v>
      </c>
    </row>
    <row r="431" spans="1:88" ht="14.1" customHeight="1" x14ac:dyDescent="0.2">
      <c r="A431" s="38">
        <v>260</v>
      </c>
      <c r="B431" s="103" t="s">
        <v>239</v>
      </c>
      <c r="C431" s="102" t="s">
        <v>238</v>
      </c>
      <c r="D431" s="101" t="s">
        <v>37</v>
      </c>
      <c r="E431" s="35" t="s">
        <v>237</v>
      </c>
      <c r="F431" s="53" t="s">
        <v>51</v>
      </c>
      <c r="G431" s="33">
        <v>360.053</v>
      </c>
      <c r="H431" s="32"/>
      <c r="I431" s="31">
        <v>2008</v>
      </c>
      <c r="J431" s="100">
        <v>44986</v>
      </c>
      <c r="K431" s="100"/>
      <c r="L431" s="42" t="s">
        <v>14</v>
      </c>
      <c r="M431" s="30">
        <v>2008</v>
      </c>
      <c r="N431" s="29" t="s">
        <v>236</v>
      </c>
      <c r="O431" s="28">
        <v>44988</v>
      </c>
      <c r="P431" s="28">
        <f t="shared" si="49"/>
        <v>46815</v>
      </c>
      <c r="Q431" s="28" t="str">
        <f>VLOOKUP(E431,'[1]PZ a UTZ'!C484:H577,5,FALSE)</f>
        <v>PZ 0362/08-E.49</v>
      </c>
      <c r="R431" s="28">
        <f>VLOOKUP(E431,'[1]PZ a UTZ'!C484:H577,6,FALSE)</f>
        <v>44977</v>
      </c>
      <c r="S431" s="28">
        <f>EDATE(R431,60)</f>
        <v>46803</v>
      </c>
      <c r="T431" s="27" t="s">
        <v>205</v>
      </c>
      <c r="U431" s="26">
        <v>725582092</v>
      </c>
      <c r="V431" s="25" t="str">
        <f>VLOOKUP(U431,'[1]Tel.sez.'!$C$42:$D$221,2,FALSE)</f>
        <v>PŇOVANY</v>
      </c>
      <c r="W431" s="24"/>
      <c r="AC431" s="124" t="s">
        <v>235</v>
      </c>
      <c r="AD431" s="1" t="b">
        <f>ISERROR(FIND(G431, AC431))</f>
        <v>1</v>
      </c>
      <c r="AE431" s="1" t="b">
        <f>ISERROR(FIND(E431, AC431))</f>
        <v>1</v>
      </c>
      <c r="AF431" s="1" t="str">
        <f t="shared" si="46"/>
        <v>Chyba</v>
      </c>
    </row>
    <row r="432" spans="1:88" ht="14.1" customHeight="1" x14ac:dyDescent="0.2">
      <c r="A432" s="38">
        <v>220</v>
      </c>
      <c r="B432" s="48" t="s">
        <v>234</v>
      </c>
      <c r="C432" s="47" t="s">
        <v>233</v>
      </c>
      <c r="D432" s="117" t="s">
        <v>53</v>
      </c>
      <c r="E432" s="35" t="s">
        <v>232</v>
      </c>
      <c r="F432" s="53" t="s">
        <v>51</v>
      </c>
      <c r="G432" s="32">
        <v>361.65800000000002</v>
      </c>
      <c r="H432" s="32" t="s">
        <v>231</v>
      </c>
      <c r="I432" s="31">
        <v>2007</v>
      </c>
      <c r="J432" s="29">
        <v>44682</v>
      </c>
      <c r="K432" s="29"/>
      <c r="L432" s="42" t="s">
        <v>14</v>
      </c>
      <c r="M432" s="50">
        <v>2007</v>
      </c>
      <c r="N432" s="29" t="s">
        <v>230</v>
      </c>
      <c r="O432" s="28">
        <v>44708</v>
      </c>
      <c r="P432" s="28">
        <f t="shared" si="49"/>
        <v>46534</v>
      </c>
      <c r="Q432" s="28" t="str">
        <f>VLOOKUP(G432,'[1]PZ a UTZ'!$E$2:$H$335,3,FALSE)</f>
        <v>PZ 1476/07-E.49</v>
      </c>
      <c r="R432" s="28">
        <f>VLOOKUP(G432,'[1]PZ a UTZ'!$E$2:$H$335,4,FALSE)</f>
        <v>44648</v>
      </c>
      <c r="S432" s="28">
        <f>EDATE(R432,60)</f>
        <v>46474</v>
      </c>
      <c r="T432" s="27" t="s">
        <v>205</v>
      </c>
      <c r="U432" s="26">
        <v>725582092</v>
      </c>
      <c r="V432" s="25" t="str">
        <f>VLOOKUP(U432,'[1]Tel.sez.'!$C$42:$D$221,2,FALSE)</f>
        <v>PŇOVANY</v>
      </c>
      <c r="W432" s="24"/>
      <c r="AC432" s="124" t="s">
        <v>229</v>
      </c>
      <c r="AD432" s="1" t="b">
        <f>ISERROR(FIND(G432, AC432))</f>
        <v>1</v>
      </c>
      <c r="AE432" s="1" t="b">
        <f>ISERROR(FIND(E432, AC432))</f>
        <v>1</v>
      </c>
      <c r="AF432" s="1" t="str">
        <f t="shared" si="46"/>
        <v>Chyba</v>
      </c>
    </row>
    <row r="433" spans="1:32" ht="14.1" customHeight="1" x14ac:dyDescent="0.2">
      <c r="A433" s="38">
        <v>258</v>
      </c>
      <c r="B433" s="48" t="s">
        <v>228</v>
      </c>
      <c r="C433" s="47" t="s">
        <v>227</v>
      </c>
      <c r="D433" s="117" t="s">
        <v>53</v>
      </c>
      <c r="E433" s="35" t="s">
        <v>226</v>
      </c>
      <c r="F433" s="53" t="s">
        <v>51</v>
      </c>
      <c r="G433" s="32">
        <v>365.48099999999999</v>
      </c>
      <c r="H433" s="32" t="s">
        <v>225</v>
      </c>
      <c r="I433" s="31">
        <v>2008</v>
      </c>
      <c r="J433" s="29">
        <v>44986</v>
      </c>
      <c r="K433" s="29"/>
      <c r="L433" s="42" t="s">
        <v>14</v>
      </c>
      <c r="M433" s="30">
        <v>2008</v>
      </c>
      <c r="N433" s="42" t="s">
        <v>224</v>
      </c>
      <c r="O433" s="28">
        <v>44988</v>
      </c>
      <c r="P433" s="28">
        <f t="shared" si="49"/>
        <v>46815</v>
      </c>
      <c r="Q433" s="28" t="str">
        <f>VLOOKUP(G433,'[1]PZ a UTZ'!$E$2:$H$335,3,FALSE)</f>
        <v>PZ 0363/08-E.49</v>
      </c>
      <c r="R433" s="28">
        <f>VLOOKUP(G433,'[1]PZ a UTZ'!$E$2:$H$335,4,FALSE)</f>
        <v>44951</v>
      </c>
      <c r="S433" s="28">
        <f>EDATE(R433,60)</f>
        <v>46777</v>
      </c>
      <c r="T433" s="27" t="s">
        <v>205</v>
      </c>
      <c r="U433" s="26">
        <v>725582092</v>
      </c>
      <c r="V433" s="25" t="str">
        <f>VLOOKUP(U433,'[1]Tel.sez.'!$C$42:$D$221,2,FALSE)</f>
        <v>PŇOVANY</v>
      </c>
      <c r="W433" s="24"/>
      <c r="AC433" s="124" t="s">
        <v>223</v>
      </c>
      <c r="AD433" s="1" t="b">
        <f>ISERROR(FIND(G433, AC433))</f>
        <v>1</v>
      </c>
      <c r="AE433" s="1" t="b">
        <f>ISERROR(FIND(E433, AC433))</f>
        <v>1</v>
      </c>
      <c r="AF433" s="1" t="str">
        <f t="shared" si="46"/>
        <v>Chyba</v>
      </c>
    </row>
    <row r="434" spans="1:32" ht="14.1" customHeight="1" x14ac:dyDescent="0.2">
      <c r="A434" s="38">
        <v>259</v>
      </c>
      <c r="B434" s="48" t="s">
        <v>222</v>
      </c>
      <c r="C434" s="47" t="s">
        <v>221</v>
      </c>
      <c r="D434" s="117" t="s">
        <v>53</v>
      </c>
      <c r="E434" s="35" t="s">
        <v>220</v>
      </c>
      <c r="F434" s="53" t="s">
        <v>51</v>
      </c>
      <c r="G434" s="138">
        <v>369.23899999999998</v>
      </c>
      <c r="H434" s="137" t="s">
        <v>219</v>
      </c>
      <c r="I434" s="31">
        <v>2008</v>
      </c>
      <c r="J434" s="29">
        <v>44986</v>
      </c>
      <c r="K434" s="29"/>
      <c r="L434" s="42" t="s">
        <v>14</v>
      </c>
      <c r="M434" s="30">
        <v>2008</v>
      </c>
      <c r="N434" s="42" t="s">
        <v>218</v>
      </c>
      <c r="O434" s="28">
        <v>44988</v>
      </c>
      <c r="P434" s="28">
        <f t="shared" si="49"/>
        <v>46815</v>
      </c>
      <c r="Q434" s="28" t="str">
        <f>VLOOKUP(G434,'[1]PZ a UTZ'!$E$2:$H$335,3,FALSE)</f>
        <v>PZ 0364/08-E.49</v>
      </c>
      <c r="R434" s="28">
        <f>VLOOKUP(G434,'[1]PZ a UTZ'!$E$2:$H$335,4,FALSE)</f>
        <v>44951</v>
      </c>
      <c r="S434" s="28">
        <f>EDATE(R434,60)</f>
        <v>46777</v>
      </c>
      <c r="T434" s="27" t="s">
        <v>205</v>
      </c>
      <c r="U434" s="26">
        <v>725582092</v>
      </c>
      <c r="V434" s="25" t="str">
        <f>VLOOKUP(U434,'[1]Tel.sez.'!$C$42:$D$221,2,FALSE)</f>
        <v>PŇOVANY</v>
      </c>
      <c r="W434" s="24"/>
      <c r="AC434" s="124" t="s">
        <v>217</v>
      </c>
      <c r="AD434" s="1" t="b">
        <f>ISERROR(FIND(G434, AC434))</f>
        <v>1</v>
      </c>
      <c r="AE434" s="1" t="b">
        <f>ISERROR(FIND(E434, AC434))</f>
        <v>1</v>
      </c>
      <c r="AF434" s="1" t="str">
        <f t="shared" si="46"/>
        <v>Chyba</v>
      </c>
    </row>
    <row r="435" spans="1:32" ht="14.1" customHeight="1" x14ac:dyDescent="0.2">
      <c r="A435" s="38">
        <v>229</v>
      </c>
      <c r="B435" s="37" t="s">
        <v>214</v>
      </c>
      <c r="C435" s="37" t="s">
        <v>213</v>
      </c>
      <c r="D435" s="36" t="s">
        <v>7</v>
      </c>
      <c r="E435" s="35" t="s">
        <v>212</v>
      </c>
      <c r="F435" s="53" t="s">
        <v>51</v>
      </c>
      <c r="G435" s="52">
        <v>372.14800000000002</v>
      </c>
      <c r="H435" s="51"/>
      <c r="I435" s="50">
        <v>2007</v>
      </c>
      <c r="J435" s="29">
        <v>44743</v>
      </c>
      <c r="K435" s="29"/>
      <c r="L435" s="42" t="s">
        <v>14</v>
      </c>
      <c r="M435" s="50">
        <v>2007</v>
      </c>
      <c r="N435" s="29" t="s">
        <v>216</v>
      </c>
      <c r="O435" s="28">
        <v>44750</v>
      </c>
      <c r="P435" s="28">
        <f t="shared" si="49"/>
        <v>46576</v>
      </c>
      <c r="Q435" s="28" t="str">
        <f>VLOOKUP(E435,'[1]PZ a UTZ'!$C$341:$H$464,5,FALSE)</f>
        <v>PZ 2270/07-E.49</v>
      </c>
      <c r="R435" s="28">
        <f>VLOOKUP(E435,'[1]PZ a UTZ'!$C$341:$H$464,6,FALSE)</f>
        <v>44750</v>
      </c>
      <c r="S435" s="28">
        <f>EDATE(R435,60)</f>
        <v>46576</v>
      </c>
      <c r="T435" s="27" t="s">
        <v>205</v>
      </c>
      <c r="U435" s="26">
        <v>725582092</v>
      </c>
      <c r="V435" s="25" t="str">
        <f>VLOOKUP(U435,'[1]Tel.sez.'!$C$42:$D$221,2,FALSE)</f>
        <v>PŇOVANY</v>
      </c>
      <c r="W435" s="24"/>
      <c r="AC435" s="124" t="s">
        <v>215</v>
      </c>
      <c r="AD435" s="1" t="b">
        <f>ISERROR(FIND(G435, AC435))</f>
        <v>1</v>
      </c>
      <c r="AE435" s="1" t="b">
        <f>ISERROR(FIND(E435, AC435))</f>
        <v>1</v>
      </c>
      <c r="AF435" s="1" t="str">
        <f t="shared" si="46"/>
        <v>Chyba</v>
      </c>
    </row>
    <row r="436" spans="1:32" ht="14.1" customHeight="1" x14ac:dyDescent="0.2">
      <c r="A436" s="38">
        <v>230</v>
      </c>
      <c r="B436" s="115" t="s">
        <v>214</v>
      </c>
      <c r="C436" s="115" t="s">
        <v>213</v>
      </c>
      <c r="D436" s="114" t="s">
        <v>65</v>
      </c>
      <c r="E436" s="113" t="s">
        <v>212</v>
      </c>
      <c r="F436" s="112" t="s">
        <v>51</v>
      </c>
      <c r="G436" s="111">
        <v>372.14800000000002</v>
      </c>
      <c r="H436" s="110" t="s">
        <v>63</v>
      </c>
      <c r="I436" s="108">
        <v>2007</v>
      </c>
      <c r="J436" s="118">
        <v>44743</v>
      </c>
      <c r="K436" s="118"/>
      <c r="L436" s="107" t="s">
        <v>14</v>
      </c>
      <c r="M436" s="108">
        <v>2007</v>
      </c>
      <c r="N436" s="118" t="s">
        <v>211</v>
      </c>
      <c r="O436" s="106">
        <v>44750</v>
      </c>
      <c r="P436" s="106">
        <f t="shared" si="49"/>
        <v>46576</v>
      </c>
      <c r="Q436" s="74"/>
      <c r="R436" s="74"/>
      <c r="S436" s="74"/>
      <c r="T436" s="105" t="s">
        <v>205</v>
      </c>
      <c r="U436" s="104">
        <v>725582092</v>
      </c>
      <c r="V436" s="25" t="str">
        <f>VLOOKUP(U436,'[1]Tel.sez.'!$C$42:$D$221,2,FALSE)</f>
        <v>PŇOVANY</v>
      </c>
      <c r="W436" s="24"/>
      <c r="AC436" s="124" t="s">
        <v>210</v>
      </c>
      <c r="AD436" s="1" t="b">
        <f>ISERROR(FIND(G436, AC436))</f>
        <v>1</v>
      </c>
      <c r="AE436" s="1" t="b">
        <f>ISERROR(FIND(E436, AC436))</f>
        <v>1</v>
      </c>
      <c r="AF436" s="1" t="str">
        <f t="shared" si="46"/>
        <v>Chyba</v>
      </c>
    </row>
    <row r="437" spans="1:32" ht="14.1" customHeight="1" x14ac:dyDescent="0.2">
      <c r="A437" s="38">
        <v>262</v>
      </c>
      <c r="B437" s="103" t="s">
        <v>209</v>
      </c>
      <c r="C437" s="102" t="s">
        <v>208</v>
      </c>
      <c r="D437" s="101" t="s">
        <v>37</v>
      </c>
      <c r="E437" s="35" t="s">
        <v>207</v>
      </c>
      <c r="F437" s="53" t="s">
        <v>51</v>
      </c>
      <c r="G437" s="33">
        <v>372.14800000000002</v>
      </c>
      <c r="H437" s="32"/>
      <c r="I437" s="31">
        <v>2008</v>
      </c>
      <c r="J437" s="29">
        <v>44986</v>
      </c>
      <c r="K437" s="29"/>
      <c r="L437" s="42" t="s">
        <v>14</v>
      </c>
      <c r="M437" s="30">
        <v>2008</v>
      </c>
      <c r="N437" s="42" t="s">
        <v>206</v>
      </c>
      <c r="O437" s="28">
        <v>44991</v>
      </c>
      <c r="P437" s="28">
        <f t="shared" si="49"/>
        <v>46818</v>
      </c>
      <c r="Q437" s="28" t="str">
        <f>VLOOKUP(E437,'[1]PZ a UTZ'!C485:H578,5,FALSE)</f>
        <v>PZ 0360/08-E.49</v>
      </c>
      <c r="R437" s="28">
        <f>VLOOKUP(E437,'[1]PZ a UTZ'!C485:H578,6,FALSE)</f>
        <v>44979</v>
      </c>
      <c r="S437" s="28">
        <f>EDATE(R437,60)</f>
        <v>46805</v>
      </c>
      <c r="T437" s="27" t="s">
        <v>205</v>
      </c>
      <c r="U437" s="26">
        <v>725582092</v>
      </c>
      <c r="V437" s="25" t="str">
        <f>VLOOKUP(U437,'[1]Tel.sez.'!$C$42:$D$221,2,FALSE)</f>
        <v>PŇOVANY</v>
      </c>
      <c r="W437" s="24"/>
      <c r="AC437" s="124" t="s">
        <v>204</v>
      </c>
      <c r="AD437" s="1" t="b">
        <f>ISERROR(FIND(G437, AC437))</f>
        <v>1</v>
      </c>
      <c r="AE437" s="1" t="b">
        <f>ISERROR(FIND(E437, AC437))</f>
        <v>1</v>
      </c>
      <c r="AF437" s="1" t="str">
        <f t="shared" si="46"/>
        <v>Chyba</v>
      </c>
    </row>
    <row r="438" spans="1:32" ht="14.1" customHeight="1" x14ac:dyDescent="0.2">
      <c r="A438" s="38">
        <v>263</v>
      </c>
      <c r="B438" s="103" t="s">
        <v>203</v>
      </c>
      <c r="C438" s="102" t="s">
        <v>202</v>
      </c>
      <c r="D438" s="101" t="s">
        <v>37</v>
      </c>
      <c r="E438" s="35" t="s">
        <v>201</v>
      </c>
      <c r="F438" s="53" t="s">
        <v>51</v>
      </c>
      <c r="G438" s="52">
        <v>377.84100000000001</v>
      </c>
      <c r="H438" s="32"/>
      <c r="I438" s="31">
        <v>2008</v>
      </c>
      <c r="J438" s="29">
        <v>44986</v>
      </c>
      <c r="K438" s="29"/>
      <c r="L438" s="42" t="s">
        <v>14</v>
      </c>
      <c r="M438" s="30">
        <v>2008</v>
      </c>
      <c r="N438" s="42" t="s">
        <v>200</v>
      </c>
      <c r="O438" s="28">
        <v>44991</v>
      </c>
      <c r="P438" s="28">
        <f t="shared" si="49"/>
        <v>46818</v>
      </c>
      <c r="Q438" s="28" t="str">
        <f>VLOOKUP(E438,'[1]PZ a UTZ'!C486:H579,5,FALSE)</f>
        <v>PZ 0361/08-E.49</v>
      </c>
      <c r="R438" s="28">
        <f>VLOOKUP(E438,'[1]PZ a UTZ'!C486:H579,6,FALSE)</f>
        <v>44979</v>
      </c>
      <c r="S438" s="28">
        <f>EDATE(R438,60)</f>
        <v>46805</v>
      </c>
      <c r="T438" s="27" t="s">
        <v>159</v>
      </c>
      <c r="U438" s="26">
        <v>725363407</v>
      </c>
      <c r="V438" s="25" t="str">
        <f>VLOOKUP(U438,'[1]Tel.sez.'!$C$42:$D$221,2,FALSE)</f>
        <v>STŘÍBRO</v>
      </c>
      <c r="W438" s="24"/>
      <c r="AC438" s="126" t="s">
        <v>199</v>
      </c>
      <c r="AD438" s="1" t="b">
        <f>ISERROR(FIND(G438, AC438))</f>
        <v>1</v>
      </c>
      <c r="AE438" s="1" t="b">
        <f>ISERROR(FIND(E438, AC438))</f>
        <v>1</v>
      </c>
      <c r="AF438" s="1" t="str">
        <f t="shared" si="46"/>
        <v>Chyba</v>
      </c>
    </row>
    <row r="439" spans="1:32" ht="14.1" customHeight="1" x14ac:dyDescent="0.2">
      <c r="A439" s="38">
        <v>269</v>
      </c>
      <c r="B439" s="48" t="s">
        <v>196</v>
      </c>
      <c r="C439" s="47" t="s">
        <v>195</v>
      </c>
      <c r="D439" s="36" t="s">
        <v>7</v>
      </c>
      <c r="E439" s="35" t="s">
        <v>194</v>
      </c>
      <c r="F439" s="53" t="s">
        <v>51</v>
      </c>
      <c r="G439" s="52">
        <v>377.84100000000001</v>
      </c>
      <c r="H439" s="51"/>
      <c r="I439" s="31">
        <v>2008</v>
      </c>
      <c r="J439" s="100">
        <v>44986</v>
      </c>
      <c r="K439" s="100"/>
      <c r="L439" s="42" t="s">
        <v>14</v>
      </c>
      <c r="M439" s="30">
        <v>2008</v>
      </c>
      <c r="N439" s="29" t="s">
        <v>198</v>
      </c>
      <c r="O439" s="28">
        <v>45000</v>
      </c>
      <c r="P439" s="28">
        <f t="shared" si="49"/>
        <v>46827</v>
      </c>
      <c r="Q439" s="28" t="str">
        <f>VLOOKUP(E439,'[1]PZ a UTZ'!$C$341:$H$464,5,FALSE)</f>
        <v>PZ 0357/08-E.49</v>
      </c>
      <c r="R439" s="28">
        <f>VLOOKUP(E439,'[1]PZ a UTZ'!$C$341:$H$464,6,FALSE)</f>
        <v>44978</v>
      </c>
      <c r="S439" s="28">
        <f>EDATE(R439,60)</f>
        <v>46804</v>
      </c>
      <c r="T439" s="27" t="s">
        <v>159</v>
      </c>
      <c r="U439" s="26">
        <v>725363407</v>
      </c>
      <c r="V439" s="25" t="str">
        <f>VLOOKUP(U439,'[1]Tel.sez.'!$C$42:$D$221,2,FALSE)</f>
        <v>STŘÍBRO</v>
      </c>
      <c r="W439" s="24"/>
      <c r="AC439" s="124" t="s">
        <v>197</v>
      </c>
      <c r="AD439" s="1" t="b">
        <f>ISERROR(FIND(G439, AC439))</f>
        <v>1</v>
      </c>
      <c r="AE439" s="1" t="b">
        <f>ISERROR(FIND(E439, AC439))</f>
        <v>1</v>
      </c>
      <c r="AF439" s="1" t="str">
        <f t="shared" si="46"/>
        <v>Chyba</v>
      </c>
    </row>
    <row r="440" spans="1:32" ht="14.1" customHeight="1" x14ac:dyDescent="0.2">
      <c r="A440" s="38">
        <v>270</v>
      </c>
      <c r="B440" s="123" t="s">
        <v>196</v>
      </c>
      <c r="C440" s="122" t="s">
        <v>195</v>
      </c>
      <c r="D440" s="114" t="s">
        <v>65</v>
      </c>
      <c r="E440" s="113" t="s">
        <v>194</v>
      </c>
      <c r="F440" s="112" t="s">
        <v>51</v>
      </c>
      <c r="G440" s="111">
        <v>377.84100000000001</v>
      </c>
      <c r="H440" s="110" t="s">
        <v>63</v>
      </c>
      <c r="I440" s="108">
        <v>2008</v>
      </c>
      <c r="J440" s="131">
        <v>44986</v>
      </c>
      <c r="K440" s="131"/>
      <c r="L440" s="107" t="s">
        <v>14</v>
      </c>
      <c r="M440" s="136">
        <v>2008</v>
      </c>
      <c r="N440" s="118" t="s">
        <v>193</v>
      </c>
      <c r="O440" s="106">
        <v>45000</v>
      </c>
      <c r="P440" s="106">
        <f t="shared" si="49"/>
        <v>46827</v>
      </c>
      <c r="Q440" s="74"/>
      <c r="R440" s="74"/>
      <c r="S440" s="74"/>
      <c r="T440" s="105" t="s">
        <v>159</v>
      </c>
      <c r="U440" s="104">
        <v>725363407</v>
      </c>
      <c r="V440" s="25" t="str">
        <f>VLOOKUP(U440,'[1]Tel.sez.'!$C$42:$D$221,2,FALSE)</f>
        <v>STŘÍBRO</v>
      </c>
      <c r="W440" s="24"/>
      <c r="AC440" s="124" t="s">
        <v>192</v>
      </c>
      <c r="AD440" s="1" t="b">
        <f>ISERROR(FIND(G440, AC440))</f>
        <v>1</v>
      </c>
      <c r="AE440" s="1" t="b">
        <f>ISERROR(FIND(E440, AC440))</f>
        <v>1</v>
      </c>
      <c r="AF440" s="1" t="str">
        <f t="shared" si="46"/>
        <v>Chyba</v>
      </c>
    </row>
    <row r="441" spans="1:32" ht="14.1" customHeight="1" x14ac:dyDescent="0.2">
      <c r="A441" s="38">
        <v>268</v>
      </c>
      <c r="B441" s="48" t="s">
        <v>191</v>
      </c>
      <c r="C441" s="47" t="s">
        <v>190</v>
      </c>
      <c r="D441" s="117" t="s">
        <v>53</v>
      </c>
      <c r="E441" s="35" t="s">
        <v>189</v>
      </c>
      <c r="F441" s="53" t="s">
        <v>51</v>
      </c>
      <c r="G441" s="32">
        <v>378.10199999999998</v>
      </c>
      <c r="H441" s="32" t="s">
        <v>188</v>
      </c>
      <c r="I441" s="31">
        <v>2008</v>
      </c>
      <c r="J441" s="100">
        <v>44986</v>
      </c>
      <c r="K441" s="100"/>
      <c r="L441" s="42" t="s">
        <v>14</v>
      </c>
      <c r="M441" s="30">
        <v>2008</v>
      </c>
      <c r="N441" s="29" t="s">
        <v>187</v>
      </c>
      <c r="O441" s="28">
        <v>45000</v>
      </c>
      <c r="P441" s="28">
        <f t="shared" si="49"/>
        <v>46827</v>
      </c>
      <c r="Q441" s="28" t="str">
        <f>VLOOKUP(G441,'[1]PZ a UTZ'!$E$2:$H$335,3,FALSE)</f>
        <v>PZ 0356/08-E.49</v>
      </c>
      <c r="R441" s="28">
        <f>VLOOKUP(G441,'[1]PZ a UTZ'!$E$2:$H$335,4,FALSE)</f>
        <v>44966</v>
      </c>
      <c r="S441" s="28">
        <f>EDATE(R441,60)</f>
        <v>46792</v>
      </c>
      <c r="T441" s="27" t="s">
        <v>159</v>
      </c>
      <c r="U441" s="26">
        <v>725363407</v>
      </c>
      <c r="V441" s="25" t="str">
        <f>VLOOKUP(U441,'[1]Tel.sez.'!$C$42:$D$221,2,FALSE)</f>
        <v>STŘÍBRO</v>
      </c>
      <c r="W441" s="24"/>
      <c r="AC441" s="125" t="s">
        <v>182</v>
      </c>
      <c r="AD441" s="1" t="b">
        <f>ISERROR(FIND(G441, AC441))</f>
        <v>1</v>
      </c>
      <c r="AE441" s="1" t="b">
        <f>ISERROR(FIND(E441, AC441))</f>
        <v>1</v>
      </c>
      <c r="AF441" s="1" t="str">
        <f t="shared" si="46"/>
        <v>Chyba</v>
      </c>
    </row>
    <row r="442" spans="1:32" ht="14.1" customHeight="1" x14ac:dyDescent="0.2">
      <c r="A442" s="38">
        <v>12</v>
      </c>
      <c r="B442" s="103" t="s">
        <v>186</v>
      </c>
      <c r="C442" s="102" t="s">
        <v>185</v>
      </c>
      <c r="D442" s="101" t="s">
        <v>37</v>
      </c>
      <c r="E442" s="35" t="s">
        <v>184</v>
      </c>
      <c r="F442" s="53" t="s">
        <v>51</v>
      </c>
      <c r="G442" s="33">
        <v>382.28699999999998</v>
      </c>
      <c r="H442" s="32" t="s">
        <v>57</v>
      </c>
      <c r="I442" s="31">
        <v>2010</v>
      </c>
      <c r="J442" s="100">
        <v>43922</v>
      </c>
      <c r="K442" s="100"/>
      <c r="L442" s="42" t="s">
        <v>14</v>
      </c>
      <c r="M442" s="31">
        <v>2010</v>
      </c>
      <c r="N442" s="29" t="s">
        <v>183</v>
      </c>
      <c r="O442" s="28">
        <v>43937</v>
      </c>
      <c r="P442" s="28">
        <f t="shared" si="49"/>
        <v>45763</v>
      </c>
      <c r="Q442" s="28" t="str">
        <f>VLOOKUP(E442,'[1]PZ a UTZ'!C487:H580,5,FALSE)</f>
        <v>PZ 0197/10-E.44</v>
      </c>
      <c r="R442" s="28">
        <f>VLOOKUP(E442,'[1]PZ a UTZ'!C487:H580,6,FALSE)</f>
        <v>43937</v>
      </c>
      <c r="S442" s="28">
        <f>EDATE(R442,60)</f>
        <v>45763</v>
      </c>
      <c r="T442" s="27" t="s">
        <v>159</v>
      </c>
      <c r="U442" s="26">
        <v>725363407</v>
      </c>
      <c r="V442" s="25" t="str">
        <f>VLOOKUP(U442,'[1]Tel.sez.'!$C$42:$D$221,2,FALSE)</f>
        <v>STŘÍBRO</v>
      </c>
      <c r="W442" s="24"/>
      <c r="AC442" s="126" t="s">
        <v>182</v>
      </c>
      <c r="AD442" s="1" t="b">
        <f>ISERROR(FIND(G442, AC442))</f>
        <v>1</v>
      </c>
      <c r="AE442" s="1" t="b">
        <f>ISERROR(FIND(E442, AC442))</f>
        <v>1</v>
      </c>
      <c r="AF442" s="1" t="str">
        <f t="shared" si="46"/>
        <v>Chyba</v>
      </c>
    </row>
    <row r="443" spans="1:32" ht="14.1" customHeight="1" x14ac:dyDescent="0.2">
      <c r="A443" s="38">
        <v>13</v>
      </c>
      <c r="B443" s="37" t="s">
        <v>180</v>
      </c>
      <c r="C443" s="37" t="s">
        <v>179</v>
      </c>
      <c r="D443" s="36" t="s">
        <v>7</v>
      </c>
      <c r="E443" s="35" t="s">
        <v>178</v>
      </c>
      <c r="F443" s="53" t="s">
        <v>51</v>
      </c>
      <c r="G443" s="52">
        <v>382.28699999999998</v>
      </c>
      <c r="H443" s="51"/>
      <c r="I443" s="31">
        <v>2010</v>
      </c>
      <c r="J443" s="100">
        <v>43922</v>
      </c>
      <c r="K443" s="100"/>
      <c r="L443" s="42" t="s">
        <v>14</v>
      </c>
      <c r="M443" s="31">
        <v>2010</v>
      </c>
      <c r="N443" s="29" t="s">
        <v>181</v>
      </c>
      <c r="O443" s="28">
        <v>43942</v>
      </c>
      <c r="P443" s="28">
        <f t="shared" si="49"/>
        <v>45768</v>
      </c>
      <c r="Q443" s="28" t="str">
        <f>VLOOKUP(E443,'[1]PZ a UTZ'!$C$341:$H$464,5,FALSE)</f>
        <v>PZ 0193/10-E.49</v>
      </c>
      <c r="R443" s="28">
        <f>VLOOKUP(E443,'[1]PZ a UTZ'!$C$341:$H$464,6,FALSE)</f>
        <v>43955</v>
      </c>
      <c r="S443" s="28">
        <f>EDATE(R443,60)</f>
        <v>45781</v>
      </c>
      <c r="T443" s="27" t="s">
        <v>77</v>
      </c>
      <c r="U443" s="26">
        <v>721654457</v>
      </c>
      <c r="V443" s="25" t="str">
        <f>VLOOKUP(U443,'[1]Tel.sez.'!$C$42:$D$221,2,FALSE)</f>
        <v>PLANÁ</v>
      </c>
      <c r="W443" s="24"/>
      <c r="AC443" s="125" t="s">
        <v>176</v>
      </c>
      <c r="AD443" s="1" t="b">
        <f>ISERROR(FIND(G443, AC443))</f>
        <v>1</v>
      </c>
      <c r="AE443" s="1" t="b">
        <f>ISERROR(FIND(E443, AC443))</f>
        <v>1</v>
      </c>
      <c r="AF443" s="1" t="str">
        <f t="shared" si="46"/>
        <v>Chyba</v>
      </c>
    </row>
    <row r="444" spans="1:32" ht="14.1" customHeight="1" x14ac:dyDescent="0.2">
      <c r="A444" s="38">
        <v>14</v>
      </c>
      <c r="B444" s="115" t="s">
        <v>180</v>
      </c>
      <c r="C444" s="115" t="s">
        <v>179</v>
      </c>
      <c r="D444" s="114" t="s">
        <v>65</v>
      </c>
      <c r="E444" s="113" t="s">
        <v>178</v>
      </c>
      <c r="F444" s="112" t="s">
        <v>51</v>
      </c>
      <c r="G444" s="111">
        <v>382.28699999999998</v>
      </c>
      <c r="H444" s="110" t="s">
        <v>63</v>
      </c>
      <c r="I444" s="108">
        <v>2008</v>
      </c>
      <c r="J444" s="131">
        <v>43922</v>
      </c>
      <c r="K444" s="131"/>
      <c r="L444" s="107" t="s">
        <v>14</v>
      </c>
      <c r="M444" s="136">
        <v>2008</v>
      </c>
      <c r="N444" s="118" t="s">
        <v>177</v>
      </c>
      <c r="O444" s="106">
        <v>43942</v>
      </c>
      <c r="P444" s="106">
        <f t="shared" si="49"/>
        <v>45768</v>
      </c>
      <c r="Q444" s="74"/>
      <c r="R444" s="74"/>
      <c r="S444" s="74"/>
      <c r="T444" s="105" t="s">
        <v>77</v>
      </c>
      <c r="U444" s="104">
        <v>721654457</v>
      </c>
      <c r="V444" s="25" t="str">
        <f>VLOOKUP(U444,'[1]Tel.sez.'!$C$42:$D$221,2,FALSE)</f>
        <v>PLANÁ</v>
      </c>
      <c r="W444" s="24"/>
      <c r="AC444" s="126" t="s">
        <v>176</v>
      </c>
      <c r="AD444" s="1" t="b">
        <f>ISERROR(FIND(G444, AC444))</f>
        <v>1</v>
      </c>
      <c r="AE444" s="1" t="b">
        <f>ISERROR(FIND(E444, AC444))</f>
        <v>1</v>
      </c>
      <c r="AF444" s="1" t="str">
        <f t="shared" si="46"/>
        <v>Chyba</v>
      </c>
    </row>
    <row r="445" spans="1:32" ht="14.1" customHeight="1" x14ac:dyDescent="0.2">
      <c r="A445" s="38">
        <v>261</v>
      </c>
      <c r="B445" s="48" t="s">
        <v>175</v>
      </c>
      <c r="C445" s="47" t="s">
        <v>174</v>
      </c>
      <c r="D445" s="117" t="s">
        <v>53</v>
      </c>
      <c r="E445" s="35" t="s">
        <v>173</v>
      </c>
      <c r="F445" s="53" t="s">
        <v>51</v>
      </c>
      <c r="G445" s="32">
        <v>383.82799999999997</v>
      </c>
      <c r="H445" s="32" t="s">
        <v>172</v>
      </c>
      <c r="I445" s="31">
        <v>2010</v>
      </c>
      <c r="J445" s="100">
        <v>44986</v>
      </c>
      <c r="K445" s="100"/>
      <c r="L445" s="42" t="s">
        <v>14</v>
      </c>
      <c r="M445" s="31">
        <v>2010</v>
      </c>
      <c r="N445" s="29" t="s">
        <v>171</v>
      </c>
      <c r="O445" s="28">
        <v>44991</v>
      </c>
      <c r="P445" s="28">
        <f t="shared" si="49"/>
        <v>46818</v>
      </c>
      <c r="Q445" s="28" t="str">
        <f>VLOOKUP(G445,'[1]PZ a UTZ'!$E$2:$H$335,3,FALSE)</f>
        <v>PZ 0196/10-E.49</v>
      </c>
      <c r="R445" s="28">
        <f>VLOOKUP(G445,'[1]PZ a UTZ'!$E$2:$H$335,4,FALSE)</f>
        <v>44966</v>
      </c>
      <c r="S445" s="28">
        <f>EDATE(R445,60)</f>
        <v>46792</v>
      </c>
      <c r="T445" s="27" t="s">
        <v>159</v>
      </c>
      <c r="U445" s="26">
        <v>725363407</v>
      </c>
      <c r="V445" s="25" t="str">
        <f>VLOOKUP(U445,'[1]Tel.sez.'!$C$42:$D$221,2,FALSE)</f>
        <v>STŘÍBRO</v>
      </c>
      <c r="W445" s="24"/>
      <c r="AC445" s="135" t="s">
        <v>169</v>
      </c>
      <c r="AD445" s="1" t="b">
        <f>ISERROR(FIND(G445, AC445))</f>
        <v>1</v>
      </c>
      <c r="AE445" s="1" t="b">
        <f>ISERROR(FIND(E445, AC445))</f>
        <v>1</v>
      </c>
      <c r="AF445" s="1" t="str">
        <f t="shared" si="46"/>
        <v>Chyba</v>
      </c>
    </row>
    <row r="446" spans="1:32" ht="14.1" customHeight="1" x14ac:dyDescent="0.2">
      <c r="A446" s="38">
        <v>10</v>
      </c>
      <c r="B446" s="48" t="s">
        <v>168</v>
      </c>
      <c r="C446" s="47" t="s">
        <v>167</v>
      </c>
      <c r="D446" s="36" t="s">
        <v>7</v>
      </c>
      <c r="E446" s="35" t="s">
        <v>166</v>
      </c>
      <c r="F446" s="53" t="s">
        <v>51</v>
      </c>
      <c r="G446" s="52">
        <v>387.01400000000001</v>
      </c>
      <c r="H446" s="51"/>
      <c r="I446" s="31">
        <v>2010</v>
      </c>
      <c r="J446" s="100">
        <v>43922</v>
      </c>
      <c r="K446" s="100"/>
      <c r="L446" s="42" t="s">
        <v>14</v>
      </c>
      <c r="M446" s="41">
        <v>2009</v>
      </c>
      <c r="N446" s="29" t="s">
        <v>170</v>
      </c>
      <c r="O446" s="28">
        <v>43937</v>
      </c>
      <c r="P446" s="28">
        <f t="shared" si="49"/>
        <v>45763</v>
      </c>
      <c r="Q446" s="28" t="str">
        <f>VLOOKUP(E446,'[1]PZ a UTZ'!$C$341:$H$464,5,FALSE)</f>
        <v>PZ 0194/10-E.49</v>
      </c>
      <c r="R446" s="28">
        <f>VLOOKUP(E446,'[1]PZ a UTZ'!$C$341:$H$464,6,FALSE)</f>
        <v>43937</v>
      </c>
      <c r="S446" s="28">
        <f>EDATE(R446,60)</f>
        <v>45763</v>
      </c>
      <c r="T446" s="27" t="s">
        <v>159</v>
      </c>
      <c r="U446" s="26">
        <v>725363407</v>
      </c>
      <c r="V446" s="25" t="str">
        <f>VLOOKUP(U446,'[1]Tel.sez.'!$C$42:$D$221,2,FALSE)</f>
        <v>STŘÍBRO</v>
      </c>
      <c r="W446" s="24"/>
      <c r="AC446" s="70" t="s">
        <v>169</v>
      </c>
      <c r="AD446" s="1" t="b">
        <f>ISERROR(FIND(G446, AC446))</f>
        <v>1</v>
      </c>
      <c r="AE446" s="1" t="b">
        <f>ISERROR(FIND(E446, AC446))</f>
        <v>1</v>
      </c>
      <c r="AF446" s="1" t="str">
        <f t="shared" si="46"/>
        <v>Chyba</v>
      </c>
    </row>
    <row r="447" spans="1:32" ht="14.1" customHeight="1" x14ac:dyDescent="0.2">
      <c r="A447" s="38">
        <v>11</v>
      </c>
      <c r="B447" s="134" t="s">
        <v>168</v>
      </c>
      <c r="C447" s="133" t="s">
        <v>167</v>
      </c>
      <c r="D447" s="114" t="s">
        <v>65</v>
      </c>
      <c r="E447" s="113" t="s">
        <v>166</v>
      </c>
      <c r="F447" s="112" t="s">
        <v>51</v>
      </c>
      <c r="G447" s="111">
        <v>387.01400000000001</v>
      </c>
      <c r="H447" s="110" t="s">
        <v>63</v>
      </c>
      <c r="I447" s="108">
        <v>2010</v>
      </c>
      <c r="J447" s="131">
        <v>43922</v>
      </c>
      <c r="K447" s="131"/>
      <c r="L447" s="107" t="s">
        <v>14</v>
      </c>
      <c r="M447" s="130">
        <v>2010</v>
      </c>
      <c r="N447" s="118" t="s">
        <v>165</v>
      </c>
      <c r="O447" s="106">
        <v>43937</v>
      </c>
      <c r="P447" s="106">
        <f t="shared" si="49"/>
        <v>45763</v>
      </c>
      <c r="Q447" s="74"/>
      <c r="R447" s="74"/>
      <c r="S447" s="74"/>
      <c r="T447" s="105" t="s">
        <v>159</v>
      </c>
      <c r="U447" s="104">
        <v>725363407</v>
      </c>
      <c r="V447" s="25" t="str">
        <f>VLOOKUP(U447,'[1]Tel.sez.'!$C$42:$D$221,2,FALSE)</f>
        <v>STŘÍBRO</v>
      </c>
      <c r="W447" s="24"/>
      <c r="AC447" s="126" t="s">
        <v>164</v>
      </c>
      <c r="AD447" s="1" t="b">
        <f>ISERROR(FIND(G447, AC447))</f>
        <v>1</v>
      </c>
      <c r="AE447" s="1" t="b">
        <f>ISERROR(FIND(E447, AC447))</f>
        <v>1</v>
      </c>
      <c r="AF447" s="1" t="str">
        <f t="shared" si="46"/>
        <v>Chyba</v>
      </c>
    </row>
    <row r="448" spans="1:32" ht="14.1" customHeight="1" x14ac:dyDescent="0.2">
      <c r="A448" s="38">
        <v>252</v>
      </c>
      <c r="B448" s="103" t="s">
        <v>163</v>
      </c>
      <c r="C448" s="102" t="s">
        <v>162</v>
      </c>
      <c r="D448" s="101" t="s">
        <v>37</v>
      </c>
      <c r="E448" s="35" t="s">
        <v>161</v>
      </c>
      <c r="F448" s="53" t="s">
        <v>51</v>
      </c>
      <c r="G448" s="33">
        <v>387.01400000000001</v>
      </c>
      <c r="H448" s="32" t="s">
        <v>57</v>
      </c>
      <c r="I448" s="31">
        <v>2010</v>
      </c>
      <c r="J448" s="100">
        <v>44927</v>
      </c>
      <c r="K448" s="100"/>
      <c r="L448" s="42" t="s">
        <v>14</v>
      </c>
      <c r="M448" s="31">
        <v>2010</v>
      </c>
      <c r="N448" s="29" t="s">
        <v>160</v>
      </c>
      <c r="O448" s="28">
        <v>44931</v>
      </c>
      <c r="P448" s="28">
        <f t="shared" si="49"/>
        <v>46757</v>
      </c>
      <c r="Q448" s="28" t="str">
        <f>VLOOKUP(E448,'[1]PZ a UTZ'!C488:H581,5,FALSE)</f>
        <v>PZ 725/12-E.49</v>
      </c>
      <c r="R448" s="28">
        <f>VLOOKUP(E448,'[1]PZ a UTZ'!C488:H581,6,FALSE)</f>
        <v>43626</v>
      </c>
      <c r="S448" s="28">
        <f>EDATE(R448,60)</f>
        <v>45453</v>
      </c>
      <c r="T448" s="27" t="s">
        <v>159</v>
      </c>
      <c r="U448" s="26">
        <v>725363407</v>
      </c>
      <c r="V448" s="25" t="str">
        <f>VLOOKUP(U448,'[1]Tel.sez.'!$C$42:$D$221,2,FALSE)</f>
        <v>STŘÍBRO</v>
      </c>
      <c r="W448" s="24"/>
      <c r="AC448" s="126" t="s">
        <v>153</v>
      </c>
      <c r="AD448" s="1" t="b">
        <f>ISERROR(FIND(G448, AC448))</f>
        <v>1</v>
      </c>
      <c r="AE448" s="1" t="b">
        <f>ISERROR(FIND(E448, AC448))</f>
        <v>1</v>
      </c>
      <c r="AF448" s="1" t="str">
        <f t="shared" si="46"/>
        <v>Chyba</v>
      </c>
    </row>
    <row r="449" spans="1:32" ht="14.1" customHeight="1" x14ac:dyDescent="0.2">
      <c r="A449" s="38">
        <v>95</v>
      </c>
      <c r="B449" s="103" t="s">
        <v>158</v>
      </c>
      <c r="C449" s="102" t="s">
        <v>157</v>
      </c>
      <c r="D449" s="101" t="s">
        <v>37</v>
      </c>
      <c r="E449" s="35" t="s">
        <v>156</v>
      </c>
      <c r="F449" s="53" t="s">
        <v>51</v>
      </c>
      <c r="G449" s="33">
        <v>390.97500000000002</v>
      </c>
      <c r="H449" s="32" t="s">
        <v>155</v>
      </c>
      <c r="I449" s="31">
        <v>2011</v>
      </c>
      <c r="J449" s="100">
        <v>44228</v>
      </c>
      <c r="K449" s="100"/>
      <c r="L449" s="42" t="s">
        <v>14</v>
      </c>
      <c r="M449" s="50">
        <v>2011</v>
      </c>
      <c r="N449" s="29" t="s">
        <v>154</v>
      </c>
      <c r="O449" s="28">
        <v>44249</v>
      </c>
      <c r="P449" s="28">
        <f t="shared" si="49"/>
        <v>46075</v>
      </c>
      <c r="Q449" s="28" t="str">
        <f>VLOOKUP(E449,'[1]PZ a UTZ'!C489:H582,5,FALSE)</f>
        <v>PZ 719/12-E.49</v>
      </c>
      <c r="R449" s="28">
        <f>VLOOKUP(E449,'[1]PZ a UTZ'!C489:H582,6,FALSE)</f>
        <v>44257</v>
      </c>
      <c r="S449" s="28">
        <f>EDATE(R449,60)</f>
        <v>46083</v>
      </c>
      <c r="T449" s="27" t="s">
        <v>55</v>
      </c>
      <c r="U449" s="26">
        <v>724214467</v>
      </c>
      <c r="V449" s="25" t="str">
        <f>VLOOKUP(U449,'[1]Tel.sez.'!$C$42:$D$221,2,FALSE)</f>
        <v>CHODOVÁ PLANÁ</v>
      </c>
      <c r="W449" s="24"/>
      <c r="AC449" s="85" t="s">
        <v>153</v>
      </c>
      <c r="AD449" s="1" t="b">
        <f>ISERROR(FIND(G449, AC449))</f>
        <v>1</v>
      </c>
      <c r="AE449" s="1" t="b">
        <f>ISERROR(FIND(E449, AC449))</f>
        <v>1</v>
      </c>
      <c r="AF449" s="1" t="str">
        <f t="shared" si="46"/>
        <v>Chyba</v>
      </c>
    </row>
    <row r="450" spans="1:32" ht="14.1" customHeight="1" x14ac:dyDescent="0.2">
      <c r="A450" s="38">
        <v>253</v>
      </c>
      <c r="B450" s="37" t="s">
        <v>151</v>
      </c>
      <c r="C450" s="37" t="s">
        <v>150</v>
      </c>
      <c r="D450" s="36" t="s">
        <v>7</v>
      </c>
      <c r="E450" s="35" t="s">
        <v>149</v>
      </c>
      <c r="F450" s="53" t="s">
        <v>51</v>
      </c>
      <c r="G450" s="52">
        <v>390.97500000000002</v>
      </c>
      <c r="H450" s="51"/>
      <c r="I450" s="31">
        <v>2010</v>
      </c>
      <c r="J450" s="100">
        <v>44927</v>
      </c>
      <c r="K450" s="100"/>
      <c r="L450" s="42" t="s">
        <v>14</v>
      </c>
      <c r="M450" s="31">
        <v>2010</v>
      </c>
      <c r="N450" s="29" t="s">
        <v>152</v>
      </c>
      <c r="O450" s="28">
        <v>44931</v>
      </c>
      <c r="P450" s="28">
        <f t="shared" si="49"/>
        <v>46757</v>
      </c>
      <c r="Q450" s="28" t="str">
        <f>VLOOKUP(E450,'[1]PZ a UTZ'!$C$341:$H$464,5,FALSE)</f>
        <v>PZ 718/12-E.49</v>
      </c>
      <c r="R450" s="28">
        <f>VLOOKUP(E450,'[1]PZ a UTZ'!$C$341:$H$464,6,FALSE)</f>
        <v>43628</v>
      </c>
      <c r="S450" s="28">
        <f>EDATE(R450,60)</f>
        <v>45455</v>
      </c>
      <c r="T450" s="27" t="s">
        <v>55</v>
      </c>
      <c r="U450" s="26">
        <v>724214467</v>
      </c>
      <c r="V450" s="25" t="str">
        <f>VLOOKUP(U450,'[1]Tel.sez.'!$C$42:$D$221,2,FALSE)</f>
        <v>CHODOVÁ PLANÁ</v>
      </c>
      <c r="W450" s="24"/>
      <c r="AC450" s="124" t="s">
        <v>95</v>
      </c>
      <c r="AD450" s="1" t="b">
        <f>ISERROR(FIND(G450, AC450))</f>
        <v>1</v>
      </c>
      <c r="AE450" s="1" t="b">
        <f>ISERROR(FIND(E450, AC450))</f>
        <v>1</v>
      </c>
      <c r="AF450" s="1" t="str">
        <f t="shared" ref="AF450:AF513" si="50">IF(AD450=AE450,"Chyba","Ano")</f>
        <v>Chyba</v>
      </c>
    </row>
    <row r="451" spans="1:32" ht="14.1" customHeight="1" x14ac:dyDescent="0.2">
      <c r="A451" s="38">
        <v>254</v>
      </c>
      <c r="B451" s="115" t="s">
        <v>151</v>
      </c>
      <c r="C451" s="115" t="s">
        <v>150</v>
      </c>
      <c r="D451" s="114" t="s">
        <v>65</v>
      </c>
      <c r="E451" s="132" t="s">
        <v>149</v>
      </c>
      <c r="F451" s="112" t="s">
        <v>51</v>
      </c>
      <c r="G451" s="111">
        <v>390.97500000000002</v>
      </c>
      <c r="H451" s="110" t="s">
        <v>63</v>
      </c>
      <c r="I451" s="108">
        <v>2010</v>
      </c>
      <c r="J451" s="131">
        <v>44927</v>
      </c>
      <c r="K451" s="131"/>
      <c r="L451" s="107" t="s">
        <v>14</v>
      </c>
      <c r="M451" s="130">
        <v>2010</v>
      </c>
      <c r="N451" s="118" t="s">
        <v>148</v>
      </c>
      <c r="O451" s="106">
        <v>44931</v>
      </c>
      <c r="P451" s="106">
        <f t="shared" si="49"/>
        <v>46757</v>
      </c>
      <c r="Q451" s="74"/>
      <c r="R451" s="74"/>
      <c r="S451" s="74"/>
      <c r="T451" s="105" t="s">
        <v>55</v>
      </c>
      <c r="U451" s="104">
        <v>724214467</v>
      </c>
      <c r="V451" s="25" t="str">
        <f>VLOOKUP(U451,'[1]Tel.sez.'!$C$42:$D$221,2,FALSE)</f>
        <v>CHODOVÁ PLANÁ</v>
      </c>
      <c r="W451" s="24"/>
      <c r="AC451" s="129" t="s">
        <v>147</v>
      </c>
      <c r="AD451" s="1" t="b">
        <f>ISERROR(FIND(G451, AC451))</f>
        <v>1</v>
      </c>
      <c r="AE451" s="1" t="b">
        <f>ISERROR(FIND(E451, AC451))</f>
        <v>1</v>
      </c>
      <c r="AF451" s="1" t="str">
        <f t="shared" si="50"/>
        <v>Chyba</v>
      </c>
    </row>
    <row r="452" spans="1:32" ht="14.1" customHeight="1" x14ac:dyDescent="0.2">
      <c r="A452" s="38">
        <v>96</v>
      </c>
      <c r="B452" s="103" t="s">
        <v>146</v>
      </c>
      <c r="C452" s="102" t="s">
        <v>145</v>
      </c>
      <c r="D452" s="101" t="s">
        <v>37</v>
      </c>
      <c r="E452" s="35" t="s">
        <v>144</v>
      </c>
      <c r="F452" s="53" t="s">
        <v>51</v>
      </c>
      <c r="G452" s="52">
        <v>396.93599999999998</v>
      </c>
      <c r="H452" s="32" t="s">
        <v>143</v>
      </c>
      <c r="I452" s="31">
        <v>2011</v>
      </c>
      <c r="J452" s="100">
        <v>44228</v>
      </c>
      <c r="K452" s="100"/>
      <c r="L452" s="42" t="s">
        <v>14</v>
      </c>
      <c r="M452" s="50">
        <v>2011</v>
      </c>
      <c r="N452" s="29" t="s">
        <v>142</v>
      </c>
      <c r="O452" s="28">
        <v>44249</v>
      </c>
      <c r="P452" s="28">
        <f t="shared" ref="P452:P483" si="51">EDATE(O452,60)</f>
        <v>46075</v>
      </c>
      <c r="Q452" s="28" t="str">
        <f>VLOOKUP(E452,'[1]PZ a UTZ'!C490:H583,5,FALSE)</f>
        <v>PZ 724/12-E.49</v>
      </c>
      <c r="R452" s="28">
        <f>VLOOKUP(E452,'[1]PZ a UTZ'!C490:H583,6,FALSE)</f>
        <v>44258</v>
      </c>
      <c r="S452" s="28">
        <f>EDATE(R452,60)</f>
        <v>46084</v>
      </c>
      <c r="T452" s="27" t="s">
        <v>116</v>
      </c>
      <c r="U452" s="26">
        <v>725582094</v>
      </c>
      <c r="V452" s="25" t="str">
        <f>VLOOKUP(U452,'[1]Tel.sez.'!$C$42:$D$221,2,FALSE)</f>
        <v>Nemoc</v>
      </c>
      <c r="W452" s="24"/>
      <c r="AC452" s="126" t="s">
        <v>141</v>
      </c>
      <c r="AD452" s="1" t="b">
        <f>ISERROR(FIND(G452, AC452))</f>
        <v>1</v>
      </c>
      <c r="AE452" s="1" t="b">
        <f>ISERROR(FIND(E452, AC452))</f>
        <v>1</v>
      </c>
      <c r="AF452" s="1" t="str">
        <f t="shared" si="50"/>
        <v>Chyba</v>
      </c>
    </row>
    <row r="453" spans="1:32" ht="14.1" customHeight="1" x14ac:dyDescent="0.2">
      <c r="A453" s="38">
        <v>99</v>
      </c>
      <c r="B453" s="48" t="s">
        <v>138</v>
      </c>
      <c r="C453" s="47" t="s">
        <v>137</v>
      </c>
      <c r="D453" s="36" t="s">
        <v>7</v>
      </c>
      <c r="E453" s="35" t="s">
        <v>136</v>
      </c>
      <c r="F453" s="53" t="s">
        <v>51</v>
      </c>
      <c r="G453" s="52">
        <v>396.93599999999998</v>
      </c>
      <c r="H453" s="51"/>
      <c r="I453" s="50">
        <v>2011</v>
      </c>
      <c r="J453" s="116">
        <v>44228</v>
      </c>
      <c r="K453" s="116"/>
      <c r="L453" s="42" t="s">
        <v>14</v>
      </c>
      <c r="M453" s="50">
        <v>2011</v>
      </c>
      <c r="N453" s="42" t="s">
        <v>140</v>
      </c>
      <c r="O453" s="28">
        <v>44257</v>
      </c>
      <c r="P453" s="28">
        <f t="shared" si="51"/>
        <v>46083</v>
      </c>
      <c r="Q453" s="28" t="str">
        <f>VLOOKUP(E453,'[1]PZ a UTZ'!$C$341:$H$464,5,FALSE)</f>
        <v>PZ 723/12-E.49</v>
      </c>
      <c r="R453" s="28">
        <f>VLOOKUP(E453,'[1]PZ a UTZ'!$C$341:$H$464,6,FALSE)</f>
        <v>44257</v>
      </c>
      <c r="S453" s="28">
        <f>EDATE(R453,60)</f>
        <v>46083</v>
      </c>
      <c r="T453" s="27" t="s">
        <v>55</v>
      </c>
      <c r="U453" s="26">
        <v>724214467</v>
      </c>
      <c r="V453" s="25" t="str">
        <f>VLOOKUP(U453,'[1]Tel.sez.'!$C$42:$D$221,2,FALSE)</f>
        <v>CHODOVÁ PLANÁ</v>
      </c>
      <c r="W453" s="24"/>
      <c r="AC453" s="126" t="s">
        <v>139</v>
      </c>
      <c r="AD453" s="1" t="b">
        <f>ISERROR(FIND(G453, AC453))</f>
        <v>1</v>
      </c>
      <c r="AE453" s="1" t="b">
        <f>ISERROR(FIND(E453, AC453))</f>
        <v>1</v>
      </c>
      <c r="AF453" s="1" t="str">
        <f t="shared" si="50"/>
        <v>Chyba</v>
      </c>
    </row>
    <row r="454" spans="1:32" ht="14.1" customHeight="1" x14ac:dyDescent="0.2">
      <c r="A454" s="38">
        <v>100</v>
      </c>
      <c r="B454" s="123" t="s">
        <v>138</v>
      </c>
      <c r="C454" s="122" t="s">
        <v>137</v>
      </c>
      <c r="D454" s="114" t="s">
        <v>65</v>
      </c>
      <c r="E454" s="113" t="s">
        <v>136</v>
      </c>
      <c r="F454" s="112" t="s">
        <v>51</v>
      </c>
      <c r="G454" s="111">
        <v>396.93599999999998</v>
      </c>
      <c r="H454" s="110" t="s">
        <v>63</v>
      </c>
      <c r="I454" s="108">
        <v>2011</v>
      </c>
      <c r="J454" s="109">
        <v>44256</v>
      </c>
      <c r="K454" s="109"/>
      <c r="L454" s="107" t="s">
        <v>14</v>
      </c>
      <c r="M454" s="108">
        <v>2011</v>
      </c>
      <c r="N454" s="107" t="s">
        <v>135</v>
      </c>
      <c r="O454" s="106">
        <v>44257</v>
      </c>
      <c r="P454" s="106">
        <f t="shared" si="51"/>
        <v>46083</v>
      </c>
      <c r="Q454" s="74"/>
      <c r="R454" s="74"/>
      <c r="S454" s="74"/>
      <c r="T454" s="105" t="s">
        <v>55</v>
      </c>
      <c r="U454" s="104">
        <v>724214467</v>
      </c>
      <c r="V454" s="25" t="str">
        <f>VLOOKUP(U454,'[1]Tel.sez.'!$C$42:$D$221,2,FALSE)</f>
        <v>CHODOVÁ PLANÁ</v>
      </c>
      <c r="W454" s="24"/>
      <c r="AC454" s="129" t="s">
        <v>134</v>
      </c>
      <c r="AD454" s="1" t="b">
        <f>ISERROR(FIND(G454, AC454))</f>
        <v>1</v>
      </c>
      <c r="AE454" s="1" t="b">
        <f>ISERROR(FIND(E454, AC454))</f>
        <v>1</v>
      </c>
      <c r="AF454" s="1" t="str">
        <f t="shared" si="50"/>
        <v>Chyba</v>
      </c>
    </row>
    <row r="455" spans="1:32" ht="14.1" customHeight="1" x14ac:dyDescent="0.2">
      <c r="A455" s="38">
        <v>33</v>
      </c>
      <c r="B455" s="103" t="s">
        <v>133</v>
      </c>
      <c r="C455" s="102" t="s">
        <v>132</v>
      </c>
      <c r="D455" s="101" t="s">
        <v>37</v>
      </c>
      <c r="E455" s="35" t="s">
        <v>131</v>
      </c>
      <c r="F455" s="53" t="s">
        <v>51</v>
      </c>
      <c r="G455" s="52">
        <v>403.899</v>
      </c>
      <c r="H455" s="32" t="s">
        <v>130</v>
      </c>
      <c r="I455" s="31">
        <v>2010</v>
      </c>
      <c r="J455" s="128">
        <v>43983</v>
      </c>
      <c r="K455" s="128"/>
      <c r="L455" s="42" t="s">
        <v>14</v>
      </c>
      <c r="M455" s="31">
        <v>2010</v>
      </c>
      <c r="N455" s="128" t="s">
        <v>129</v>
      </c>
      <c r="O455" s="28">
        <v>44007</v>
      </c>
      <c r="P455" s="28">
        <f t="shared" si="51"/>
        <v>45833</v>
      </c>
      <c r="Q455" s="28" t="str">
        <f>VLOOKUP(E455,'[1]PZ a UTZ'!C491:H584,5,FALSE)</f>
        <v>PZ 722/12-E.49</v>
      </c>
      <c r="R455" s="28">
        <f>VLOOKUP(E455,'[1]PZ a UTZ'!C491:H584,6,FALSE)</f>
        <v>44007</v>
      </c>
      <c r="S455" s="28">
        <f>EDATE(R455,60)</f>
        <v>45833</v>
      </c>
      <c r="T455" s="27" t="s">
        <v>116</v>
      </c>
      <c r="U455" s="26">
        <v>725582094</v>
      </c>
      <c r="V455" s="25" t="str">
        <f>VLOOKUP(U455,'[1]Tel.sez.'!$C$42:$D$221,2,FALSE)</f>
        <v>Nemoc</v>
      </c>
      <c r="W455" s="24"/>
      <c r="AC455" s="126" t="s">
        <v>126</v>
      </c>
      <c r="AD455" s="1" t="b">
        <f>ISERROR(FIND(G455, AC455))</f>
        <v>1</v>
      </c>
      <c r="AE455" s="1" t="b">
        <f>ISERROR(FIND(E455, AC455))</f>
        <v>1</v>
      </c>
      <c r="AF455" s="1" t="str">
        <f t="shared" si="50"/>
        <v>Chyba</v>
      </c>
    </row>
    <row r="456" spans="1:32" ht="14.1" customHeight="1" x14ac:dyDescent="0.2">
      <c r="A456" s="38">
        <v>227</v>
      </c>
      <c r="B456" s="37" t="s">
        <v>125</v>
      </c>
      <c r="C456" s="37" t="s">
        <v>124</v>
      </c>
      <c r="D456" s="36" t="s">
        <v>7</v>
      </c>
      <c r="E456" s="35" t="s">
        <v>123</v>
      </c>
      <c r="F456" s="53" t="s">
        <v>51</v>
      </c>
      <c r="G456" s="52">
        <v>403.899</v>
      </c>
      <c r="H456" s="51" t="s">
        <v>128</v>
      </c>
      <c r="I456" s="50">
        <v>2010</v>
      </c>
      <c r="J456" s="29">
        <v>44713</v>
      </c>
      <c r="K456" s="29"/>
      <c r="L456" s="42" t="s">
        <v>14</v>
      </c>
      <c r="M456" s="50">
        <v>2010</v>
      </c>
      <c r="N456" s="29" t="s">
        <v>127</v>
      </c>
      <c r="O456" s="28">
        <v>44739</v>
      </c>
      <c r="P456" s="28">
        <f t="shared" si="51"/>
        <v>46565</v>
      </c>
      <c r="Q456" s="28" t="str">
        <f>VLOOKUP(E456,'[1]PZ a UTZ'!$C$341:$H$464,5,FALSE)</f>
        <v>PZ 721/12-E.49</v>
      </c>
      <c r="R456" s="28">
        <f>VLOOKUP(E456,'[1]PZ a UTZ'!$C$341:$H$464,6,FALSE)</f>
        <v>43655</v>
      </c>
      <c r="S456" s="28">
        <f>EDATE(R456,60)</f>
        <v>45482</v>
      </c>
      <c r="T456" s="27" t="s">
        <v>116</v>
      </c>
      <c r="U456" s="26">
        <v>725582094</v>
      </c>
      <c r="V456" s="25" t="str">
        <f>VLOOKUP(U456,'[1]Tel.sez.'!$C$42:$D$221,2,FALSE)</f>
        <v>Nemoc</v>
      </c>
      <c r="W456" s="24"/>
      <c r="AC456" s="125" t="s">
        <v>126</v>
      </c>
      <c r="AD456" s="1" t="b">
        <f>ISERROR(FIND(G456, AC456))</f>
        <v>1</v>
      </c>
      <c r="AE456" s="1" t="b">
        <f>ISERROR(FIND(E456, AC456))</f>
        <v>1</v>
      </c>
      <c r="AF456" s="1" t="str">
        <f t="shared" si="50"/>
        <v>Chyba</v>
      </c>
    </row>
    <row r="457" spans="1:32" ht="14.1" customHeight="1" x14ac:dyDescent="0.2">
      <c r="A457" s="38">
        <v>228</v>
      </c>
      <c r="B457" s="115" t="s">
        <v>125</v>
      </c>
      <c r="C457" s="115" t="s">
        <v>124</v>
      </c>
      <c r="D457" s="114" t="s">
        <v>65</v>
      </c>
      <c r="E457" s="113" t="s">
        <v>123</v>
      </c>
      <c r="F457" s="112" t="s">
        <v>51</v>
      </c>
      <c r="G457" s="111">
        <v>403.899</v>
      </c>
      <c r="H457" s="110" t="s">
        <v>63</v>
      </c>
      <c r="I457" s="108">
        <v>2009</v>
      </c>
      <c r="J457" s="109">
        <v>44713</v>
      </c>
      <c r="K457" s="109"/>
      <c r="L457" s="107" t="s">
        <v>14</v>
      </c>
      <c r="M457" s="108">
        <v>2010</v>
      </c>
      <c r="N457" s="107" t="s">
        <v>122</v>
      </c>
      <c r="O457" s="106">
        <v>44739</v>
      </c>
      <c r="P457" s="106">
        <f t="shared" si="51"/>
        <v>46565</v>
      </c>
      <c r="Q457" s="74"/>
      <c r="R457" s="74"/>
      <c r="S457" s="74"/>
      <c r="T457" s="105" t="s">
        <v>116</v>
      </c>
      <c r="U457" s="104">
        <v>725582094</v>
      </c>
      <c r="V457" s="25" t="str">
        <f>VLOOKUP(U457,'[1]Tel.sez.'!$C$42:$D$221,2,FALSE)</f>
        <v>Nemoc</v>
      </c>
      <c r="W457" s="24"/>
      <c r="AC457" s="127" t="s">
        <v>38</v>
      </c>
      <c r="AD457" s="1" t="b">
        <f>ISERROR(FIND(G457, AC457))</f>
        <v>1</v>
      </c>
      <c r="AE457" s="1" t="b">
        <f>ISERROR(FIND(E457, AC457))</f>
        <v>1</v>
      </c>
      <c r="AF457" s="1" t="str">
        <f t="shared" si="50"/>
        <v>Chyba</v>
      </c>
    </row>
    <row r="458" spans="1:32" ht="14.1" customHeight="1" x14ac:dyDescent="0.2">
      <c r="A458" s="38">
        <v>98</v>
      </c>
      <c r="B458" s="48" t="s">
        <v>121</v>
      </c>
      <c r="C458" s="47" t="s">
        <v>120</v>
      </c>
      <c r="D458" s="117" t="s">
        <v>53</v>
      </c>
      <c r="E458" s="35" t="s">
        <v>119</v>
      </c>
      <c r="F458" s="53" t="s">
        <v>51</v>
      </c>
      <c r="G458" s="32">
        <v>403.91899999999998</v>
      </c>
      <c r="H458" s="32" t="s">
        <v>118</v>
      </c>
      <c r="I458" s="31">
        <v>2011</v>
      </c>
      <c r="J458" s="29">
        <v>44256</v>
      </c>
      <c r="K458" s="29"/>
      <c r="L458" s="42" t="s">
        <v>14</v>
      </c>
      <c r="M458" s="50">
        <v>2011</v>
      </c>
      <c r="N458" s="29" t="s">
        <v>117</v>
      </c>
      <c r="O458" s="28">
        <v>44257</v>
      </c>
      <c r="P458" s="28">
        <f t="shared" si="51"/>
        <v>46083</v>
      </c>
      <c r="Q458" s="28" t="str">
        <f>VLOOKUP(G458,'[1]PZ a UTZ'!$E$2:$H$335,3,FALSE)</f>
        <v>PZ 720/12-E.49</v>
      </c>
      <c r="R458" s="28">
        <f>VLOOKUP(G458,'[1]PZ a UTZ'!$E$2:$H$335,4,FALSE)</f>
        <v>44258</v>
      </c>
      <c r="S458" s="28">
        <f>EDATE(R458,60)</f>
        <v>46084</v>
      </c>
      <c r="T458" s="27" t="s">
        <v>116</v>
      </c>
      <c r="U458" s="26">
        <v>725582094</v>
      </c>
      <c r="V458" s="25" t="str">
        <f>VLOOKUP(U458,'[1]Tel.sez.'!$C$42:$D$221,2,FALSE)</f>
        <v>Nemoc</v>
      </c>
      <c r="W458" s="24"/>
      <c r="AC458" s="126" t="s">
        <v>70</v>
      </c>
      <c r="AD458" s="1" t="b">
        <f>ISERROR(FIND(G458, AC458))</f>
        <v>1</v>
      </c>
      <c r="AE458" s="1" t="b">
        <f>ISERROR(FIND(E458, AC458))</f>
        <v>1</v>
      </c>
      <c r="AF458" s="1" t="str">
        <f t="shared" si="50"/>
        <v>Chyba</v>
      </c>
    </row>
    <row r="459" spans="1:32" ht="14.1" customHeight="1" x14ac:dyDescent="0.2">
      <c r="A459" s="38">
        <v>385</v>
      </c>
      <c r="B459" s="48" t="s">
        <v>108</v>
      </c>
      <c r="C459" s="47" t="s">
        <v>107</v>
      </c>
      <c r="D459" s="36" t="s">
        <v>7</v>
      </c>
      <c r="E459" s="35" t="s">
        <v>115</v>
      </c>
      <c r="F459" s="53" t="s">
        <v>51</v>
      </c>
      <c r="G459" s="52">
        <v>408.60399999999998</v>
      </c>
      <c r="H459" s="51"/>
      <c r="I459" s="50">
        <v>2009</v>
      </c>
      <c r="J459" s="29">
        <v>43647</v>
      </c>
      <c r="K459" s="29"/>
      <c r="L459" s="42" t="s">
        <v>14</v>
      </c>
      <c r="M459" s="50">
        <v>2009</v>
      </c>
      <c r="N459" s="29" t="s">
        <v>114</v>
      </c>
      <c r="O459" s="28">
        <v>45482</v>
      </c>
      <c r="P459" s="28">
        <f t="shared" si="51"/>
        <v>47308</v>
      </c>
      <c r="Q459" s="28" t="str">
        <f>VLOOKUP(E459,'[1]PZ a UTZ'!$C$341:$H$464,5,FALSE)</f>
        <v>PZ 1717/09-E.49</v>
      </c>
      <c r="R459" s="28">
        <f>VLOOKUP(E459,'[1]PZ a UTZ'!$C$341:$H$464,6,FALSE)</f>
        <v>43623</v>
      </c>
      <c r="S459" s="28">
        <f>EDATE(R459,60)</f>
        <v>45450</v>
      </c>
      <c r="T459" s="27" t="s">
        <v>98</v>
      </c>
      <c r="U459" s="26">
        <v>725741946</v>
      </c>
      <c r="V459" s="25" t="str">
        <f>VLOOKUP(U459,'[1]Tel.sez.'!$C$42:$D$221,2,FALSE)</f>
        <v>KŘIMICE</v>
      </c>
      <c r="W459" s="24"/>
      <c r="AC459" s="125" t="s">
        <v>70</v>
      </c>
      <c r="AD459" s="1" t="b">
        <f>ISERROR(FIND(G459, AC459))</f>
        <v>1</v>
      </c>
      <c r="AE459" s="1" t="b">
        <f>ISERROR(FIND(E459, AC459))</f>
        <v>1</v>
      </c>
      <c r="AF459" s="1" t="str">
        <f t="shared" si="50"/>
        <v>Chyba</v>
      </c>
    </row>
    <row r="460" spans="1:32" ht="14.1" customHeight="1" x14ac:dyDescent="0.2">
      <c r="A460" s="38">
        <v>386</v>
      </c>
      <c r="B460" s="103" t="s">
        <v>113</v>
      </c>
      <c r="C460" s="102" t="s">
        <v>112</v>
      </c>
      <c r="D460" s="101" t="s">
        <v>37</v>
      </c>
      <c r="E460" s="35" t="s">
        <v>111</v>
      </c>
      <c r="F460" s="53" t="s">
        <v>51</v>
      </c>
      <c r="G460" s="33">
        <v>408.60399999999998</v>
      </c>
      <c r="H460" s="32"/>
      <c r="I460" s="31">
        <v>2009</v>
      </c>
      <c r="J460" s="29">
        <v>43647</v>
      </c>
      <c r="K460" s="29"/>
      <c r="L460" s="42" t="s">
        <v>14</v>
      </c>
      <c r="M460" s="50">
        <v>2009</v>
      </c>
      <c r="N460" s="29" t="s">
        <v>110</v>
      </c>
      <c r="O460" s="28">
        <v>45482</v>
      </c>
      <c r="P460" s="28">
        <f t="shared" si="51"/>
        <v>47308</v>
      </c>
      <c r="Q460" s="28" t="str">
        <f>VLOOKUP(E460,'[1]PZ a UTZ'!C492:H585,5,FALSE)</f>
        <v>PZ 1716/09-E.49</v>
      </c>
      <c r="R460" s="28">
        <f>VLOOKUP(E460,'[1]PZ a UTZ'!C492:H585,6,FALSE)</f>
        <v>44980</v>
      </c>
      <c r="S460" s="28">
        <f>EDATE(R460,60)</f>
        <v>46806</v>
      </c>
      <c r="T460" s="27" t="s">
        <v>98</v>
      </c>
      <c r="U460" s="26">
        <v>725741946</v>
      </c>
      <c r="V460" s="25" t="str">
        <f>VLOOKUP(U460,'[1]Tel.sez.'!$C$42:$D$221,2,FALSE)</f>
        <v>KŘIMICE</v>
      </c>
      <c r="W460" s="24"/>
      <c r="AC460" s="124" t="s">
        <v>109</v>
      </c>
      <c r="AD460" s="1" t="b">
        <f>ISERROR(FIND(G460, AC460))</f>
        <v>1</v>
      </c>
      <c r="AE460" s="1" t="b">
        <f>ISERROR(FIND(E460, AC460))</f>
        <v>1</v>
      </c>
      <c r="AF460" s="1" t="str">
        <f t="shared" si="50"/>
        <v>Chyba</v>
      </c>
    </row>
    <row r="461" spans="1:32" ht="14.1" customHeight="1" x14ac:dyDescent="0.2">
      <c r="A461" s="38">
        <v>387</v>
      </c>
      <c r="B461" s="123" t="s">
        <v>108</v>
      </c>
      <c r="C461" s="122" t="s">
        <v>107</v>
      </c>
      <c r="D461" s="114" t="s">
        <v>65</v>
      </c>
      <c r="E461" s="113" t="s">
        <v>106</v>
      </c>
      <c r="F461" s="112" t="s">
        <v>51</v>
      </c>
      <c r="G461" s="111">
        <v>408.60399999999998</v>
      </c>
      <c r="H461" s="110" t="s">
        <v>63</v>
      </c>
      <c r="I461" s="108">
        <v>2009</v>
      </c>
      <c r="J461" s="118">
        <v>43647</v>
      </c>
      <c r="K461" s="118"/>
      <c r="L461" s="107" t="s">
        <v>14</v>
      </c>
      <c r="M461" s="108">
        <v>2009</v>
      </c>
      <c r="N461" s="118" t="s">
        <v>105</v>
      </c>
      <c r="O461" s="106">
        <v>45482</v>
      </c>
      <c r="P461" s="106">
        <f t="shared" si="51"/>
        <v>47308</v>
      </c>
      <c r="Q461" s="74"/>
      <c r="R461" s="74"/>
      <c r="S461" s="74"/>
      <c r="T461" s="105" t="s">
        <v>98</v>
      </c>
      <c r="U461" s="104">
        <v>725741946</v>
      </c>
      <c r="V461" s="25" t="str">
        <f>VLOOKUP(U461,'[1]Tel.sez.'!$C$42:$D$221,2,FALSE)</f>
        <v>KŘIMICE</v>
      </c>
      <c r="W461" s="24"/>
      <c r="AC461" s="121" t="s">
        <v>104</v>
      </c>
      <c r="AD461" s="1" t="b">
        <f>ISERROR(FIND(G461, AC461))</f>
        <v>1</v>
      </c>
      <c r="AE461" s="1" t="b">
        <f>ISERROR(FIND(E461, AC461))</f>
        <v>1</v>
      </c>
      <c r="AF461" s="1" t="str">
        <f t="shared" si="50"/>
        <v>Chyba</v>
      </c>
    </row>
    <row r="462" spans="1:32" ht="14.1" customHeight="1" x14ac:dyDescent="0.2">
      <c r="A462" s="38">
        <v>384</v>
      </c>
      <c r="B462" s="48" t="s">
        <v>103</v>
      </c>
      <c r="C462" s="47" t="s">
        <v>102</v>
      </c>
      <c r="D462" s="117" t="s">
        <v>53</v>
      </c>
      <c r="E462" s="35" t="s">
        <v>101</v>
      </c>
      <c r="F462" s="53" t="s">
        <v>51</v>
      </c>
      <c r="G462" s="32">
        <v>408.86399999999998</v>
      </c>
      <c r="H462" s="32" t="s">
        <v>100</v>
      </c>
      <c r="I462" s="31">
        <v>2009</v>
      </c>
      <c r="J462" s="29">
        <v>43647</v>
      </c>
      <c r="K462" s="29"/>
      <c r="L462" s="42" t="s">
        <v>14</v>
      </c>
      <c r="M462" s="50">
        <v>2009</v>
      </c>
      <c r="N462" s="29" t="s">
        <v>99</v>
      </c>
      <c r="O462" s="28">
        <v>45482</v>
      </c>
      <c r="P462" s="28">
        <f t="shared" si="51"/>
        <v>47308</v>
      </c>
      <c r="Q462" s="28" t="str">
        <f>VLOOKUP(G462,'[1]PZ a UTZ'!$E$2:$H$335,3,FALSE)</f>
        <v>PZ 1715/09-E.49</v>
      </c>
      <c r="R462" s="28">
        <f>VLOOKUP(G462,'[1]PZ a UTZ'!$E$2:$H$335,4,FALSE)</f>
        <v>43623</v>
      </c>
      <c r="S462" s="28">
        <f>EDATE(R462,60)</f>
        <v>45450</v>
      </c>
      <c r="T462" s="27" t="s">
        <v>98</v>
      </c>
      <c r="U462" s="26">
        <v>725741946</v>
      </c>
      <c r="V462" s="25" t="str">
        <f>VLOOKUP(U462,'[1]Tel.sez.'!$C$42:$D$221,2,FALSE)</f>
        <v>KŘIMICE</v>
      </c>
      <c r="W462" s="24"/>
      <c r="AC462" s="120" t="s">
        <v>0</v>
      </c>
      <c r="AD462" s="1" t="b">
        <f>ISERROR(FIND(G462, AC462))</f>
        <v>1</v>
      </c>
      <c r="AE462" s="1" t="b">
        <f>ISERROR(FIND(E462, AC462))</f>
        <v>1</v>
      </c>
      <c r="AF462" s="1" t="str">
        <f t="shared" si="50"/>
        <v>Chyba</v>
      </c>
    </row>
    <row r="463" spans="1:32" ht="14.1" customHeight="1" x14ac:dyDescent="0.2">
      <c r="A463" s="38">
        <v>390</v>
      </c>
      <c r="B463" s="37" t="s">
        <v>94</v>
      </c>
      <c r="C463" s="37" t="s">
        <v>93</v>
      </c>
      <c r="D463" s="36" t="s">
        <v>7</v>
      </c>
      <c r="E463" s="35" t="s">
        <v>97</v>
      </c>
      <c r="F463" s="53" t="s">
        <v>51</v>
      </c>
      <c r="G463" s="52">
        <v>412.55700000000002</v>
      </c>
      <c r="H463" s="51"/>
      <c r="I463" s="50">
        <v>2009</v>
      </c>
      <c r="J463" s="29">
        <v>43647</v>
      </c>
      <c r="K463" s="29"/>
      <c r="L463" s="42" t="s">
        <v>14</v>
      </c>
      <c r="M463" s="50">
        <v>2009</v>
      </c>
      <c r="N463" s="29" t="s">
        <v>96</v>
      </c>
      <c r="O463" s="28">
        <v>45489</v>
      </c>
      <c r="P463" s="28">
        <f t="shared" si="51"/>
        <v>47315</v>
      </c>
      <c r="Q463" s="28" t="str">
        <f>VLOOKUP(E463,'[1]PZ a UTZ'!$C$341:$H$464,5,FALSE)</f>
        <v>PZ 1711/09-E.49</v>
      </c>
      <c r="R463" s="28">
        <f>VLOOKUP(E463,'[1]PZ a UTZ'!$C$341:$H$464,6,FALSE)</f>
        <v>43634</v>
      </c>
      <c r="S463" s="28">
        <f>EDATE(R463,60)</f>
        <v>45461</v>
      </c>
      <c r="T463" s="27" t="s">
        <v>77</v>
      </c>
      <c r="U463" s="26">
        <v>721654457</v>
      </c>
      <c r="V463" s="25" t="str">
        <f>VLOOKUP(U463,'[1]Tel.sez.'!$C$42:$D$221,2,FALSE)</f>
        <v>PLANÁ</v>
      </c>
      <c r="W463" s="24"/>
      <c r="AC463" s="119" t="s">
        <v>95</v>
      </c>
      <c r="AD463" s="1" t="b">
        <f>ISERROR(FIND(G463, AC463))</f>
        <v>1</v>
      </c>
      <c r="AE463" s="1" t="b">
        <f>ISERROR(FIND(E463, AC463))</f>
        <v>1</v>
      </c>
      <c r="AF463" s="1" t="str">
        <f t="shared" si="50"/>
        <v>Chyba</v>
      </c>
    </row>
    <row r="464" spans="1:32" ht="14.1" customHeight="1" x14ac:dyDescent="0.2">
      <c r="A464" s="38">
        <v>391</v>
      </c>
      <c r="B464" s="115" t="s">
        <v>94</v>
      </c>
      <c r="C464" s="115" t="s">
        <v>93</v>
      </c>
      <c r="D464" s="114" t="s">
        <v>65</v>
      </c>
      <c r="E464" s="113" t="s">
        <v>92</v>
      </c>
      <c r="F464" s="112" t="s">
        <v>51</v>
      </c>
      <c r="G464" s="111">
        <v>412.55700000000002</v>
      </c>
      <c r="H464" s="110" t="s">
        <v>63</v>
      </c>
      <c r="I464" s="108">
        <v>2009</v>
      </c>
      <c r="J464" s="118">
        <v>43647</v>
      </c>
      <c r="K464" s="118"/>
      <c r="L464" s="107" t="s">
        <v>14</v>
      </c>
      <c r="M464" s="108">
        <v>2009</v>
      </c>
      <c r="N464" s="118" t="s">
        <v>91</v>
      </c>
      <c r="O464" s="106">
        <v>45489</v>
      </c>
      <c r="P464" s="106">
        <f t="shared" si="51"/>
        <v>47315</v>
      </c>
      <c r="Q464" s="74"/>
      <c r="R464" s="74"/>
      <c r="S464" s="74"/>
      <c r="T464" s="105" t="s">
        <v>77</v>
      </c>
      <c r="U464" s="104">
        <v>721654457</v>
      </c>
      <c r="V464" s="25" t="str">
        <f>VLOOKUP(U464,'[1]Tel.sez.'!$C$42:$D$221,2,FALSE)</f>
        <v>PLANÁ</v>
      </c>
      <c r="W464" s="24" t="s">
        <v>90</v>
      </c>
      <c r="AC464" s="85" t="s">
        <v>89</v>
      </c>
      <c r="AD464" s="1" t="b">
        <f>ISERROR(FIND(G464, AC464))</f>
        <v>1</v>
      </c>
      <c r="AE464" s="1" t="b">
        <f>ISERROR(FIND(E464, AC464))</f>
        <v>1</v>
      </c>
      <c r="AF464" s="1" t="str">
        <f t="shared" si="50"/>
        <v>Chyba</v>
      </c>
    </row>
    <row r="465" spans="1:32" ht="14.1" customHeight="1" x14ac:dyDescent="0.2">
      <c r="A465" s="38">
        <v>419</v>
      </c>
      <c r="B465" s="103" t="s">
        <v>88</v>
      </c>
      <c r="C465" s="102" t="s">
        <v>87</v>
      </c>
      <c r="D465" s="101" t="s">
        <v>37</v>
      </c>
      <c r="E465" s="35" t="s">
        <v>86</v>
      </c>
      <c r="F465" s="53" t="s">
        <v>51</v>
      </c>
      <c r="G465" s="52">
        <v>412.55700000000002</v>
      </c>
      <c r="H465" s="32" t="s">
        <v>85</v>
      </c>
      <c r="I465" s="31">
        <v>2009</v>
      </c>
      <c r="J465" s="100">
        <v>43709</v>
      </c>
      <c r="K465" s="100"/>
      <c r="L465" s="42" t="s">
        <v>14</v>
      </c>
      <c r="M465" s="50">
        <v>2009</v>
      </c>
      <c r="N465" s="29" t="s">
        <v>84</v>
      </c>
      <c r="O465" s="28">
        <v>45561</v>
      </c>
      <c r="P465" s="28">
        <f t="shared" si="51"/>
        <v>47387</v>
      </c>
      <c r="Q465" s="28" t="str">
        <f>VLOOKUP(E465,'[1]PZ a UTZ'!$C$470:$H$664,5,FALSE)</f>
        <v>PZ 2476/09-E.49</v>
      </c>
      <c r="R465" s="28">
        <f>VLOOKUP(E465,'[1]PZ a UTZ'!$C$470:$H$664,6,FALSE)</f>
        <v>43789</v>
      </c>
      <c r="S465" s="28">
        <f>EDATE(R465,60)</f>
        <v>45616</v>
      </c>
      <c r="T465" s="27" t="s">
        <v>77</v>
      </c>
      <c r="U465" s="26">
        <v>721654457</v>
      </c>
      <c r="V465" s="25" t="str">
        <f>VLOOKUP(U465,'[1]Tel.sez.'!$C$42:$D$221,2,FALSE)</f>
        <v>PLANÁ</v>
      </c>
      <c r="W465" s="24"/>
      <c r="AC465" s="85" t="s">
        <v>83</v>
      </c>
      <c r="AD465" s="1" t="b">
        <f>ISERROR(FIND(G465, AC465))</f>
        <v>1</v>
      </c>
      <c r="AE465" s="1" t="b">
        <f>ISERROR(FIND(E465, AC465))</f>
        <v>1</v>
      </c>
      <c r="AF465" s="1" t="str">
        <f t="shared" si="50"/>
        <v>Chyba</v>
      </c>
    </row>
    <row r="466" spans="1:32" ht="14.1" customHeight="1" x14ac:dyDescent="0.2">
      <c r="A466" s="38">
        <v>415</v>
      </c>
      <c r="B466" s="48" t="s">
        <v>82</v>
      </c>
      <c r="C466" s="47" t="s">
        <v>81</v>
      </c>
      <c r="D466" s="117" t="s">
        <v>53</v>
      </c>
      <c r="E466" s="35" t="s">
        <v>80</v>
      </c>
      <c r="F466" s="53" t="s">
        <v>51</v>
      </c>
      <c r="G466" s="32">
        <v>416.55700000000002</v>
      </c>
      <c r="H466" s="32" t="s">
        <v>79</v>
      </c>
      <c r="I466" s="31">
        <v>2009</v>
      </c>
      <c r="J466" s="100">
        <v>43709</v>
      </c>
      <c r="K466" s="100"/>
      <c r="L466" s="42" t="s">
        <v>14</v>
      </c>
      <c r="M466" s="50">
        <v>2009</v>
      </c>
      <c r="N466" s="29" t="s">
        <v>78</v>
      </c>
      <c r="O466" s="28">
        <v>45560</v>
      </c>
      <c r="P466" s="28">
        <f t="shared" si="51"/>
        <v>47386</v>
      </c>
      <c r="Q466" s="28" t="str">
        <f>VLOOKUP(G466,'[1]PZ a UTZ'!$E$2:$H$335,3,FALSE)</f>
        <v>PZ 2483/09-E.49</v>
      </c>
      <c r="R466" s="28">
        <f>VLOOKUP(G466,'[1]PZ a UTZ'!$E$2:$H$335,4,FALSE)</f>
        <v>43790</v>
      </c>
      <c r="S466" s="28">
        <f>EDATE(R466,60)</f>
        <v>45617</v>
      </c>
      <c r="T466" s="27" t="s">
        <v>77</v>
      </c>
      <c r="U466" s="26">
        <v>721654457</v>
      </c>
      <c r="V466" s="25" t="str">
        <f>VLOOKUP(U466,'[1]Tel.sez.'!$C$42:$D$221,2,FALSE)</f>
        <v>PLANÁ</v>
      </c>
      <c r="W466" s="24"/>
      <c r="AC466" s="85" t="s">
        <v>76</v>
      </c>
      <c r="AD466" s="1" t="b">
        <f>ISERROR(FIND(G466, AC466))</f>
        <v>1</v>
      </c>
      <c r="AE466" s="1" t="b">
        <f>ISERROR(FIND(E466, AC466))</f>
        <v>1</v>
      </c>
      <c r="AF466" s="1" t="str">
        <f t="shared" si="50"/>
        <v>Chyba</v>
      </c>
    </row>
    <row r="467" spans="1:32" ht="14.1" customHeight="1" x14ac:dyDescent="0.2">
      <c r="A467" s="38">
        <v>416</v>
      </c>
      <c r="B467" s="48" t="s">
        <v>75</v>
      </c>
      <c r="C467" s="47" t="s">
        <v>74</v>
      </c>
      <c r="D467" s="117" t="s">
        <v>53</v>
      </c>
      <c r="E467" s="35" t="s">
        <v>73</v>
      </c>
      <c r="F467" s="53" t="s">
        <v>51</v>
      </c>
      <c r="G467" s="32">
        <v>417.12799999999999</v>
      </c>
      <c r="H467" s="32" t="s">
        <v>72</v>
      </c>
      <c r="I467" s="31">
        <v>2009</v>
      </c>
      <c r="J467" s="100">
        <v>43709</v>
      </c>
      <c r="K467" s="100"/>
      <c r="L467" s="42" t="s">
        <v>14</v>
      </c>
      <c r="M467" s="50">
        <v>2009</v>
      </c>
      <c r="N467" s="29" t="s">
        <v>71</v>
      </c>
      <c r="O467" s="28">
        <v>45560</v>
      </c>
      <c r="P467" s="28">
        <f t="shared" si="51"/>
        <v>47386</v>
      </c>
      <c r="Q467" s="28" t="str">
        <f>VLOOKUP(G467,'[1]PZ a UTZ'!$E$2:$H$335,3,FALSE)</f>
        <v>PZ 2482/09-E.49</v>
      </c>
      <c r="R467" s="28">
        <f>VLOOKUP(G467,'[1]PZ a UTZ'!$E$2:$H$335,4,FALSE)</f>
        <v>43789</v>
      </c>
      <c r="S467" s="28">
        <f>EDATE(R467,60)</f>
        <v>45616</v>
      </c>
      <c r="T467" s="27" t="s">
        <v>55</v>
      </c>
      <c r="U467" s="26">
        <v>724214467</v>
      </c>
      <c r="V467" s="25" t="str">
        <f>VLOOKUP(U467,'[1]Tel.sez.'!$C$42:$D$221,2,FALSE)</f>
        <v>CHODOVÁ PLANÁ</v>
      </c>
      <c r="W467" s="24"/>
      <c r="AC467" s="85" t="s">
        <v>70</v>
      </c>
      <c r="AD467" s="1" t="b">
        <f>ISERROR(FIND(G467, AC467))</f>
        <v>1</v>
      </c>
      <c r="AE467" s="1" t="b">
        <f>ISERROR(FIND(E467, AC467))</f>
        <v>1</v>
      </c>
      <c r="AF467" s="1" t="str">
        <f t="shared" si="50"/>
        <v>Chyba</v>
      </c>
    </row>
    <row r="468" spans="1:32" ht="14.1" customHeight="1" x14ac:dyDescent="0.2">
      <c r="A468" s="38">
        <v>408</v>
      </c>
      <c r="B468" s="37" t="s">
        <v>67</v>
      </c>
      <c r="C468" s="37" t="s">
        <v>66</v>
      </c>
      <c r="D468" s="36" t="s">
        <v>7</v>
      </c>
      <c r="E468" s="35" t="s">
        <v>64</v>
      </c>
      <c r="F468" s="53" t="s">
        <v>51</v>
      </c>
      <c r="G468" s="52">
        <v>417.54399999999998</v>
      </c>
      <c r="H468" s="51"/>
      <c r="I468" s="50">
        <v>2009</v>
      </c>
      <c r="J468" s="116">
        <v>43709</v>
      </c>
      <c r="K468" s="116"/>
      <c r="L468" s="42" t="s">
        <v>14</v>
      </c>
      <c r="M468" s="50">
        <v>2009</v>
      </c>
      <c r="N468" s="42" t="s">
        <v>69</v>
      </c>
      <c r="O468" s="28">
        <v>45541</v>
      </c>
      <c r="P468" s="28">
        <f t="shared" si="51"/>
        <v>47367</v>
      </c>
      <c r="Q468" s="28" t="str">
        <f>VLOOKUP(E468,'[1]PZ a UTZ'!$C$341:$H$464,5,FALSE)</f>
        <v>PZ 2474/09-E.49</v>
      </c>
      <c r="R468" s="28">
        <f>VLOOKUP(E468,'[1]PZ a UTZ'!$C$341:$H$464,6,FALSE)</f>
        <v>43789</v>
      </c>
      <c r="S468" s="28">
        <f>EDATE(R468,60)</f>
        <v>45616</v>
      </c>
      <c r="T468" s="27" t="s">
        <v>55</v>
      </c>
      <c r="U468" s="26">
        <v>724214467</v>
      </c>
      <c r="V468" s="25" t="str">
        <f>VLOOKUP(U468,'[1]Tel.sez.'!$C$42:$D$221,2,FALSE)</f>
        <v>CHODOVÁ PLANÁ</v>
      </c>
      <c r="W468" s="24"/>
      <c r="AC468" s="85" t="s">
        <v>68</v>
      </c>
      <c r="AD468" s="1" t="b">
        <f>ISERROR(FIND(G468, AC468))</f>
        <v>1</v>
      </c>
      <c r="AE468" s="1" t="b">
        <f>ISERROR(FIND(E468, AC468))</f>
        <v>1</v>
      </c>
      <c r="AF468" s="1" t="str">
        <f t="shared" si="50"/>
        <v>Chyba</v>
      </c>
    </row>
    <row r="469" spans="1:32" ht="14.1" customHeight="1" x14ac:dyDescent="0.2">
      <c r="A469" s="38">
        <v>409</v>
      </c>
      <c r="B469" s="115" t="s">
        <v>67</v>
      </c>
      <c r="C469" s="115" t="s">
        <v>66</v>
      </c>
      <c r="D469" s="114" t="s">
        <v>65</v>
      </c>
      <c r="E469" s="113" t="s">
        <v>64</v>
      </c>
      <c r="F469" s="112" t="s">
        <v>51</v>
      </c>
      <c r="G469" s="111">
        <v>417.54399999999998</v>
      </c>
      <c r="H469" s="110" t="s">
        <v>63</v>
      </c>
      <c r="I469" s="108">
        <v>2009</v>
      </c>
      <c r="J469" s="109">
        <v>43709</v>
      </c>
      <c r="K469" s="109"/>
      <c r="L469" s="107" t="s">
        <v>14</v>
      </c>
      <c r="M469" s="108">
        <v>2009</v>
      </c>
      <c r="N469" s="107" t="s">
        <v>62</v>
      </c>
      <c r="O469" s="106">
        <v>45541</v>
      </c>
      <c r="P469" s="106">
        <f t="shared" si="51"/>
        <v>47367</v>
      </c>
      <c r="Q469" s="74"/>
      <c r="R469" s="74"/>
      <c r="S469" s="74"/>
      <c r="T469" s="105" t="s">
        <v>55</v>
      </c>
      <c r="U469" s="104">
        <v>724214467</v>
      </c>
      <c r="V469" s="25" t="str">
        <f>VLOOKUP(U469,'[1]Tel.sez.'!$C$42:$D$221,2,FALSE)</f>
        <v>CHODOVÁ PLANÁ</v>
      </c>
      <c r="W469" s="24"/>
      <c r="AC469" s="85" t="s">
        <v>61</v>
      </c>
      <c r="AD469" s="1" t="b">
        <f>ISERROR(FIND(G469, AC469))</f>
        <v>1</v>
      </c>
      <c r="AE469" s="1" t="b">
        <f>ISERROR(FIND(E469, AC469))</f>
        <v>1</v>
      </c>
      <c r="AF469" s="1" t="str">
        <f t="shared" si="50"/>
        <v>Chyba</v>
      </c>
    </row>
    <row r="470" spans="1:32" ht="14.1" customHeight="1" x14ac:dyDescent="0.2">
      <c r="A470" s="38">
        <v>417</v>
      </c>
      <c r="B470" s="103" t="s">
        <v>60</v>
      </c>
      <c r="C470" s="102" t="s">
        <v>59</v>
      </c>
      <c r="D470" s="101" t="s">
        <v>37</v>
      </c>
      <c r="E470" s="35" t="s">
        <v>58</v>
      </c>
      <c r="F470" s="53" t="s">
        <v>51</v>
      </c>
      <c r="G470" s="33">
        <v>417.54399999999998</v>
      </c>
      <c r="H470" s="32" t="s">
        <v>57</v>
      </c>
      <c r="I470" s="31">
        <v>2009</v>
      </c>
      <c r="J470" s="100">
        <v>43709</v>
      </c>
      <c r="K470" s="100"/>
      <c r="L470" s="42" t="s">
        <v>14</v>
      </c>
      <c r="M470" s="50">
        <v>2009</v>
      </c>
      <c r="N470" s="29" t="s">
        <v>56</v>
      </c>
      <c r="O470" s="28">
        <v>45560</v>
      </c>
      <c r="P470" s="28">
        <f t="shared" si="51"/>
        <v>47386</v>
      </c>
      <c r="Q470" s="28" t="str">
        <f>VLOOKUP(E470,'[1]PZ a UTZ'!$C$470:$H$664,5,FALSE)</f>
        <v>PZ 2475/09-E.49</v>
      </c>
      <c r="R470" s="28">
        <f>VLOOKUP(E470,'[1]PZ a UTZ'!$C$470:$H$664,6,FALSE)</f>
        <v>43790</v>
      </c>
      <c r="S470" s="28">
        <f>EDATE(R470,60)</f>
        <v>45617</v>
      </c>
      <c r="T470" s="27" t="s">
        <v>55</v>
      </c>
      <c r="U470" s="26">
        <v>724214467</v>
      </c>
      <c r="V470" s="25" t="str">
        <f>VLOOKUP(U470,'[1]Tel.sez.'!$C$42:$D$221,2,FALSE)</f>
        <v>CHODOVÁ PLANÁ</v>
      </c>
      <c r="W470" s="24"/>
      <c r="AC470" s="85" t="s">
        <v>54</v>
      </c>
      <c r="AD470" s="1" t="b">
        <f>ISERROR(FIND(G470, AC470))</f>
        <v>1</v>
      </c>
      <c r="AE470" s="1" t="b">
        <f>ISERROR(FIND(E470, AC470))</f>
        <v>1</v>
      </c>
      <c r="AF470" s="1" t="str">
        <f t="shared" si="50"/>
        <v>Chyba</v>
      </c>
    </row>
    <row r="471" spans="1:32" ht="14.1" customHeight="1" x14ac:dyDescent="0.2">
      <c r="A471" s="38">
        <v>475</v>
      </c>
      <c r="B471" s="99"/>
      <c r="C471" s="98"/>
      <c r="D471" s="97" t="s">
        <v>53</v>
      </c>
      <c r="E471" s="96" t="s">
        <v>52</v>
      </c>
      <c r="F471" s="95" t="s">
        <v>51</v>
      </c>
      <c r="G471" s="94">
        <v>422.92</v>
      </c>
      <c r="H471" s="94" t="s">
        <v>50</v>
      </c>
      <c r="I471" s="93">
        <v>2009</v>
      </c>
      <c r="J471" s="91"/>
      <c r="K471" s="91"/>
      <c r="L471" s="91" t="s">
        <v>49</v>
      </c>
      <c r="M471" s="92"/>
      <c r="N471" s="91"/>
      <c r="O471" s="74">
        <v>39814</v>
      </c>
      <c r="P471" s="74">
        <f t="shared" si="51"/>
        <v>41640</v>
      </c>
      <c r="Q471" s="74"/>
      <c r="R471" s="74"/>
      <c r="S471" s="74"/>
      <c r="T471" s="90"/>
      <c r="U471" s="89"/>
      <c r="V471" s="88"/>
      <c r="W471" s="24"/>
      <c r="AC471" s="85" t="s">
        <v>48</v>
      </c>
      <c r="AD471" s="1" t="b">
        <f>ISERROR(FIND(G471, AC471))</f>
        <v>1</v>
      </c>
      <c r="AE471" s="1" t="b">
        <f>ISERROR(FIND(E471, AC471))</f>
        <v>1</v>
      </c>
      <c r="AF471" s="1" t="str">
        <f t="shared" si="50"/>
        <v>Chyba</v>
      </c>
    </row>
    <row r="472" spans="1:32" ht="14.1" customHeight="1" x14ac:dyDescent="0.2">
      <c r="A472" s="38">
        <v>112</v>
      </c>
      <c r="B472" s="37" t="s">
        <v>43</v>
      </c>
      <c r="C472" s="37" t="s">
        <v>42</v>
      </c>
      <c r="D472" s="87" t="s">
        <v>7</v>
      </c>
      <c r="E472" s="35" t="s">
        <v>40</v>
      </c>
      <c r="F472" s="53" t="s">
        <v>26</v>
      </c>
      <c r="G472" s="52" t="s">
        <v>35</v>
      </c>
      <c r="H472" s="51"/>
      <c r="I472" s="50">
        <v>1972</v>
      </c>
      <c r="J472" s="29">
        <v>44287</v>
      </c>
      <c r="K472" s="29"/>
      <c r="L472" s="29" t="s">
        <v>47</v>
      </c>
      <c r="M472" s="86" t="s">
        <v>46</v>
      </c>
      <c r="N472" s="29" t="s">
        <v>45</v>
      </c>
      <c r="O472" s="28">
        <v>44313</v>
      </c>
      <c r="P472" s="28">
        <f t="shared" si="51"/>
        <v>46139</v>
      </c>
      <c r="Q472" s="28" t="str">
        <f>VLOOKUP(E472,'[1]PZ a UTZ'!$C$341:$H$464,5,FALSE)</f>
        <v>PZ 12092/96-E.49</v>
      </c>
      <c r="R472" s="28">
        <f>VLOOKUP(E472,'[1]PZ a UTZ'!$C$341:$H$464,6,FALSE)</f>
        <v>44364</v>
      </c>
      <c r="S472" s="28">
        <f>EDATE(R472,60)</f>
        <v>46190</v>
      </c>
      <c r="T472" s="27" t="s">
        <v>31</v>
      </c>
      <c r="U472" s="26">
        <v>725339123</v>
      </c>
      <c r="V472" s="25" t="str">
        <f>VLOOKUP(U472,'[1]Tel.sez.'!$C$42:$D$221,2,FALSE)</f>
        <v>31.284</v>
      </c>
      <c r="W472" s="24"/>
      <c r="AC472" s="85" t="s">
        <v>44</v>
      </c>
      <c r="AD472" s="1" t="b">
        <f>ISERROR(FIND(G472, AC472))</f>
        <v>1</v>
      </c>
      <c r="AE472" s="1" t="b">
        <f>ISERROR(FIND(E472, AC472))</f>
        <v>1</v>
      </c>
      <c r="AF472" s="1" t="str">
        <f t="shared" si="50"/>
        <v>Chyba</v>
      </c>
    </row>
    <row r="473" spans="1:32" ht="14.1" customHeight="1" x14ac:dyDescent="0.25">
      <c r="A473" s="38">
        <v>113</v>
      </c>
      <c r="B473" s="84" t="s">
        <v>43</v>
      </c>
      <c r="C473" s="84" t="s">
        <v>42</v>
      </c>
      <c r="D473" s="83" t="s">
        <v>41</v>
      </c>
      <c r="E473" s="82" t="s">
        <v>40</v>
      </c>
      <c r="F473" s="81" t="s">
        <v>26</v>
      </c>
      <c r="G473" s="80" t="s">
        <v>35</v>
      </c>
      <c r="H473" s="79"/>
      <c r="I473" s="78">
        <v>1972</v>
      </c>
      <c r="J473" s="76">
        <v>44287</v>
      </c>
      <c r="K473" s="76"/>
      <c r="L473" s="76" t="s">
        <v>34</v>
      </c>
      <c r="M473" s="77">
        <v>2013</v>
      </c>
      <c r="N473" s="76" t="s">
        <v>39</v>
      </c>
      <c r="O473" s="75">
        <v>44313</v>
      </c>
      <c r="P473" s="75">
        <f t="shared" si="51"/>
        <v>46139</v>
      </c>
      <c r="Q473" s="74"/>
      <c r="R473" s="74"/>
      <c r="S473" s="74"/>
      <c r="T473" s="73" t="s">
        <v>31</v>
      </c>
      <c r="U473" s="72">
        <v>725339123</v>
      </c>
      <c r="V473" s="55" t="str">
        <f>VLOOKUP(U473,'[1]Tel.sez.'!$C$42:$D$221,2,FALSE)</f>
        <v>31.284</v>
      </c>
      <c r="W473" s="71"/>
      <c r="AC473" s="70" t="s">
        <v>38</v>
      </c>
      <c r="AD473" s="1" t="b">
        <f>ISERROR(FIND(G473, AC473))</f>
        <v>1</v>
      </c>
      <c r="AE473" s="1" t="b">
        <f>ISERROR(FIND(E473, AC473))</f>
        <v>1</v>
      </c>
      <c r="AF473" s="1" t="str">
        <f t="shared" si="50"/>
        <v>Chyba</v>
      </c>
    </row>
    <row r="474" spans="1:32" ht="14.1" customHeight="1" x14ac:dyDescent="0.2">
      <c r="A474" s="38">
        <v>264</v>
      </c>
      <c r="B474" s="69"/>
      <c r="C474" s="68"/>
      <c r="D474" s="67" t="s">
        <v>37</v>
      </c>
      <c r="E474" s="66" t="s">
        <v>36</v>
      </c>
      <c r="F474" s="65" t="s">
        <v>26</v>
      </c>
      <c r="G474" s="64" t="s">
        <v>35</v>
      </c>
      <c r="H474" s="63"/>
      <c r="I474" s="62">
        <v>2023</v>
      </c>
      <c r="J474" s="59"/>
      <c r="K474" s="59"/>
      <c r="L474" s="61" t="s">
        <v>34</v>
      </c>
      <c r="M474" s="60">
        <v>2023</v>
      </c>
      <c r="N474" s="59" t="s">
        <v>33</v>
      </c>
      <c r="O474" s="58">
        <v>44993</v>
      </c>
      <c r="P474" s="58">
        <f t="shared" si="51"/>
        <v>46820</v>
      </c>
      <c r="Q474" s="58" t="s">
        <v>32</v>
      </c>
      <c r="R474" s="58">
        <v>44298</v>
      </c>
      <c r="S474" s="58">
        <f>EDATE(R474,60)</f>
        <v>46124</v>
      </c>
      <c r="T474" s="57" t="s">
        <v>31</v>
      </c>
      <c r="U474" s="56">
        <v>725339123</v>
      </c>
      <c r="V474" s="55" t="str">
        <f>VLOOKUP(U474,'[1]Tel.sez.'!$C$42:$D$221,2,FALSE)</f>
        <v>31.284</v>
      </c>
      <c r="W474" s="24"/>
      <c r="AC474" s="54" t="s">
        <v>30</v>
      </c>
      <c r="AD474" s="1" t="b">
        <f>ISERROR(FIND(G474, AC474))</f>
        <v>1</v>
      </c>
      <c r="AE474" s="1" t="b">
        <f>ISERROR(FIND(E474, AC474))</f>
        <v>1</v>
      </c>
      <c r="AF474" s="1" t="str">
        <f t="shared" si="50"/>
        <v>Chyba</v>
      </c>
    </row>
    <row r="475" spans="1:32" ht="14.1" customHeight="1" x14ac:dyDescent="0.2">
      <c r="A475" s="38">
        <v>411</v>
      </c>
      <c r="B475" s="37" t="s">
        <v>29</v>
      </c>
      <c r="C475" s="37" t="s">
        <v>28</v>
      </c>
      <c r="D475" s="36" t="s">
        <v>7</v>
      </c>
      <c r="E475" s="35" t="s">
        <v>27</v>
      </c>
      <c r="F475" s="53" t="s">
        <v>26</v>
      </c>
      <c r="G475" s="52" t="s">
        <v>25</v>
      </c>
      <c r="H475" s="51"/>
      <c r="I475" s="50">
        <v>1968</v>
      </c>
      <c r="J475" s="42">
        <v>43709</v>
      </c>
      <c r="K475" s="42"/>
      <c r="L475" s="42" t="s">
        <v>24</v>
      </c>
      <c r="M475" s="41" t="s">
        <v>23</v>
      </c>
      <c r="N475" s="42" t="s">
        <v>22</v>
      </c>
      <c r="O475" s="28">
        <v>45552</v>
      </c>
      <c r="P475" s="28">
        <f t="shared" si="51"/>
        <v>47378</v>
      </c>
      <c r="Q475" s="28" t="str">
        <f>VLOOKUP(E475,'[1]PZ a UTZ'!$C$341:$H$464,5,FALSE)</f>
        <v>PZ 10139/96-E.49</v>
      </c>
      <c r="R475" s="28">
        <f>VLOOKUP(E475,'[1]PZ a UTZ'!$C$341:$H$464,6,FALSE)</f>
        <v>44034</v>
      </c>
      <c r="S475" s="28">
        <f>EDATE(R475,60)</f>
        <v>45860</v>
      </c>
      <c r="T475" s="27" t="s">
        <v>21</v>
      </c>
      <c r="U475" s="26">
        <v>725339124</v>
      </c>
      <c r="V475" s="25" t="str">
        <f>VLOOKUP(U475,'[1]Tel.sez.'!$C$42:$D$221,2,FALSE)</f>
        <v>26.505 ŽICHOVICE</v>
      </c>
      <c r="W475" s="24"/>
      <c r="AC475" s="49" t="s">
        <v>20</v>
      </c>
      <c r="AD475" s="1" t="b">
        <f>ISERROR(FIND(G475, AC475))</f>
        <v>1</v>
      </c>
      <c r="AE475" s="1" t="b">
        <f>ISERROR(FIND(E475, AC475))</f>
        <v>1</v>
      </c>
      <c r="AF475" s="1" t="str">
        <f t="shared" si="50"/>
        <v>Chyba</v>
      </c>
    </row>
    <row r="476" spans="1:32" ht="14.1" customHeight="1" x14ac:dyDescent="0.2">
      <c r="A476" s="38">
        <v>136</v>
      </c>
      <c r="B476" s="48" t="s">
        <v>19</v>
      </c>
      <c r="C476" s="47" t="s">
        <v>18</v>
      </c>
      <c r="D476" s="36" t="s">
        <v>7</v>
      </c>
      <c r="E476" s="35" t="s">
        <v>17</v>
      </c>
      <c r="F476" s="46" t="s">
        <v>16</v>
      </c>
      <c r="G476" s="45" t="s">
        <v>15</v>
      </c>
      <c r="H476" s="44"/>
      <c r="I476" s="43">
        <v>2006</v>
      </c>
      <c r="J476" s="40">
        <v>44378</v>
      </c>
      <c r="K476" s="40"/>
      <c r="L476" s="42" t="s">
        <v>14</v>
      </c>
      <c r="M476" s="41">
        <v>2006</v>
      </c>
      <c r="N476" s="40" t="s">
        <v>13</v>
      </c>
      <c r="O476" s="28">
        <v>44404</v>
      </c>
      <c r="P476" s="28">
        <f t="shared" si="51"/>
        <v>46230</v>
      </c>
      <c r="Q476" s="28" t="str">
        <f>VLOOKUP(E476,'[1]PZ a UTZ'!$C$341:$H$464,5,FALSE)</f>
        <v>PZ 0594/06-E.49</v>
      </c>
      <c r="R476" s="28">
        <f>VLOOKUP(E476,'[1]PZ a UTZ'!$C$341:$H$464,6,FALSE)</f>
        <v>44415</v>
      </c>
      <c r="S476" s="28">
        <f>EDATE(R476,60)</f>
        <v>46241</v>
      </c>
      <c r="T476" s="27" t="s">
        <v>12</v>
      </c>
      <c r="U476" s="26">
        <v>602668264</v>
      </c>
      <c r="V476" s="25" t="str">
        <f>VLOOKUP(U476,'[1]Tel.sez.'!$C$42:$D$221,2,FALSE)</f>
        <v>TŘEMOŠNÁ</v>
      </c>
      <c r="W476" s="24" t="s">
        <v>11</v>
      </c>
      <c r="AC476" s="39" t="s">
        <v>10</v>
      </c>
      <c r="AD476" s="1" t="b">
        <f>ISERROR(FIND(G476, AC476))</f>
        <v>1</v>
      </c>
      <c r="AE476" s="1" t="b">
        <f>ISERROR(FIND(E476, AC476))</f>
        <v>1</v>
      </c>
      <c r="AF476" s="1" t="str">
        <f t="shared" si="50"/>
        <v>Chyba</v>
      </c>
    </row>
    <row r="477" spans="1:32" ht="14.1" customHeight="1" x14ac:dyDescent="0.2">
      <c r="A477" s="38">
        <v>166</v>
      </c>
      <c r="B477" s="37" t="s">
        <v>9</v>
      </c>
      <c r="C477" s="37" t="s">
        <v>8</v>
      </c>
      <c r="D477" s="36" t="s">
        <v>7</v>
      </c>
      <c r="E477" s="35" t="s">
        <v>6</v>
      </c>
      <c r="F477" s="34" t="s">
        <v>5</v>
      </c>
      <c r="G477" s="33" t="s">
        <v>4</v>
      </c>
      <c r="H477" s="32"/>
      <c r="I477" s="31">
        <v>2016</v>
      </c>
      <c r="J477" s="29">
        <v>44470</v>
      </c>
      <c r="K477" s="29"/>
      <c r="L477" s="29" t="s">
        <v>3</v>
      </c>
      <c r="M477" s="30">
        <v>2016</v>
      </c>
      <c r="N477" s="29" t="s">
        <v>2</v>
      </c>
      <c r="O477" s="28">
        <v>44476</v>
      </c>
      <c r="P477" s="28">
        <f t="shared" si="51"/>
        <v>46302</v>
      </c>
      <c r="Q477" s="28" t="str">
        <f>VLOOKUP(E477,'[1]PZ a UTZ'!$C$341:$H$464,5,FALSE)</f>
        <v>PZ 1995/16-E.49</v>
      </c>
      <c r="R477" s="28">
        <f>VLOOKUP(E477,'[1]PZ a UTZ'!$C$341:$H$464,6,FALSE)</f>
        <v>44482</v>
      </c>
      <c r="S477" s="28">
        <f>EDATE(R477,60)</f>
        <v>46308</v>
      </c>
      <c r="T477" s="27" t="s">
        <v>1</v>
      </c>
      <c r="U477" s="26">
        <v>724862434</v>
      </c>
      <c r="V477" s="25" t="str">
        <f>VLOOKUP(U477,'[1]Tel.sez.'!$C$42:$D$221,2,FALSE)</f>
        <v>ABE HOLOUBKOV- ROKYCANY</v>
      </c>
      <c r="W477" s="24"/>
      <c r="AC477" s="23" t="s">
        <v>0</v>
      </c>
      <c r="AD477" s="1" t="b">
        <f>ISERROR(FIND(G477, AC477))</f>
        <v>1</v>
      </c>
      <c r="AE477" s="1" t="b">
        <f>ISERROR(FIND(E477, AC477))</f>
        <v>1</v>
      </c>
      <c r="AF477" s="1" t="str">
        <f t="shared" si="50"/>
        <v>Chyba</v>
      </c>
    </row>
    <row r="478" spans="1:32" ht="14.1" customHeight="1" thickBot="1" x14ac:dyDescent="0.3">
      <c r="A478" s="22">
        <v>478</v>
      </c>
      <c r="B478" s="21"/>
      <c r="C478" s="20"/>
      <c r="D478" s="19"/>
      <c r="E478" s="6"/>
      <c r="F478" s="18"/>
      <c r="G478" s="17"/>
      <c r="H478" s="16"/>
      <c r="I478" s="15"/>
      <c r="J478" s="14"/>
      <c r="K478" s="14"/>
      <c r="L478" s="14"/>
      <c r="M478" s="13"/>
      <c r="N478" s="12"/>
      <c r="O478" s="11"/>
      <c r="P478" s="11"/>
      <c r="Q478" s="11"/>
      <c r="R478" s="11"/>
      <c r="S478" s="11"/>
      <c r="T478" s="10"/>
      <c r="U478" s="9"/>
      <c r="V478" s="8"/>
      <c r="W478" s="7"/>
      <c r="AC478" s="6"/>
    </row>
    <row r="642" spans="17:19" ht="14.1" customHeight="1" x14ac:dyDescent="0.2">
      <c r="Q642" s="4" t="str">
        <f>IF((P266+730)&lt;(R266+1825),"Pžizpůsobit","V pořádku")</f>
        <v>V pořádku</v>
      </c>
    </row>
    <row r="643" spans="17:19" ht="14.1" customHeight="1" x14ac:dyDescent="0.2">
      <c r="Q643" s="4" t="str">
        <f>IF(R266 - P266 &gt; 730,"Pžizpůsobit","V pořádku")</f>
        <v>V pořádku</v>
      </c>
    </row>
    <row r="645" spans="17:19" ht="14.1" customHeight="1" x14ac:dyDescent="0.2">
      <c r="Q645" s="4">
        <f>(R266+1825)</f>
        <v>45437</v>
      </c>
      <c r="R645" s="5">
        <f>Q645-P266</f>
        <v>-1786</v>
      </c>
      <c r="S645" s="5"/>
    </row>
  </sheetData>
  <autoFilter ref="A1:W478" xr:uid="{00000000-0009-0000-0000-000000000000}">
    <sortState xmlns:xlrd2="http://schemas.microsoft.com/office/spreadsheetml/2017/richdata2" ref="A2:W478">
      <sortCondition ref="G1:G478"/>
    </sortState>
  </autoFilter>
  <mergeCells count="1">
    <mergeCell ref="Y2:AA2"/>
  </mergeCells>
  <conditionalFormatting sqref="A1:W477 A478">
    <cfRule type="containsText" dxfId="17" priority="16" operator="containsText" text="Nemoc">
      <formula>NOT(ISERROR(SEARCH("Nemoc",A1)))</formula>
    </cfRule>
    <cfRule type="containsText" dxfId="16" priority="17" operator="containsText" text="Dovolená">
      <formula>NOT(ISERROR(SEARCH("Dovolená",A1)))</formula>
    </cfRule>
  </conditionalFormatting>
  <conditionalFormatting sqref="Q2:Q390">
    <cfRule type="expression" dxfId="15" priority="9">
      <formula>ISERR(FIND(RIGHT(I2,2),Q2))</formula>
    </cfRule>
  </conditionalFormatting>
  <conditionalFormatting sqref="V1:V1048576">
    <cfRule type="cellIs" dxfId="14" priority="19" operator="equal">
      <formula>#N/A</formula>
    </cfRule>
    <cfRule type="expression" dxfId="13" priority="20">
      <formula>LEN(V1) &gt; 3</formula>
    </cfRule>
  </conditionalFormatting>
  <conditionalFormatting sqref="V2:V478">
    <cfRule type="cellIs" priority="18" operator="equal">
      <formula>"""Dovolená"""</formula>
    </cfRule>
  </conditionalFormatting>
  <conditionalFormatting sqref="Y12">
    <cfRule type="expression" dxfId="12" priority="6">
      <formula>ISERR(FIND(RIGHT(R12,2),Y12))</formula>
    </cfRule>
    <cfRule type="containsText" dxfId="11" priority="7" operator="containsText" text="Nemoc">
      <formula>NOT(ISERROR(SEARCH("Nemoc",Y12)))</formula>
    </cfRule>
    <cfRule type="containsText" dxfId="10" priority="8" operator="containsText" text="Dovolená">
      <formula>NOT(ISERROR(SEARCH("Dovolená",Y12)))</formula>
    </cfRule>
  </conditionalFormatting>
  <conditionalFormatting sqref="Y13">
    <cfRule type="containsText" dxfId="9" priority="1" operator="containsText" text="Nemoc">
      <formula>NOT(ISERROR(SEARCH("Nemoc",Y13)))</formula>
    </cfRule>
    <cfRule type="containsText" dxfId="8" priority="2" operator="containsText" text="Dovolená">
      <formula>NOT(ISERROR(SEARCH("Dovolená",Y13)))</formula>
    </cfRule>
    <cfRule type="cellIs" priority="3" operator="equal">
      <formula>"""Dovolená"""</formula>
    </cfRule>
    <cfRule type="cellIs" dxfId="7" priority="4" operator="equal">
      <formula>#N/A</formula>
    </cfRule>
    <cfRule type="expression" dxfId="6" priority="5">
      <formula>LEN(Y13) &gt; 3</formula>
    </cfRule>
  </conditionalFormatting>
  <conditionalFormatting sqref="AC2:AC477">
    <cfRule type="containsText" dxfId="5" priority="10" operator="containsText" text="Nemoc">
      <formula>NOT(ISERROR(SEARCH("Nemoc",AC2)))</formula>
    </cfRule>
    <cfRule type="containsText" dxfId="4" priority="11" operator="containsText" text="Dovolená">
      <formula>NOT(ISERROR(SEARCH("Dovolená",AC2)))</formula>
    </cfRule>
  </conditionalFormatting>
  <conditionalFormatting sqref="AD2:AE477">
    <cfRule type="cellIs" dxfId="3" priority="14" operator="equal">
      <formula>FALSE</formula>
    </cfRule>
    <cfRule type="cellIs" dxfId="2" priority="15" operator="equal">
      <formula>TRUE</formula>
    </cfRule>
  </conditionalFormatting>
  <conditionalFormatting sqref="AF2:AF477">
    <cfRule type="cellIs" dxfId="1" priority="12" operator="equal">
      <formula>"Chyba"</formula>
    </cfRule>
    <cfRule type="cellIs" dxfId="0" priority="13" operator="equal">
      <formula>"ANO"</formula>
    </cfRule>
  </conditionalFormatting>
  <hyperlinks>
    <hyperlink ref="E40" r:id="rId1" xr:uid="{E2A3CF5E-1582-4A44-829B-45DFD2712327}"/>
    <hyperlink ref="E413" r:id="rId2" xr:uid="{E6E32FAA-0AB7-4E31-9E81-218B1AE0F050}"/>
    <hyperlink ref="E414" r:id="rId3" xr:uid="{077CDBAF-D867-46E4-8D49-E116D318B735}"/>
    <hyperlink ref="E393" r:id="rId4" xr:uid="{52DC79FB-CFEE-4182-97F6-BAFB35EEC6CF}"/>
    <hyperlink ref="E410" r:id="rId5" xr:uid="{E81B22EC-24F5-45D5-AF40-91A5882E362D}"/>
    <hyperlink ref="E409" r:id="rId6" xr:uid="{2A1A7636-7CA6-4F4A-A15A-749B7AF58052}"/>
    <hyperlink ref="E219" r:id="rId7" xr:uid="{02CE3F8A-9CED-4927-A926-79175CBDB157}"/>
    <hyperlink ref="E148" r:id="rId8" xr:uid="{34ED4922-23A1-47A9-B383-C55EC65A263F}"/>
    <hyperlink ref="E446" r:id="rId9" xr:uid="{B30A31AB-B5C6-4F0C-B37D-3A6A6FD664E7}"/>
    <hyperlink ref="E447" r:id="rId10" xr:uid="{AEB4A3AD-649D-4124-A0F6-7A85E2AFD8D6}"/>
    <hyperlink ref="E442" r:id="rId11" xr:uid="{41A5D8FE-327A-4CCB-83CD-88FBF99535A1}"/>
    <hyperlink ref="E443" r:id="rId12" xr:uid="{64F159C5-5A42-436A-84E7-455281DDD07B}"/>
    <hyperlink ref="E444" r:id="rId13" xr:uid="{059E6EA4-7877-42C3-AFF7-86A7F4B07931}"/>
    <hyperlink ref="E261" r:id="rId14" xr:uid="{641E5B34-5F8B-4E05-8549-219B290B2D6B}"/>
    <hyperlink ref="E262" r:id="rId15" xr:uid="{C1B0CDE8-98F2-4D3D-A9BC-12B3E6C0DC66}"/>
    <hyperlink ref="E160" r:id="rId16" xr:uid="{1820375E-D35E-4762-B21B-18BBCAAA644C}"/>
    <hyperlink ref="E346" r:id="rId17" xr:uid="{A64DBB6A-0BD4-4B1E-A712-4D69AB4E1B79}"/>
    <hyperlink ref="E347" r:id="rId18" xr:uid="{4DA98E94-D130-4B94-AAA6-A397D4C57A45}"/>
    <hyperlink ref="E349" r:id="rId19" xr:uid="{A28C3B4D-3880-43D1-838F-101111A1EFEC}"/>
    <hyperlink ref="E166" r:id="rId20" xr:uid="{A3ABC8A6-ADE2-4788-BAC3-8DA8B2F09FB4}"/>
    <hyperlink ref="E64" r:id="rId21" xr:uid="{C8408618-A90E-4FC0-B2B7-A4C12BFE4C4E}"/>
    <hyperlink ref="E71" r:id="rId22" xr:uid="{DE7C61E6-81B0-436E-98F6-564CBE399D4F}"/>
    <hyperlink ref="E330" r:id="rId23" xr:uid="{63D45643-7FD8-4FFD-B0F8-870412236026}"/>
    <hyperlink ref="E304" r:id="rId24" xr:uid="{0EB179AF-4AFE-4AF0-83BE-226BE86BFD48}"/>
    <hyperlink ref="E141" r:id="rId25" xr:uid="{23267665-5619-40EE-B0CF-DC6060DE691F}"/>
    <hyperlink ref="E352" r:id="rId26" xr:uid="{9E339B90-7309-4F06-9359-CEE4EB058930}"/>
    <hyperlink ref="E351" r:id="rId27" xr:uid="{A7E2DE22-AA67-41D5-9CC0-8EC03DB4CC19}"/>
    <hyperlink ref="E354" r:id="rId28" xr:uid="{D1DCA20F-9CDF-4EC5-8096-889B994EA427}"/>
    <hyperlink ref="E325" r:id="rId29" xr:uid="{8F112EC7-80F5-4686-85A2-3E63F10BFCC1}"/>
    <hyperlink ref="E332" r:id="rId30" xr:uid="{2AFB8C27-AB09-4BC9-88E9-50292BA7734D}"/>
    <hyperlink ref="E331" r:id="rId31" xr:uid="{52187745-0F36-4795-9828-07F52EEC6F2D}"/>
    <hyperlink ref="E455" r:id="rId32" xr:uid="{D87874D6-460D-4F10-9A6B-206B324F1676}"/>
    <hyperlink ref="E50" r:id="rId33" xr:uid="{ACAE1D4C-3840-4701-952C-23C695B23A81}"/>
    <hyperlink ref="E220" r:id="rId34" xr:uid="{3A421892-1FEC-4F2B-ABC2-E2DCA40B0287}"/>
    <hyperlink ref="E221" r:id="rId35" xr:uid="{402FAC03-1D36-442B-8E67-8635CBD4F5DE}"/>
    <hyperlink ref="E227" r:id="rId36" xr:uid="{6F56DFF9-909D-4297-BCB5-7173DC33490E}"/>
    <hyperlink ref="E333" r:id="rId37" xr:uid="{61DD6848-7C35-44D5-9C3D-95931C665489}"/>
    <hyperlink ref="E334" r:id="rId38" xr:uid="{FBE4C7C6-96AB-4795-99B4-240201188ED4}"/>
    <hyperlink ref="E335" r:id="rId39" xr:uid="{7E956DE6-AD47-482A-84F8-2FE1ACF366A7}"/>
    <hyperlink ref="E85" r:id="rId40" xr:uid="{2F7D799A-9EE8-47AF-931E-CC972D713A07}"/>
    <hyperlink ref="E91" r:id="rId41" xr:uid="{7F7B8054-D9BA-4BC4-9B0F-E338C0D19D76}"/>
    <hyperlink ref="E200" r:id="rId42" xr:uid="{B15B519C-E578-43FF-AD85-33C2F400F422}"/>
    <hyperlink ref="E206" r:id="rId43" xr:uid="{0D11ABF3-47EF-4DBB-8B26-67EFA6A25FBD}"/>
    <hyperlink ref="E208" r:id="rId44" xr:uid="{E512A72B-76E7-4633-91ED-1C24EE2AD1CD}"/>
    <hyperlink ref="E211" r:id="rId45" xr:uid="{4B58907F-75B6-4E6E-9AB6-634B6074B97B}"/>
    <hyperlink ref="E215" r:id="rId46" xr:uid="{585DEF0A-F5EA-42DA-AAAF-C6552503B883}"/>
    <hyperlink ref="E289" r:id="rId47" xr:uid="{B70F9E31-67E9-4FF7-922B-066EA6BC9357}"/>
    <hyperlink ref="E290" r:id="rId48" xr:uid="{7AA587FF-93F0-4FB2-A6EE-4C9D71A541F2}"/>
    <hyperlink ref="E293" r:id="rId49" xr:uid="{B8505F87-B974-4EE3-A057-480AAA9733B5}"/>
    <hyperlink ref="E95" r:id="rId50" xr:uid="{A0E84E77-16C1-4F47-A9A9-1373A4C59374}"/>
    <hyperlink ref="E89" r:id="rId51" xr:uid="{76219FF4-71A9-4F24-9099-1A5F781E61D9}"/>
    <hyperlink ref="E90" r:id="rId52" xr:uid="{74C283CC-EDA1-4853-896D-D351E064ECA5}"/>
    <hyperlink ref="E355" r:id="rId53" xr:uid="{82C28302-5123-4FBD-A131-AC1BDEFF2CA6}"/>
    <hyperlink ref="E356" r:id="rId54" xr:uid="{7DBC8205-7CC2-4290-B024-607588FFC8D9}"/>
    <hyperlink ref="E360" r:id="rId55" xr:uid="{329B8EEB-A38F-4664-AAF0-86BF10EA0989}"/>
    <hyperlink ref="E361" r:id="rId56" xr:uid="{0F6CFE8E-B077-4B68-97EE-CC1F67843AF4}"/>
    <hyperlink ref="E140" r:id="rId57" xr:uid="{E088C8E2-EF72-4910-9A01-05D15B2137A5}"/>
    <hyperlink ref="E144" r:id="rId58" xr:uid="{287DEDC3-1180-40C3-9730-149509FCC158}"/>
    <hyperlink ref="E142" r:id="rId59" xr:uid="{BC3CC33E-E93B-4D08-B60C-458C8E3D4C8E}"/>
    <hyperlink ref="E2" r:id="rId60" xr:uid="{5C5801E3-D5D9-4077-90AA-8BBE6D0D4497}"/>
    <hyperlink ref="E3" r:id="rId61" xr:uid="{C10C7589-A1DD-4767-8935-2598DCB037CB}"/>
    <hyperlink ref="E4" r:id="rId62" xr:uid="{8653B2AC-CFD1-430D-967E-152AC190475D}"/>
    <hyperlink ref="E12" r:id="rId63" xr:uid="{162B51B0-01EF-454B-AE4C-2EE8805CD513}"/>
    <hyperlink ref="E73" r:id="rId64" xr:uid="{1AD0D448-0378-44C3-A890-209987056DC0}"/>
    <hyperlink ref="E116" r:id="rId65" xr:uid="{A31AEBFC-F6DE-441D-9E9B-1C884F8B0805}"/>
    <hyperlink ref="E48" r:id="rId66" xr:uid="{09B5559E-ACFB-4998-A72C-8E203F396C8B}"/>
    <hyperlink ref="E49" r:id="rId67" xr:uid="{87A308F6-DE34-4AC3-A6EC-BF8E617513B4}"/>
    <hyperlink ref="E143" r:id="rId68" xr:uid="{5221BA75-16ED-43D4-AA4A-752B39B3A216}"/>
    <hyperlink ref="E121" r:id="rId69" xr:uid="{088E15E1-918D-4D86-9568-487EF6EBA0B2}"/>
    <hyperlink ref="E103" r:id="rId70" xr:uid="{139CFBCE-6F83-4C9F-AFCF-ADC75D6A8E22}"/>
    <hyperlink ref="E104" r:id="rId71" xr:uid="{92D6F6DB-2479-4C1E-A355-18B9B6D08ABA}"/>
    <hyperlink ref="E105" r:id="rId72" xr:uid="{21F196B0-FE62-410F-9F5D-43E26C816B1D}"/>
    <hyperlink ref="E382" r:id="rId73" xr:uid="{7D391A36-130E-47E8-84BB-9F0DA9EE980D}"/>
    <hyperlink ref="E383" r:id="rId74" xr:uid="{CFD0FC95-B1E0-42D9-8340-640ECF855959}"/>
    <hyperlink ref="E379" r:id="rId75" xr:uid="{C7EC6FB5-C650-4E39-87A5-1EA5320FE99B}"/>
    <hyperlink ref="E194" r:id="rId76" xr:uid="{78E7CD21-3290-425F-BC70-38F368602B5F}"/>
    <hyperlink ref="E197" r:id="rId77" xr:uid="{BE5573FC-298B-4DF0-833D-55AC16E7F2B4}"/>
    <hyperlink ref="E198" r:id="rId78" xr:uid="{534C2108-44D4-4973-912B-F5F9B37D72B0}"/>
    <hyperlink ref="E173" r:id="rId79" xr:uid="{8E6CE908-E9FD-4E52-AF7D-0C8C7A19DE61}"/>
    <hyperlink ref="E174" r:id="rId80" xr:uid="{DD631D38-0AB1-42C0-AF09-E4D72A1590BC}"/>
    <hyperlink ref="E171" r:id="rId81" xr:uid="{80A78CE7-26AF-46E3-891C-20FDFE838A47}"/>
    <hyperlink ref="E177" r:id="rId82" xr:uid="{1A5587B6-2121-44F8-BE77-1F7450AEAE4F}"/>
    <hyperlink ref="E384" r:id="rId83" xr:uid="{B960D1BF-C199-431F-8C46-DBCC646F285C}"/>
    <hyperlink ref="E388" r:id="rId84" xr:uid="{AB4B2F73-26BB-4A6C-BC91-9545E46952B9}"/>
    <hyperlink ref="E389" r:id="rId85" xr:uid="{CFCF69E4-FC61-405D-B7AC-A1A2CF3EA74C}"/>
    <hyperlink ref="E178" r:id="rId86" xr:uid="{CC0495DA-DB7A-4FCE-9A45-14BA2D875984}"/>
    <hyperlink ref="E191" r:id="rId87" xr:uid="{3230BB6E-B3FE-4C9B-81B9-6268BA3D7BF9}"/>
    <hyperlink ref="E192" r:id="rId88" xr:uid="{858B26C6-4112-41F5-9742-9A3F75034276}"/>
    <hyperlink ref="E15" r:id="rId89" xr:uid="{FD7AE9FE-DEDA-4592-AA7C-CF6BACB1F020}"/>
    <hyperlink ref="E341" r:id="rId90" xr:uid="{14375327-F1B5-4F43-BFA4-9EE47446518C}"/>
    <hyperlink ref="E342" r:id="rId91" xr:uid="{D2CBBB30-64BD-41C9-8192-033469D501D8}"/>
    <hyperlink ref="E345" r:id="rId92" xr:uid="{E2D0A3F4-96BF-4CF9-B552-F05E57F97623}"/>
    <hyperlink ref="E348" r:id="rId93" xr:uid="{17C50809-1589-4F61-8E04-40F800FBA3B4}"/>
    <hyperlink ref="E449" r:id="rId94" xr:uid="{05D84F4D-AEBB-4432-9B8F-2726DAFC6B42}"/>
    <hyperlink ref="E452" r:id="rId95" xr:uid="{506928F8-C6DC-4E10-BF80-26B94163A361}"/>
    <hyperlink ref="E380" r:id="rId96" xr:uid="{BD0FF057-B05F-432B-A387-FDEFEDC59ACB}"/>
    <hyperlink ref="E458" r:id="rId97" xr:uid="{5ECBC253-4F3C-4CF5-9F2C-462F77D4C2F8}"/>
    <hyperlink ref="E453" r:id="rId98" xr:uid="{FD44C9B0-F1BC-4CCD-B226-E8A96467D802}"/>
    <hyperlink ref="E454" r:id="rId99" xr:uid="{27D13A53-1AF3-4D01-AC68-461A11249DDD}"/>
    <hyperlink ref="E162" r:id="rId100" xr:uid="{23496CBC-2D76-4688-BA57-1CB902CE58FB}"/>
    <hyperlink ref="E84" r:id="rId101" xr:uid="{7E7AA2BD-C596-402D-AC45-2068C16EEC4D}"/>
    <hyperlink ref="E127" r:id="rId102" xr:uid="{72259BCE-D038-4056-A129-C26EEE3E2B23}"/>
    <hyperlink ref="E263" r:id="rId103" xr:uid="{24004BFF-B549-4D3F-8F2B-B03914790750}"/>
    <hyperlink ref="E315" r:id="rId104" xr:uid="{243527F7-7506-4CAE-80D2-E27A3EE7B014}"/>
    <hyperlink ref="E316" r:id="rId105" xr:uid="{48B01B12-3387-4CB9-8C99-A24ABE47CF15}"/>
    <hyperlink ref="E319" r:id="rId106" xr:uid="{645BB0ED-2A9E-42DD-8BD5-E2BEB5404923}"/>
    <hyperlink ref="E320" r:id="rId107" xr:uid="{7EF51D13-1EAC-4132-BC50-148F6CA8007E}"/>
    <hyperlink ref="E58" r:id="rId108" xr:uid="{38641DA7-CC62-4A39-992D-BC34278D4980}"/>
    <hyperlink ref="E63" r:id="rId109" xr:uid="{DD261EEF-0445-41D9-9757-D0BC874F3A43}"/>
    <hyperlink ref="E139" r:id="rId110" xr:uid="{96F8F969-49D1-4C65-86EA-C8BFAFE197D7}"/>
    <hyperlink ref="E472" r:id="rId111" xr:uid="{F7722895-D3E5-4BA8-B866-4596B1F4537F}"/>
    <hyperlink ref="E473" r:id="rId112" xr:uid="{45C59E01-852C-478D-A261-FAD7D769CBB0}"/>
    <hyperlink ref="E267" r:id="rId113" xr:uid="{AFC1E121-76CD-4720-9057-D6707D00E471}"/>
    <hyperlink ref="E167" r:id="rId114" xr:uid="{20116771-F2B0-4FF1-B814-72836FA4C575}"/>
    <hyperlink ref="E168" r:id="rId115" xr:uid="{ECDEB41D-2FB2-4E8A-81C8-34B83E837D54}"/>
    <hyperlink ref="E308" r:id="rId116" xr:uid="{DA3C053B-4089-4B56-BEBB-AE129FDE88DF}"/>
    <hyperlink ref="E164" r:id="rId117" xr:uid="{121A25D6-73DA-4CF4-822F-7EBCA96C593A}"/>
    <hyperlink ref="E169" r:id="rId118" xr:uid="{C20B340E-5869-4EC3-8C83-DBE22AB05634}"/>
    <hyperlink ref="E172" r:id="rId119" xr:uid="{E4A554CE-2A5B-454C-A482-0BD3F856BEAA}"/>
    <hyperlink ref="E318" r:id="rId120" xr:uid="{238DDA2C-9220-4E20-86AA-C574EAACF9FC}"/>
    <hyperlink ref="E322" r:id="rId121" xr:uid="{223CE607-6A67-4651-83E9-142D1D622DEC}"/>
    <hyperlink ref="E323" r:id="rId122" xr:uid="{48746AFB-AA80-4BB2-8B17-6BFD882E0A1A}"/>
    <hyperlink ref="E324" r:id="rId123" xr:uid="{BEB4B637-3FC8-4C95-A591-49D1C42FA7FC}"/>
    <hyperlink ref="E268" r:id="rId124" xr:uid="{7B6CC469-FC89-41B6-BC9A-2B2A30C52E92}"/>
    <hyperlink ref="E5" r:id="rId125" xr:uid="{2D19B88D-0304-4681-BA94-BA7C5ABBA294}"/>
    <hyperlink ref="E163" r:id="rId126" xr:uid="{DE173524-5D70-40BB-BFAA-CEF1818007A4}"/>
    <hyperlink ref="E363" r:id="rId127" xr:uid="{AA6ABE92-41D1-450D-B05F-ECB274E253AE}"/>
    <hyperlink ref="E367" r:id="rId128" xr:uid="{C14CD142-5C8E-4CD9-A5FC-6C56F751EAF5}"/>
    <hyperlink ref="E253" r:id="rId129" xr:uid="{4519DFA8-27E7-4CF7-B714-37E9BA5EBB96}"/>
    <hyperlink ref="E265" r:id="rId130" xr:uid="{0D1BE11C-DF5F-4F9C-B0D2-BB158059521A}"/>
    <hyperlink ref="E269" r:id="rId131" xr:uid="{0B8BBFFF-98AD-449B-8DF4-980030F92E8D}"/>
    <hyperlink ref="E11" r:id="rId132" xr:uid="{6A879FA2-2326-42D3-A8AC-FB30364B2786}"/>
    <hyperlink ref="E336" r:id="rId133" xr:uid="{ABE56187-B3E5-4B89-A85D-8C0D6BD7D65B}"/>
    <hyperlink ref="E337" r:id="rId134" xr:uid="{714911D5-F134-4680-BF77-0A80C558CDD7}"/>
    <hyperlink ref="E476" r:id="rId135" xr:uid="{CE5835C6-FEA7-490F-B564-633ED526E1AF}"/>
    <hyperlink ref="E154" r:id="rId136" xr:uid="{CF25B4B7-F56E-413C-A08F-7203241AE947}"/>
    <hyperlink ref="E155" r:id="rId137" xr:uid="{7D6B4A26-B5CE-420C-AE8C-CEF6DA5D9DB1}"/>
    <hyperlink ref="E369" r:id="rId138" xr:uid="{CE30AB09-9930-4F5D-80C9-2F6B2F1A5131}"/>
    <hyperlink ref="E370" r:id="rId139" xr:uid="{A6DC50BD-9B72-4CAD-9005-CB3C6DAD509F}"/>
    <hyperlink ref="E371" r:id="rId140" xr:uid="{20ADA798-6C23-4B24-BDB6-3DBC86C358BC}"/>
    <hyperlink ref="E107" r:id="rId141" xr:uid="{EEA07840-C51D-43F8-944B-216906ADC1FF}"/>
    <hyperlink ref="E196" r:id="rId142" xr:uid="{366CC184-2F43-4EC0-A4B6-ECC6C23C3393}"/>
    <hyperlink ref="E225" r:id="rId143" xr:uid="{1EBB2E8F-D987-42F7-BEC6-88B19C1530F7}"/>
    <hyperlink ref="E179" r:id="rId144" xr:uid="{DE429C0D-9D47-43DE-B1FE-5F9E6495FA3D}"/>
    <hyperlink ref="E180" r:id="rId145" xr:uid="{3A93C992-00FC-4DD6-8063-450C3B95F14B}"/>
    <hyperlink ref="E426" r:id="rId146" xr:uid="{813C0D8D-7734-4472-866C-D1FA28C1C091}"/>
    <hyperlink ref="E427" r:id="rId147" xr:uid="{3E3A988C-1998-4426-B036-453DBC8600AC}"/>
    <hyperlink ref="E13" r:id="rId148" xr:uid="{C9879581-9976-4007-9AE6-C9E212559743}"/>
    <hyperlink ref="E14" r:id="rId149" xr:uid="{0D539816-B6BE-44ED-BA32-645218BFB43B}"/>
    <hyperlink ref="E18" r:id="rId150" xr:uid="{A4E04E37-A65A-4C49-85A7-830FDB306435}"/>
    <hyperlink ref="E22" r:id="rId151" xr:uid="{5D8EFFE6-F4DA-4135-BEC4-A329D9C786DF}"/>
    <hyperlink ref="E32" r:id="rId152" xr:uid="{0D4855D8-C7A9-497F-AA6A-BFDCBB68D38C}"/>
    <hyperlink ref="E33" r:id="rId153" xr:uid="{4BDDBA50-B9BC-4A07-BEF9-CD60F05380E7}"/>
    <hyperlink ref="E34" r:id="rId154" xr:uid="{5970BD09-3DA2-4169-AC33-8838AEB0E2F1}"/>
    <hyperlink ref="E35" r:id="rId155" xr:uid="{12BDB383-68C5-4B8A-BF8B-5AA2DFA7354B}"/>
    <hyperlink ref="E41" r:id="rId156" xr:uid="{7F7824E4-0E61-4DAA-BA55-C22AC35FCEEE}"/>
    <hyperlink ref="E43" r:id="rId157" xr:uid="{4EEA7346-C27F-413B-8070-BC55B0BB9DB9}"/>
    <hyperlink ref="E44" r:id="rId158" xr:uid="{3A56E652-1A21-4016-8B00-1188124FBE8A}"/>
    <hyperlink ref="E74" r:id="rId159" xr:uid="{C397160C-8B8A-4052-9BE0-C8F627993C58}"/>
    <hyperlink ref="E76" r:id="rId160" xr:uid="{2095181D-06E0-4DC8-B85C-047DB3388470}"/>
    <hyperlink ref="E79" r:id="rId161" xr:uid="{4801D409-D20A-4A83-825B-26DEBEFBC1FE}"/>
    <hyperlink ref="E82" r:id="rId162" xr:uid="{E9A4BDF6-8CA4-4F1D-9246-E61E1BB0C000}"/>
    <hyperlink ref="E83" r:id="rId163" xr:uid="{01DB23C6-44C7-470F-9A0F-A8DBA8755CC0}"/>
    <hyperlink ref="E92" r:id="rId164" xr:uid="{0D11D013-E92E-40BB-92E7-01B4D01647F0}"/>
    <hyperlink ref="E477" r:id="rId165" xr:uid="{59CFB9B4-D8C1-42AE-AF56-ED98113EDB42}"/>
    <hyperlink ref="E47" r:id="rId166" xr:uid="{B7C7A8D7-371F-46C4-8829-7B7AD3033B76}"/>
    <hyperlink ref="E86" r:id="rId167" xr:uid="{8482A38C-880C-4782-8481-C7C40D0BF603}"/>
    <hyperlink ref="E87" r:id="rId168" xr:uid="{D0CB3C85-D232-490E-A921-022B6F68E0C9}"/>
    <hyperlink ref="E88" r:id="rId169" xr:uid="{FD32B0D4-2C0A-45AF-91A3-037496FBA0EF}"/>
    <hyperlink ref="E181" r:id="rId170" xr:uid="{58EC1E7B-D2FC-401B-A943-D5B60B1819F0}"/>
    <hyperlink ref="E222" r:id="rId171" xr:uid="{E918413C-05D7-4DCC-9669-AB506CAC517B}"/>
    <hyperlink ref="E224" r:id="rId172" xr:uid="{BD8DA49A-02AB-4934-89F8-DFBE3B6ABB59}"/>
    <hyperlink ref="E106" r:id="rId173" xr:uid="{63797A8D-BA2B-4F1D-9969-C0ECB8CF4859}"/>
    <hyperlink ref="E70" r:id="rId174" xr:uid="{0A585808-A3AD-41A5-8F20-C9FD6692A8AD}"/>
    <hyperlink ref="E165" r:id="rId175" xr:uid="{B22BFB56-AD7A-4900-9BFC-B2C44094E484}"/>
    <hyperlink ref="E170" r:id="rId176" xr:uid="{8D53FF30-8FF0-48CD-BE97-4C7482072E82}"/>
    <hyperlink ref="E136" r:id="rId177" xr:uid="{F8D91A37-C742-4449-863B-C9F6D0B73A7E}"/>
    <hyperlink ref="E275" r:id="rId178" xr:uid="{DCDD8362-CE04-4B48-A991-33AC7C2EC695}"/>
    <hyperlink ref="E16" r:id="rId179" xr:uid="{FB9F3E0A-AD09-4CA6-9786-65D2B6A91919}"/>
    <hyperlink ref="E17" r:id="rId180" xr:uid="{4B383370-BEEE-4625-ACDE-104B6D8F0F83}"/>
    <hyperlink ref="E295" r:id="rId181" xr:uid="{EE531649-E361-4422-8A2A-C3FE552FEF9F}"/>
    <hyperlink ref="E296" r:id="rId182" xr:uid="{66803168-77F2-44BC-83B2-BA9459DC2754}"/>
    <hyperlink ref="E297" r:id="rId183" xr:uid="{E41349A7-1F7C-45AA-8192-DB7A8074C654}"/>
    <hyperlink ref="E298" r:id="rId184" xr:uid="{9487BDB5-A76A-424C-A3F4-73DD6F372FE5}"/>
    <hyperlink ref="E300" r:id="rId185" xr:uid="{13EE6DC1-ED43-48D9-937E-B88A7051416F}"/>
    <hyperlink ref="E301" r:id="rId186" xr:uid="{92F8C011-9B69-4AEB-A26E-DC62C7932391}"/>
    <hyperlink ref="E99" r:id="rId187" xr:uid="{0E2A8A6C-A7E6-4E31-A086-63E55AD026FF}"/>
    <hyperlink ref="E422" r:id="rId188" xr:uid="{7B6791DD-3582-4BE8-ADCF-43E6C776D9A5}"/>
    <hyperlink ref="E228" r:id="rId189" xr:uid="{8129F69E-C5CA-4730-BC03-7247B5965D93}"/>
    <hyperlink ref="E343" r:id="rId190" xr:uid="{E6DA594B-468C-4155-A040-BE0ECEA9E72D}"/>
    <hyperlink ref="E226" r:id="rId191" xr:uid="{05D9C2B7-E92B-4900-AD30-9748EC7CAFCB}"/>
    <hyperlink ref="E113" r:id="rId192" xr:uid="{12AED223-2D34-4693-838A-E4BEBCCB39B9}"/>
    <hyperlink ref="E114" r:id="rId193" xr:uid="{CC94768C-5E57-470B-95C9-4019116235E1}"/>
    <hyperlink ref="E117" r:id="rId194" xr:uid="{B0B4718D-7ED6-402E-A7E5-A110198E71CA}"/>
    <hyperlink ref="E102" r:id="rId195" xr:uid="{13DE7D46-CB77-41A4-AEB3-95BC0FA48423}"/>
    <hyperlink ref="E109" r:id="rId196" xr:uid="{B26D7BFB-8CC9-4B35-97CE-BE7C68836CE5}"/>
    <hyperlink ref="E110" r:id="rId197" xr:uid="{A12D27CD-498C-48D9-8499-802744AE9CE7}"/>
    <hyperlink ref="E391" r:id="rId198" xr:uid="{DA223C0A-A2EA-4B9F-B250-FBA7081E69BC}"/>
    <hyperlink ref="E392" r:id="rId199" xr:uid="{8C7105D5-99E6-4319-A0F4-5EE8A877DFE9}"/>
    <hyperlink ref="E309" r:id="rId200" xr:uid="{B13C3C50-750B-480B-866C-ECAE737F06CA}"/>
    <hyperlink ref="E310" r:id="rId201" xr:uid="{77B01C1E-3D81-4A2D-AB7C-1408089DD876}"/>
    <hyperlink ref="E390" r:id="rId202" xr:uid="{AF4882BB-D943-4D44-8DF8-6470172A9D5D}"/>
    <hyperlink ref="E387" r:id="rId203" xr:uid="{6135F89E-8367-4A85-B5BC-8C53FD1D62BD}"/>
    <hyperlink ref="E132" r:id="rId204" xr:uid="{E7D28DFF-D9B7-4E9D-865D-7A8A3B6053D3}"/>
    <hyperlink ref="E137" r:id="rId205" xr:uid="{E04F3D0D-4D6F-4C04-B923-7BA82A7C153C}"/>
    <hyperlink ref="E406" r:id="rId206" xr:uid="{01B1075E-E95C-41E0-A895-891DA174E051}"/>
    <hyperlink ref="E407" r:id="rId207" xr:uid="{95C26190-7C57-4BA4-9F4C-76A72008F88F}"/>
    <hyperlink ref="E408" r:id="rId208" xr:uid="{FAC41D62-9A81-480B-9EC6-6D08673277C8}"/>
    <hyperlink ref="E101" r:id="rId209" xr:uid="{DDCB20AA-92B5-40EB-9654-4E46505EEB47}"/>
    <hyperlink ref="E372" r:id="rId210" xr:uid="{D600175A-0473-4959-8AC9-8C20F97F9E8A}"/>
    <hyperlink ref="E373" r:id="rId211" xr:uid="{DE5D9EA4-A47F-4DD3-8E80-4364FCBC256B}"/>
    <hyperlink ref="E254" r:id="rId212" xr:uid="{484C3261-9F9A-429F-A752-35A6A6D03423}"/>
    <hyperlink ref="E247" r:id="rId213" xr:uid="{392393BF-78B5-4B6D-A226-1730577DF552}"/>
    <hyperlink ref="E248" r:id="rId214" xr:uid="{6C9CC574-EF07-45D2-9DD8-F16DB3B735F7}"/>
    <hyperlink ref="E428" r:id="rId215" xr:uid="{1AD8BAD6-3739-4F3C-BAAE-C5F60CAE7991}"/>
    <hyperlink ref="E429" r:id="rId216" xr:uid="{3E8DB832-A845-4BF2-8637-AB8FF05C70D5}"/>
    <hyperlink ref="E145" r:id="rId217" xr:uid="{0C4FA870-EEF5-4C82-A545-0398B6E50C64}"/>
    <hyperlink ref="E150" r:id="rId218" xr:uid="{81C6237B-D14C-44C8-979F-09A0D5981875}"/>
    <hyperlink ref="E432" r:id="rId219" xr:uid="{EF16C8DF-E2FB-4452-9644-3D4398F80106}"/>
    <hyperlink ref="E430" r:id="rId220" xr:uid="{D347FD1A-1215-4E00-A72C-3B3A9B26261E}"/>
    <hyperlink ref="E230" r:id="rId221" xr:uid="{0655A883-DBA1-4034-9A35-E093C5C49531}"/>
    <hyperlink ref="E238" r:id="rId222" xr:uid="{D476B37D-132A-4335-A806-A8CE5A5A97C5}"/>
    <hyperlink ref="E239" r:id="rId223" xr:uid="{8F08EA53-89ED-4D0C-A1E8-00FD845C0D0D}"/>
    <hyperlink ref="E243" r:id="rId224" xr:uid="{218DC0A8-8FD8-4403-AC53-765244D99AFA}"/>
    <hyperlink ref="E258" r:id="rId225" xr:uid="{200A923E-8D87-4B9C-B9BC-4969D8AF733A}"/>
    <hyperlink ref="E456" r:id="rId226" xr:uid="{AEBB05A1-951B-4255-8506-8ED2E3F9A944}"/>
    <hyperlink ref="E457" r:id="rId227" xr:uid="{D7E3A349-6C73-4C7D-A5DF-450DAD6D1562}"/>
    <hyperlink ref="E435" r:id="rId228" xr:uid="{F7E6662C-0BF9-497B-829B-E643345D8219}"/>
    <hyperlink ref="E436" r:id="rId229" xr:uid="{142ACB1B-7D13-4DDE-BBCC-D9A8CF33F92B}"/>
    <hyperlink ref="E231" r:id="rId230" xr:uid="{D089FD59-831F-4A4E-BE8F-6ACC262035A9}"/>
    <hyperlink ref="E233" r:id="rId231" xr:uid="{FB334AD7-D439-4F20-AC75-709E8539A770}"/>
    <hyperlink ref="E57" r:id="rId232" xr:uid="{EED0DAF0-85BE-4D09-9584-A23A92626335}"/>
    <hyperlink ref="E350" r:id="rId233" xr:uid="{5280AFE5-152C-4C30-AD9F-9DD9C182CCE2}"/>
    <hyperlink ref="E6" r:id="rId234" xr:uid="{F38446F2-FBD9-4492-A4B0-5C8D48243354}"/>
    <hyperlink ref="E28" r:id="rId235" xr:uid="{20B1AB5C-7DFD-4151-A854-65E68CC01663}"/>
    <hyperlink ref="E264" r:id="rId236" xr:uid="{D8425634-3448-4FEE-8062-D4AF663B69EC}"/>
    <hyperlink ref="E255" r:id="rId237" xr:uid="{A5C0383E-2DDF-4370-BFE2-9F372CBC013D}"/>
    <hyperlink ref="E27" r:id="rId238" xr:uid="{B069A864-D535-499B-91B6-4F7CF1FE8FE2}"/>
    <hyperlink ref="E30" r:id="rId239" xr:uid="{E35E95A3-77B3-4544-B4F1-E9DD4C8AE5A2}"/>
    <hyperlink ref="E151" r:id="rId240" xr:uid="{B428943E-49A6-4CF2-9A63-2496A308E1B4}"/>
    <hyperlink ref="E256" r:id="rId241" xr:uid="{93F6E4C9-E516-4AF9-ACF9-D3E26580F82C}"/>
    <hyperlink ref="E46" r:id="rId242" xr:uid="{560675B1-186F-42C6-8F7B-7B0ECE4266CD}"/>
    <hyperlink ref="E81" r:id="rId243" xr:uid="{E7EE569D-0730-4709-ABED-5BC4FEFBEE7A}"/>
    <hyperlink ref="E45" r:id="rId244" xr:uid="{DCCEFB8C-1224-4AD3-A7F4-1240C1E6F3DA}"/>
    <hyperlink ref="E20" r:id="rId245" xr:uid="{54A13B5C-A8E2-49CD-B60F-6DEE289E577F}"/>
    <hyperlink ref="E51" r:id="rId246" xr:uid="{207CD5C1-961B-426A-B2BD-8DFC4A39F548}"/>
    <hyperlink ref="E52" r:id="rId247" xr:uid="{CF2AD9CE-0BBA-45A9-B973-E70C027AF356}"/>
    <hyperlink ref="E364" r:id="rId248" xr:uid="{CB287D5A-2ED7-4E0C-A6A0-D353257E3F87}"/>
    <hyperlink ref="E108" r:id="rId249" xr:uid="{495561FA-7BB3-4D07-BDA5-0D80C11D5F9D}"/>
    <hyperlink ref="E120" r:id="rId250" xr:uid="{FA4CA3FA-5E76-42CD-8ACC-2E59FD93272F}"/>
    <hyperlink ref="E448" r:id="rId251" xr:uid="{ADB4F895-A27E-476F-9D72-901D6587B575}"/>
    <hyperlink ref="E450" r:id="rId252" xr:uid="{B8B3491E-98B2-48F6-820A-49F240462F6E}"/>
    <hyperlink ref="E451" r:id="rId253" xr:uid="{DF18ED8C-3CF5-4D1D-9322-AB0FA6147545}"/>
    <hyperlink ref="E368" r:id="rId254" xr:uid="{9C38C847-9178-4763-A1D7-582A36DD1CD3}"/>
    <hyperlink ref="E214" r:id="rId255" xr:uid="{E660BE9D-36CE-4B62-8BB1-B001FAFD25B2}"/>
    <hyperlink ref="E216" r:id="rId256" xr:uid="{FA43ECBF-4807-45F7-A6D3-DBE76268BB27}"/>
    <hyperlink ref="E433" r:id="rId257" xr:uid="{9EADF008-C4A2-4142-BFAA-A6FA67EF0A65}"/>
    <hyperlink ref="E434" r:id="rId258" xr:uid="{079BA5A2-639F-432E-8B1D-CFE434C5D05D}"/>
    <hyperlink ref="E431" r:id="rId259" xr:uid="{CCB42BC5-9F10-46DD-BB8B-344C09507710}"/>
    <hyperlink ref="E445" r:id="rId260" xr:uid="{FA8B2560-E13F-484D-AA94-D12C75D58BB0}"/>
    <hyperlink ref="E437" r:id="rId261" xr:uid="{5C04F7C7-B7AA-45E7-BD33-6BCCC264EDEC}"/>
    <hyperlink ref="E438" r:id="rId262" xr:uid="{299CD3AE-1BF2-476E-86EE-249D8B3357D5}"/>
    <hyperlink ref="E474" r:id="rId263" xr:uid="{FCAFD599-E29D-486E-B926-14572DC50B29}"/>
    <hyperlink ref="E397" r:id="rId264" xr:uid="{76E471BF-2EB0-4E9D-9637-C2EA2C5C9E14}"/>
    <hyperlink ref="E398" r:id="rId265" xr:uid="{9EB04B25-3532-4451-A812-102918EF681B}"/>
    <hyperlink ref="E399" r:id="rId266" xr:uid="{8989BDD3-A022-43B2-A59A-274CBB8FC74E}"/>
    <hyperlink ref="E441" r:id="rId267" xr:uid="{DFD7988E-25AB-4E42-9AE2-7F79B7E5F97D}"/>
    <hyperlink ref="E439" r:id="rId268" xr:uid="{2C2CE087-EB0B-4982-9185-FB9F98813609}"/>
    <hyperlink ref="E440" r:id="rId269" xr:uid="{7FAE345E-E771-4C5F-9C59-50FEAC401D1C}"/>
    <hyperlink ref="E75" r:id="rId270" xr:uid="{88765C1B-C88D-4BE9-9FD9-1AB59F908F3F}"/>
    <hyperlink ref="E23" r:id="rId271" xr:uid="{32D9097F-32F0-442B-BE98-4908E7363CE4}"/>
    <hyperlink ref="E29" r:id="rId272" xr:uid="{36B35502-80B9-4B89-A131-655B67516358}"/>
    <hyperlink ref="E36" r:id="rId273" xr:uid="{706AB0A3-F15A-4BC9-8095-2726D6E88A58}"/>
    <hyperlink ref="E37" r:id="rId274" xr:uid="{F1647C62-6E03-4E4B-9C6C-2B0E21203A3B}"/>
    <hyperlink ref="E42" r:id="rId275" xr:uid="{C052A503-9244-4E1A-A99F-C4BF2B8566A5}"/>
    <hyperlink ref="E62" r:id="rId276" xr:uid="{97E8072F-4C7D-4F30-9ADA-98506802C269}"/>
    <hyperlink ref="E72" r:id="rId277" xr:uid="{A0C08129-970E-4A7C-8989-6B61D6BB14F2}"/>
    <hyperlink ref="E307" r:id="rId278" xr:uid="{F5114F93-C7CF-4853-80FC-8E38D8BA1D84}"/>
    <hyperlink ref="E423" r:id="rId279" xr:uid="{17F14904-BC48-4BFB-843B-9BB0FDC14C02}"/>
    <hyperlink ref="E424" r:id="rId280" xr:uid="{59377E62-4CD8-4EF0-8C6E-0BACD282C739}"/>
    <hyperlink ref="E60" r:id="rId281" xr:uid="{16533EB3-2935-422F-B7E9-E282B6FB58A8}"/>
    <hyperlink ref="E282" r:id="rId282" xr:uid="{7C4956C6-524B-41EE-8112-17A5AC2CA17D}"/>
    <hyperlink ref="E7" r:id="rId283" xr:uid="{2C1CD65D-9F81-4E39-9211-6C83F667ADBA}"/>
    <hyperlink ref="E234" r:id="rId284" xr:uid="{FF48AF67-891B-411F-ABC5-7ED3D419FA34}"/>
    <hyperlink ref="E213" r:id="rId285" xr:uid="{751029C6-8344-4432-9EB4-0C10FE151185}"/>
    <hyperlink ref="E229" r:id="rId286" xr:uid="{AD58ED95-B786-4376-8194-01FA15E082AA}"/>
    <hyperlink ref="E157" r:id="rId287" xr:uid="{1D298C59-3B07-4930-9CF6-C36F154BF753}"/>
    <hyperlink ref="E329" r:id="rId288" xr:uid="{4DBF01DA-47C2-44C8-A264-820D33F23BD7}"/>
    <hyperlink ref="E80" r:id="rId289" xr:uid="{077C3048-5756-4EB7-B8D2-85C7B4B65FD6}"/>
    <hyperlink ref="E276" r:id="rId290" xr:uid="{F94C473D-CFB2-41C7-A2D1-0C35EA341F80}"/>
    <hyperlink ref="E277" r:id="rId291" xr:uid="{53A5A21B-9080-42F6-AE43-2667F1F4146D}"/>
    <hyperlink ref="E312" r:id="rId292" xr:uid="{EBEB8883-9F4C-44AE-A429-9ADE10E14E6C}"/>
    <hyperlink ref="E31" r:id="rId293" xr:uid="{DB496D32-757E-4413-A587-C1C4F154BF74}"/>
    <hyperlink ref="E61" r:id="rId294" xr:uid="{12C105DA-0F80-485A-9BFE-2DCE5AE61EB4}"/>
    <hyperlink ref="E377" r:id="rId295" xr:uid="{C5F84DB1-C1D8-439D-8E7D-F1D98218D2D7}"/>
    <hyperlink ref="E378" r:id="rId296" xr:uid="{B4695ED6-553D-4345-80E8-F0BBAB9B0D96}"/>
    <hyperlink ref="E242" r:id="rId297" xr:uid="{5448C679-F8B3-4DC4-9BEA-6CB1BC0A4941}"/>
    <hyperlink ref="E98" r:id="rId298" xr:uid="{4875FB94-1706-4160-BD00-14F8AAB0FA72}"/>
    <hyperlink ref="E125" r:id="rId299" xr:uid="{95E3BBD1-E8E0-4FBC-9135-83A0214B2EB7}"/>
    <hyperlink ref="E96" r:id="rId300" xr:uid="{11CF60E6-E1E2-4953-AE02-D0FA9F36DF76}"/>
    <hyperlink ref="E130" r:id="rId301" xr:uid="{9E29D4DE-305C-496F-9BAE-D9C0FD2349DE}"/>
    <hyperlink ref="E425" r:id="rId302" xr:uid="{35B84380-0BA8-40B0-9C98-A329B7201EE2}"/>
    <hyperlink ref="E21" r:id="rId303" xr:uid="{0ADD9167-3D6D-4A40-85C3-60EA52BCA053}"/>
    <hyperlink ref="E24" r:id="rId304" xr:uid="{8126C762-A368-4A41-A47F-48F225E84B0D}"/>
    <hyperlink ref="E26" r:id="rId305" xr:uid="{AE610E21-A9EB-40DB-9247-EE76C1CA1BEB}"/>
    <hyperlink ref="E153" r:id="rId306" xr:uid="{B69639D5-8FF3-4724-9279-78DB8DFE2F11}"/>
    <hyperlink ref="E158" r:id="rId307" xr:uid="{62409A1B-2A61-4969-9ED3-B7ED8CA3F617}"/>
    <hyperlink ref="E159" r:id="rId308" xr:uid="{93033241-BE29-47DF-A1A7-D3878AE1A0B6}"/>
    <hyperlink ref="E67" r:id="rId309" xr:uid="{B0EDE347-F39F-417D-8E86-343A6CB7E89B}"/>
    <hyperlink ref="E223" r:id="rId310" xr:uid="{A3FFB682-B6A9-4871-B3E6-9F9CCED68B03}"/>
    <hyperlink ref="E362" r:id="rId311" xr:uid="{2A7D8FEF-3599-4390-BCA4-0FF6EFA966D9}"/>
    <hyperlink ref="E311" r:id="rId312" xr:uid="{907C52B5-0FD8-463F-B795-714E001FFBD8}"/>
    <hyperlink ref="E175" r:id="rId313" xr:uid="{EE28BBAE-E18B-434D-A1EC-F2E6FA37260D}"/>
    <hyperlink ref="E237" r:id="rId314" xr:uid="{56635335-7038-414C-9A65-1F240D720EB5}"/>
    <hyperlink ref="E236" r:id="rId315" xr:uid="{438DE296-73B1-49DF-9108-2216BF9C4D60}"/>
    <hyperlink ref="E131" r:id="rId316" xr:uid="{A364750F-D10D-47D1-B1D4-9D92E686C9BC}"/>
    <hyperlink ref="E56" r:id="rId317" xr:uid="{FA11D403-D4DD-40AB-B9DE-2D6AABF87E0B}"/>
    <hyperlink ref="E128" r:id="rId318" xr:uid="{A7DCCC12-6D5D-42DD-9025-4B55B949759A}"/>
    <hyperlink ref="E288" r:id="rId319" xr:uid="{3B98A3BE-1BAE-4F64-B8DE-E89D7F4185FA}"/>
    <hyperlink ref="E115" r:id="rId320" xr:uid="{650E059B-228B-441F-9D04-994FBA06CD90}"/>
    <hyperlink ref="E119" r:id="rId321" xr:uid="{4B7BE38A-DF51-438D-B248-EAE86FF60BEE}"/>
    <hyperlink ref="E129" r:id="rId322" xr:uid="{1DA2C099-CD58-46CF-BFED-B9CA4190E0E1}"/>
    <hyperlink ref="E291" r:id="rId323" xr:uid="{78FF7CC9-5449-4B3C-B96D-22872F54A635}"/>
    <hyperlink ref="E292" r:id="rId324" xr:uid="{685A1309-EB4D-4059-903C-FBE0F0D32AC4}"/>
    <hyperlink ref="E122" r:id="rId325" xr:uid="{F386F0DA-66FA-4584-ACFC-B465211692E7}"/>
    <hyperlink ref="E294" r:id="rId326" xr:uid="{07375653-E094-45EE-943B-95934FC381E6}"/>
    <hyperlink ref="E232" r:id="rId327" xr:uid="{1385610D-2350-406F-AD8D-B2752F257B7E}"/>
    <hyperlink ref="E66" r:id="rId328" xr:uid="{E89A705E-755B-45D4-BD06-EA9E4BBE717A}"/>
    <hyperlink ref="E78" r:id="rId329" xr:uid="{35AF76A7-A060-44E3-9CA3-2DEDFD48AB54}"/>
    <hyperlink ref="E365" r:id="rId330" xr:uid="{4E7FFE12-9587-441D-954D-2289249E58F8}"/>
    <hyperlink ref="E39" r:id="rId331" xr:uid="{117E9FA3-F747-41F0-8765-11AEF4B46C98}"/>
    <hyperlink ref="E357" r:id="rId332" xr:uid="{7A2B67BB-C89B-4890-8019-5AE0E5A13E6B}"/>
    <hyperlink ref="E358" r:id="rId333" xr:uid="{765A52E6-5EE2-470D-B1D7-EB8015A2FA90}"/>
    <hyperlink ref="E359" r:id="rId334" xr:uid="{4E386D06-4B04-4DD7-8C99-8F1CE67E629B}"/>
    <hyperlink ref="E19" r:id="rId335" xr:uid="{B9BAC8AA-AF45-4905-A4AE-38748A059A51}"/>
    <hyperlink ref="E381" r:id="rId336" xr:uid="{F623281F-25A7-4D65-AFFD-0BC8A16232FA}"/>
    <hyperlink ref="E386" r:id="rId337" xr:uid="{71853F5E-266D-4F85-ABE1-ECB188A518C1}"/>
    <hyperlink ref="E385" r:id="rId338" xr:uid="{10E2384F-504F-4B75-9D28-87628D03D08B}"/>
    <hyperlink ref="E400" r:id="rId339" xr:uid="{EF703EDD-1C3F-4F7F-BD06-4320B4D66BD0}"/>
    <hyperlink ref="E401" r:id="rId340" xr:uid="{6EF34E81-4EF8-4737-AA1F-0C788D60434E}"/>
    <hyperlink ref="E402" r:id="rId341" xr:uid="{0699430F-ABA0-4EFA-9801-58944A3231B3}"/>
    <hyperlink ref="E403" r:id="rId342" xr:uid="{766ACAA4-545D-4743-AA1A-B01522FACC3F}"/>
    <hyperlink ref="E394" r:id="rId343" xr:uid="{B9A66979-EEEC-464D-A9DD-01C019CB4E75}"/>
    <hyperlink ref="E77" r:id="rId344" xr:uid="{128A225F-4B3C-4AAE-B085-DB9865AB6860}"/>
    <hyperlink ref="E118" r:id="rId345" xr:uid="{FAD1129B-A267-4E83-ABD7-E2F449AEAA85}"/>
    <hyperlink ref="E374" r:id="rId346" xr:uid="{632FE9B3-9627-4AE1-B0D8-C6308AC677D2}"/>
    <hyperlink ref="E375" r:id="rId347" xr:uid="{4DD87CBA-6D34-4C4C-A3A4-96BEC5D1B6C1}"/>
    <hyperlink ref="E376" r:id="rId348" xr:uid="{F5B18FBB-8FF0-46BE-B647-ACF3F32086F4}"/>
    <hyperlink ref="E146" r:id="rId349" xr:uid="{644AC82E-6212-4EC5-9DCD-EA141C4EBF00}"/>
    <hyperlink ref="E147" r:id="rId350" xr:uid="{4979C5E5-BD38-48D2-BB4C-4FA914A7076F}"/>
    <hyperlink ref="E285" r:id="rId351" xr:uid="{1184250F-672B-4C21-B750-4C4AD82F3EF3}"/>
    <hyperlink ref="E338" r:id="rId352" xr:uid="{A9F6C947-ECC8-4EB2-95F7-70899D5E776C}"/>
    <hyperlink ref="E339" r:id="rId353" xr:uid="{4E1DDCBD-FF30-436A-AF0C-74D569BD34F4}"/>
    <hyperlink ref="E340" r:id="rId354" xr:uid="{A107D2F9-0955-451E-9696-12EDDA0FF73C}"/>
    <hyperlink ref="E199" r:id="rId355" xr:uid="{B68C6E75-9467-44E5-99AE-5D30A91099AB}"/>
    <hyperlink ref="E201" r:id="rId356" xr:uid="{F9114C94-0F9E-4B7D-849B-5B7DBD6CB452}"/>
    <hyperlink ref="E203" r:id="rId357" xr:uid="{C7B31E00-C75F-4D7B-9F75-E9CF0CC554D9}"/>
    <hyperlink ref="E250" r:id="rId358" xr:uid="{C9BE31DF-B902-43CD-908B-0553630694A6}"/>
    <hyperlink ref="E53" r:id="rId359" xr:uid="{8D0FEE6F-6B41-40D2-BF0B-2610BA76DAA3}"/>
    <hyperlink ref="E55" r:id="rId360" xr:uid="{25BBB515-311F-4B64-AC2E-D738BE7812A7}"/>
    <hyperlink ref="E59" r:id="rId361" xr:uid="{7BE3FC78-3197-4C81-A293-4D50ED186C16}"/>
    <hyperlink ref="E25" r:id="rId362" xr:uid="{DBE235AF-335A-49BE-8FED-4EC786336203}"/>
    <hyperlink ref="E416" r:id="rId363" xr:uid="{B4728DC0-CFE1-45E1-BB81-D69F96DD076C}"/>
    <hyperlink ref="E417" r:id="rId364" xr:uid="{81AB5A64-BA57-4483-A5C2-3AEEA48E9D2A}"/>
    <hyperlink ref="E411" r:id="rId365" xr:uid="{80959CFD-4AE2-45E8-BC86-1E88B8155FB0}"/>
    <hyperlink ref="E404" r:id="rId366" xr:uid="{24089844-4598-4C98-9660-5F02051F7723}"/>
    <hyperlink ref="E405" r:id="rId367" xr:uid="{15DA49D0-18FD-4559-9DA8-FE2EE33EA8CD}"/>
    <hyperlink ref="E183" r:id="rId368" xr:uid="{F7593271-685C-4CD4-9A33-6F442507FFFB}"/>
    <hyperlink ref="E185" r:id="rId369" xr:uid="{022ADA8F-3315-4863-81AE-A43B19F7A63C}"/>
    <hyperlink ref="E187" r:id="rId370" xr:uid="{AC708697-EED7-45DF-A738-0495C5CE8F79}"/>
    <hyperlink ref="E266" r:id="rId371" xr:uid="{5604FB81-BC8A-4E01-AFF0-D2DE0ECB5478}"/>
    <hyperlink ref="E271" r:id="rId372" xr:uid="{A544AD4C-F8B4-486C-BE69-EDF30BDDDC48}"/>
    <hyperlink ref="E65" r:id="rId373" xr:uid="{06FB40BC-6465-4262-B7E8-FB2D381C322D}"/>
    <hyperlink ref="E111" r:id="rId374" xr:uid="{A4C241DC-E9E6-455C-9588-46D9470E81FF}"/>
    <hyperlink ref="E112" r:id="rId375" xr:uid="{8B300951-C061-47C1-82D9-F66F9367EE61}"/>
    <hyperlink ref="E246" r:id="rId376" xr:uid="{CFFB3105-25AE-44A2-99C0-9F1E9B7A3369}"/>
    <hyperlink ref="E251" r:id="rId377" xr:uid="{856A1447-F12B-41F8-9B22-0D371A42E9BB}"/>
    <hyperlink ref="E274" r:id="rId378" xr:uid="{133722C0-6D4B-4C6A-AE5C-672836970F5B}"/>
    <hyperlink ref="E245" r:id="rId379" xr:uid="{75DA6558-4130-44C6-8513-15080339C793}"/>
    <hyperlink ref="E244" r:id="rId380" xr:uid="{7F7F3D10-D465-4C49-9E2B-071501686415}"/>
    <hyperlink ref="E415" r:id="rId381" xr:uid="{B69D2F5F-0469-4917-99CB-4A8799517EB1}"/>
    <hyperlink ref="E418" r:id="rId382" xr:uid="{9DE81430-FBFF-4D8C-BD73-3DC9BBBF231B}"/>
    <hyperlink ref="E462" r:id="rId383" xr:uid="{9EE4DFD8-20E1-49A2-A732-5AEBB5BC65A4}"/>
    <hyperlink ref="E459" r:id="rId384" xr:uid="{70F0850B-ACD0-4644-8040-023F8A360F86}"/>
    <hyperlink ref="E460" r:id="rId385" xr:uid="{191FD108-392B-47C9-85A4-02E746B20401}"/>
    <hyperlink ref="E461" r:id="rId386" xr:uid="{CD4DB2AC-2FDE-481F-B961-2511995CE5DF}"/>
    <hyperlink ref="E133" r:id="rId387" xr:uid="{815CD00F-5A6C-43F2-A9E4-529EC4242AA6}"/>
    <hyperlink ref="E134" r:id="rId388" xr:uid="{2D40B7A6-D3ED-4011-98D3-45BA801B82CB}"/>
    <hyperlink ref="E463" r:id="rId389" xr:uid="{46739BE1-7ABB-43B0-8B46-6BF2946CE0F3}"/>
    <hyperlink ref="E464" r:id="rId390" xr:uid="{0D0EED04-9C6C-4DB5-8AD3-A930C9842075}"/>
    <hyperlink ref="E217" r:id="rId391" xr:uid="{6662530C-D106-488B-A8A0-2E57C74122A4}"/>
    <hyperlink ref="E218" r:id="rId392" xr:uid="{4F6E8594-F9B1-4871-8216-9363D7D7E665}"/>
    <hyperlink ref="E161" r:id="rId393" xr:uid="{CB0FDFEC-E0E2-41D4-8518-0CB810FB72FB}"/>
    <hyperlink ref="E252" r:id="rId394" xr:uid="{2F6F1DB2-9E42-482D-AEC3-BFA543732872}"/>
    <hyperlink ref="E273" r:id="rId395" xr:uid="{1E23313E-0A9E-4EFF-8C2A-3C3BC0023A40}"/>
    <hyperlink ref="E272" r:id="rId396" xr:uid="{B13F7DF9-4BBA-452C-A889-B022CC36B49B}"/>
    <hyperlink ref="E100" r:id="rId397" xr:uid="{10A2ECEC-2C0F-4BF2-8B59-9D8D1EF7692D}"/>
    <hyperlink ref="E235" r:id="rId398" xr:uid="{55E29870-2158-4C5D-86F7-218E4AF0B0DD}"/>
    <hyperlink ref="E313" r:id="rId399" xr:uid="{7B9BA2BF-446B-4648-B4F8-596633941881}"/>
    <hyperlink ref="E314" r:id="rId400" xr:uid="{E3C7D69B-7BF7-4C79-A840-50726152D0DB}"/>
    <hyperlink ref="E176" r:id="rId401" xr:uid="{6BC57765-B116-4974-910A-A13EE70C08C7}"/>
    <hyperlink ref="E135" r:id="rId402" xr:uid="{EFCC7A60-3E38-40EF-A12E-87D2B4D7A392}"/>
    <hyperlink ref="E138" r:id="rId403" xr:uid="{9CDF971D-8DD5-43C0-9536-BED9506A1BD5}"/>
    <hyperlink ref="E344" r:id="rId404" xr:uid="{0E759DEF-1DCC-4866-9C48-420066A40BE2}"/>
    <hyperlink ref="E302" r:id="rId405" xr:uid="{F5FBDF08-1D58-4DD6-AA55-DE4651A18AC0}"/>
    <hyperlink ref="E303" r:id="rId406" xr:uid="{5DF0B894-5FD0-43FA-9D52-F0793FA02B8E}"/>
    <hyperlink ref="E468" r:id="rId407" xr:uid="{E388806F-DF18-4728-961A-AF9EFD26583D}"/>
    <hyperlink ref="E469" r:id="rId408" xr:uid="{144C85E2-7B23-45B2-A560-77B00BB8E059}"/>
    <hyperlink ref="E305" r:id="rId409" xr:uid="{A60912F2-0C45-4694-AC27-726D6DCEEC0C}"/>
    <hyperlink ref="E475" r:id="rId410" xr:uid="{BA24520D-4538-4186-B9F3-8D77C95F317B}"/>
    <hyperlink ref="E188" r:id="rId411" xr:uid="{CB22B76E-2632-46BD-A3F2-BBA5E520B5C3}"/>
    <hyperlink ref="E209" r:id="rId412" xr:uid="{1CEDFB75-781C-4B4C-A8C5-BBB2998AC654}"/>
    <hyperlink ref="E54" r:id="rId413" xr:uid="{DBCFF462-23A2-4E7F-B46F-5FFB859A467D}"/>
    <hyperlink ref="E466" r:id="rId414" xr:uid="{5D56B69B-16FA-481D-85A9-42D19DDD3EC1}"/>
    <hyperlink ref="E467" r:id="rId415" xr:uid="{0398AC1E-6225-4F81-BB69-7C0BAF61EEF1}"/>
    <hyperlink ref="E470" r:id="rId416" xr:uid="{43F3356A-F852-4AA1-BA47-1CD2AA8A59CC}"/>
    <hyperlink ref="E149" r:id="rId417" xr:uid="{D0006D86-75EA-4407-BF96-D04ABA9F731B}"/>
    <hyperlink ref="E465" r:id="rId418" xr:uid="{4D464A79-1EE2-462B-B1FA-6A97B226CACF}"/>
    <hyperlink ref="E283" r:id="rId419" xr:uid="{EDAF4EA4-8A61-4DB7-A8FD-6A111598B1EB}"/>
    <hyperlink ref="E284" r:id="rId420" xr:uid="{9550972B-E8BF-4570-B973-F2652DB6F1D9}"/>
    <hyperlink ref="E123" r:id="rId421" xr:uid="{195F8621-E886-48CB-BA81-16266494872B}"/>
    <hyperlink ref="E126" r:id="rId422" xr:uid="{B6B59FCF-E498-4250-8FF8-79446DE0A010}"/>
    <hyperlink ref="E124" r:id="rId423" xr:uid="{F761739B-4B6D-46E0-A626-85E44E413CC4}"/>
    <hyperlink ref="E93" r:id="rId424" xr:uid="{2257311B-1E12-484B-A61E-78FFD60DBCD8}"/>
    <hyperlink ref="E94" r:id="rId425" xr:uid="{A1770A72-064A-4F8C-B458-A39824650450}"/>
    <hyperlink ref="E182" r:id="rId426" xr:uid="{74DE46B3-ECD9-41B7-A0E3-5BE1FA7A8A74}"/>
    <hyperlink ref="E184" r:id="rId427" xr:uid="{9AFD3ECE-1E86-414D-9F48-D88DB8A060A6}"/>
    <hyperlink ref="E186" r:id="rId428" xr:uid="{9C7851C4-58E8-45E1-BAD9-A2014FA4E118}"/>
    <hyperlink ref="E190" r:id="rId429" xr:uid="{06D25774-26CC-49DB-A59E-0802FF000A31}"/>
    <hyperlink ref="E193" r:id="rId430" xr:uid="{9628F183-1A45-4957-B4C8-41CBC5C941B3}"/>
    <hyperlink ref="E195" r:id="rId431" xr:uid="{8B8CBC63-41B2-4D2C-89E6-A0AC8DB5FC46}"/>
    <hyperlink ref="E202" r:id="rId432" xr:uid="{C2196399-855D-43A6-8125-48F1BC5EB9FF}"/>
    <hyperlink ref="E204" r:id="rId433" xr:uid="{71809342-4852-43FE-B4A8-77CCE7410A18}"/>
    <hyperlink ref="E205" r:id="rId434" xr:uid="{A8EBD7C2-7C5E-4DFD-8F21-C5E22B6DBC0B}"/>
    <hyperlink ref="E207" r:id="rId435" xr:uid="{B414E25C-3F5D-4462-ADC9-A19CD90AE71F}"/>
    <hyperlink ref="E212" r:id="rId436" xr:uid="{A4EA7894-0808-484F-B467-60966F69E4C6}"/>
    <hyperlink ref="E321" r:id="rId437" xr:uid="{F83EDD0D-0508-4DF3-9C0C-322FC03C50DB}"/>
    <hyperlink ref="E210" r:id="rId438" xr:uid="{F3FE64CC-0D32-4B78-A203-58CE43B1F21A}"/>
    <hyperlink ref="E189" r:id="rId439" xr:uid="{08CC3944-B82C-4DB6-BCD0-2D712BB66E0D}"/>
    <hyperlink ref="E259" r:id="rId440" xr:uid="{D58F401D-76AC-4E9A-A796-DADD852EE98A}"/>
    <hyperlink ref="E260" r:id="rId441" xr:uid="{046258B8-BA62-4C4F-A472-EDA66310F147}"/>
    <hyperlink ref="E240" r:id="rId442" xr:uid="{1B0C2DE6-2137-454D-9616-BBDAC36078B0}"/>
    <hyperlink ref="E241" r:id="rId443" xr:uid="{D17A99FA-1443-4050-BC00-CF42D51A6595}"/>
    <hyperlink ref="E68" r:id="rId444" xr:uid="{343630CF-6A8A-405F-835B-8E66B7AAE772}"/>
    <hyperlink ref="E69" r:id="rId445" xr:uid="{0A9C82E2-4967-4A9C-AF52-F18FCDAEAB76}"/>
    <hyperlink ref="E326" r:id="rId446" xr:uid="{47E193C4-B4BA-44D7-8233-1DA7E36ADBBC}"/>
    <hyperlink ref="E327" r:id="rId447" xr:uid="{D452E17A-F3AC-48EA-A187-C4B5F048F3ED}"/>
    <hyperlink ref="E328" r:id="rId448" xr:uid="{7084173C-C841-4612-AF2B-51D2D551C88C}"/>
    <hyperlink ref="E419" r:id="rId449" xr:uid="{21A92E8F-F6F8-429B-91EA-407E9F706AE7}"/>
    <hyperlink ref="E420" r:id="rId450" xr:uid="{A110B226-BDB8-4671-AA8F-303C774204AB}"/>
    <hyperlink ref="E152" r:id="rId451" xr:uid="{CA3231B9-5CBC-4D4F-B3EF-5D7E88E8CA38}"/>
    <hyperlink ref="E156" r:id="rId452" xr:uid="{AF68D8A4-7E2D-4B72-A5E6-FD9B12B3D9AF}"/>
    <hyperlink ref="E8" r:id="rId453" xr:uid="{7DDB5003-2705-44CA-99B4-A07AD6BED41A}"/>
    <hyperlink ref="E286" r:id="rId454" xr:uid="{35DB8A52-E4B6-4DC1-B675-B70A24DC753B}"/>
    <hyperlink ref="E287" r:id="rId455" xr:uid="{C400C463-375E-4AA9-A444-23AC4D232813}"/>
    <hyperlink ref="E395" r:id="rId456" xr:uid="{D28624B6-FF7B-4DE9-8B86-381072345E46}"/>
    <hyperlink ref="E278" r:id="rId457" xr:uid="{7FCFD0A4-F5EF-44C2-A5D1-EDAACCCAD295}"/>
    <hyperlink ref="E279" r:id="rId458" xr:uid="{0077534E-4B16-4449-B28E-E313CFACCFA0}"/>
    <hyperlink ref="E281" r:id="rId459" xr:uid="{A2033667-1608-4568-A017-A699E1057321}"/>
    <hyperlink ref="E38" r:id="rId460" xr:uid="{215A02D5-4E1A-4734-B8AC-8300455FEBF6}"/>
    <hyperlink ref="E97" r:id="rId461" xr:uid="{8FF15663-8B0E-4650-B0EC-1D0B86900E90}"/>
    <hyperlink ref="E421" r:id="rId462" xr:uid="{36FDD2E2-9320-478D-AFA0-2BD1FA94FCA6}"/>
    <hyperlink ref="E270" r:id="rId463" xr:uid="{C648FBE4-3288-42E6-A02A-750C303C8D9B}"/>
    <hyperlink ref="E9" r:id="rId464" xr:uid="{00D466FD-994E-4C34-BF4C-7AB42F0A24AE}"/>
    <hyperlink ref="E306" r:id="rId465" xr:uid="{979FC7A7-8B2E-4E77-A529-4156986C8ACB}"/>
    <hyperlink ref="E280" r:id="rId466" xr:uid="{C8BDF835-71E2-46C5-9850-B33452129DD5}"/>
    <hyperlink ref="E366" r:id="rId467" xr:uid="{48D87879-F1F6-4CAA-AD73-3E2962096459}"/>
    <hyperlink ref="E257" r:id="rId468" xr:uid="{41759032-FEF2-4420-BC42-E02F507FC8A4}"/>
    <hyperlink ref="E249" r:id="rId469" xr:uid="{FEC2712A-842A-4284-838E-0D821A2EA3F5}"/>
    <hyperlink ref="E317" r:id="rId470" xr:uid="{42EDD15E-F81E-4C55-BD66-81AD53B71354}"/>
    <hyperlink ref="E353" r:id="rId471" xr:uid="{48C063F9-B9BF-4AA4-B636-426738755A7F}"/>
    <hyperlink ref="E396" r:id="rId472" xr:uid="{2AB2B9B9-77E3-47DA-96ED-9A8E16158C42}"/>
    <hyperlink ref="E412" r:id="rId473" xr:uid="{8E18629E-1645-4F6C-A2DD-B1C50AC8CDD2}"/>
    <hyperlink ref="E471" r:id="rId474" xr:uid="{3E5855BC-DF71-4EC7-B269-ED2FBFEFF7B5}"/>
    <hyperlink ref="C299" r:id="rId475" xr:uid="{178FA0DA-FB98-4F54-A191-BC5706418C7A}"/>
    <hyperlink ref="E299" r:id="rId476" xr:uid="{BBF1F42E-AE66-4B92-B97F-6762A6073D1B}"/>
    <hyperlink ref="E10" r:id="rId477" xr:uid="{6D7B5198-F919-4400-BDFD-E0D6FDD5A210}"/>
    <hyperlink ref="AC12" r:id="rId478" xr:uid="{82A472B4-B1E1-492B-903F-2132A8511E2A}"/>
    <hyperlink ref="AC475" r:id="rId479" xr:uid="{2E63D3D0-03EA-46D5-A16F-115C25FE8207}"/>
    <hyperlink ref="AC24" r:id="rId480" xr:uid="{336828A7-1AF2-4B83-9CE2-32E92B0FF84F}"/>
  </hyperlinks>
  <printOptions gridLines="1" gridLinesSet="0"/>
  <pageMargins left="0.70866141732283461" right="0.1181102362204724" top="0.19685039370078741" bottom="0.19685039370078741" header="0" footer="0"/>
  <pageSetup paperSize="9" orientation="portrait" r:id="rId481"/>
  <headerFooter>
    <oddHeader>&amp;C&amp;"Verdana"&amp;7&amp;K000000 SŽ: Interní&amp;1#_x000D_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7C633-7C94-44A5-8499-85427F500CBF}">
  <dimension ref="B1:Q433"/>
  <sheetViews>
    <sheetView topLeftCell="K6" zoomScale="106" zoomScaleNormal="106" workbookViewId="0">
      <selection activeCell="Q20" sqref="Q20"/>
    </sheetView>
  </sheetViews>
  <sheetFormatPr defaultRowHeight="15" x14ac:dyDescent="0.25"/>
  <cols>
    <col min="1" max="1" width="2.85546875" customWidth="1"/>
    <col min="2" max="2" width="3.42578125" bestFit="1" customWidth="1"/>
    <col min="3" max="3" width="4.7109375" bestFit="1" customWidth="1"/>
    <col min="4" max="4" width="20.42578125" bestFit="1" customWidth="1"/>
    <col min="5" max="5" width="15.85546875" bestFit="1" customWidth="1"/>
    <col min="6" max="6" width="15.7109375" bestFit="1" customWidth="1"/>
    <col min="7" max="7" width="9.5703125" bestFit="1" customWidth="1"/>
    <col min="8" max="8" width="4.85546875" bestFit="1" customWidth="1"/>
    <col min="9" max="9" width="5.42578125" bestFit="1" customWidth="1"/>
    <col min="10" max="10" width="10.85546875" bestFit="1" customWidth="1"/>
    <col min="11" max="11" width="9.7109375" bestFit="1" customWidth="1"/>
    <col min="12" max="12" width="10.42578125" bestFit="1" customWidth="1"/>
    <col min="13" max="14" width="9.85546875" bestFit="1" customWidth="1"/>
    <col min="15" max="15" width="9.42578125" bestFit="1" customWidth="1"/>
    <col min="16" max="16" width="11" bestFit="1" customWidth="1"/>
    <col min="17" max="17" width="126.42578125" bestFit="1" customWidth="1"/>
  </cols>
  <sheetData>
    <row r="1" spans="2:17" ht="15.75" thickBot="1" x14ac:dyDescent="0.3"/>
    <row r="2" spans="2:17" ht="15.75" thickBot="1" x14ac:dyDescent="0.3">
      <c r="B2" s="650" t="s">
        <v>2503</v>
      </c>
      <c r="C2" s="649" t="s">
        <v>2500</v>
      </c>
      <c r="D2" s="646" t="s">
        <v>2499</v>
      </c>
      <c r="E2" s="648" t="s">
        <v>2498</v>
      </c>
      <c r="F2" s="647" t="s">
        <v>2497</v>
      </c>
      <c r="G2" s="647" t="s">
        <v>2701</v>
      </c>
      <c r="H2" s="646" t="s">
        <v>2495</v>
      </c>
      <c r="I2" s="644" t="s">
        <v>2494</v>
      </c>
      <c r="J2" s="644" t="s">
        <v>2700</v>
      </c>
      <c r="K2" s="645" t="s">
        <v>2491</v>
      </c>
      <c r="L2" s="644" t="s">
        <v>2490</v>
      </c>
      <c r="M2" s="643" t="s">
        <v>2489</v>
      </c>
      <c r="N2" s="643" t="s">
        <v>2488</v>
      </c>
      <c r="O2" s="642" t="s">
        <v>2484</v>
      </c>
      <c r="P2" s="641" t="s">
        <v>2483</v>
      </c>
      <c r="Q2" s="640" t="s">
        <v>2699</v>
      </c>
    </row>
    <row r="3" spans="2:17" x14ac:dyDescent="0.25">
      <c r="B3" s="639">
        <v>2</v>
      </c>
      <c r="C3" s="638" t="s">
        <v>7</v>
      </c>
      <c r="D3" s="637" t="s">
        <v>2698</v>
      </c>
      <c r="E3" s="636" t="s">
        <v>268</v>
      </c>
      <c r="F3" s="635"/>
      <c r="G3" s="635"/>
      <c r="H3" s="634">
        <v>2019</v>
      </c>
      <c r="I3" s="633">
        <v>43466</v>
      </c>
      <c r="J3" s="633" t="s">
        <v>463</v>
      </c>
      <c r="K3" s="632"/>
      <c r="L3" s="631"/>
      <c r="M3" s="630">
        <v>43466</v>
      </c>
      <c r="N3" s="629">
        <f>EDATE(M3,60)</f>
        <v>45292</v>
      </c>
      <c r="O3" s="628"/>
      <c r="P3" s="627"/>
    </row>
    <row r="4" spans="2:17" x14ac:dyDescent="0.25">
      <c r="B4" s="449">
        <v>3</v>
      </c>
      <c r="C4" s="615" t="s">
        <v>7</v>
      </c>
      <c r="D4" s="465" t="s">
        <v>2697</v>
      </c>
      <c r="E4" s="464" t="s">
        <v>268</v>
      </c>
      <c r="F4" s="463"/>
      <c r="G4" s="463"/>
      <c r="H4" s="462">
        <v>2016</v>
      </c>
      <c r="I4" s="442">
        <v>44501</v>
      </c>
      <c r="J4" s="442" t="s">
        <v>14</v>
      </c>
      <c r="K4" s="443">
        <v>2016</v>
      </c>
      <c r="L4" s="442" t="s">
        <v>2418</v>
      </c>
      <c r="M4" s="598">
        <v>44523</v>
      </c>
      <c r="N4" s="598">
        <f>EDATE(M4,60)</f>
        <v>46349</v>
      </c>
      <c r="O4" s="440" t="s">
        <v>2510</v>
      </c>
      <c r="P4" s="439">
        <v>725339121</v>
      </c>
    </row>
    <row r="5" spans="2:17" x14ac:dyDescent="0.25">
      <c r="B5" s="589">
        <v>4</v>
      </c>
      <c r="C5" s="615" t="s">
        <v>7</v>
      </c>
      <c r="D5" s="465" t="s">
        <v>2696</v>
      </c>
      <c r="E5" s="464" t="s">
        <v>268</v>
      </c>
      <c r="F5" s="463"/>
      <c r="G5" s="463"/>
      <c r="H5" s="462">
        <v>2016</v>
      </c>
      <c r="I5" s="442">
        <v>44501</v>
      </c>
      <c r="J5" s="442" t="s">
        <v>14</v>
      </c>
      <c r="K5" s="443">
        <v>2016</v>
      </c>
      <c r="L5" s="442" t="s">
        <v>2412</v>
      </c>
      <c r="M5" s="598">
        <v>44523</v>
      </c>
      <c r="N5" s="598">
        <f>EDATE(M5,60)</f>
        <v>46349</v>
      </c>
      <c r="O5" s="440" t="s">
        <v>2510</v>
      </c>
      <c r="P5" s="439">
        <v>725339121</v>
      </c>
    </row>
    <row r="6" spans="2:17" x14ac:dyDescent="0.25">
      <c r="B6" s="449">
        <v>5</v>
      </c>
      <c r="C6" s="615" t="s">
        <v>7</v>
      </c>
      <c r="D6" s="626" t="s">
        <v>269</v>
      </c>
      <c r="E6" s="464" t="s">
        <v>268</v>
      </c>
      <c r="F6" s="463"/>
      <c r="G6" s="463"/>
      <c r="H6" s="462">
        <v>2018</v>
      </c>
      <c r="I6" s="479">
        <v>45017</v>
      </c>
      <c r="J6" s="479" t="s">
        <v>14</v>
      </c>
      <c r="K6" s="480">
        <v>2018</v>
      </c>
      <c r="L6" s="479" t="s">
        <v>267</v>
      </c>
      <c r="M6" s="441">
        <v>45041</v>
      </c>
      <c r="N6" s="441">
        <f>EDATE(M6,60)</f>
        <v>46868</v>
      </c>
      <c r="O6" s="440" t="s">
        <v>2508</v>
      </c>
      <c r="P6" s="439">
        <v>724214559</v>
      </c>
    </row>
    <row r="7" spans="2:17" x14ac:dyDescent="0.25">
      <c r="B7" s="449">
        <v>6</v>
      </c>
      <c r="C7" s="615" t="s">
        <v>7</v>
      </c>
      <c r="D7" s="625" t="s">
        <v>960</v>
      </c>
      <c r="E7" s="464" t="s">
        <v>268</v>
      </c>
      <c r="F7" s="463"/>
      <c r="G7" s="463"/>
      <c r="H7" s="462">
        <v>2019</v>
      </c>
      <c r="I7" s="479">
        <v>43678</v>
      </c>
      <c r="J7" s="479" t="s">
        <v>14</v>
      </c>
      <c r="K7" s="462">
        <v>2019</v>
      </c>
      <c r="L7" s="479" t="s">
        <v>962</v>
      </c>
      <c r="M7" s="441">
        <v>45539</v>
      </c>
      <c r="N7" s="441">
        <f>EDATE(M7,60)</f>
        <v>47365</v>
      </c>
      <c r="O7" s="440" t="s">
        <v>2518</v>
      </c>
      <c r="P7" s="439">
        <v>602668264</v>
      </c>
    </row>
    <row r="8" spans="2:17" x14ac:dyDescent="0.25">
      <c r="B8" s="449">
        <v>7</v>
      </c>
      <c r="C8" s="615" t="s">
        <v>7</v>
      </c>
      <c r="D8" s="625" t="s">
        <v>2509</v>
      </c>
      <c r="E8" s="464" t="s">
        <v>268</v>
      </c>
      <c r="F8" s="463"/>
      <c r="G8" s="463"/>
      <c r="H8" s="462">
        <v>2016</v>
      </c>
      <c r="I8" s="442">
        <v>44501</v>
      </c>
      <c r="J8" s="442" t="s">
        <v>14</v>
      </c>
      <c r="K8" s="443">
        <v>2016</v>
      </c>
      <c r="L8" s="442" t="s">
        <v>984</v>
      </c>
      <c r="M8" s="598">
        <v>44525</v>
      </c>
      <c r="N8" s="598">
        <f>EDATE(M8,60)</f>
        <v>46351</v>
      </c>
      <c r="O8" s="440" t="s">
        <v>2508</v>
      </c>
      <c r="P8" s="439">
        <v>724214559</v>
      </c>
    </row>
    <row r="9" spans="2:17" x14ac:dyDescent="0.25">
      <c r="B9" s="449">
        <v>8</v>
      </c>
      <c r="C9" s="615" t="s">
        <v>7</v>
      </c>
      <c r="D9" s="624" t="s">
        <v>2695</v>
      </c>
      <c r="E9" s="521" t="s">
        <v>16</v>
      </c>
      <c r="F9" s="620"/>
      <c r="G9" s="620"/>
      <c r="H9" s="519">
        <v>1945</v>
      </c>
      <c r="I9" s="514">
        <v>44197</v>
      </c>
      <c r="J9" s="514" t="s">
        <v>463</v>
      </c>
      <c r="K9" s="519">
        <v>1945</v>
      </c>
      <c r="L9" s="514" t="s">
        <v>2422</v>
      </c>
      <c r="M9" s="441">
        <v>44223</v>
      </c>
      <c r="N9" s="441">
        <f>EDATE(M9,60)</f>
        <v>46049</v>
      </c>
      <c r="O9" s="440" t="s">
        <v>2613</v>
      </c>
      <c r="P9" s="439">
        <v>725339121</v>
      </c>
    </row>
    <row r="10" spans="2:17" x14ac:dyDescent="0.25">
      <c r="B10" s="449">
        <v>9</v>
      </c>
      <c r="C10" s="466" t="s">
        <v>7</v>
      </c>
      <c r="D10" s="522" t="s">
        <v>2098</v>
      </c>
      <c r="E10" s="521" t="s">
        <v>16</v>
      </c>
      <c r="F10" s="620"/>
      <c r="G10" s="620"/>
      <c r="H10" s="519">
        <v>2006</v>
      </c>
      <c r="I10" s="479">
        <v>43739</v>
      </c>
      <c r="J10" s="479" t="s">
        <v>14</v>
      </c>
      <c r="K10" s="519">
        <v>2006</v>
      </c>
      <c r="L10" s="479" t="s">
        <v>2694</v>
      </c>
      <c r="M10" s="441">
        <v>43768</v>
      </c>
      <c r="N10" s="441">
        <f>EDATE(M10,60)</f>
        <v>45595</v>
      </c>
      <c r="O10" s="440" t="s">
        <v>2596</v>
      </c>
      <c r="P10" s="439">
        <v>602117762</v>
      </c>
      <c r="Q10" t="s">
        <v>169</v>
      </c>
    </row>
    <row r="11" spans="2:17" x14ac:dyDescent="0.25">
      <c r="B11" s="449">
        <v>10</v>
      </c>
      <c r="C11" s="466" t="s">
        <v>7</v>
      </c>
      <c r="D11" s="522" t="s">
        <v>1898</v>
      </c>
      <c r="E11" s="521" t="s">
        <v>16</v>
      </c>
      <c r="F11" s="620"/>
      <c r="G11" s="620"/>
      <c r="H11" s="519">
        <v>2006</v>
      </c>
      <c r="I11" s="442">
        <v>43586</v>
      </c>
      <c r="J11" s="442" t="s">
        <v>14</v>
      </c>
      <c r="K11" s="519">
        <v>2006</v>
      </c>
      <c r="L11" s="442" t="s">
        <v>1897</v>
      </c>
      <c r="M11" s="441">
        <v>45406</v>
      </c>
      <c r="N11" s="441">
        <f>EDATE(M11,60)</f>
        <v>47232</v>
      </c>
      <c r="O11" s="440" t="s">
        <v>2596</v>
      </c>
      <c r="P11" s="439">
        <v>602117762</v>
      </c>
      <c r="Q11" t="s">
        <v>0</v>
      </c>
    </row>
    <row r="12" spans="2:17" x14ac:dyDescent="0.25">
      <c r="B12" s="449">
        <v>11</v>
      </c>
      <c r="C12" s="615" t="s">
        <v>7</v>
      </c>
      <c r="D12" s="522" t="s">
        <v>17</v>
      </c>
      <c r="E12" s="521" t="s">
        <v>16</v>
      </c>
      <c r="F12" s="620"/>
      <c r="G12" s="620"/>
      <c r="H12" s="519">
        <v>2006</v>
      </c>
      <c r="I12" s="514">
        <v>44378</v>
      </c>
      <c r="J12" s="479" t="s">
        <v>14</v>
      </c>
      <c r="K12" s="480">
        <v>2006</v>
      </c>
      <c r="L12" s="514" t="s">
        <v>13</v>
      </c>
      <c r="M12" s="441">
        <v>44404</v>
      </c>
      <c r="N12" s="441">
        <f>EDATE(M12,60)</f>
        <v>46230</v>
      </c>
      <c r="O12" s="440" t="s">
        <v>2518</v>
      </c>
      <c r="P12" s="439">
        <v>602668264</v>
      </c>
      <c r="Q12" t="s">
        <v>1761</v>
      </c>
    </row>
    <row r="13" spans="2:17" x14ac:dyDescent="0.25">
      <c r="B13" s="449">
        <v>12</v>
      </c>
      <c r="C13" s="615" t="s">
        <v>7</v>
      </c>
      <c r="D13" s="492" t="s">
        <v>1616</v>
      </c>
      <c r="E13" s="446" t="s">
        <v>16</v>
      </c>
      <c r="F13" s="463"/>
      <c r="G13" s="463"/>
      <c r="H13" s="462">
        <v>2006</v>
      </c>
      <c r="I13" s="479">
        <v>44317</v>
      </c>
      <c r="J13" s="479" t="s">
        <v>14</v>
      </c>
      <c r="K13" s="480">
        <v>2006</v>
      </c>
      <c r="L13" s="479" t="s">
        <v>1620</v>
      </c>
      <c r="M13" s="441">
        <v>44334</v>
      </c>
      <c r="N13" s="441">
        <f>EDATE(M13,60)</f>
        <v>46160</v>
      </c>
      <c r="O13" s="440" t="s">
        <v>2693</v>
      </c>
      <c r="P13" s="439">
        <v>724450266</v>
      </c>
      <c r="Q13" t="s">
        <v>1875</v>
      </c>
    </row>
    <row r="14" spans="2:17" x14ac:dyDescent="0.25">
      <c r="B14" s="449">
        <v>13</v>
      </c>
      <c r="C14" s="615" t="s">
        <v>7</v>
      </c>
      <c r="D14" s="522" t="s">
        <v>1517</v>
      </c>
      <c r="E14" s="446" t="s">
        <v>16</v>
      </c>
      <c r="F14" s="620"/>
      <c r="G14" s="620"/>
      <c r="H14" s="519">
        <v>2005</v>
      </c>
      <c r="I14" s="479">
        <v>44197</v>
      </c>
      <c r="J14" s="479" t="s">
        <v>14</v>
      </c>
      <c r="K14" s="519">
        <v>2005</v>
      </c>
      <c r="L14" s="479" t="s">
        <v>1521</v>
      </c>
      <c r="M14" s="441">
        <v>44217</v>
      </c>
      <c r="N14" s="441">
        <f>EDATE(M14,60)</f>
        <v>46043</v>
      </c>
      <c r="O14" s="440" t="s">
        <v>2693</v>
      </c>
      <c r="P14" s="439">
        <v>724450266</v>
      </c>
      <c r="Q14" t="s">
        <v>2023</v>
      </c>
    </row>
    <row r="15" spans="2:17" x14ac:dyDescent="0.25">
      <c r="B15" s="449">
        <v>14</v>
      </c>
      <c r="C15" s="615" t="s">
        <v>7</v>
      </c>
      <c r="D15" s="522" t="s">
        <v>763</v>
      </c>
      <c r="E15" s="446" t="s">
        <v>16</v>
      </c>
      <c r="F15" s="620"/>
      <c r="G15" s="620"/>
      <c r="H15" s="519">
        <v>2005</v>
      </c>
      <c r="I15" s="514">
        <v>44378</v>
      </c>
      <c r="J15" s="479" t="s">
        <v>14</v>
      </c>
      <c r="K15" s="480">
        <v>2005</v>
      </c>
      <c r="L15" s="514" t="s">
        <v>767</v>
      </c>
      <c r="M15" s="441">
        <v>44391</v>
      </c>
      <c r="N15" s="441">
        <f>EDATE(M15,60)</f>
        <v>46217</v>
      </c>
      <c r="O15" s="440" t="s">
        <v>2693</v>
      </c>
      <c r="P15" s="439">
        <v>724450266</v>
      </c>
      <c r="Q15" t="s">
        <v>1777</v>
      </c>
    </row>
    <row r="16" spans="2:17" x14ac:dyDescent="0.25">
      <c r="B16" s="449">
        <v>15</v>
      </c>
      <c r="C16" s="615" t="s">
        <v>7</v>
      </c>
      <c r="D16" s="510" t="s">
        <v>285</v>
      </c>
      <c r="E16" s="446" t="s">
        <v>276</v>
      </c>
      <c r="F16" s="463"/>
      <c r="G16" s="463"/>
      <c r="H16" s="462">
        <v>1999</v>
      </c>
      <c r="I16" s="479">
        <v>43770</v>
      </c>
      <c r="J16" s="442" t="s">
        <v>291</v>
      </c>
      <c r="K16" s="480">
        <v>1998</v>
      </c>
      <c r="L16" s="479" t="s">
        <v>299</v>
      </c>
      <c r="M16" s="441">
        <v>43782</v>
      </c>
      <c r="N16" s="441">
        <f>EDATE(M16,60)</f>
        <v>45609</v>
      </c>
      <c r="O16" s="440" t="s">
        <v>2692</v>
      </c>
      <c r="P16" s="439">
        <v>724214559</v>
      </c>
    </row>
    <row r="17" spans="2:17" x14ac:dyDescent="0.25">
      <c r="B17" s="449">
        <v>16</v>
      </c>
      <c r="C17" s="466" t="s">
        <v>7</v>
      </c>
      <c r="D17" s="446" t="s">
        <v>2691</v>
      </c>
      <c r="E17" s="446" t="s">
        <v>276</v>
      </c>
      <c r="F17" s="463"/>
      <c r="G17" s="463"/>
      <c r="H17" s="462">
        <v>1995</v>
      </c>
      <c r="I17" s="442">
        <v>45352</v>
      </c>
      <c r="J17" s="442" t="s">
        <v>34</v>
      </c>
      <c r="K17" s="443">
        <v>1994</v>
      </c>
      <c r="L17" s="442" t="s">
        <v>308</v>
      </c>
      <c r="M17" s="441">
        <v>45376</v>
      </c>
      <c r="N17" s="441">
        <f>EDATE(M17,60)</f>
        <v>47202</v>
      </c>
      <c r="O17" s="440" t="s">
        <v>2634</v>
      </c>
      <c r="P17" s="439">
        <v>724450266</v>
      </c>
    </row>
    <row r="18" spans="2:17" x14ac:dyDescent="0.25">
      <c r="B18" s="449">
        <v>17</v>
      </c>
      <c r="C18" s="477" t="s">
        <v>7</v>
      </c>
      <c r="D18" s="476" t="s">
        <v>335</v>
      </c>
      <c r="E18" s="475" t="s">
        <v>276</v>
      </c>
      <c r="F18" s="474"/>
      <c r="G18" s="474"/>
      <c r="H18" s="473">
        <v>2020</v>
      </c>
      <c r="I18" s="472">
        <v>43891</v>
      </c>
      <c r="J18" s="471" t="s">
        <v>14</v>
      </c>
      <c r="K18" s="470">
        <v>2020</v>
      </c>
      <c r="L18" s="438" t="s">
        <v>342</v>
      </c>
      <c r="M18" s="469">
        <v>43901</v>
      </c>
      <c r="N18" s="469">
        <f>EDATE(M18,60)</f>
        <v>45727</v>
      </c>
      <c r="O18" s="468" t="s">
        <v>2511</v>
      </c>
      <c r="P18" s="467">
        <v>725339122</v>
      </c>
    </row>
    <row r="19" spans="2:17" x14ac:dyDescent="0.25">
      <c r="B19" s="449">
        <v>18</v>
      </c>
      <c r="C19" s="615" t="s">
        <v>7</v>
      </c>
      <c r="D19" s="521" t="s">
        <v>2690</v>
      </c>
      <c r="E19" s="521" t="s">
        <v>276</v>
      </c>
      <c r="F19" s="620"/>
      <c r="G19" s="620"/>
      <c r="H19" s="462">
        <v>1995</v>
      </c>
      <c r="I19" s="514">
        <v>45323</v>
      </c>
      <c r="J19" s="442" t="s">
        <v>333</v>
      </c>
      <c r="K19" s="515">
        <v>1995</v>
      </c>
      <c r="L19" s="514" t="s">
        <v>378</v>
      </c>
      <c r="M19" s="441">
        <v>45329</v>
      </c>
      <c r="N19" s="441">
        <f>EDATE(M19,60)</f>
        <v>47156</v>
      </c>
      <c r="O19" s="440" t="s">
        <v>2634</v>
      </c>
      <c r="P19" s="439">
        <v>724450266</v>
      </c>
    </row>
    <row r="20" spans="2:17" x14ac:dyDescent="0.25">
      <c r="B20" s="449">
        <v>19</v>
      </c>
      <c r="C20" s="616" t="s">
        <v>7</v>
      </c>
      <c r="D20" s="623" t="s">
        <v>415</v>
      </c>
      <c r="E20" s="475" t="s">
        <v>276</v>
      </c>
      <c r="F20" s="474"/>
      <c r="G20" s="474"/>
      <c r="H20" s="473">
        <v>2020</v>
      </c>
      <c r="I20" s="438">
        <v>43831</v>
      </c>
      <c r="J20" s="438" t="s">
        <v>418</v>
      </c>
      <c r="K20" s="470">
        <v>2020</v>
      </c>
      <c r="L20" s="438" t="s">
        <v>342</v>
      </c>
      <c r="M20" s="469">
        <v>43860</v>
      </c>
      <c r="N20" s="469">
        <f>EDATE(M20,60)</f>
        <v>45687</v>
      </c>
      <c r="O20" s="526"/>
      <c r="P20" s="503"/>
    </row>
    <row r="21" spans="2:17" x14ac:dyDescent="0.25">
      <c r="B21" s="449">
        <v>20</v>
      </c>
      <c r="C21" s="616" t="s">
        <v>7</v>
      </c>
      <c r="D21" s="622" t="s">
        <v>489</v>
      </c>
      <c r="E21" s="475" t="s">
        <v>276</v>
      </c>
      <c r="F21" s="474"/>
      <c r="G21" s="474"/>
      <c r="H21" s="473">
        <v>2020</v>
      </c>
      <c r="I21" s="438">
        <v>44136</v>
      </c>
      <c r="J21" s="438" t="s">
        <v>14</v>
      </c>
      <c r="K21" s="552">
        <v>2020</v>
      </c>
      <c r="L21" s="438" t="s">
        <v>342</v>
      </c>
      <c r="M21" s="469">
        <v>44166</v>
      </c>
      <c r="N21" s="469">
        <f>EDATE(M21,60)</f>
        <v>45992</v>
      </c>
      <c r="O21" s="526"/>
      <c r="P21" s="503"/>
    </row>
    <row r="22" spans="2:17" x14ac:dyDescent="0.25">
      <c r="B22" s="449">
        <v>21</v>
      </c>
      <c r="C22" s="615" t="s">
        <v>7</v>
      </c>
      <c r="D22" s="621" t="s">
        <v>2512</v>
      </c>
      <c r="E22" s="521" t="s">
        <v>276</v>
      </c>
      <c r="F22" s="620"/>
      <c r="G22" s="620"/>
      <c r="H22" s="519">
        <v>2015</v>
      </c>
      <c r="I22" s="514">
        <v>44166</v>
      </c>
      <c r="J22" s="479" t="s">
        <v>14</v>
      </c>
      <c r="K22" s="462">
        <v>2015</v>
      </c>
      <c r="L22" s="514" t="s">
        <v>507</v>
      </c>
      <c r="M22" s="441">
        <v>44173</v>
      </c>
      <c r="N22" s="441">
        <f>EDATE(M22,60)</f>
        <v>45999</v>
      </c>
      <c r="O22" s="440" t="s">
        <v>2629</v>
      </c>
      <c r="P22" s="439">
        <v>725741945</v>
      </c>
    </row>
    <row r="23" spans="2:17" x14ac:dyDescent="0.25">
      <c r="B23" s="449">
        <v>22</v>
      </c>
      <c r="C23" s="615" t="s">
        <v>7</v>
      </c>
      <c r="D23" s="492" t="s">
        <v>1038</v>
      </c>
      <c r="E23" s="446" t="s">
        <v>999</v>
      </c>
      <c r="F23" s="463"/>
      <c r="G23" s="463"/>
      <c r="H23" s="462">
        <v>2014</v>
      </c>
      <c r="I23" s="479">
        <v>43800</v>
      </c>
      <c r="J23" s="479" t="s">
        <v>14</v>
      </c>
      <c r="K23" s="462">
        <v>2014</v>
      </c>
      <c r="L23" s="479" t="s">
        <v>2689</v>
      </c>
      <c r="M23" s="441">
        <v>43810</v>
      </c>
      <c r="N23" s="441">
        <f>EDATE(M23,60)</f>
        <v>45637</v>
      </c>
      <c r="O23" s="440" t="s">
        <v>2514</v>
      </c>
      <c r="P23" s="439">
        <v>724862434</v>
      </c>
      <c r="Q23" t="s">
        <v>126</v>
      </c>
    </row>
    <row r="24" spans="2:17" x14ac:dyDescent="0.25">
      <c r="B24" s="449">
        <v>23</v>
      </c>
      <c r="C24" s="615" t="s">
        <v>7</v>
      </c>
      <c r="D24" s="492" t="s">
        <v>1060</v>
      </c>
      <c r="E24" s="446" t="s">
        <v>999</v>
      </c>
      <c r="F24" s="463"/>
      <c r="G24" s="463"/>
      <c r="H24" s="462">
        <v>2011</v>
      </c>
      <c r="I24" s="479">
        <v>45017</v>
      </c>
      <c r="J24" s="479" t="s">
        <v>14</v>
      </c>
      <c r="K24" s="480">
        <v>2011</v>
      </c>
      <c r="L24" s="479" t="s">
        <v>1059</v>
      </c>
      <c r="M24" s="441">
        <v>45044</v>
      </c>
      <c r="N24" s="441">
        <f>EDATE(M24,60)</f>
        <v>46871</v>
      </c>
      <c r="O24" s="440" t="s">
        <v>2513</v>
      </c>
      <c r="P24" s="439">
        <v>725138711</v>
      </c>
      <c r="Q24" t="s">
        <v>83</v>
      </c>
    </row>
    <row r="25" spans="2:17" x14ac:dyDescent="0.25">
      <c r="B25" s="449">
        <v>24</v>
      </c>
      <c r="C25" s="615" t="s">
        <v>7</v>
      </c>
      <c r="D25" s="492" t="s">
        <v>1121</v>
      </c>
      <c r="E25" s="446" t="s">
        <v>999</v>
      </c>
      <c r="F25" s="463"/>
      <c r="G25" s="463"/>
      <c r="H25" s="462">
        <v>2011</v>
      </c>
      <c r="I25" s="502">
        <v>44317</v>
      </c>
      <c r="J25" s="479" t="s">
        <v>14</v>
      </c>
      <c r="K25" s="462">
        <v>2011</v>
      </c>
      <c r="L25" s="502" t="s">
        <v>1133</v>
      </c>
      <c r="M25" s="441">
        <v>44329</v>
      </c>
      <c r="N25" s="441">
        <f>EDATE(M25,60)</f>
        <v>46155</v>
      </c>
      <c r="O25" s="440" t="s">
        <v>2515</v>
      </c>
      <c r="P25" s="439">
        <v>702062263</v>
      </c>
      <c r="Q25" t="s">
        <v>89</v>
      </c>
    </row>
    <row r="26" spans="2:17" x14ac:dyDescent="0.25">
      <c r="B26" s="449">
        <v>25</v>
      </c>
      <c r="C26" s="466" t="s">
        <v>7</v>
      </c>
      <c r="D26" s="492" t="s">
        <v>1187</v>
      </c>
      <c r="E26" s="446" t="s">
        <v>999</v>
      </c>
      <c r="F26" s="463"/>
      <c r="G26" s="463"/>
      <c r="H26" s="462">
        <v>2011</v>
      </c>
      <c r="I26" s="502">
        <v>44805</v>
      </c>
      <c r="J26" s="479" t="s">
        <v>14</v>
      </c>
      <c r="K26" s="462">
        <v>2011</v>
      </c>
      <c r="L26" s="502" t="s">
        <v>1193</v>
      </c>
      <c r="M26" s="441">
        <v>44810</v>
      </c>
      <c r="N26" s="441">
        <f>EDATE(M26,60)</f>
        <v>46636</v>
      </c>
      <c r="O26" s="440" t="s">
        <v>2516</v>
      </c>
      <c r="P26" s="439">
        <v>702062264</v>
      </c>
      <c r="Q26" t="s">
        <v>61</v>
      </c>
    </row>
    <row r="27" spans="2:17" x14ac:dyDescent="0.25">
      <c r="B27" s="449">
        <v>26</v>
      </c>
      <c r="C27" s="615" t="s">
        <v>7</v>
      </c>
      <c r="D27" s="492" t="s">
        <v>1230</v>
      </c>
      <c r="E27" s="446" t="s">
        <v>999</v>
      </c>
      <c r="F27" s="463"/>
      <c r="G27" s="463"/>
      <c r="H27" s="462">
        <v>2012</v>
      </c>
      <c r="I27" s="442">
        <v>44682</v>
      </c>
      <c r="J27" s="442" t="s">
        <v>14</v>
      </c>
      <c r="K27" s="443">
        <v>2012</v>
      </c>
      <c r="L27" s="442" t="s">
        <v>1229</v>
      </c>
      <c r="M27" s="441">
        <v>44701</v>
      </c>
      <c r="N27" s="441">
        <f>EDATE(M27,60)</f>
        <v>46527</v>
      </c>
      <c r="O27" s="440" t="s">
        <v>2515</v>
      </c>
      <c r="P27" s="439">
        <v>702062263</v>
      </c>
      <c r="Q27" t="s">
        <v>54</v>
      </c>
    </row>
    <row r="28" spans="2:17" x14ac:dyDescent="0.25">
      <c r="B28" s="449">
        <v>27</v>
      </c>
      <c r="C28" s="615" t="s">
        <v>7</v>
      </c>
      <c r="D28" s="492" t="s">
        <v>943</v>
      </c>
      <c r="E28" s="446" t="s">
        <v>513</v>
      </c>
      <c r="F28" s="463"/>
      <c r="G28" s="463"/>
      <c r="H28" s="462">
        <v>1975</v>
      </c>
      <c r="I28" s="479">
        <v>43983</v>
      </c>
      <c r="J28" s="479" t="s">
        <v>333</v>
      </c>
      <c r="K28" s="462">
        <v>2013</v>
      </c>
      <c r="L28" s="479" t="s">
        <v>957</v>
      </c>
      <c r="M28" s="441">
        <v>43993</v>
      </c>
      <c r="N28" s="441">
        <f>EDATE(M28,60)</f>
        <v>45819</v>
      </c>
      <c r="O28" s="440" t="s">
        <v>2565</v>
      </c>
      <c r="P28" s="439">
        <v>724862430</v>
      </c>
      <c r="Q28" t="s">
        <v>76</v>
      </c>
    </row>
    <row r="29" spans="2:17" x14ac:dyDescent="0.25">
      <c r="B29" s="449">
        <v>28</v>
      </c>
      <c r="C29" s="615" t="s">
        <v>7</v>
      </c>
      <c r="D29" s="492" t="s">
        <v>907</v>
      </c>
      <c r="E29" s="446" t="s">
        <v>513</v>
      </c>
      <c r="F29" s="463"/>
      <c r="G29" s="463"/>
      <c r="H29" s="462">
        <v>2008</v>
      </c>
      <c r="I29" s="479">
        <v>45170</v>
      </c>
      <c r="J29" s="479" t="s">
        <v>333</v>
      </c>
      <c r="K29" s="480">
        <v>2008</v>
      </c>
      <c r="L29" s="479" t="s">
        <v>917</v>
      </c>
      <c r="M29" s="441">
        <v>45174</v>
      </c>
      <c r="N29" s="441">
        <f>EDATE(M29,60)</f>
        <v>47001</v>
      </c>
      <c r="O29" s="440" t="s">
        <v>2605</v>
      </c>
      <c r="P29" s="439">
        <v>725339118</v>
      </c>
      <c r="Q29" t="s">
        <v>896</v>
      </c>
    </row>
    <row r="30" spans="2:17" x14ac:dyDescent="0.25">
      <c r="B30" s="449">
        <v>29</v>
      </c>
      <c r="C30" s="615" t="s">
        <v>7</v>
      </c>
      <c r="D30" s="492" t="s">
        <v>883</v>
      </c>
      <c r="E30" s="446" t="s">
        <v>513</v>
      </c>
      <c r="F30" s="463"/>
      <c r="G30" s="463"/>
      <c r="H30" s="462">
        <v>1988</v>
      </c>
      <c r="I30" s="479">
        <v>44256</v>
      </c>
      <c r="J30" s="479" t="s">
        <v>333</v>
      </c>
      <c r="K30" s="480">
        <v>2015</v>
      </c>
      <c r="L30" s="479" t="s">
        <v>887</v>
      </c>
      <c r="M30" s="441">
        <v>44279</v>
      </c>
      <c r="N30" s="441">
        <f>EDATE(M30,60)</f>
        <v>46105</v>
      </c>
      <c r="O30" s="440" t="s">
        <v>2605</v>
      </c>
      <c r="P30" s="439">
        <v>725339118</v>
      </c>
      <c r="Q30" t="s">
        <v>48</v>
      </c>
    </row>
    <row r="31" spans="2:17" x14ac:dyDescent="0.25">
      <c r="B31" s="449">
        <v>30</v>
      </c>
      <c r="C31" s="615" t="s">
        <v>7</v>
      </c>
      <c r="D31" s="492" t="s">
        <v>847</v>
      </c>
      <c r="E31" s="446" t="s">
        <v>513</v>
      </c>
      <c r="F31" s="463"/>
      <c r="G31" s="463"/>
      <c r="H31" s="462">
        <v>1988</v>
      </c>
      <c r="I31" s="479">
        <v>44256</v>
      </c>
      <c r="J31" s="479" t="s">
        <v>859</v>
      </c>
      <c r="K31" s="462">
        <v>1988</v>
      </c>
      <c r="L31" s="479" t="s">
        <v>872</v>
      </c>
      <c r="M31" s="441">
        <v>44285</v>
      </c>
      <c r="N31" s="441">
        <f>EDATE(M31,60)</f>
        <v>46111</v>
      </c>
      <c r="O31" s="440" t="s">
        <v>2565</v>
      </c>
      <c r="P31" s="439">
        <v>724862430</v>
      </c>
      <c r="Q31" t="s">
        <v>1923</v>
      </c>
    </row>
    <row r="32" spans="2:17" x14ac:dyDescent="0.25">
      <c r="B32" s="449">
        <v>31</v>
      </c>
      <c r="C32" s="617" t="s">
        <v>294</v>
      </c>
      <c r="D32" s="492" t="s">
        <v>816</v>
      </c>
      <c r="E32" s="446" t="s">
        <v>513</v>
      </c>
      <c r="F32" s="463"/>
      <c r="G32" s="463"/>
      <c r="H32" s="462">
        <v>1964</v>
      </c>
      <c r="I32" s="479">
        <v>43770</v>
      </c>
      <c r="J32" s="479" t="s">
        <v>822</v>
      </c>
      <c r="K32" s="480">
        <v>2012</v>
      </c>
      <c r="L32" s="479" t="s">
        <v>2688</v>
      </c>
      <c r="M32" s="441">
        <v>43781</v>
      </c>
      <c r="N32" s="441">
        <f>EDATE(M32,60)</f>
        <v>45608</v>
      </c>
      <c r="O32" s="440" t="s">
        <v>2601</v>
      </c>
      <c r="P32" s="439">
        <v>601375102</v>
      </c>
      <c r="Q32" t="s">
        <v>153</v>
      </c>
    </row>
    <row r="33" spans="2:17" x14ac:dyDescent="0.25">
      <c r="B33" s="449">
        <v>32</v>
      </c>
      <c r="C33" s="615" t="s">
        <v>7</v>
      </c>
      <c r="D33" s="492" t="s">
        <v>719</v>
      </c>
      <c r="E33" s="446" t="s">
        <v>513</v>
      </c>
      <c r="F33" s="463"/>
      <c r="G33" s="463"/>
      <c r="H33" s="462">
        <v>1974</v>
      </c>
      <c r="I33" s="479">
        <v>44228</v>
      </c>
      <c r="J33" s="479" t="s">
        <v>463</v>
      </c>
      <c r="K33" s="480">
        <v>1974</v>
      </c>
      <c r="L33" s="479" t="s">
        <v>739</v>
      </c>
      <c r="M33" s="441">
        <v>44228</v>
      </c>
      <c r="N33" s="441">
        <f>EDATE(M33,60)</f>
        <v>46054</v>
      </c>
      <c r="O33" s="440" t="s">
        <v>2601</v>
      </c>
      <c r="P33" s="439">
        <v>601375102</v>
      </c>
      <c r="Q33" t="s">
        <v>2006</v>
      </c>
    </row>
    <row r="34" spans="2:17" x14ac:dyDescent="0.25">
      <c r="B34" s="449">
        <v>33</v>
      </c>
      <c r="C34" s="616" t="s">
        <v>7</v>
      </c>
      <c r="D34" s="547" t="s">
        <v>2687</v>
      </c>
      <c r="E34" s="549" t="s">
        <v>513</v>
      </c>
      <c r="F34" s="506"/>
      <c r="G34" s="506"/>
      <c r="H34" s="505">
        <v>2019</v>
      </c>
      <c r="I34" s="471">
        <v>43678</v>
      </c>
      <c r="J34" s="471" t="s">
        <v>456</v>
      </c>
      <c r="K34" s="470">
        <v>2019</v>
      </c>
      <c r="L34" s="491" t="s">
        <v>723</v>
      </c>
      <c r="M34" s="469">
        <v>43700</v>
      </c>
      <c r="N34" s="469">
        <f>EDATE(M34,60)</f>
        <v>45527</v>
      </c>
      <c r="O34" s="550" t="s">
        <v>2686</v>
      </c>
      <c r="P34" s="503">
        <v>607032129</v>
      </c>
      <c r="Q34" t="s">
        <v>2685</v>
      </c>
    </row>
    <row r="35" spans="2:17" x14ac:dyDescent="0.25">
      <c r="B35" s="449">
        <v>34</v>
      </c>
      <c r="C35" s="615" t="s">
        <v>2684</v>
      </c>
      <c r="D35" s="492" t="s">
        <v>663</v>
      </c>
      <c r="E35" s="446" t="s">
        <v>513</v>
      </c>
      <c r="F35" s="463"/>
      <c r="G35" s="463"/>
      <c r="H35" s="462">
        <v>1960</v>
      </c>
      <c r="I35" s="479">
        <v>43983</v>
      </c>
      <c r="J35" s="479" t="s">
        <v>678</v>
      </c>
      <c r="K35" s="480" t="s">
        <v>677</v>
      </c>
      <c r="L35" s="479" t="s">
        <v>676</v>
      </c>
      <c r="M35" s="441">
        <v>44000</v>
      </c>
      <c r="N35" s="441">
        <f>EDATE(M35,60)</f>
        <v>45826</v>
      </c>
      <c r="O35" s="440" t="s">
        <v>2601</v>
      </c>
      <c r="P35" s="439">
        <v>601375102</v>
      </c>
      <c r="Q35" t="s">
        <v>44</v>
      </c>
    </row>
    <row r="36" spans="2:17" x14ac:dyDescent="0.25">
      <c r="B36" s="449">
        <v>35</v>
      </c>
      <c r="C36" s="615" t="s">
        <v>7</v>
      </c>
      <c r="D36" s="492" t="s">
        <v>618</v>
      </c>
      <c r="E36" s="446" t="s">
        <v>513</v>
      </c>
      <c r="F36" s="463"/>
      <c r="G36" s="463"/>
      <c r="H36" s="462">
        <v>1983</v>
      </c>
      <c r="I36" s="479">
        <v>44105</v>
      </c>
      <c r="J36" s="479" t="s">
        <v>590</v>
      </c>
      <c r="K36" s="480">
        <v>1983</v>
      </c>
      <c r="L36" s="479" t="s">
        <v>623</v>
      </c>
      <c r="M36" s="441">
        <v>44110</v>
      </c>
      <c r="N36" s="441">
        <f>EDATE(M36,60)</f>
        <v>45936</v>
      </c>
      <c r="O36" s="440" t="s">
        <v>2547</v>
      </c>
      <c r="P36" s="439">
        <v>724862388</v>
      </c>
      <c r="Q36" t="s">
        <v>2197</v>
      </c>
    </row>
    <row r="37" spans="2:17" x14ac:dyDescent="0.25">
      <c r="B37" s="449">
        <v>36</v>
      </c>
      <c r="C37" s="615" t="s">
        <v>7</v>
      </c>
      <c r="D37" s="492" t="s">
        <v>585</v>
      </c>
      <c r="E37" s="446" t="s">
        <v>513</v>
      </c>
      <c r="F37" s="463"/>
      <c r="G37" s="463"/>
      <c r="H37" s="462">
        <v>1983</v>
      </c>
      <c r="I37" s="479">
        <v>45200</v>
      </c>
      <c r="J37" s="479" t="s">
        <v>590</v>
      </c>
      <c r="K37" s="480">
        <v>1983</v>
      </c>
      <c r="L37" s="479" t="s">
        <v>589</v>
      </c>
      <c r="M37" s="441">
        <v>45223</v>
      </c>
      <c r="N37" s="441">
        <f>EDATE(M37,60)</f>
        <v>47050</v>
      </c>
      <c r="O37" s="440" t="s">
        <v>2545</v>
      </c>
      <c r="P37" s="439">
        <v>724862387</v>
      </c>
      <c r="Q37" t="s">
        <v>68</v>
      </c>
    </row>
    <row r="38" spans="2:17" x14ac:dyDescent="0.25">
      <c r="B38" s="449">
        <v>37</v>
      </c>
      <c r="C38" s="615" t="s">
        <v>7</v>
      </c>
      <c r="D38" s="492" t="s">
        <v>514</v>
      </c>
      <c r="E38" s="446" t="s">
        <v>513</v>
      </c>
      <c r="F38" s="463"/>
      <c r="G38" s="463"/>
      <c r="H38" s="462">
        <v>2009</v>
      </c>
      <c r="I38" s="479">
        <v>45323</v>
      </c>
      <c r="J38" s="479" t="s">
        <v>14</v>
      </c>
      <c r="K38" s="480">
        <v>2009</v>
      </c>
      <c r="L38" s="479" t="s">
        <v>529</v>
      </c>
      <c r="M38" s="441">
        <v>45341</v>
      </c>
      <c r="N38" s="441">
        <f>EDATE(M38,60)</f>
        <v>47168</v>
      </c>
      <c r="O38" s="440" t="s">
        <v>2539</v>
      </c>
      <c r="P38" s="439">
        <v>724214678</v>
      </c>
      <c r="Q38" t="s">
        <v>693</v>
      </c>
    </row>
    <row r="39" spans="2:17" x14ac:dyDescent="0.25">
      <c r="B39" s="449">
        <v>38</v>
      </c>
      <c r="C39" s="615" t="s">
        <v>7</v>
      </c>
      <c r="D39" s="510" t="s">
        <v>2683</v>
      </c>
      <c r="E39" s="507" t="s">
        <v>2682</v>
      </c>
      <c r="F39" s="463"/>
      <c r="G39" s="463"/>
      <c r="H39" s="462">
        <v>2005</v>
      </c>
      <c r="I39" s="479">
        <v>45200</v>
      </c>
      <c r="J39" s="442" t="s">
        <v>333</v>
      </c>
      <c r="K39" s="515">
        <v>2005</v>
      </c>
      <c r="L39" s="479" t="s">
        <v>2286</v>
      </c>
      <c r="M39" s="441">
        <v>45224</v>
      </c>
      <c r="N39" s="441">
        <f>EDATE(M39,60)</f>
        <v>47051</v>
      </c>
      <c r="O39" s="440" t="s">
        <v>2539</v>
      </c>
      <c r="P39" s="439">
        <v>724214678</v>
      </c>
    </row>
    <row r="40" spans="2:17" x14ac:dyDescent="0.25">
      <c r="B40" s="449">
        <v>39</v>
      </c>
      <c r="C40" s="619" t="s">
        <v>680</v>
      </c>
      <c r="D40" s="547" t="s">
        <v>2222</v>
      </c>
      <c r="E40" s="508" t="s">
        <v>1640</v>
      </c>
      <c r="F40" s="506"/>
      <c r="G40" s="506"/>
      <c r="H40" s="505">
        <v>2022</v>
      </c>
      <c r="I40" s="471">
        <v>44866</v>
      </c>
      <c r="J40" s="471" t="s">
        <v>418</v>
      </c>
      <c r="K40" s="470">
        <v>2022</v>
      </c>
      <c r="L40" s="471" t="s">
        <v>1181</v>
      </c>
      <c r="M40" s="469">
        <v>44867</v>
      </c>
      <c r="N40" s="469">
        <f>EDATE(M40,60)</f>
        <v>46693</v>
      </c>
      <c r="O40" s="526"/>
      <c r="P40" s="503"/>
      <c r="Q40" t="s">
        <v>1228</v>
      </c>
    </row>
    <row r="41" spans="2:17" x14ac:dyDescent="0.25">
      <c r="B41" s="449">
        <v>40</v>
      </c>
      <c r="C41" s="615" t="s">
        <v>7</v>
      </c>
      <c r="D41" s="492" t="s">
        <v>2528</v>
      </c>
      <c r="E41" s="446" t="s">
        <v>1006</v>
      </c>
      <c r="F41" s="463"/>
      <c r="G41" s="463"/>
      <c r="H41" s="462">
        <v>2009</v>
      </c>
      <c r="I41" s="461">
        <v>43709</v>
      </c>
      <c r="J41" s="479" t="s">
        <v>1052</v>
      </c>
      <c r="K41" s="462">
        <v>2009</v>
      </c>
      <c r="L41" s="442" t="s">
        <v>2681</v>
      </c>
      <c r="M41" s="441">
        <v>43738</v>
      </c>
      <c r="N41" s="441">
        <f>EDATE(M41,60)</f>
        <v>45565</v>
      </c>
      <c r="O41" s="440" t="s">
        <v>2522</v>
      </c>
      <c r="P41" s="439">
        <v>724214556</v>
      </c>
      <c r="Q41" t="s">
        <v>280</v>
      </c>
    </row>
    <row r="42" spans="2:17" x14ac:dyDescent="0.25">
      <c r="B42" s="449">
        <v>41</v>
      </c>
      <c r="C42" s="466" t="s">
        <v>7</v>
      </c>
      <c r="D42" s="492" t="s">
        <v>1072</v>
      </c>
      <c r="E42" s="446" t="s">
        <v>1006</v>
      </c>
      <c r="F42" s="463"/>
      <c r="G42" s="463"/>
      <c r="H42" s="462">
        <v>2009</v>
      </c>
      <c r="I42" s="479">
        <v>43800</v>
      </c>
      <c r="J42" s="479" t="s">
        <v>1052</v>
      </c>
      <c r="K42" s="462">
        <v>2009</v>
      </c>
      <c r="L42" s="479" t="s">
        <v>2680</v>
      </c>
      <c r="M42" s="441">
        <v>43802</v>
      </c>
      <c r="N42" s="441">
        <f>EDATE(M42,60)</f>
        <v>45629</v>
      </c>
      <c r="O42" s="440" t="s">
        <v>2524</v>
      </c>
      <c r="P42" s="439">
        <v>725582090</v>
      </c>
      <c r="Q42" t="s">
        <v>70</v>
      </c>
    </row>
    <row r="43" spans="2:17" x14ac:dyDescent="0.25">
      <c r="B43" s="449">
        <v>42</v>
      </c>
      <c r="C43" s="615" t="s">
        <v>7</v>
      </c>
      <c r="D43" s="492" t="s">
        <v>2526</v>
      </c>
      <c r="E43" s="446" t="s">
        <v>1006</v>
      </c>
      <c r="F43" s="463"/>
      <c r="G43" s="463"/>
      <c r="H43" s="462">
        <v>2009</v>
      </c>
      <c r="I43" s="442">
        <v>43647</v>
      </c>
      <c r="J43" s="479" t="s">
        <v>1052</v>
      </c>
      <c r="K43" s="462">
        <v>2009</v>
      </c>
      <c r="L43" s="442" t="s">
        <v>1105</v>
      </c>
      <c r="M43" s="441">
        <v>45506</v>
      </c>
      <c r="N43" s="441">
        <f>EDATE(M43,60)</f>
        <v>47332</v>
      </c>
      <c r="O43" s="440" t="s">
        <v>2524</v>
      </c>
      <c r="P43" s="439">
        <v>725582090</v>
      </c>
      <c r="Q43" t="s">
        <v>407</v>
      </c>
    </row>
    <row r="44" spans="2:17" x14ac:dyDescent="0.25">
      <c r="B44" s="449">
        <v>43</v>
      </c>
      <c r="C44" s="615" t="s">
        <v>7</v>
      </c>
      <c r="D44" s="492" t="s">
        <v>1174</v>
      </c>
      <c r="E44" s="446" t="s">
        <v>1006</v>
      </c>
      <c r="F44" s="463"/>
      <c r="G44" s="463"/>
      <c r="H44" s="462">
        <v>2009</v>
      </c>
      <c r="I44" s="479">
        <v>43739</v>
      </c>
      <c r="J44" s="479" t="s">
        <v>1052</v>
      </c>
      <c r="K44" s="462">
        <v>2009</v>
      </c>
      <c r="L44" s="479" t="s">
        <v>2679</v>
      </c>
      <c r="M44" s="441">
        <v>43759</v>
      </c>
      <c r="N44" s="441">
        <f>EDATE(M44,60)</f>
        <v>45586</v>
      </c>
      <c r="O44" s="440" t="s">
        <v>2524</v>
      </c>
      <c r="P44" s="439">
        <v>725582090</v>
      </c>
      <c r="Q44" t="s">
        <v>182</v>
      </c>
    </row>
    <row r="45" spans="2:17" x14ac:dyDescent="0.25">
      <c r="B45" s="449">
        <v>44</v>
      </c>
      <c r="C45" s="615" t="s">
        <v>7</v>
      </c>
      <c r="D45" s="492" t="s">
        <v>1271</v>
      </c>
      <c r="E45" s="446" t="s">
        <v>1006</v>
      </c>
      <c r="F45" s="463"/>
      <c r="G45" s="463"/>
      <c r="H45" s="462">
        <v>2009</v>
      </c>
      <c r="I45" s="479">
        <v>43739</v>
      </c>
      <c r="J45" s="479" t="s">
        <v>1052</v>
      </c>
      <c r="K45" s="462">
        <v>2009</v>
      </c>
      <c r="L45" s="479" t="s">
        <v>2678</v>
      </c>
      <c r="M45" s="441">
        <v>43760</v>
      </c>
      <c r="N45" s="441">
        <f>EDATE(M45,60)</f>
        <v>45587</v>
      </c>
      <c r="O45" s="440" t="s">
        <v>2522</v>
      </c>
      <c r="P45" s="439">
        <v>724214556</v>
      </c>
      <c r="Q45" t="s">
        <v>176</v>
      </c>
    </row>
    <row r="46" spans="2:17" x14ac:dyDescent="0.25">
      <c r="B46" s="449">
        <v>45</v>
      </c>
      <c r="C46" s="615" t="s">
        <v>7</v>
      </c>
      <c r="D46" s="492" t="s">
        <v>1384</v>
      </c>
      <c r="E46" s="446" t="s">
        <v>1006</v>
      </c>
      <c r="F46" s="463"/>
      <c r="G46" s="463"/>
      <c r="H46" s="462">
        <v>2009</v>
      </c>
      <c r="I46" s="442">
        <v>43647</v>
      </c>
      <c r="J46" s="479" t="s">
        <v>1052</v>
      </c>
      <c r="K46" s="462">
        <v>2009</v>
      </c>
      <c r="L46" s="442" t="s">
        <v>1387</v>
      </c>
      <c r="M46" s="441">
        <v>45491</v>
      </c>
      <c r="N46" s="441">
        <f>EDATE(M46,60)</f>
        <v>47317</v>
      </c>
      <c r="O46" s="440" t="s">
        <v>2521</v>
      </c>
      <c r="P46" s="439">
        <v>725363405</v>
      </c>
      <c r="Q46" t="s">
        <v>424</v>
      </c>
    </row>
    <row r="47" spans="2:17" x14ac:dyDescent="0.25">
      <c r="B47" s="449">
        <v>46</v>
      </c>
      <c r="C47" s="617" t="s">
        <v>7</v>
      </c>
      <c r="D47" s="492" t="s">
        <v>1393</v>
      </c>
      <c r="E47" s="446" t="s">
        <v>1006</v>
      </c>
      <c r="F47" s="463"/>
      <c r="G47" s="463"/>
      <c r="H47" s="480">
        <v>1996</v>
      </c>
      <c r="I47" s="479">
        <v>44958</v>
      </c>
      <c r="J47" s="479" t="s">
        <v>590</v>
      </c>
      <c r="K47" s="480">
        <v>1996</v>
      </c>
      <c r="L47" s="479" t="s">
        <v>1392</v>
      </c>
      <c r="M47" s="441">
        <v>44978</v>
      </c>
      <c r="N47" s="441">
        <f>EDATE(M47,60)</f>
        <v>46804</v>
      </c>
      <c r="O47" s="440" t="s">
        <v>2587</v>
      </c>
      <c r="P47" s="439">
        <v>602668275</v>
      </c>
      <c r="Q47" t="s">
        <v>424</v>
      </c>
    </row>
    <row r="48" spans="2:17" x14ac:dyDescent="0.25">
      <c r="B48" s="449">
        <v>47</v>
      </c>
      <c r="C48" s="618" t="s">
        <v>680</v>
      </c>
      <c r="D48" s="492" t="s">
        <v>2677</v>
      </c>
      <c r="E48" s="446" t="s">
        <v>1006</v>
      </c>
      <c r="F48" s="463"/>
      <c r="G48" s="463"/>
      <c r="H48" s="462">
        <v>2015</v>
      </c>
      <c r="I48" s="479">
        <v>44166</v>
      </c>
      <c r="J48" s="479" t="s">
        <v>333</v>
      </c>
      <c r="K48" s="462">
        <v>2015</v>
      </c>
      <c r="L48" s="479" t="s">
        <v>1487</v>
      </c>
      <c r="M48" s="441">
        <v>44181</v>
      </c>
      <c r="N48" s="441">
        <f>EDATE(M48,60)</f>
        <v>46007</v>
      </c>
      <c r="O48" s="529" t="s">
        <v>2520</v>
      </c>
      <c r="P48" s="528">
        <v>0</v>
      </c>
      <c r="Q48" t="s">
        <v>2070</v>
      </c>
    </row>
    <row r="49" spans="2:17" x14ac:dyDescent="0.25">
      <c r="B49" s="449">
        <v>48</v>
      </c>
      <c r="C49" s="618" t="s">
        <v>680</v>
      </c>
      <c r="D49" s="492" t="s">
        <v>1576</v>
      </c>
      <c r="E49" s="446" t="s">
        <v>1006</v>
      </c>
      <c r="F49" s="463"/>
      <c r="G49" s="463"/>
      <c r="H49" s="462">
        <v>2015</v>
      </c>
      <c r="I49" s="479">
        <v>44166</v>
      </c>
      <c r="J49" s="479" t="s">
        <v>333</v>
      </c>
      <c r="K49" s="462">
        <v>2015</v>
      </c>
      <c r="L49" s="479" t="s">
        <v>1588</v>
      </c>
      <c r="M49" s="441">
        <v>44182</v>
      </c>
      <c r="N49" s="441">
        <f>EDATE(M49,60)</f>
        <v>46008</v>
      </c>
      <c r="O49" s="529" t="s">
        <v>2520</v>
      </c>
      <c r="P49" s="528">
        <v>0</v>
      </c>
      <c r="Q49" t="s">
        <v>2058</v>
      </c>
    </row>
    <row r="50" spans="2:17" x14ac:dyDescent="0.25">
      <c r="B50" s="449">
        <v>49</v>
      </c>
      <c r="C50" s="617" t="s">
        <v>7</v>
      </c>
      <c r="D50" s="492" t="s">
        <v>1738</v>
      </c>
      <c r="E50" s="446" t="s">
        <v>1006</v>
      </c>
      <c r="F50" s="463"/>
      <c r="G50" s="463"/>
      <c r="H50" s="462">
        <v>2015</v>
      </c>
      <c r="I50" s="479">
        <v>44136</v>
      </c>
      <c r="J50" s="479" t="s">
        <v>333</v>
      </c>
      <c r="K50" s="462">
        <v>2015</v>
      </c>
      <c r="L50" s="491"/>
      <c r="M50" s="561">
        <v>44153</v>
      </c>
      <c r="N50" s="561">
        <f>EDATE(M50,60)</f>
        <v>45979</v>
      </c>
      <c r="O50" s="526"/>
      <c r="P50" s="439"/>
      <c r="Q50" t="s">
        <v>2127</v>
      </c>
    </row>
    <row r="51" spans="2:17" x14ac:dyDescent="0.25">
      <c r="B51" s="449">
        <v>50</v>
      </c>
      <c r="C51" s="617" t="s">
        <v>7</v>
      </c>
      <c r="D51" s="492" t="s">
        <v>1939</v>
      </c>
      <c r="E51" s="446" t="s">
        <v>1006</v>
      </c>
      <c r="F51" s="463"/>
      <c r="G51" s="463"/>
      <c r="H51" s="462">
        <v>2015</v>
      </c>
      <c r="I51" s="479">
        <v>44136</v>
      </c>
      <c r="J51" s="479" t="s">
        <v>333</v>
      </c>
      <c r="K51" s="462">
        <v>2015</v>
      </c>
      <c r="L51" s="491"/>
      <c r="M51" s="561">
        <v>44162</v>
      </c>
      <c r="N51" s="561">
        <f>EDATE(M51,60)</f>
        <v>45988</v>
      </c>
      <c r="O51" s="526"/>
      <c r="P51" s="439"/>
      <c r="Q51" t="s">
        <v>2106</v>
      </c>
    </row>
    <row r="52" spans="2:17" x14ac:dyDescent="0.25">
      <c r="B52" s="449">
        <v>51</v>
      </c>
      <c r="C52" s="617" t="s">
        <v>7</v>
      </c>
      <c r="D52" s="492" t="s">
        <v>2233</v>
      </c>
      <c r="E52" s="446" t="s">
        <v>1006</v>
      </c>
      <c r="F52" s="463"/>
      <c r="G52" s="463"/>
      <c r="H52" s="462">
        <v>2015</v>
      </c>
      <c r="I52" s="479">
        <v>44136</v>
      </c>
      <c r="J52" s="479" t="s">
        <v>14</v>
      </c>
      <c r="K52" s="480">
        <v>2015</v>
      </c>
      <c r="L52" s="491"/>
      <c r="M52" s="561">
        <v>44162</v>
      </c>
      <c r="N52" s="561">
        <f>EDATE(M52,60)</f>
        <v>45988</v>
      </c>
      <c r="O52" s="526"/>
      <c r="P52" s="439"/>
      <c r="Q52" t="s">
        <v>2131</v>
      </c>
    </row>
    <row r="53" spans="2:17" x14ac:dyDescent="0.25">
      <c r="B53" s="449">
        <v>52</v>
      </c>
      <c r="C53" s="617" t="s">
        <v>7</v>
      </c>
      <c r="D53" s="492" t="s">
        <v>2473</v>
      </c>
      <c r="E53" s="446" t="s">
        <v>1006</v>
      </c>
      <c r="F53" s="463"/>
      <c r="G53" s="463"/>
      <c r="H53" s="462">
        <v>2015</v>
      </c>
      <c r="I53" s="479">
        <v>44136</v>
      </c>
      <c r="J53" s="479" t="s">
        <v>333</v>
      </c>
      <c r="K53" s="462">
        <v>2015</v>
      </c>
      <c r="L53" s="491"/>
      <c r="M53" s="561">
        <v>44153</v>
      </c>
      <c r="N53" s="561">
        <f>EDATE(M53,60)</f>
        <v>45979</v>
      </c>
      <c r="O53" s="526"/>
      <c r="P53" s="439"/>
    </row>
    <row r="54" spans="2:17" x14ac:dyDescent="0.25">
      <c r="B54" s="449">
        <v>53</v>
      </c>
      <c r="C54" s="617" t="s">
        <v>7</v>
      </c>
      <c r="D54" s="492" t="s">
        <v>40</v>
      </c>
      <c r="E54" s="446" t="s">
        <v>26</v>
      </c>
      <c r="F54" s="463"/>
      <c r="G54" s="463"/>
      <c r="H54" s="462">
        <v>1972</v>
      </c>
      <c r="I54" s="442">
        <v>44287</v>
      </c>
      <c r="J54" s="442" t="s">
        <v>47</v>
      </c>
      <c r="K54" s="443" t="s">
        <v>46</v>
      </c>
      <c r="L54" s="442" t="s">
        <v>45</v>
      </c>
      <c r="M54" s="441">
        <v>44313</v>
      </c>
      <c r="N54" s="441">
        <f>EDATE(M54,60)</f>
        <v>46139</v>
      </c>
      <c r="O54" s="440" t="s">
        <v>2569</v>
      </c>
      <c r="P54" s="439">
        <v>725339123</v>
      </c>
      <c r="Q54" t="s">
        <v>1890</v>
      </c>
    </row>
    <row r="55" spans="2:17" x14ac:dyDescent="0.25">
      <c r="B55" s="449">
        <v>54</v>
      </c>
      <c r="C55" s="615" t="s">
        <v>7</v>
      </c>
      <c r="D55" s="492" t="s">
        <v>1990</v>
      </c>
      <c r="E55" s="446" t="s">
        <v>26</v>
      </c>
      <c r="F55" s="463"/>
      <c r="G55" s="463"/>
      <c r="H55" s="462">
        <v>1973</v>
      </c>
      <c r="I55" s="479">
        <v>44075</v>
      </c>
      <c r="J55" s="479" t="s">
        <v>822</v>
      </c>
      <c r="K55" s="480" t="s">
        <v>2020</v>
      </c>
      <c r="L55" s="479" t="s">
        <v>2019</v>
      </c>
      <c r="M55" s="441">
        <v>44075</v>
      </c>
      <c r="N55" s="441">
        <f>EDATE(M55,60)</f>
        <v>45901</v>
      </c>
      <c r="O55" s="440" t="s">
        <v>2585</v>
      </c>
      <c r="P55" s="439">
        <v>725339124</v>
      </c>
      <c r="Q55" t="s">
        <v>2215</v>
      </c>
    </row>
    <row r="56" spans="2:17" x14ac:dyDescent="0.25">
      <c r="B56" s="449">
        <v>55</v>
      </c>
      <c r="C56" s="615" t="s">
        <v>7</v>
      </c>
      <c r="D56" s="492" t="s">
        <v>27</v>
      </c>
      <c r="E56" s="446" t="s">
        <v>26</v>
      </c>
      <c r="F56" s="463"/>
      <c r="G56" s="463"/>
      <c r="H56" s="569">
        <v>1968</v>
      </c>
      <c r="I56" s="479">
        <v>43709</v>
      </c>
      <c r="J56" s="479" t="s">
        <v>24</v>
      </c>
      <c r="K56" s="480" t="s">
        <v>23</v>
      </c>
      <c r="L56" s="479" t="s">
        <v>2676</v>
      </c>
      <c r="M56" s="441">
        <v>43725</v>
      </c>
      <c r="N56" s="441">
        <f>EDATE(M56,60)</f>
        <v>45552</v>
      </c>
      <c r="O56" s="440" t="s">
        <v>2548</v>
      </c>
      <c r="P56" s="439">
        <v>725339124</v>
      </c>
      <c r="Q56" t="s">
        <v>336</v>
      </c>
    </row>
    <row r="57" spans="2:17" x14ac:dyDescent="0.25">
      <c r="B57" s="449">
        <v>56</v>
      </c>
      <c r="C57" s="615" t="s">
        <v>7</v>
      </c>
      <c r="D57" s="492" t="s">
        <v>1713</v>
      </c>
      <c r="E57" s="446" t="s">
        <v>26</v>
      </c>
      <c r="F57" s="463"/>
      <c r="G57" s="463"/>
      <c r="H57" s="569" t="s">
        <v>2563</v>
      </c>
      <c r="I57" s="479">
        <v>45323</v>
      </c>
      <c r="J57" s="479" t="s">
        <v>569</v>
      </c>
      <c r="K57" s="443" t="s">
        <v>1727</v>
      </c>
      <c r="L57" s="479" t="s">
        <v>1726</v>
      </c>
      <c r="M57" s="441">
        <v>45348</v>
      </c>
      <c r="N57" s="441">
        <f>EDATE(M57,60)</f>
        <v>47175</v>
      </c>
      <c r="O57" s="440" t="s">
        <v>2548</v>
      </c>
      <c r="P57" s="439">
        <v>725339124</v>
      </c>
      <c r="Q57" t="s">
        <v>681</v>
      </c>
    </row>
    <row r="58" spans="2:17" x14ac:dyDescent="0.25">
      <c r="B58" s="449">
        <v>57</v>
      </c>
      <c r="C58" s="616" t="s">
        <v>7</v>
      </c>
      <c r="D58" s="547" t="s">
        <v>1595</v>
      </c>
      <c r="E58" s="549" t="s">
        <v>26</v>
      </c>
      <c r="F58" s="506"/>
      <c r="G58" s="506"/>
      <c r="H58" s="505">
        <v>2019</v>
      </c>
      <c r="I58" s="471">
        <v>43617</v>
      </c>
      <c r="J58" s="491" t="s">
        <v>1651</v>
      </c>
      <c r="K58" s="568">
        <v>2019</v>
      </c>
      <c r="L58" s="491" t="s">
        <v>1650</v>
      </c>
      <c r="M58" s="469">
        <v>45505</v>
      </c>
      <c r="N58" s="469">
        <f>EDATE(M58,60)</f>
        <v>47331</v>
      </c>
      <c r="O58" s="550" t="s">
        <v>2569</v>
      </c>
      <c r="P58" s="503">
        <v>725339123</v>
      </c>
      <c r="Q58" t="s">
        <v>421</v>
      </c>
    </row>
    <row r="59" spans="2:17" x14ac:dyDescent="0.25">
      <c r="B59" s="449">
        <v>58</v>
      </c>
      <c r="C59" s="615" t="s">
        <v>7</v>
      </c>
      <c r="D59" s="492" t="s">
        <v>1502</v>
      </c>
      <c r="E59" s="446" t="s">
        <v>26</v>
      </c>
      <c r="F59" s="463"/>
      <c r="G59" s="463"/>
      <c r="H59" s="462">
        <v>1967</v>
      </c>
      <c r="I59" s="479">
        <v>44958</v>
      </c>
      <c r="J59" s="479" t="s">
        <v>418</v>
      </c>
      <c r="K59" s="480">
        <v>2017</v>
      </c>
      <c r="L59" s="479" t="s">
        <v>2675</v>
      </c>
      <c r="M59" s="441">
        <v>44971</v>
      </c>
      <c r="N59" s="441">
        <f>EDATE(M59,60)</f>
        <v>46797</v>
      </c>
      <c r="O59" s="440" t="s">
        <v>2570</v>
      </c>
      <c r="P59" s="439">
        <v>602668276</v>
      </c>
      <c r="Q59" t="s">
        <v>192</v>
      </c>
    </row>
    <row r="60" spans="2:17" x14ac:dyDescent="0.25">
      <c r="B60" s="449">
        <v>59</v>
      </c>
      <c r="C60" s="615" t="s">
        <v>7</v>
      </c>
      <c r="D60" s="492" t="s">
        <v>1418</v>
      </c>
      <c r="E60" s="446" t="s">
        <v>26</v>
      </c>
      <c r="F60" s="463"/>
      <c r="G60" s="463"/>
      <c r="H60" s="462">
        <v>1965</v>
      </c>
      <c r="I60" s="479">
        <v>44075</v>
      </c>
      <c r="J60" s="479" t="s">
        <v>463</v>
      </c>
      <c r="K60" s="480" t="s">
        <v>2674</v>
      </c>
      <c r="L60" s="479" t="s">
        <v>2673</v>
      </c>
      <c r="M60" s="530">
        <v>44082</v>
      </c>
      <c r="N60" s="530">
        <f>EDATE(M60,60)</f>
        <v>45908</v>
      </c>
      <c r="O60" s="440" t="s">
        <v>2565</v>
      </c>
      <c r="P60" s="439">
        <v>724862430</v>
      </c>
      <c r="Q60" t="s">
        <v>197</v>
      </c>
    </row>
    <row r="61" spans="2:17" x14ac:dyDescent="0.25">
      <c r="B61" s="449">
        <v>60</v>
      </c>
      <c r="C61" s="615" t="s">
        <v>7</v>
      </c>
      <c r="D61" s="492" t="s">
        <v>254</v>
      </c>
      <c r="E61" s="446" t="s">
        <v>51</v>
      </c>
      <c r="F61" s="463"/>
      <c r="G61" s="463"/>
      <c r="H61" s="462">
        <v>2006</v>
      </c>
      <c r="I61" s="479">
        <v>44440</v>
      </c>
      <c r="J61" s="479" t="s">
        <v>14</v>
      </c>
      <c r="K61" s="480">
        <v>2006</v>
      </c>
      <c r="L61" s="479" t="s">
        <v>258</v>
      </c>
      <c r="M61" s="441">
        <v>44447</v>
      </c>
      <c r="N61" s="441">
        <f>EDATE(M61,60)</f>
        <v>46273</v>
      </c>
      <c r="O61" s="440" t="s">
        <v>2538</v>
      </c>
      <c r="P61" s="439">
        <v>0</v>
      </c>
      <c r="Q61" t="s">
        <v>1716</v>
      </c>
    </row>
    <row r="62" spans="2:17" x14ac:dyDescent="0.25">
      <c r="B62" s="449">
        <v>61</v>
      </c>
      <c r="C62" s="615" t="s">
        <v>7</v>
      </c>
      <c r="D62" s="492" t="s">
        <v>242</v>
      </c>
      <c r="E62" s="446" t="s">
        <v>51</v>
      </c>
      <c r="F62" s="463"/>
      <c r="G62" s="463"/>
      <c r="H62" s="462">
        <v>2007</v>
      </c>
      <c r="I62" s="442">
        <v>44682</v>
      </c>
      <c r="J62" s="442" t="s">
        <v>14</v>
      </c>
      <c r="K62" s="443">
        <v>2007</v>
      </c>
      <c r="L62" s="442" t="s">
        <v>246</v>
      </c>
      <c r="M62" s="441">
        <v>44705</v>
      </c>
      <c r="N62" s="441">
        <f>EDATE(M62,60)</f>
        <v>46531</v>
      </c>
      <c r="O62" s="440" t="s">
        <v>2537</v>
      </c>
      <c r="P62" s="439">
        <v>0</v>
      </c>
      <c r="Q62" t="s">
        <v>1364</v>
      </c>
    </row>
    <row r="63" spans="2:17" x14ac:dyDescent="0.25">
      <c r="B63" s="449">
        <v>62</v>
      </c>
      <c r="C63" s="615" t="s">
        <v>7</v>
      </c>
      <c r="D63" s="492" t="s">
        <v>212</v>
      </c>
      <c r="E63" s="446" t="s">
        <v>51</v>
      </c>
      <c r="F63" s="463"/>
      <c r="G63" s="463"/>
      <c r="H63" s="462">
        <v>2007</v>
      </c>
      <c r="I63" s="442">
        <v>44743</v>
      </c>
      <c r="J63" s="479" t="s">
        <v>14</v>
      </c>
      <c r="K63" s="462">
        <v>2007</v>
      </c>
      <c r="L63" s="442" t="s">
        <v>216</v>
      </c>
      <c r="M63" s="441">
        <v>44750</v>
      </c>
      <c r="N63" s="441">
        <f>EDATE(M63,60)</f>
        <v>46576</v>
      </c>
      <c r="O63" s="440" t="s">
        <v>2536</v>
      </c>
      <c r="P63" s="439">
        <v>725582092</v>
      </c>
      <c r="Q63" t="s">
        <v>1316</v>
      </c>
    </row>
    <row r="64" spans="2:17" x14ac:dyDescent="0.25">
      <c r="B64" s="449">
        <v>63</v>
      </c>
      <c r="C64" s="615" t="s">
        <v>7</v>
      </c>
      <c r="D64" s="492" t="s">
        <v>2535</v>
      </c>
      <c r="E64" s="446" t="s">
        <v>51</v>
      </c>
      <c r="F64" s="463"/>
      <c r="G64" s="463"/>
      <c r="H64" s="444">
        <v>2008</v>
      </c>
      <c r="I64" s="461">
        <v>44986</v>
      </c>
      <c r="J64" s="479" t="s">
        <v>14</v>
      </c>
      <c r="K64" s="443">
        <v>2008</v>
      </c>
      <c r="L64" s="442" t="s">
        <v>198</v>
      </c>
      <c r="M64" s="441">
        <v>45000</v>
      </c>
      <c r="N64" s="441">
        <f>EDATE(M64,60)</f>
        <v>46827</v>
      </c>
      <c r="O64" s="440" t="s">
        <v>2534</v>
      </c>
      <c r="P64" s="439">
        <v>725363407</v>
      </c>
      <c r="Q64" t="s">
        <v>1117</v>
      </c>
    </row>
    <row r="65" spans="2:17" x14ac:dyDescent="0.25">
      <c r="B65" s="449">
        <v>64</v>
      </c>
      <c r="C65" s="615" t="s">
        <v>7</v>
      </c>
      <c r="D65" s="492" t="s">
        <v>178</v>
      </c>
      <c r="E65" s="446" t="s">
        <v>51</v>
      </c>
      <c r="F65" s="463"/>
      <c r="G65" s="463"/>
      <c r="H65" s="444">
        <v>2010</v>
      </c>
      <c r="I65" s="461">
        <v>43922</v>
      </c>
      <c r="J65" s="479" t="s">
        <v>14</v>
      </c>
      <c r="K65" s="444">
        <v>2010</v>
      </c>
      <c r="L65" s="442" t="s">
        <v>181</v>
      </c>
      <c r="M65" s="441">
        <v>43942</v>
      </c>
      <c r="N65" s="441">
        <f>EDATE(M65,60)</f>
        <v>45768</v>
      </c>
      <c r="O65" s="440" t="s">
        <v>2530</v>
      </c>
      <c r="P65" s="439">
        <v>721654457</v>
      </c>
      <c r="Q65" t="s">
        <v>2423</v>
      </c>
    </row>
    <row r="66" spans="2:17" x14ac:dyDescent="0.25">
      <c r="B66" s="449">
        <v>65</v>
      </c>
      <c r="C66" s="615" t="s">
        <v>7</v>
      </c>
      <c r="D66" s="492" t="s">
        <v>166</v>
      </c>
      <c r="E66" s="446" t="s">
        <v>51</v>
      </c>
      <c r="F66" s="463"/>
      <c r="G66" s="463"/>
      <c r="H66" s="444">
        <v>2010</v>
      </c>
      <c r="I66" s="461">
        <v>43922</v>
      </c>
      <c r="J66" s="479" t="s">
        <v>14</v>
      </c>
      <c r="K66" s="480">
        <v>2009</v>
      </c>
      <c r="L66" s="442" t="s">
        <v>170</v>
      </c>
      <c r="M66" s="441">
        <v>43937</v>
      </c>
      <c r="N66" s="441">
        <f>EDATE(M66,60)</f>
        <v>45763</v>
      </c>
      <c r="O66" s="440" t="s">
        <v>2534</v>
      </c>
      <c r="P66" s="439">
        <v>725363407</v>
      </c>
      <c r="Q66" t="s">
        <v>2443</v>
      </c>
    </row>
    <row r="67" spans="2:17" x14ac:dyDescent="0.25">
      <c r="B67" s="449">
        <v>66</v>
      </c>
      <c r="C67" s="615" t="s">
        <v>7</v>
      </c>
      <c r="D67" s="492" t="s">
        <v>149</v>
      </c>
      <c r="E67" s="446" t="s">
        <v>51</v>
      </c>
      <c r="F67" s="463"/>
      <c r="G67" s="463"/>
      <c r="H67" s="444">
        <v>2010</v>
      </c>
      <c r="I67" s="461">
        <v>44927</v>
      </c>
      <c r="J67" s="479" t="s">
        <v>14</v>
      </c>
      <c r="K67" s="444">
        <v>2010</v>
      </c>
      <c r="L67" s="442" t="s">
        <v>152</v>
      </c>
      <c r="M67" s="441">
        <v>44931</v>
      </c>
      <c r="N67" s="441">
        <f>EDATE(M67,60)</f>
        <v>46757</v>
      </c>
      <c r="O67" s="440" t="s">
        <v>2529</v>
      </c>
      <c r="P67" s="439">
        <v>724214467</v>
      </c>
      <c r="Q67" t="s">
        <v>1194</v>
      </c>
    </row>
    <row r="68" spans="2:17" x14ac:dyDescent="0.25">
      <c r="B68" s="449">
        <v>67</v>
      </c>
      <c r="C68" s="615" t="s">
        <v>7</v>
      </c>
      <c r="D68" s="492" t="s">
        <v>136</v>
      </c>
      <c r="E68" s="446" t="s">
        <v>51</v>
      </c>
      <c r="F68" s="463"/>
      <c r="G68" s="463"/>
      <c r="H68" s="462">
        <v>2011</v>
      </c>
      <c r="I68" s="502">
        <v>44228</v>
      </c>
      <c r="J68" s="479" t="s">
        <v>14</v>
      </c>
      <c r="K68" s="462">
        <v>2011</v>
      </c>
      <c r="L68" s="479" t="s">
        <v>140</v>
      </c>
      <c r="M68" s="441">
        <v>44257</v>
      </c>
      <c r="N68" s="441">
        <f>EDATE(M68,60)</f>
        <v>46083</v>
      </c>
      <c r="O68" s="440" t="s">
        <v>2533</v>
      </c>
      <c r="P68" s="439">
        <v>724214467</v>
      </c>
      <c r="Q68" t="s">
        <v>1964</v>
      </c>
    </row>
    <row r="69" spans="2:17" x14ac:dyDescent="0.25">
      <c r="B69" s="449">
        <v>68</v>
      </c>
      <c r="C69" s="615" t="s">
        <v>7</v>
      </c>
      <c r="D69" s="492" t="s">
        <v>123</v>
      </c>
      <c r="E69" s="446" t="s">
        <v>51</v>
      </c>
      <c r="F69" s="463"/>
      <c r="G69" s="463"/>
      <c r="H69" s="462">
        <v>2010</v>
      </c>
      <c r="I69" s="442">
        <v>44713</v>
      </c>
      <c r="J69" s="479" t="s">
        <v>14</v>
      </c>
      <c r="K69" s="462">
        <v>2010</v>
      </c>
      <c r="L69" s="442" t="s">
        <v>127</v>
      </c>
      <c r="M69" s="441">
        <v>44739</v>
      </c>
      <c r="N69" s="441">
        <f>EDATE(M69,60)</f>
        <v>46565</v>
      </c>
      <c r="O69" s="440" t="s">
        <v>2532</v>
      </c>
      <c r="P69" s="439">
        <v>725582094</v>
      </c>
      <c r="Q69" t="s">
        <v>1326</v>
      </c>
    </row>
    <row r="70" spans="2:17" x14ac:dyDescent="0.25">
      <c r="B70" s="449">
        <v>69</v>
      </c>
      <c r="C70" s="615" t="s">
        <v>7</v>
      </c>
      <c r="D70" s="492" t="s">
        <v>106</v>
      </c>
      <c r="E70" s="446" t="s">
        <v>51</v>
      </c>
      <c r="F70" s="463"/>
      <c r="G70" s="463"/>
      <c r="H70" s="462">
        <v>2009</v>
      </c>
      <c r="I70" s="442">
        <v>43647</v>
      </c>
      <c r="J70" s="479" t="s">
        <v>14</v>
      </c>
      <c r="K70" s="462">
        <v>2009</v>
      </c>
      <c r="L70" s="442" t="s">
        <v>114</v>
      </c>
      <c r="M70" s="441">
        <v>45482</v>
      </c>
      <c r="N70" s="441">
        <f>EDATE(M70,60)</f>
        <v>47308</v>
      </c>
      <c r="O70" s="440" t="s">
        <v>2531</v>
      </c>
      <c r="P70" s="439">
        <v>725339121</v>
      </c>
      <c r="Q70" t="s">
        <v>461</v>
      </c>
    </row>
    <row r="71" spans="2:17" x14ac:dyDescent="0.25">
      <c r="B71" s="449">
        <v>70</v>
      </c>
      <c r="C71" s="615" t="s">
        <v>7</v>
      </c>
      <c r="D71" s="492" t="s">
        <v>92</v>
      </c>
      <c r="E71" s="446" t="s">
        <v>51</v>
      </c>
      <c r="F71" s="463"/>
      <c r="G71" s="463"/>
      <c r="H71" s="462">
        <v>2009</v>
      </c>
      <c r="I71" s="442">
        <v>43647</v>
      </c>
      <c r="J71" s="479" t="s">
        <v>14</v>
      </c>
      <c r="K71" s="462">
        <v>2009</v>
      </c>
      <c r="L71" s="442" t="s">
        <v>96</v>
      </c>
      <c r="M71" s="441">
        <v>45489</v>
      </c>
      <c r="N71" s="441">
        <f>EDATE(M71,60)</f>
        <v>47315</v>
      </c>
      <c r="O71" s="440" t="s">
        <v>2530</v>
      </c>
      <c r="P71" s="439">
        <v>721654457</v>
      </c>
      <c r="Q71" t="s">
        <v>434</v>
      </c>
    </row>
    <row r="72" spans="2:17" x14ac:dyDescent="0.25">
      <c r="B72" s="449">
        <v>71</v>
      </c>
      <c r="C72" s="615" t="s">
        <v>7</v>
      </c>
      <c r="D72" s="492" t="s">
        <v>64</v>
      </c>
      <c r="E72" s="446" t="s">
        <v>51</v>
      </c>
      <c r="F72" s="463"/>
      <c r="G72" s="463"/>
      <c r="H72" s="462">
        <v>2009</v>
      </c>
      <c r="I72" s="502">
        <v>43709</v>
      </c>
      <c r="J72" s="479" t="s">
        <v>14</v>
      </c>
      <c r="K72" s="462">
        <v>2009</v>
      </c>
      <c r="L72" s="479" t="s">
        <v>69</v>
      </c>
      <c r="M72" s="441">
        <v>45541</v>
      </c>
      <c r="N72" s="441">
        <f>EDATE(M72,60)</f>
        <v>47367</v>
      </c>
      <c r="O72" s="440" t="s">
        <v>2529</v>
      </c>
      <c r="P72" s="439">
        <v>724214467</v>
      </c>
      <c r="Q72" t="s">
        <v>346</v>
      </c>
    </row>
    <row r="73" spans="2:17" x14ac:dyDescent="0.25">
      <c r="B73" s="449">
        <v>72</v>
      </c>
      <c r="C73" s="615" t="s">
        <v>7</v>
      </c>
      <c r="D73" s="484" t="s">
        <v>2383</v>
      </c>
      <c r="E73" s="483" t="s">
        <v>5</v>
      </c>
      <c r="F73" s="445"/>
      <c r="G73" s="445"/>
      <c r="H73" s="444">
        <v>2016</v>
      </c>
      <c r="I73" s="442">
        <v>44348</v>
      </c>
      <c r="J73" s="442" t="s">
        <v>3</v>
      </c>
      <c r="K73" s="444">
        <v>2016</v>
      </c>
      <c r="L73" s="442" t="s">
        <v>2445</v>
      </c>
      <c r="M73" s="441">
        <v>44371</v>
      </c>
      <c r="N73" s="441">
        <f>EDATE(M73,60)</f>
        <v>46197</v>
      </c>
      <c r="O73" s="440" t="s">
        <v>2623</v>
      </c>
      <c r="P73" s="439">
        <v>724862434</v>
      </c>
      <c r="Q73" t="s">
        <v>1789</v>
      </c>
    </row>
    <row r="74" spans="2:17" x14ac:dyDescent="0.25">
      <c r="B74" s="449">
        <v>73</v>
      </c>
      <c r="C74" s="615" t="s">
        <v>7</v>
      </c>
      <c r="D74" s="484" t="s">
        <v>6</v>
      </c>
      <c r="E74" s="483" t="s">
        <v>5</v>
      </c>
      <c r="F74" s="445"/>
      <c r="G74" s="445"/>
      <c r="H74" s="444">
        <v>2016</v>
      </c>
      <c r="I74" s="442">
        <v>44470</v>
      </c>
      <c r="J74" s="442" t="s">
        <v>3</v>
      </c>
      <c r="K74" s="443">
        <v>2016</v>
      </c>
      <c r="L74" s="442" t="s">
        <v>2</v>
      </c>
      <c r="M74" s="441">
        <v>44476</v>
      </c>
      <c r="N74" s="441">
        <f>EDATE(M74,60)</f>
        <v>46302</v>
      </c>
      <c r="O74" s="440" t="s">
        <v>2514</v>
      </c>
      <c r="P74" s="439">
        <v>724862434</v>
      </c>
      <c r="Q74" t="s">
        <v>1619</v>
      </c>
    </row>
    <row r="75" spans="2:17" x14ac:dyDescent="0.25">
      <c r="B75" s="449">
        <v>74</v>
      </c>
      <c r="C75" s="615" t="s">
        <v>7</v>
      </c>
      <c r="D75" s="484" t="s">
        <v>2011</v>
      </c>
      <c r="E75" s="483" t="s">
        <v>5</v>
      </c>
      <c r="F75" s="445"/>
      <c r="G75" s="445"/>
      <c r="H75" s="444">
        <v>2016</v>
      </c>
      <c r="I75" s="442">
        <v>44470</v>
      </c>
      <c r="J75" s="442" t="s">
        <v>3</v>
      </c>
      <c r="K75" s="443">
        <v>2016</v>
      </c>
      <c r="L75" s="442" t="s">
        <v>2031</v>
      </c>
      <c r="M75" s="441">
        <v>44477</v>
      </c>
      <c r="N75" s="441">
        <f>EDATE(M75,60)</f>
        <v>46303</v>
      </c>
      <c r="O75" s="440" t="s">
        <v>2513</v>
      </c>
      <c r="P75" s="439">
        <v>725138711</v>
      </c>
      <c r="Q75" t="s">
        <v>1604</v>
      </c>
    </row>
    <row r="76" spans="2:17" x14ac:dyDescent="0.25">
      <c r="B76" s="449">
        <v>75</v>
      </c>
      <c r="C76" s="448" t="s">
        <v>37</v>
      </c>
      <c r="D76" s="447" t="s">
        <v>1000</v>
      </c>
      <c r="E76" s="446" t="s">
        <v>999</v>
      </c>
      <c r="F76" s="482"/>
      <c r="G76" s="482"/>
      <c r="H76" s="444">
        <v>2018</v>
      </c>
      <c r="I76" s="442">
        <v>45200</v>
      </c>
      <c r="J76" s="442" t="s">
        <v>456</v>
      </c>
      <c r="K76" s="443">
        <v>2018</v>
      </c>
      <c r="L76" s="442" t="s">
        <v>997</v>
      </c>
      <c r="M76" s="441">
        <v>45204</v>
      </c>
      <c r="N76" s="441">
        <f>EDATE(M76,60)</f>
        <v>47031</v>
      </c>
      <c r="O76" s="440" t="s">
        <v>2507</v>
      </c>
      <c r="P76" s="439">
        <v>607233937</v>
      </c>
      <c r="Q76" t="s">
        <v>134</v>
      </c>
    </row>
    <row r="77" spans="2:17" x14ac:dyDescent="0.25">
      <c r="B77" s="449">
        <v>76</v>
      </c>
      <c r="C77" s="448" t="s">
        <v>37</v>
      </c>
      <c r="D77" s="447" t="s">
        <v>2672</v>
      </c>
      <c r="E77" s="446" t="s">
        <v>999</v>
      </c>
      <c r="F77" s="482"/>
      <c r="G77" s="482"/>
      <c r="H77" s="444">
        <v>2014</v>
      </c>
      <c r="I77" s="442">
        <v>43770</v>
      </c>
      <c r="J77" s="479" t="s">
        <v>14</v>
      </c>
      <c r="K77" s="462">
        <v>2014</v>
      </c>
      <c r="L77" s="442" t="s">
        <v>2671</v>
      </c>
      <c r="M77" s="441">
        <v>43795</v>
      </c>
      <c r="N77" s="441">
        <f>EDATE(M77,60)</f>
        <v>45622</v>
      </c>
      <c r="O77" s="440" t="s">
        <v>2623</v>
      </c>
      <c r="P77" s="439">
        <v>724862434</v>
      </c>
      <c r="Q77" t="s">
        <v>134</v>
      </c>
    </row>
    <row r="78" spans="2:17" x14ac:dyDescent="0.25">
      <c r="B78" s="449">
        <v>77</v>
      </c>
      <c r="C78" s="448" t="s">
        <v>37</v>
      </c>
      <c r="D78" s="447" t="s">
        <v>2670</v>
      </c>
      <c r="E78" s="446" t="s">
        <v>999</v>
      </c>
      <c r="F78" s="482"/>
      <c r="G78" s="482"/>
      <c r="H78" s="462">
        <v>2011</v>
      </c>
      <c r="I78" s="479">
        <v>44348</v>
      </c>
      <c r="J78" s="479" t="s">
        <v>14</v>
      </c>
      <c r="K78" s="444">
        <v>2011</v>
      </c>
      <c r="L78" s="479" t="s">
        <v>2465</v>
      </c>
      <c r="M78" s="441">
        <v>44357</v>
      </c>
      <c r="N78" s="441">
        <f>EDATE(M78,60)</f>
        <v>46183</v>
      </c>
      <c r="O78" s="440" t="s">
        <v>2623</v>
      </c>
      <c r="P78" s="439">
        <v>724862434</v>
      </c>
      <c r="Q78" t="s">
        <v>1821</v>
      </c>
    </row>
    <row r="79" spans="2:17" x14ac:dyDescent="0.25">
      <c r="B79" s="449">
        <v>78</v>
      </c>
      <c r="C79" s="448" t="s">
        <v>37</v>
      </c>
      <c r="D79" s="447" t="s">
        <v>2669</v>
      </c>
      <c r="E79" s="446" t="s">
        <v>999</v>
      </c>
      <c r="F79" s="482"/>
      <c r="G79" s="482"/>
      <c r="H79" s="462">
        <v>2011</v>
      </c>
      <c r="I79" s="479">
        <v>44348</v>
      </c>
      <c r="J79" s="479" t="s">
        <v>14</v>
      </c>
      <c r="K79" s="444">
        <v>2011</v>
      </c>
      <c r="L79" s="479" t="s">
        <v>1127</v>
      </c>
      <c r="M79" s="441">
        <v>44357</v>
      </c>
      <c r="N79" s="441">
        <f>EDATE(M79,60)</f>
        <v>46183</v>
      </c>
      <c r="O79" s="440" t="s">
        <v>2516</v>
      </c>
      <c r="P79" s="439">
        <v>702062264</v>
      </c>
      <c r="Q79" t="s">
        <v>1821</v>
      </c>
    </row>
    <row r="80" spans="2:17" x14ac:dyDescent="0.25">
      <c r="B80" s="449">
        <v>79</v>
      </c>
      <c r="C80" s="448" t="s">
        <v>37</v>
      </c>
      <c r="D80" s="447" t="s">
        <v>2668</v>
      </c>
      <c r="E80" s="446" t="s">
        <v>999</v>
      </c>
      <c r="F80" s="482"/>
      <c r="G80" s="482"/>
      <c r="H80" s="462">
        <v>2011</v>
      </c>
      <c r="I80" s="442">
        <v>44682</v>
      </c>
      <c r="J80" s="442" t="s">
        <v>14</v>
      </c>
      <c r="K80" s="443">
        <v>2012</v>
      </c>
      <c r="L80" s="442" t="s">
        <v>1195</v>
      </c>
      <c r="M80" s="441">
        <v>44701</v>
      </c>
      <c r="N80" s="441">
        <f>EDATE(M80,60)</f>
        <v>46527</v>
      </c>
      <c r="O80" s="440" t="s">
        <v>2516</v>
      </c>
      <c r="P80" s="439">
        <v>702062264</v>
      </c>
      <c r="Q80" t="s">
        <v>1406</v>
      </c>
    </row>
    <row r="81" spans="2:17" x14ac:dyDescent="0.25">
      <c r="B81" s="449">
        <v>80</v>
      </c>
      <c r="C81" s="448" t="s">
        <v>37</v>
      </c>
      <c r="D81" s="447" t="s">
        <v>2667</v>
      </c>
      <c r="E81" s="446" t="s">
        <v>999</v>
      </c>
      <c r="F81" s="482"/>
      <c r="G81" s="482"/>
      <c r="H81" s="462">
        <v>2011</v>
      </c>
      <c r="I81" s="479">
        <v>43678</v>
      </c>
      <c r="J81" s="479" t="s">
        <v>14</v>
      </c>
      <c r="K81" s="480">
        <v>2012</v>
      </c>
      <c r="L81" s="479" t="s">
        <v>1292</v>
      </c>
      <c r="M81" s="441">
        <v>45518</v>
      </c>
      <c r="N81" s="441">
        <f>EDATE(M81,60)</f>
        <v>47344</v>
      </c>
      <c r="O81" s="440" t="s">
        <v>2515</v>
      </c>
      <c r="P81" s="439">
        <v>702062263</v>
      </c>
      <c r="Q81" t="s">
        <v>394</v>
      </c>
    </row>
    <row r="82" spans="2:17" x14ac:dyDescent="0.25">
      <c r="B82" s="449">
        <v>81</v>
      </c>
      <c r="C82" s="614" t="s">
        <v>37</v>
      </c>
      <c r="D82" s="492" t="s">
        <v>953</v>
      </c>
      <c r="E82" s="446" t="s">
        <v>513</v>
      </c>
      <c r="F82" s="463"/>
      <c r="G82" s="463"/>
      <c r="H82" s="462">
        <v>1975</v>
      </c>
      <c r="I82" s="514">
        <v>43709</v>
      </c>
      <c r="J82" s="479" t="s">
        <v>891</v>
      </c>
      <c r="K82" s="480">
        <v>1990</v>
      </c>
      <c r="L82" s="479" t="s">
        <v>2666</v>
      </c>
      <c r="M82" s="441">
        <v>43720</v>
      </c>
      <c r="N82" s="441">
        <f>EDATE(M82,60)</f>
        <v>45547</v>
      </c>
      <c r="O82" s="440" t="s">
        <v>2565</v>
      </c>
      <c r="P82" s="439">
        <v>724862430</v>
      </c>
      <c r="Q82" t="s">
        <v>341</v>
      </c>
    </row>
    <row r="83" spans="2:17" x14ac:dyDescent="0.25">
      <c r="B83" s="449">
        <v>82</v>
      </c>
      <c r="C83" s="614" t="s">
        <v>37</v>
      </c>
      <c r="D83" s="492" t="s">
        <v>1581</v>
      </c>
      <c r="E83" s="446" t="s">
        <v>513</v>
      </c>
      <c r="F83" s="463"/>
      <c r="G83" s="463"/>
      <c r="H83" s="462">
        <v>1986</v>
      </c>
      <c r="I83" s="479">
        <v>43678</v>
      </c>
      <c r="J83" s="479" t="s">
        <v>859</v>
      </c>
      <c r="K83" s="480">
        <v>1989</v>
      </c>
      <c r="L83" s="491" t="s">
        <v>1580</v>
      </c>
      <c r="M83" s="441">
        <v>43692</v>
      </c>
      <c r="N83" s="441">
        <f>EDATE(M83,60)</f>
        <v>45519</v>
      </c>
      <c r="O83" s="440" t="s">
        <v>2665</v>
      </c>
      <c r="P83" s="439">
        <v>724862430</v>
      </c>
      <c r="Q83" t="s">
        <v>381</v>
      </c>
    </row>
    <row r="84" spans="2:17" x14ac:dyDescent="0.25">
      <c r="B84" s="449">
        <v>83</v>
      </c>
      <c r="C84" s="614" t="s">
        <v>37</v>
      </c>
      <c r="D84" s="492" t="s">
        <v>860</v>
      </c>
      <c r="E84" s="446" t="s">
        <v>513</v>
      </c>
      <c r="F84" s="463"/>
      <c r="G84" s="463"/>
      <c r="H84" s="462">
        <v>1986</v>
      </c>
      <c r="I84" s="479">
        <v>43739</v>
      </c>
      <c r="J84" s="479" t="s">
        <v>859</v>
      </c>
      <c r="K84" s="480">
        <v>1989</v>
      </c>
      <c r="L84" s="479" t="s">
        <v>2664</v>
      </c>
      <c r="M84" s="441">
        <v>43753</v>
      </c>
      <c r="N84" s="441">
        <f>EDATE(M84,60)</f>
        <v>45580</v>
      </c>
      <c r="O84" s="440" t="s">
        <v>2663</v>
      </c>
      <c r="P84" s="439">
        <v>602117762</v>
      </c>
      <c r="Q84" t="s">
        <v>199</v>
      </c>
    </row>
    <row r="85" spans="2:17" x14ac:dyDescent="0.25">
      <c r="B85" s="449">
        <v>84</v>
      </c>
      <c r="C85" s="448" t="s">
        <v>37</v>
      </c>
      <c r="D85" s="613" t="s">
        <v>2662</v>
      </c>
      <c r="E85" s="612" t="s">
        <v>276</v>
      </c>
      <c r="F85" s="482"/>
      <c r="G85" s="482"/>
      <c r="H85" s="444">
        <v>2014</v>
      </c>
      <c r="I85" s="479">
        <v>43770</v>
      </c>
      <c r="J85" s="442" t="s">
        <v>291</v>
      </c>
      <c r="K85" s="462">
        <v>2014</v>
      </c>
      <c r="L85" s="479" t="s">
        <v>2661</v>
      </c>
      <c r="M85" s="441">
        <v>43782</v>
      </c>
      <c r="N85" s="441">
        <f>EDATE(M85,60)</f>
        <v>45609</v>
      </c>
      <c r="O85" s="440" t="s">
        <v>2660</v>
      </c>
      <c r="P85" s="439">
        <v>607228744</v>
      </c>
    </row>
    <row r="86" spans="2:17" x14ac:dyDescent="0.25">
      <c r="B86" s="449">
        <v>85</v>
      </c>
      <c r="C86" s="609" t="s">
        <v>37</v>
      </c>
      <c r="D86" s="611" t="s">
        <v>2659</v>
      </c>
      <c r="E86" s="610" t="s">
        <v>276</v>
      </c>
      <c r="F86" s="592"/>
      <c r="G86" s="592"/>
      <c r="H86" s="591">
        <v>2021</v>
      </c>
      <c r="I86" s="471">
        <v>44501</v>
      </c>
      <c r="J86" s="471" t="s">
        <v>456</v>
      </c>
      <c r="K86" s="470">
        <v>2021</v>
      </c>
      <c r="L86" s="438" t="s">
        <v>450</v>
      </c>
      <c r="M86" s="469">
        <v>44207</v>
      </c>
      <c r="N86" s="469">
        <f>EDATE(M86,60)</f>
        <v>46033</v>
      </c>
      <c r="O86" s="526"/>
      <c r="P86" s="439"/>
    </row>
    <row r="87" spans="2:17" x14ac:dyDescent="0.25">
      <c r="B87" s="449">
        <v>86</v>
      </c>
      <c r="C87" s="609" t="s">
        <v>37</v>
      </c>
      <c r="D87" s="611" t="s">
        <v>2658</v>
      </c>
      <c r="E87" s="610" t="s">
        <v>276</v>
      </c>
      <c r="F87" s="592"/>
      <c r="G87" s="592"/>
      <c r="H87" s="591">
        <v>2021</v>
      </c>
      <c r="I87" s="471">
        <v>44501</v>
      </c>
      <c r="J87" s="471" t="s">
        <v>456</v>
      </c>
      <c r="K87" s="470">
        <v>2021</v>
      </c>
      <c r="L87" s="438" t="s">
        <v>450</v>
      </c>
      <c r="M87" s="469">
        <v>44207</v>
      </c>
      <c r="N87" s="469">
        <f>EDATE(M87,60)</f>
        <v>46033</v>
      </c>
      <c r="O87" s="526"/>
      <c r="P87" s="439"/>
    </row>
    <row r="88" spans="2:17" x14ac:dyDescent="0.25">
      <c r="B88" s="449">
        <v>87</v>
      </c>
      <c r="C88" s="448" t="s">
        <v>37</v>
      </c>
      <c r="D88" s="447" t="s">
        <v>262</v>
      </c>
      <c r="E88" s="446" t="s">
        <v>51</v>
      </c>
      <c r="F88" s="482"/>
      <c r="G88" s="482"/>
      <c r="H88" s="444">
        <v>2006</v>
      </c>
      <c r="I88" s="479">
        <v>45078</v>
      </c>
      <c r="J88" s="479" t="s">
        <v>14</v>
      </c>
      <c r="K88" s="480">
        <v>2006</v>
      </c>
      <c r="L88" s="479" t="s">
        <v>261</v>
      </c>
      <c r="M88" s="441">
        <v>45093</v>
      </c>
      <c r="N88" s="441">
        <f>EDATE(M88,60)</f>
        <v>46920</v>
      </c>
      <c r="O88" s="440" t="s">
        <v>2657</v>
      </c>
      <c r="P88" s="439">
        <v>0</v>
      </c>
      <c r="Q88" t="s">
        <v>958</v>
      </c>
    </row>
    <row r="89" spans="2:17" x14ac:dyDescent="0.25">
      <c r="B89" s="449">
        <v>88</v>
      </c>
      <c r="C89" s="448" t="s">
        <v>37</v>
      </c>
      <c r="D89" s="447" t="s">
        <v>2656</v>
      </c>
      <c r="E89" s="446" t="s">
        <v>51</v>
      </c>
      <c r="F89" s="482"/>
      <c r="G89" s="482"/>
      <c r="H89" s="444">
        <v>2007</v>
      </c>
      <c r="I89" s="442">
        <v>44682</v>
      </c>
      <c r="J89" s="442" t="s">
        <v>14</v>
      </c>
      <c r="K89" s="443">
        <v>2007</v>
      </c>
      <c r="L89" s="442" t="s">
        <v>248</v>
      </c>
      <c r="M89" s="441">
        <v>44705</v>
      </c>
      <c r="N89" s="441">
        <f>EDATE(M89,60)</f>
        <v>46531</v>
      </c>
      <c r="O89" s="440" t="s">
        <v>2652</v>
      </c>
      <c r="P89" s="439">
        <v>0</v>
      </c>
      <c r="Q89" t="s">
        <v>1390</v>
      </c>
    </row>
    <row r="90" spans="2:17" x14ac:dyDescent="0.25">
      <c r="B90" s="449">
        <v>89</v>
      </c>
      <c r="C90" s="448" t="s">
        <v>37</v>
      </c>
      <c r="D90" s="447" t="s">
        <v>2655</v>
      </c>
      <c r="E90" s="446" t="s">
        <v>51</v>
      </c>
      <c r="F90" s="482"/>
      <c r="G90" s="482"/>
      <c r="H90" s="444">
        <v>2008</v>
      </c>
      <c r="I90" s="461">
        <v>44986</v>
      </c>
      <c r="J90" s="479" t="s">
        <v>14</v>
      </c>
      <c r="K90" s="443">
        <v>2008</v>
      </c>
      <c r="L90" s="442" t="s">
        <v>236</v>
      </c>
      <c r="M90" s="441">
        <v>44988</v>
      </c>
      <c r="N90" s="441">
        <f>EDATE(M90,60)</f>
        <v>46815</v>
      </c>
      <c r="O90" s="440" t="s">
        <v>2537</v>
      </c>
      <c r="P90" s="439">
        <v>0</v>
      </c>
      <c r="Q90" t="s">
        <v>1172</v>
      </c>
    </row>
    <row r="91" spans="2:17" x14ac:dyDescent="0.25">
      <c r="B91" s="449">
        <v>90</v>
      </c>
      <c r="C91" s="448" t="s">
        <v>37</v>
      </c>
      <c r="D91" s="447" t="s">
        <v>2654</v>
      </c>
      <c r="E91" s="446" t="s">
        <v>51</v>
      </c>
      <c r="F91" s="482"/>
      <c r="G91" s="482"/>
      <c r="H91" s="444">
        <v>2008</v>
      </c>
      <c r="I91" s="442">
        <v>44986</v>
      </c>
      <c r="J91" s="479" t="s">
        <v>14</v>
      </c>
      <c r="K91" s="443">
        <v>2008</v>
      </c>
      <c r="L91" s="479" t="s">
        <v>206</v>
      </c>
      <c r="M91" s="441">
        <v>44991</v>
      </c>
      <c r="N91" s="441">
        <f>EDATE(M91,60)</f>
        <v>46818</v>
      </c>
      <c r="O91" s="440" t="s">
        <v>2506</v>
      </c>
      <c r="P91" s="439">
        <v>725582092</v>
      </c>
      <c r="Q91" t="s">
        <v>1160</v>
      </c>
    </row>
    <row r="92" spans="2:17" x14ac:dyDescent="0.25">
      <c r="B92" s="449">
        <v>91</v>
      </c>
      <c r="C92" s="448" t="s">
        <v>37</v>
      </c>
      <c r="D92" s="447" t="s">
        <v>2653</v>
      </c>
      <c r="E92" s="446" t="s">
        <v>51</v>
      </c>
      <c r="F92" s="482"/>
      <c r="G92" s="482"/>
      <c r="H92" s="444">
        <v>2008</v>
      </c>
      <c r="I92" s="442">
        <v>44986</v>
      </c>
      <c r="J92" s="479" t="s">
        <v>14</v>
      </c>
      <c r="K92" s="443">
        <v>2008</v>
      </c>
      <c r="L92" s="479" t="s">
        <v>200</v>
      </c>
      <c r="M92" s="441">
        <v>44991</v>
      </c>
      <c r="N92" s="441">
        <f>EDATE(M92,60)</f>
        <v>46818</v>
      </c>
      <c r="O92" s="440" t="s">
        <v>2652</v>
      </c>
      <c r="P92" s="439">
        <v>0</v>
      </c>
      <c r="Q92" t="s">
        <v>1152</v>
      </c>
    </row>
    <row r="93" spans="2:17" x14ac:dyDescent="0.25">
      <c r="B93" s="449">
        <v>92</v>
      </c>
      <c r="C93" s="448" t="s">
        <v>37</v>
      </c>
      <c r="D93" s="447" t="s">
        <v>2651</v>
      </c>
      <c r="E93" s="446" t="s">
        <v>51</v>
      </c>
      <c r="F93" s="482"/>
      <c r="G93" s="482"/>
      <c r="H93" s="444">
        <v>2010</v>
      </c>
      <c r="I93" s="461">
        <v>43922</v>
      </c>
      <c r="J93" s="479" t="s">
        <v>14</v>
      </c>
      <c r="K93" s="444">
        <v>2010</v>
      </c>
      <c r="L93" s="442" t="s">
        <v>183</v>
      </c>
      <c r="M93" s="441">
        <v>43937</v>
      </c>
      <c r="N93" s="441">
        <f>EDATE(M93,60)</f>
        <v>45763</v>
      </c>
      <c r="O93" s="440" t="s">
        <v>2534</v>
      </c>
      <c r="P93" s="439">
        <v>725363407</v>
      </c>
      <c r="Q93" t="s">
        <v>2435</v>
      </c>
    </row>
    <row r="94" spans="2:17" x14ac:dyDescent="0.25">
      <c r="B94" s="449">
        <v>93</v>
      </c>
      <c r="C94" s="448" t="s">
        <v>37</v>
      </c>
      <c r="D94" s="447" t="s">
        <v>2650</v>
      </c>
      <c r="E94" s="446" t="s">
        <v>51</v>
      </c>
      <c r="F94" s="482"/>
      <c r="G94" s="482"/>
      <c r="H94" s="444">
        <v>2010</v>
      </c>
      <c r="I94" s="461">
        <v>44927</v>
      </c>
      <c r="J94" s="479" t="s">
        <v>14</v>
      </c>
      <c r="K94" s="444">
        <v>2010</v>
      </c>
      <c r="L94" s="442" t="s">
        <v>160</v>
      </c>
      <c r="M94" s="441">
        <v>44931</v>
      </c>
      <c r="N94" s="441">
        <f>EDATE(M94,60)</f>
        <v>46757</v>
      </c>
      <c r="O94" s="440" t="s">
        <v>2534</v>
      </c>
      <c r="P94" s="439">
        <v>725363407</v>
      </c>
      <c r="Q94" t="s">
        <v>1204</v>
      </c>
    </row>
    <row r="95" spans="2:17" x14ac:dyDescent="0.25">
      <c r="B95" s="449">
        <v>94</v>
      </c>
      <c r="C95" s="448" t="s">
        <v>37</v>
      </c>
      <c r="D95" s="447" t="s">
        <v>2649</v>
      </c>
      <c r="E95" s="446" t="s">
        <v>51</v>
      </c>
      <c r="F95" s="482" t="s">
        <v>2648</v>
      </c>
      <c r="G95" s="482"/>
      <c r="H95" s="444">
        <v>2011</v>
      </c>
      <c r="I95" s="461">
        <v>44228</v>
      </c>
      <c r="J95" s="479" t="s">
        <v>14</v>
      </c>
      <c r="K95" s="462">
        <v>2011</v>
      </c>
      <c r="L95" s="442" t="s">
        <v>154</v>
      </c>
      <c r="M95" s="441">
        <v>44249</v>
      </c>
      <c r="N95" s="441">
        <f>EDATE(M95,60)</f>
        <v>46075</v>
      </c>
      <c r="O95" s="440" t="s">
        <v>2529</v>
      </c>
      <c r="P95" s="439">
        <v>724214467</v>
      </c>
      <c r="Q95" t="s">
        <v>1987</v>
      </c>
    </row>
    <row r="96" spans="2:17" x14ac:dyDescent="0.25">
      <c r="B96" s="449">
        <v>95</v>
      </c>
      <c r="C96" s="448" t="s">
        <v>37</v>
      </c>
      <c r="D96" s="447" t="s">
        <v>2647</v>
      </c>
      <c r="E96" s="446" t="s">
        <v>51</v>
      </c>
      <c r="F96" s="482" t="s">
        <v>2646</v>
      </c>
      <c r="G96" s="482"/>
      <c r="H96" s="444">
        <v>2011</v>
      </c>
      <c r="I96" s="461">
        <v>44228</v>
      </c>
      <c r="J96" s="479" t="s">
        <v>14</v>
      </c>
      <c r="K96" s="462">
        <v>2011</v>
      </c>
      <c r="L96" s="442" t="s">
        <v>142</v>
      </c>
      <c r="M96" s="441">
        <v>44249</v>
      </c>
      <c r="N96" s="441">
        <f>EDATE(M96,60)</f>
        <v>46075</v>
      </c>
      <c r="O96" s="440" t="s">
        <v>2532</v>
      </c>
      <c r="P96" s="439">
        <v>725582094</v>
      </c>
      <c r="Q96" t="s">
        <v>1982</v>
      </c>
    </row>
    <row r="97" spans="2:17" x14ac:dyDescent="0.25">
      <c r="B97" s="449">
        <v>96</v>
      </c>
      <c r="C97" s="448" t="s">
        <v>37</v>
      </c>
      <c r="D97" s="447" t="s">
        <v>2645</v>
      </c>
      <c r="E97" s="446" t="s">
        <v>51</v>
      </c>
      <c r="F97" s="482" t="s">
        <v>2644</v>
      </c>
      <c r="G97" s="482"/>
      <c r="H97" s="444">
        <v>2010</v>
      </c>
      <c r="I97" s="554">
        <v>43983</v>
      </c>
      <c r="J97" s="479" t="s">
        <v>14</v>
      </c>
      <c r="K97" s="444">
        <v>2010</v>
      </c>
      <c r="L97" s="554" t="s">
        <v>129</v>
      </c>
      <c r="M97" s="441">
        <v>44007</v>
      </c>
      <c r="N97" s="441">
        <f>EDATE(M97,60)</f>
        <v>45833</v>
      </c>
      <c r="O97" s="440" t="s">
        <v>2532</v>
      </c>
      <c r="P97" s="439">
        <v>725582094</v>
      </c>
      <c r="Q97" t="s">
        <v>2316</v>
      </c>
    </row>
    <row r="98" spans="2:17" x14ac:dyDescent="0.25">
      <c r="B98" s="449">
        <v>97</v>
      </c>
      <c r="C98" s="448" t="s">
        <v>37</v>
      </c>
      <c r="D98" s="447" t="s">
        <v>2643</v>
      </c>
      <c r="E98" s="446" t="s">
        <v>51</v>
      </c>
      <c r="F98" s="482"/>
      <c r="G98" s="482"/>
      <c r="H98" s="444">
        <v>2009</v>
      </c>
      <c r="I98" s="442">
        <v>43647</v>
      </c>
      <c r="J98" s="479" t="s">
        <v>14</v>
      </c>
      <c r="K98" s="462">
        <v>2009</v>
      </c>
      <c r="L98" s="442" t="s">
        <v>110</v>
      </c>
      <c r="M98" s="441">
        <v>45482</v>
      </c>
      <c r="N98" s="441">
        <f>EDATE(M98,60)</f>
        <v>47308</v>
      </c>
      <c r="O98" s="440" t="s">
        <v>2531</v>
      </c>
      <c r="P98" s="439">
        <v>725339121</v>
      </c>
      <c r="Q98" t="s">
        <v>469</v>
      </c>
    </row>
    <row r="99" spans="2:17" x14ac:dyDescent="0.25">
      <c r="B99" s="449">
        <v>98</v>
      </c>
      <c r="C99" s="448" t="s">
        <v>37</v>
      </c>
      <c r="D99" s="447" t="s">
        <v>2642</v>
      </c>
      <c r="E99" s="446" t="s">
        <v>51</v>
      </c>
      <c r="F99" s="482" t="s">
        <v>2641</v>
      </c>
      <c r="G99" s="482"/>
      <c r="H99" s="444">
        <v>2009</v>
      </c>
      <c r="I99" s="461">
        <v>43709</v>
      </c>
      <c r="J99" s="479" t="s">
        <v>14</v>
      </c>
      <c r="K99" s="462">
        <v>2009</v>
      </c>
      <c r="L99" s="442" t="s">
        <v>2640</v>
      </c>
      <c r="M99" s="441">
        <v>43727</v>
      </c>
      <c r="N99" s="441">
        <f>EDATE(M99,60)</f>
        <v>45554</v>
      </c>
      <c r="O99" s="440" t="s">
        <v>2554</v>
      </c>
      <c r="P99" s="439">
        <v>721654457</v>
      </c>
      <c r="Q99" t="s">
        <v>297</v>
      </c>
    </row>
    <row r="100" spans="2:17" x14ac:dyDescent="0.25">
      <c r="B100" s="449">
        <v>99</v>
      </c>
      <c r="C100" s="448" t="s">
        <v>37</v>
      </c>
      <c r="D100" s="447" t="s">
        <v>2639</v>
      </c>
      <c r="E100" s="446" t="s">
        <v>51</v>
      </c>
      <c r="F100" s="482"/>
      <c r="G100" s="482"/>
      <c r="H100" s="444">
        <v>2009</v>
      </c>
      <c r="I100" s="461">
        <v>43709</v>
      </c>
      <c r="J100" s="479" t="s">
        <v>14</v>
      </c>
      <c r="K100" s="462">
        <v>2009</v>
      </c>
      <c r="L100" s="442" t="s">
        <v>2638</v>
      </c>
      <c r="M100" s="441">
        <v>43732</v>
      </c>
      <c r="N100" s="441">
        <f>EDATE(M100,60)</f>
        <v>45559</v>
      </c>
      <c r="O100" s="440" t="s">
        <v>2529</v>
      </c>
      <c r="P100" s="439">
        <v>724214467</v>
      </c>
      <c r="Q100" t="s">
        <v>307</v>
      </c>
    </row>
    <row r="101" spans="2:17" x14ac:dyDescent="0.25">
      <c r="B101" s="449">
        <v>100</v>
      </c>
      <c r="C101" s="609" t="s">
        <v>37</v>
      </c>
      <c r="D101" s="608" t="s">
        <v>1844</v>
      </c>
      <c r="E101" s="508" t="s">
        <v>1640</v>
      </c>
      <c r="F101" s="592"/>
      <c r="G101" s="592"/>
      <c r="H101" s="591">
        <v>2020</v>
      </c>
      <c r="I101" s="471">
        <v>44136</v>
      </c>
      <c r="J101" s="471" t="s">
        <v>34</v>
      </c>
      <c r="K101" s="470">
        <v>2020</v>
      </c>
      <c r="L101" s="438" t="s">
        <v>342</v>
      </c>
      <c r="M101" s="469">
        <v>44159</v>
      </c>
      <c r="N101" s="469">
        <f>EDATE(M101,60)</f>
        <v>45985</v>
      </c>
      <c r="O101" s="526"/>
      <c r="P101" s="503"/>
      <c r="Q101" t="s">
        <v>2121</v>
      </c>
    </row>
    <row r="102" spans="2:17" x14ac:dyDescent="0.25">
      <c r="B102" s="449">
        <v>101</v>
      </c>
      <c r="C102" s="544" t="s">
        <v>53</v>
      </c>
      <c r="D102" s="484" t="s">
        <v>2637</v>
      </c>
      <c r="E102" s="481" t="s">
        <v>276</v>
      </c>
      <c r="F102" s="482">
        <v>348.39800000000002</v>
      </c>
      <c r="G102" s="482" t="s">
        <v>275</v>
      </c>
      <c r="H102" s="444">
        <v>2017</v>
      </c>
      <c r="I102" s="442">
        <v>44562</v>
      </c>
      <c r="J102" s="442" t="s">
        <v>14</v>
      </c>
      <c r="K102" s="444">
        <v>2017</v>
      </c>
      <c r="L102" s="442" t="s">
        <v>274</v>
      </c>
      <c r="M102" s="598">
        <v>44575</v>
      </c>
      <c r="N102" s="598">
        <f>EDATE(M102,60)</f>
        <v>46401</v>
      </c>
      <c r="O102" s="529" t="s">
        <v>2552</v>
      </c>
      <c r="P102" s="528">
        <v>724214607</v>
      </c>
      <c r="Q102" t="s">
        <v>1527</v>
      </c>
    </row>
    <row r="103" spans="2:17" x14ac:dyDescent="0.25">
      <c r="B103" s="449">
        <v>102</v>
      </c>
      <c r="C103" s="590" t="s">
        <v>53</v>
      </c>
      <c r="D103" s="484" t="s">
        <v>304</v>
      </c>
      <c r="E103" s="481" t="s">
        <v>276</v>
      </c>
      <c r="F103" s="482">
        <v>339.65800000000002</v>
      </c>
      <c r="G103" s="482" t="s">
        <v>303</v>
      </c>
      <c r="H103" s="444">
        <v>1994</v>
      </c>
      <c r="I103" s="442">
        <v>43586</v>
      </c>
      <c r="J103" s="442" t="s">
        <v>34</v>
      </c>
      <c r="K103" s="443">
        <v>1994</v>
      </c>
      <c r="L103" s="442" t="s">
        <v>302</v>
      </c>
      <c r="M103" s="441">
        <v>45411</v>
      </c>
      <c r="N103" s="441">
        <f>EDATE(M103,60)</f>
        <v>47237</v>
      </c>
      <c r="O103" s="440" t="s">
        <v>2634</v>
      </c>
      <c r="P103" s="439">
        <v>724450266</v>
      </c>
      <c r="Q103" t="s">
        <v>2636</v>
      </c>
    </row>
    <row r="104" spans="2:17" x14ac:dyDescent="0.25">
      <c r="B104" s="449">
        <v>103</v>
      </c>
      <c r="C104" s="590" t="s">
        <v>53</v>
      </c>
      <c r="D104" s="484" t="s">
        <v>304</v>
      </c>
      <c r="E104" s="481" t="s">
        <v>276</v>
      </c>
      <c r="F104" s="482">
        <v>338.774</v>
      </c>
      <c r="G104" s="482" t="s">
        <v>318</v>
      </c>
      <c r="H104" s="443">
        <v>1994</v>
      </c>
      <c r="I104" s="442">
        <v>43586</v>
      </c>
      <c r="J104" s="442" t="s">
        <v>34</v>
      </c>
      <c r="K104" s="443">
        <v>1994</v>
      </c>
      <c r="L104" s="442" t="s">
        <v>317</v>
      </c>
      <c r="M104" s="441">
        <v>45411</v>
      </c>
      <c r="N104" s="441">
        <f>EDATE(M104,60)</f>
        <v>47237</v>
      </c>
      <c r="O104" s="440" t="s">
        <v>2634</v>
      </c>
      <c r="P104" s="439">
        <v>724450266</v>
      </c>
      <c r="Q104" s="607" t="s">
        <v>2635</v>
      </c>
    </row>
    <row r="105" spans="2:17" x14ac:dyDescent="0.25">
      <c r="B105" s="449">
        <v>104</v>
      </c>
      <c r="C105" s="590" t="s">
        <v>53</v>
      </c>
      <c r="D105" s="606" t="s">
        <v>324</v>
      </c>
      <c r="E105" s="481" t="s">
        <v>276</v>
      </c>
      <c r="F105" s="482">
        <v>336.11099999999999</v>
      </c>
      <c r="G105" s="482" t="s">
        <v>323</v>
      </c>
      <c r="H105" s="444">
        <v>2000</v>
      </c>
      <c r="I105" s="442">
        <v>43831</v>
      </c>
      <c r="J105" s="442" t="s">
        <v>291</v>
      </c>
      <c r="K105" s="444">
        <v>2000</v>
      </c>
      <c r="L105" s="442" t="s">
        <v>322</v>
      </c>
      <c r="M105" s="441">
        <v>43846</v>
      </c>
      <c r="N105" s="441">
        <f>EDATE(M105,60)</f>
        <v>45673</v>
      </c>
      <c r="O105" s="440" t="s">
        <v>2504</v>
      </c>
      <c r="P105" s="439">
        <v>724644248</v>
      </c>
      <c r="Q105" t="s">
        <v>2469</v>
      </c>
    </row>
    <row r="106" spans="2:17" x14ac:dyDescent="0.25">
      <c r="B106" s="449">
        <v>105</v>
      </c>
      <c r="C106" s="590" t="s">
        <v>53</v>
      </c>
      <c r="D106" s="484" t="s">
        <v>329</v>
      </c>
      <c r="E106" s="481" t="s">
        <v>276</v>
      </c>
      <c r="F106" s="482">
        <v>334.23399999999998</v>
      </c>
      <c r="G106" s="482" t="s">
        <v>328</v>
      </c>
      <c r="H106" s="444">
        <v>2000</v>
      </c>
      <c r="I106" s="442">
        <v>43831</v>
      </c>
      <c r="J106" s="442" t="s">
        <v>291</v>
      </c>
      <c r="K106" s="444">
        <v>2000</v>
      </c>
      <c r="L106" s="442" t="s">
        <v>327</v>
      </c>
      <c r="M106" s="441">
        <v>43846</v>
      </c>
      <c r="N106" s="441">
        <f>EDATE(M106,60)</f>
        <v>45673</v>
      </c>
      <c r="O106" s="440" t="s">
        <v>2504</v>
      </c>
      <c r="P106" s="439">
        <v>724644248</v>
      </c>
      <c r="Q106" t="s">
        <v>2476</v>
      </c>
    </row>
    <row r="107" spans="2:17" x14ac:dyDescent="0.25">
      <c r="B107" s="449">
        <v>106</v>
      </c>
      <c r="C107" s="590" t="s">
        <v>53</v>
      </c>
      <c r="D107" s="484" t="s">
        <v>350</v>
      </c>
      <c r="E107" s="481" t="s">
        <v>276</v>
      </c>
      <c r="F107" s="482">
        <v>331.46899999999999</v>
      </c>
      <c r="G107" s="482" t="s">
        <v>349</v>
      </c>
      <c r="H107" s="462">
        <v>2010</v>
      </c>
      <c r="I107" s="442">
        <v>44682</v>
      </c>
      <c r="J107" s="442" t="s">
        <v>24</v>
      </c>
      <c r="K107" s="462">
        <v>2010</v>
      </c>
      <c r="L107" s="442" t="s">
        <v>348</v>
      </c>
      <c r="M107" s="441">
        <v>44684</v>
      </c>
      <c r="N107" s="441">
        <f>EDATE(M107,60)</f>
        <v>46510</v>
      </c>
      <c r="O107" s="440" t="s">
        <v>2619</v>
      </c>
      <c r="P107" s="439">
        <v>0</v>
      </c>
      <c r="Q107" t="s">
        <v>1432</v>
      </c>
    </row>
    <row r="108" spans="2:17" x14ac:dyDescent="0.25">
      <c r="B108" s="449">
        <v>107</v>
      </c>
      <c r="C108" s="590" t="s">
        <v>53</v>
      </c>
      <c r="D108" s="606" t="s">
        <v>355</v>
      </c>
      <c r="E108" s="481" t="s">
        <v>276</v>
      </c>
      <c r="F108" s="482">
        <v>331.01900000000001</v>
      </c>
      <c r="G108" s="482" t="s">
        <v>354</v>
      </c>
      <c r="H108" s="462">
        <v>2010</v>
      </c>
      <c r="I108" s="442">
        <v>44682</v>
      </c>
      <c r="J108" s="442" t="s">
        <v>24</v>
      </c>
      <c r="K108" s="462">
        <v>2010</v>
      </c>
      <c r="L108" s="442" t="s">
        <v>353</v>
      </c>
      <c r="M108" s="441">
        <v>44684</v>
      </c>
      <c r="N108" s="441">
        <f>EDATE(M108,60)</f>
        <v>46510</v>
      </c>
      <c r="O108" s="440" t="s">
        <v>2619</v>
      </c>
      <c r="P108" s="439">
        <v>0</v>
      </c>
      <c r="Q108" t="s">
        <v>1434</v>
      </c>
    </row>
    <row r="109" spans="2:17" x14ac:dyDescent="0.25">
      <c r="B109" s="449">
        <v>108</v>
      </c>
      <c r="C109" s="590" t="s">
        <v>53</v>
      </c>
      <c r="D109" s="606" t="s">
        <v>360</v>
      </c>
      <c r="E109" s="481" t="s">
        <v>276</v>
      </c>
      <c r="F109" s="482">
        <v>330.45400000000001</v>
      </c>
      <c r="G109" s="482" t="s">
        <v>359</v>
      </c>
      <c r="H109" s="462">
        <v>2010</v>
      </c>
      <c r="I109" s="442">
        <v>44682</v>
      </c>
      <c r="J109" s="442" t="s">
        <v>24</v>
      </c>
      <c r="K109" s="462">
        <v>2010</v>
      </c>
      <c r="L109" s="442" t="s">
        <v>358</v>
      </c>
      <c r="M109" s="441">
        <v>44684</v>
      </c>
      <c r="N109" s="441">
        <f>EDATE(M109,60)</f>
        <v>46510</v>
      </c>
      <c r="O109" s="440" t="s">
        <v>2619</v>
      </c>
      <c r="P109" s="439">
        <v>0</v>
      </c>
      <c r="Q109" t="s">
        <v>1440</v>
      </c>
    </row>
    <row r="110" spans="2:17" x14ac:dyDescent="0.25">
      <c r="B110" s="449">
        <v>109</v>
      </c>
      <c r="C110" s="590" t="s">
        <v>53</v>
      </c>
      <c r="D110" s="606" t="s">
        <v>367</v>
      </c>
      <c r="E110" s="481" t="s">
        <v>276</v>
      </c>
      <c r="F110" s="482">
        <v>328.577</v>
      </c>
      <c r="G110" s="482" t="s">
        <v>366</v>
      </c>
      <c r="H110" s="444">
        <v>2009</v>
      </c>
      <c r="I110" s="442">
        <v>45352</v>
      </c>
      <c r="J110" s="442" t="s">
        <v>333</v>
      </c>
      <c r="K110" s="443">
        <v>2009</v>
      </c>
      <c r="L110" s="442" t="s">
        <v>365</v>
      </c>
      <c r="M110" s="441">
        <v>45377</v>
      </c>
      <c r="N110" s="441">
        <f>EDATE(M110,60)</f>
        <v>47203</v>
      </c>
      <c r="O110" s="440" t="s">
        <v>2634</v>
      </c>
      <c r="P110" s="439">
        <v>724450266</v>
      </c>
      <c r="Q110" t="s">
        <v>566</v>
      </c>
    </row>
    <row r="111" spans="2:17" x14ac:dyDescent="0.25">
      <c r="B111" s="556">
        <v>110</v>
      </c>
      <c r="C111" s="590" t="s">
        <v>53</v>
      </c>
      <c r="D111" s="606" t="s">
        <v>367</v>
      </c>
      <c r="E111" s="481" t="s">
        <v>276</v>
      </c>
      <c r="F111" s="482">
        <v>327.56</v>
      </c>
      <c r="G111" s="482" t="s">
        <v>373</v>
      </c>
      <c r="H111" s="444">
        <v>2009</v>
      </c>
      <c r="I111" s="442">
        <v>45352</v>
      </c>
      <c r="J111" s="442" t="s">
        <v>333</v>
      </c>
      <c r="K111" s="443">
        <v>2009</v>
      </c>
      <c r="L111" s="442" t="s">
        <v>372</v>
      </c>
      <c r="M111" s="441">
        <v>45377</v>
      </c>
      <c r="N111" s="441">
        <f>EDATE(M111,60)</f>
        <v>47203</v>
      </c>
      <c r="O111" s="440" t="s">
        <v>2634</v>
      </c>
      <c r="P111" s="439">
        <v>724450266</v>
      </c>
      <c r="Q111" t="s">
        <v>574</v>
      </c>
    </row>
    <row r="112" spans="2:17" x14ac:dyDescent="0.25">
      <c r="B112" s="449">
        <v>111</v>
      </c>
      <c r="C112" s="590" t="s">
        <v>53</v>
      </c>
      <c r="D112" s="484" t="s">
        <v>384</v>
      </c>
      <c r="E112" s="481" t="s">
        <v>276</v>
      </c>
      <c r="F112" s="482">
        <v>325.04300000000001</v>
      </c>
      <c r="G112" s="482" t="s">
        <v>391</v>
      </c>
      <c r="H112" s="462">
        <v>1995</v>
      </c>
      <c r="I112" s="514">
        <v>45323</v>
      </c>
      <c r="J112" s="442" t="s">
        <v>333</v>
      </c>
      <c r="K112" s="515">
        <v>1995</v>
      </c>
      <c r="L112" s="514" t="s">
        <v>390</v>
      </c>
      <c r="M112" s="441">
        <v>45329</v>
      </c>
      <c r="N112" s="441">
        <f>EDATE(M112,60)</f>
        <v>47156</v>
      </c>
      <c r="O112" s="440" t="s">
        <v>2618</v>
      </c>
      <c r="P112" s="439">
        <v>725582093</v>
      </c>
      <c r="Q112" t="s">
        <v>741</v>
      </c>
    </row>
    <row r="113" spans="2:17" x14ac:dyDescent="0.25">
      <c r="B113" s="449">
        <v>112</v>
      </c>
      <c r="C113" s="590" t="s">
        <v>53</v>
      </c>
      <c r="D113" s="484" t="s">
        <v>397</v>
      </c>
      <c r="E113" s="481" t="s">
        <v>276</v>
      </c>
      <c r="F113" s="482">
        <v>324.20499999999998</v>
      </c>
      <c r="G113" s="482" t="s">
        <v>396</v>
      </c>
      <c r="H113" s="444">
        <v>2009</v>
      </c>
      <c r="I113" s="461">
        <v>44986</v>
      </c>
      <c r="J113" s="479" t="s">
        <v>24</v>
      </c>
      <c r="K113" s="444">
        <v>2009</v>
      </c>
      <c r="L113" s="442" t="s">
        <v>395</v>
      </c>
      <c r="M113" s="441">
        <v>44998</v>
      </c>
      <c r="N113" s="441">
        <f>EDATE(M113,60)</f>
        <v>46825</v>
      </c>
      <c r="O113" s="440" t="s">
        <v>2504</v>
      </c>
      <c r="P113" s="439">
        <v>724644248</v>
      </c>
      <c r="Q113" t="s">
        <v>1132</v>
      </c>
    </row>
    <row r="114" spans="2:17" x14ac:dyDescent="0.25">
      <c r="B114" s="603">
        <v>114</v>
      </c>
      <c r="C114" s="590" t="s">
        <v>53</v>
      </c>
      <c r="D114" s="606" t="s">
        <v>410</v>
      </c>
      <c r="E114" s="481" t="s">
        <v>276</v>
      </c>
      <c r="F114" s="482">
        <v>322.52199999999999</v>
      </c>
      <c r="G114" s="482" t="s">
        <v>409</v>
      </c>
      <c r="H114" s="444">
        <v>2009</v>
      </c>
      <c r="I114" s="461">
        <v>44986</v>
      </c>
      <c r="J114" s="479" t="s">
        <v>24</v>
      </c>
      <c r="K114" s="444">
        <v>2009</v>
      </c>
      <c r="L114" s="442" t="s">
        <v>408</v>
      </c>
      <c r="M114" s="441">
        <v>44998</v>
      </c>
      <c r="N114" s="441">
        <f>EDATE(M114,60)</f>
        <v>46825</v>
      </c>
      <c r="O114" s="440" t="s">
        <v>2504</v>
      </c>
      <c r="P114" s="439">
        <v>724644248</v>
      </c>
      <c r="Q114" t="s">
        <v>1140</v>
      </c>
    </row>
    <row r="115" spans="2:17" x14ac:dyDescent="0.25">
      <c r="B115" s="605">
        <v>115</v>
      </c>
      <c r="C115" s="600" t="s">
        <v>53</v>
      </c>
      <c r="D115" s="593" t="s">
        <v>415</v>
      </c>
      <c r="E115" s="602" t="s">
        <v>276</v>
      </c>
      <c r="F115" s="601" t="s">
        <v>2633</v>
      </c>
      <c r="G115" s="601" t="s">
        <v>2632</v>
      </c>
      <c r="H115" s="591">
        <v>2020</v>
      </c>
      <c r="I115" s="438">
        <v>43831</v>
      </c>
      <c r="J115" s="438" t="s">
        <v>418</v>
      </c>
      <c r="K115" s="470">
        <v>2020</v>
      </c>
      <c r="L115" s="438" t="s">
        <v>342</v>
      </c>
      <c r="M115" s="469">
        <v>43860</v>
      </c>
      <c r="N115" s="469">
        <f>EDATE(M115,60)</f>
        <v>45687</v>
      </c>
      <c r="O115" s="526"/>
      <c r="P115" s="503"/>
      <c r="Q115" t="s">
        <v>2463</v>
      </c>
    </row>
    <row r="116" spans="2:17" x14ac:dyDescent="0.25">
      <c r="B116" s="603">
        <v>116</v>
      </c>
      <c r="C116" s="590" t="s">
        <v>53</v>
      </c>
      <c r="D116" s="484" t="s">
        <v>431</v>
      </c>
      <c r="E116" s="481" t="s">
        <v>276</v>
      </c>
      <c r="F116" s="545">
        <v>317.76299999999998</v>
      </c>
      <c r="G116" s="545" t="s">
        <v>430</v>
      </c>
      <c r="H116" s="444">
        <v>2007</v>
      </c>
      <c r="I116" s="442">
        <v>44652</v>
      </c>
      <c r="J116" s="479" t="s">
        <v>333</v>
      </c>
      <c r="K116" s="443">
        <v>2007</v>
      </c>
      <c r="L116" s="489" t="s">
        <v>429</v>
      </c>
      <c r="M116" s="441">
        <v>44662</v>
      </c>
      <c r="N116" s="441">
        <f>EDATE(M116,60)</f>
        <v>46488</v>
      </c>
      <c r="O116" s="529" t="s">
        <v>2619</v>
      </c>
      <c r="P116" s="528">
        <v>0</v>
      </c>
      <c r="Q116" t="s">
        <v>1475</v>
      </c>
    </row>
    <row r="117" spans="2:17" x14ac:dyDescent="0.25">
      <c r="B117" s="603">
        <v>117</v>
      </c>
      <c r="C117" s="590" t="s">
        <v>53</v>
      </c>
      <c r="D117" s="484" t="s">
        <v>437</v>
      </c>
      <c r="E117" s="481" t="s">
        <v>276</v>
      </c>
      <c r="F117" s="545">
        <v>317.23200000000003</v>
      </c>
      <c r="G117" s="545" t="s">
        <v>436</v>
      </c>
      <c r="H117" s="444">
        <v>2007</v>
      </c>
      <c r="I117" s="442">
        <v>44652</v>
      </c>
      <c r="J117" s="479" t="s">
        <v>333</v>
      </c>
      <c r="K117" s="443">
        <v>2007</v>
      </c>
      <c r="L117" s="489" t="s">
        <v>435</v>
      </c>
      <c r="M117" s="441">
        <v>44662</v>
      </c>
      <c r="N117" s="441">
        <f>EDATE(M117,60)</f>
        <v>46488</v>
      </c>
      <c r="O117" s="529" t="s">
        <v>2619</v>
      </c>
      <c r="P117" s="528">
        <v>0</v>
      </c>
      <c r="Q117" t="s">
        <v>1481</v>
      </c>
    </row>
    <row r="118" spans="2:17" x14ac:dyDescent="0.25">
      <c r="B118" s="605">
        <v>118</v>
      </c>
      <c r="C118" s="590" t="s">
        <v>53</v>
      </c>
      <c r="D118" s="484" t="s">
        <v>473</v>
      </c>
      <c r="E118" s="481" t="s">
        <v>276</v>
      </c>
      <c r="F118" s="482">
        <v>306.24700000000001</v>
      </c>
      <c r="G118" s="482" t="s">
        <v>472</v>
      </c>
      <c r="H118" s="444">
        <v>2004</v>
      </c>
      <c r="I118" s="442">
        <v>45323</v>
      </c>
      <c r="J118" s="442" t="s">
        <v>333</v>
      </c>
      <c r="K118" s="443">
        <v>2003</v>
      </c>
      <c r="L118" s="442" t="s">
        <v>471</v>
      </c>
      <c r="M118" s="441">
        <v>45322</v>
      </c>
      <c r="N118" s="563">
        <f>EDATE(M118,60)</f>
        <v>47149</v>
      </c>
      <c r="O118" s="604" t="s">
        <v>2631</v>
      </c>
      <c r="P118" s="439">
        <v>602668277</v>
      </c>
      <c r="Q118" t="s">
        <v>754</v>
      </c>
    </row>
    <row r="119" spans="2:17" x14ac:dyDescent="0.25">
      <c r="B119" s="603">
        <v>119</v>
      </c>
      <c r="C119" s="590" t="s">
        <v>53</v>
      </c>
      <c r="D119" s="484" t="s">
        <v>478</v>
      </c>
      <c r="E119" s="481" t="s">
        <v>276</v>
      </c>
      <c r="F119" s="545">
        <v>304.77</v>
      </c>
      <c r="G119" s="545" t="s">
        <v>477</v>
      </c>
      <c r="H119" s="444">
        <v>2001</v>
      </c>
      <c r="I119" s="479">
        <v>45323</v>
      </c>
      <c r="J119" s="442" t="s">
        <v>333</v>
      </c>
      <c r="K119" s="443">
        <v>2001</v>
      </c>
      <c r="L119" s="479" t="s">
        <v>476</v>
      </c>
      <c r="M119" s="441">
        <v>45328</v>
      </c>
      <c r="N119" s="441">
        <f>EDATE(M119,60)</f>
        <v>47155</v>
      </c>
      <c r="O119" s="440" t="s">
        <v>2631</v>
      </c>
      <c r="P119" s="439">
        <v>602668277</v>
      </c>
      <c r="Q119" t="s">
        <v>748</v>
      </c>
    </row>
    <row r="120" spans="2:17" x14ac:dyDescent="0.25">
      <c r="B120" s="449">
        <v>120</v>
      </c>
      <c r="C120" s="600" t="s">
        <v>53</v>
      </c>
      <c r="D120" s="593" t="s">
        <v>478</v>
      </c>
      <c r="E120" s="602" t="s">
        <v>276</v>
      </c>
      <c r="F120" s="601">
        <v>304.08999999999997</v>
      </c>
      <c r="G120" s="601" t="s">
        <v>483</v>
      </c>
      <c r="H120" s="591">
        <v>2021</v>
      </c>
      <c r="I120" s="471">
        <v>44197</v>
      </c>
      <c r="J120" s="471" t="s">
        <v>456</v>
      </c>
      <c r="K120" s="470">
        <v>2021</v>
      </c>
      <c r="L120" s="453" t="s">
        <v>2630</v>
      </c>
      <c r="M120" s="469">
        <v>44207</v>
      </c>
      <c r="N120" s="469">
        <f>EDATE(M120,60)</f>
        <v>46033</v>
      </c>
      <c r="O120" s="558"/>
      <c r="P120" s="439"/>
      <c r="Q120" t="s">
        <v>2040</v>
      </c>
    </row>
    <row r="121" spans="2:17" x14ac:dyDescent="0.25">
      <c r="B121" s="449">
        <v>121</v>
      </c>
      <c r="C121" s="590" t="s">
        <v>53</v>
      </c>
      <c r="D121" s="484" t="s">
        <v>497</v>
      </c>
      <c r="E121" s="481" t="s">
        <v>276</v>
      </c>
      <c r="F121" s="545">
        <v>293.20400000000001</v>
      </c>
      <c r="G121" s="545" t="s">
        <v>496</v>
      </c>
      <c r="H121" s="444">
        <v>1999</v>
      </c>
      <c r="I121" s="479">
        <v>45323</v>
      </c>
      <c r="J121" s="442" t="s">
        <v>333</v>
      </c>
      <c r="K121" s="443">
        <v>1999</v>
      </c>
      <c r="L121" s="479" t="s">
        <v>495</v>
      </c>
      <c r="M121" s="441">
        <v>45322</v>
      </c>
      <c r="N121" s="441">
        <f>EDATE(M121,60)</f>
        <v>47149</v>
      </c>
      <c r="O121" s="440" t="s">
        <v>2629</v>
      </c>
      <c r="P121" s="439">
        <v>725741945</v>
      </c>
      <c r="Q121" t="s">
        <v>760</v>
      </c>
    </row>
    <row r="122" spans="2:17" x14ac:dyDescent="0.25">
      <c r="B122" s="449">
        <v>122</v>
      </c>
      <c r="C122" s="590" t="s">
        <v>53</v>
      </c>
      <c r="D122" s="484" t="s">
        <v>1060</v>
      </c>
      <c r="E122" s="483" t="s">
        <v>5</v>
      </c>
      <c r="F122" s="445" t="s">
        <v>2628</v>
      </c>
      <c r="G122" s="445" t="s">
        <v>2460</v>
      </c>
      <c r="H122" s="444">
        <v>2012</v>
      </c>
      <c r="I122" s="442">
        <v>44774</v>
      </c>
      <c r="J122" s="479" t="s">
        <v>14</v>
      </c>
      <c r="K122" s="462">
        <v>2012</v>
      </c>
      <c r="L122" s="442" t="s">
        <v>2459</v>
      </c>
      <c r="M122" s="441">
        <v>44803</v>
      </c>
      <c r="N122" s="441">
        <f>EDATE(M122,60)</f>
        <v>46629</v>
      </c>
      <c r="O122" s="440" t="s">
        <v>2623</v>
      </c>
      <c r="P122" s="439">
        <v>724862434</v>
      </c>
      <c r="Q122" t="s">
        <v>2627</v>
      </c>
    </row>
    <row r="123" spans="2:17" x14ac:dyDescent="0.25">
      <c r="B123" s="449">
        <v>123</v>
      </c>
      <c r="C123" s="590" t="s">
        <v>53</v>
      </c>
      <c r="D123" s="484" t="s">
        <v>2383</v>
      </c>
      <c r="E123" s="483" t="s">
        <v>5</v>
      </c>
      <c r="F123" s="445">
        <v>1.81</v>
      </c>
      <c r="G123" s="445" t="s">
        <v>2432</v>
      </c>
      <c r="H123" s="444">
        <v>2016</v>
      </c>
      <c r="I123" s="442">
        <v>44440</v>
      </c>
      <c r="J123" s="442" t="s">
        <v>418</v>
      </c>
      <c r="K123" s="443">
        <v>2016</v>
      </c>
      <c r="L123" s="442" t="s">
        <v>2431</v>
      </c>
      <c r="M123" s="441">
        <v>44453</v>
      </c>
      <c r="N123" s="441">
        <f>EDATE(M123,60)</f>
        <v>46279</v>
      </c>
      <c r="O123" s="440" t="s">
        <v>2623</v>
      </c>
      <c r="P123" s="439">
        <v>724862434</v>
      </c>
      <c r="Q123" t="s">
        <v>1710</v>
      </c>
    </row>
    <row r="124" spans="2:17" x14ac:dyDescent="0.25">
      <c r="B124" s="449">
        <v>124</v>
      </c>
      <c r="C124" s="590" t="s">
        <v>53</v>
      </c>
      <c r="D124" s="484" t="s">
        <v>2383</v>
      </c>
      <c r="E124" s="483" t="s">
        <v>5</v>
      </c>
      <c r="F124" s="445">
        <v>2.3319999999999999</v>
      </c>
      <c r="G124" s="482" t="s">
        <v>2426</v>
      </c>
      <c r="H124" s="444">
        <v>2016</v>
      </c>
      <c r="I124" s="442">
        <v>44440</v>
      </c>
      <c r="J124" s="442" t="s">
        <v>418</v>
      </c>
      <c r="K124" s="443">
        <v>2016</v>
      </c>
      <c r="L124" s="442" t="s">
        <v>2425</v>
      </c>
      <c r="M124" s="441">
        <v>44453</v>
      </c>
      <c r="N124" s="441">
        <f>EDATE(M124,60)</f>
        <v>46279</v>
      </c>
      <c r="O124" s="440" t="s">
        <v>2623</v>
      </c>
      <c r="P124" s="439">
        <v>724862434</v>
      </c>
      <c r="Q124" t="s">
        <v>1704</v>
      </c>
    </row>
    <row r="125" spans="2:17" x14ac:dyDescent="0.25">
      <c r="B125" s="449">
        <v>125</v>
      </c>
      <c r="C125" s="590" t="s">
        <v>53</v>
      </c>
      <c r="D125" s="484" t="s">
        <v>2383</v>
      </c>
      <c r="E125" s="483" t="s">
        <v>5</v>
      </c>
      <c r="F125" s="445">
        <v>2.6560000000000001</v>
      </c>
      <c r="G125" s="445" t="s">
        <v>2408</v>
      </c>
      <c r="H125" s="444">
        <v>2016</v>
      </c>
      <c r="I125" s="442">
        <v>44440</v>
      </c>
      <c r="J125" s="442" t="s">
        <v>418</v>
      </c>
      <c r="K125" s="443">
        <v>2016</v>
      </c>
      <c r="L125" s="442" t="s">
        <v>2407</v>
      </c>
      <c r="M125" s="441">
        <v>44453</v>
      </c>
      <c r="N125" s="441">
        <f>EDATE(M125,60)</f>
        <v>46279</v>
      </c>
      <c r="O125" s="440" t="s">
        <v>2623</v>
      </c>
      <c r="P125" s="439">
        <v>724862434</v>
      </c>
      <c r="Q125" t="s">
        <v>1699</v>
      </c>
    </row>
    <row r="126" spans="2:17" x14ac:dyDescent="0.25">
      <c r="B126" s="449">
        <v>126</v>
      </c>
      <c r="C126" s="590" t="s">
        <v>53</v>
      </c>
      <c r="D126" s="484" t="s">
        <v>2383</v>
      </c>
      <c r="E126" s="483" t="s">
        <v>5</v>
      </c>
      <c r="F126" s="445">
        <v>3.097</v>
      </c>
      <c r="G126" s="445" t="s">
        <v>2382</v>
      </c>
      <c r="H126" s="444">
        <v>2016</v>
      </c>
      <c r="I126" s="442">
        <v>44440</v>
      </c>
      <c r="J126" s="442" t="s">
        <v>418</v>
      </c>
      <c r="K126" s="443">
        <v>2016</v>
      </c>
      <c r="L126" s="442" t="s">
        <v>2381</v>
      </c>
      <c r="M126" s="441">
        <v>44453</v>
      </c>
      <c r="N126" s="441">
        <f>EDATE(M126,60)</f>
        <v>46279</v>
      </c>
      <c r="O126" s="440" t="s">
        <v>2623</v>
      </c>
      <c r="P126" s="439">
        <v>724862434</v>
      </c>
      <c r="Q126" t="s">
        <v>1694</v>
      </c>
    </row>
    <row r="127" spans="2:17" x14ac:dyDescent="0.25">
      <c r="B127" s="449">
        <v>127</v>
      </c>
      <c r="C127" s="590" t="s">
        <v>53</v>
      </c>
      <c r="D127" s="484" t="s">
        <v>2349</v>
      </c>
      <c r="E127" s="483" t="s">
        <v>5</v>
      </c>
      <c r="F127" s="482" t="s">
        <v>2626</v>
      </c>
      <c r="G127" s="445" t="s">
        <v>2348</v>
      </c>
      <c r="H127" s="444">
        <v>2007</v>
      </c>
      <c r="I127" s="442">
        <v>44774</v>
      </c>
      <c r="J127" s="442" t="s">
        <v>418</v>
      </c>
      <c r="K127" s="443">
        <v>2016</v>
      </c>
      <c r="L127" s="442" t="s">
        <v>2347</v>
      </c>
      <c r="M127" s="441">
        <v>44803</v>
      </c>
      <c r="N127" s="441">
        <f>EDATE(M127,60)</f>
        <v>46629</v>
      </c>
      <c r="O127" s="440" t="s">
        <v>2623</v>
      </c>
      <c r="P127" s="439">
        <v>724862434</v>
      </c>
      <c r="Q127" t="s">
        <v>1289</v>
      </c>
    </row>
    <row r="128" spans="2:17" x14ac:dyDescent="0.25">
      <c r="B128" s="449">
        <v>128</v>
      </c>
      <c r="C128" s="590" t="s">
        <v>53</v>
      </c>
      <c r="D128" s="484" t="s">
        <v>2274</v>
      </c>
      <c r="E128" s="483" t="s">
        <v>5</v>
      </c>
      <c r="F128" s="445">
        <v>4.7309999999999999</v>
      </c>
      <c r="G128" s="445" t="s">
        <v>2325</v>
      </c>
      <c r="H128" s="444">
        <v>2016</v>
      </c>
      <c r="I128" s="442">
        <v>44440</v>
      </c>
      <c r="J128" s="442" t="s">
        <v>418</v>
      </c>
      <c r="K128" s="443">
        <v>2016</v>
      </c>
      <c r="L128" s="442" t="s">
        <v>2324</v>
      </c>
      <c r="M128" s="441">
        <v>44459</v>
      </c>
      <c r="N128" s="441">
        <f>EDATE(M128,60)</f>
        <v>46285</v>
      </c>
      <c r="O128" s="440" t="s">
        <v>2623</v>
      </c>
      <c r="P128" s="439">
        <v>724862434</v>
      </c>
      <c r="Q128" t="s">
        <v>1688</v>
      </c>
    </row>
    <row r="129" spans="2:17" x14ac:dyDescent="0.25">
      <c r="B129" s="449">
        <v>129</v>
      </c>
      <c r="C129" s="590" t="s">
        <v>53</v>
      </c>
      <c r="D129" s="484" t="s">
        <v>2274</v>
      </c>
      <c r="E129" s="483" t="s">
        <v>5</v>
      </c>
      <c r="F129" s="445">
        <v>5.0039999999999996</v>
      </c>
      <c r="G129" s="445" t="s">
        <v>2319</v>
      </c>
      <c r="H129" s="444">
        <v>2016</v>
      </c>
      <c r="I129" s="442">
        <v>44440</v>
      </c>
      <c r="J129" s="442" t="s">
        <v>418</v>
      </c>
      <c r="K129" s="443">
        <v>2016</v>
      </c>
      <c r="L129" s="442" t="s">
        <v>2318</v>
      </c>
      <c r="M129" s="441">
        <v>44459</v>
      </c>
      <c r="N129" s="441">
        <f>EDATE(M129,60)</f>
        <v>46285</v>
      </c>
      <c r="O129" s="440" t="s">
        <v>2623</v>
      </c>
      <c r="P129" s="439">
        <v>724862434</v>
      </c>
      <c r="Q129" t="s">
        <v>1686</v>
      </c>
    </row>
    <row r="130" spans="2:17" x14ac:dyDescent="0.25">
      <c r="B130" s="449">
        <v>130</v>
      </c>
      <c r="C130" s="590" t="s">
        <v>53</v>
      </c>
      <c r="D130" s="484" t="s">
        <v>2274</v>
      </c>
      <c r="E130" s="483" t="s">
        <v>5</v>
      </c>
      <c r="F130" s="482" t="s">
        <v>2625</v>
      </c>
      <c r="G130" s="445" t="s">
        <v>2624</v>
      </c>
      <c r="H130" s="444">
        <v>2016</v>
      </c>
      <c r="I130" s="442">
        <v>44440</v>
      </c>
      <c r="J130" s="442" t="s">
        <v>418</v>
      </c>
      <c r="K130" s="443">
        <v>2016</v>
      </c>
      <c r="L130" s="442" t="s">
        <v>2312</v>
      </c>
      <c r="M130" s="441">
        <v>44459</v>
      </c>
      <c r="N130" s="441">
        <f>EDATE(M130,60)</f>
        <v>46285</v>
      </c>
      <c r="O130" s="440" t="s">
        <v>2623</v>
      </c>
      <c r="P130" s="439">
        <v>724862434</v>
      </c>
      <c r="Q130" t="s">
        <v>1684</v>
      </c>
    </row>
    <row r="131" spans="2:17" x14ac:dyDescent="0.25">
      <c r="B131" s="449">
        <v>131</v>
      </c>
      <c r="C131" s="590" t="s">
        <v>53</v>
      </c>
      <c r="D131" s="596" t="s">
        <v>2274</v>
      </c>
      <c r="E131" s="483" t="s">
        <v>5</v>
      </c>
      <c r="F131" s="445">
        <v>5.4109999999999996</v>
      </c>
      <c r="G131" s="445" t="s">
        <v>2307</v>
      </c>
      <c r="H131" s="444">
        <v>2016</v>
      </c>
      <c r="I131" s="442">
        <v>44440</v>
      </c>
      <c r="J131" s="442" t="s">
        <v>418</v>
      </c>
      <c r="K131" s="443">
        <v>2016</v>
      </c>
      <c r="L131" s="442" t="s">
        <v>2306</v>
      </c>
      <c r="M131" s="441">
        <v>44460</v>
      </c>
      <c r="N131" s="441">
        <f>EDATE(M131,60)</f>
        <v>46286</v>
      </c>
      <c r="O131" s="440" t="s">
        <v>2513</v>
      </c>
      <c r="P131" s="439">
        <v>725138711</v>
      </c>
    </row>
    <row r="132" spans="2:17" x14ac:dyDescent="0.25">
      <c r="B132" s="449">
        <v>132</v>
      </c>
      <c r="C132" s="590" t="s">
        <v>53</v>
      </c>
      <c r="D132" s="596" t="s">
        <v>2274</v>
      </c>
      <c r="E132" s="483" t="s">
        <v>5</v>
      </c>
      <c r="F132" s="445">
        <v>6.2619999999999996</v>
      </c>
      <c r="G132" s="445" t="s">
        <v>2273</v>
      </c>
      <c r="H132" s="444">
        <v>2016</v>
      </c>
      <c r="I132" s="442">
        <v>44440</v>
      </c>
      <c r="J132" s="442" t="s">
        <v>418</v>
      </c>
      <c r="K132" s="443">
        <v>2016</v>
      </c>
      <c r="L132" s="442" t="s">
        <v>2272</v>
      </c>
      <c r="M132" s="441">
        <v>44460</v>
      </c>
      <c r="N132" s="441">
        <f>EDATE(M132,60)</f>
        <v>46286</v>
      </c>
      <c r="O132" s="440" t="s">
        <v>2513</v>
      </c>
      <c r="P132" s="439">
        <v>725138711</v>
      </c>
    </row>
    <row r="133" spans="2:17" x14ac:dyDescent="0.25">
      <c r="B133" s="449">
        <v>133</v>
      </c>
      <c r="C133" s="590" t="s">
        <v>53</v>
      </c>
      <c r="D133" s="596" t="s">
        <v>2262</v>
      </c>
      <c r="E133" s="483" t="s">
        <v>5</v>
      </c>
      <c r="F133" s="445">
        <v>6.8970000000000002</v>
      </c>
      <c r="G133" s="445" t="s">
        <v>2261</v>
      </c>
      <c r="H133" s="444">
        <v>2016</v>
      </c>
      <c r="I133" s="442">
        <v>44440</v>
      </c>
      <c r="J133" s="442" t="s">
        <v>418</v>
      </c>
      <c r="K133" s="443">
        <v>2016</v>
      </c>
      <c r="L133" s="442" t="s">
        <v>2260</v>
      </c>
      <c r="M133" s="441">
        <v>44460</v>
      </c>
      <c r="N133" s="441">
        <f>EDATE(M133,60)</f>
        <v>46286</v>
      </c>
      <c r="O133" s="440" t="s">
        <v>2513</v>
      </c>
      <c r="P133" s="439">
        <v>725138711</v>
      </c>
    </row>
    <row r="134" spans="2:17" x14ac:dyDescent="0.25">
      <c r="B134" s="449">
        <v>134</v>
      </c>
      <c r="C134" s="590" t="s">
        <v>53</v>
      </c>
      <c r="D134" s="596" t="s">
        <v>6</v>
      </c>
      <c r="E134" s="483" t="s">
        <v>5</v>
      </c>
      <c r="F134" s="445">
        <v>7.1</v>
      </c>
      <c r="G134" s="445" t="s">
        <v>2255</v>
      </c>
      <c r="H134" s="444">
        <v>2016</v>
      </c>
      <c r="I134" s="442">
        <v>44440</v>
      </c>
      <c r="J134" s="442" t="s">
        <v>418</v>
      </c>
      <c r="K134" s="443">
        <v>2016</v>
      </c>
      <c r="L134" s="442" t="s">
        <v>2254</v>
      </c>
      <c r="M134" s="441">
        <v>44462</v>
      </c>
      <c r="N134" s="441">
        <f>EDATE(M134,60)</f>
        <v>46288</v>
      </c>
      <c r="O134" s="440" t="s">
        <v>2623</v>
      </c>
      <c r="P134" s="439">
        <v>724862434</v>
      </c>
    </row>
    <row r="135" spans="2:17" x14ac:dyDescent="0.25">
      <c r="B135" s="449">
        <v>135</v>
      </c>
      <c r="C135" s="590" t="s">
        <v>53</v>
      </c>
      <c r="D135" s="484" t="s">
        <v>2194</v>
      </c>
      <c r="E135" s="483" t="s">
        <v>5</v>
      </c>
      <c r="F135" s="482" t="s">
        <v>2622</v>
      </c>
      <c r="G135" s="445" t="s">
        <v>2193</v>
      </c>
      <c r="H135" s="444">
        <v>2006</v>
      </c>
      <c r="I135" s="442">
        <v>44287</v>
      </c>
      <c r="J135" s="442" t="s">
        <v>2161</v>
      </c>
      <c r="K135" s="443" t="s">
        <v>2192</v>
      </c>
      <c r="L135" s="442" t="s">
        <v>2191</v>
      </c>
      <c r="M135" s="441">
        <v>44299</v>
      </c>
      <c r="N135" s="441">
        <f>EDATE(M135,60)</f>
        <v>46125</v>
      </c>
      <c r="O135" s="440" t="s">
        <v>2513</v>
      </c>
      <c r="P135" s="439">
        <v>725138711</v>
      </c>
      <c r="Q135" t="s">
        <v>1916</v>
      </c>
    </row>
    <row r="136" spans="2:17" x14ac:dyDescent="0.25">
      <c r="B136" s="449">
        <v>136</v>
      </c>
      <c r="C136" s="590" t="s">
        <v>53</v>
      </c>
      <c r="D136" s="484" t="s">
        <v>2163</v>
      </c>
      <c r="E136" s="483" t="s">
        <v>5</v>
      </c>
      <c r="F136" s="482" t="s">
        <v>2621</v>
      </c>
      <c r="G136" s="445" t="s">
        <v>2162</v>
      </c>
      <c r="H136" s="444">
        <v>2006</v>
      </c>
      <c r="I136" s="442">
        <v>44287</v>
      </c>
      <c r="J136" s="442" t="s">
        <v>2161</v>
      </c>
      <c r="K136" s="443" t="s">
        <v>2160</v>
      </c>
      <c r="L136" s="442" t="s">
        <v>2159</v>
      </c>
      <c r="M136" s="441">
        <v>44299</v>
      </c>
      <c r="N136" s="441">
        <f>EDATE(M136,60)</f>
        <v>46125</v>
      </c>
      <c r="O136" s="440" t="s">
        <v>2513</v>
      </c>
      <c r="P136" s="439">
        <v>725138711</v>
      </c>
      <c r="Q136" t="s">
        <v>1908</v>
      </c>
    </row>
    <row r="137" spans="2:17" x14ac:dyDescent="0.25">
      <c r="B137" s="449">
        <v>137</v>
      </c>
      <c r="C137" s="590" t="s">
        <v>53</v>
      </c>
      <c r="D137" s="484" t="s">
        <v>2011</v>
      </c>
      <c r="E137" s="483" t="s">
        <v>5</v>
      </c>
      <c r="F137" s="482">
        <v>11.058</v>
      </c>
      <c r="G137" s="482" t="s">
        <v>2103</v>
      </c>
      <c r="H137" s="444">
        <v>2016</v>
      </c>
      <c r="I137" s="442">
        <v>44440</v>
      </c>
      <c r="J137" s="442" t="s">
        <v>418</v>
      </c>
      <c r="K137" s="443">
        <v>2016</v>
      </c>
      <c r="L137" s="442" t="s">
        <v>2102</v>
      </c>
      <c r="M137" s="441">
        <v>44462</v>
      </c>
      <c r="N137" s="441">
        <f>EDATE(M137,60)</f>
        <v>46288</v>
      </c>
      <c r="O137" s="440" t="s">
        <v>2513</v>
      </c>
      <c r="P137" s="439">
        <v>725138711</v>
      </c>
      <c r="Q137" t="s">
        <v>1648</v>
      </c>
    </row>
    <row r="138" spans="2:17" x14ac:dyDescent="0.25">
      <c r="B138" s="449">
        <v>138</v>
      </c>
      <c r="C138" s="590" t="s">
        <v>53</v>
      </c>
      <c r="D138" s="484" t="s">
        <v>2011</v>
      </c>
      <c r="E138" s="483" t="s">
        <v>5</v>
      </c>
      <c r="F138" s="482">
        <v>11.377000000000001</v>
      </c>
      <c r="G138" s="482" t="s">
        <v>2090</v>
      </c>
      <c r="H138" s="444">
        <v>2016</v>
      </c>
      <c r="I138" s="442">
        <v>44440</v>
      </c>
      <c r="J138" s="442" t="s">
        <v>418</v>
      </c>
      <c r="K138" s="443">
        <v>2016</v>
      </c>
      <c r="L138" s="442" t="s">
        <v>2089</v>
      </c>
      <c r="M138" s="441">
        <v>44462</v>
      </c>
      <c r="N138" s="441">
        <f>EDATE(M138,60)</f>
        <v>46288</v>
      </c>
      <c r="O138" s="440" t="s">
        <v>2513</v>
      </c>
      <c r="P138" s="439">
        <v>725138711</v>
      </c>
      <c r="Q138" t="s">
        <v>1648</v>
      </c>
    </row>
    <row r="139" spans="2:17" x14ac:dyDescent="0.25">
      <c r="B139" s="449">
        <v>139</v>
      </c>
      <c r="C139" s="590" t="s">
        <v>53</v>
      </c>
      <c r="D139" s="484" t="s">
        <v>2011</v>
      </c>
      <c r="E139" s="483" t="s">
        <v>5</v>
      </c>
      <c r="F139" s="482">
        <v>11.718999999999999</v>
      </c>
      <c r="G139" s="482" t="s">
        <v>2073</v>
      </c>
      <c r="H139" s="444">
        <v>2016</v>
      </c>
      <c r="I139" s="442">
        <v>44440</v>
      </c>
      <c r="J139" s="442" t="s">
        <v>418</v>
      </c>
      <c r="K139" s="443">
        <v>2016</v>
      </c>
      <c r="L139" s="442" t="s">
        <v>2072</v>
      </c>
      <c r="M139" s="441">
        <v>44462</v>
      </c>
      <c r="N139" s="441">
        <f>EDATE(M139,60)</f>
        <v>46288</v>
      </c>
      <c r="O139" s="440" t="s">
        <v>2513</v>
      </c>
      <c r="P139" s="439">
        <v>725138711</v>
      </c>
      <c r="Q139" t="s">
        <v>1644</v>
      </c>
    </row>
    <row r="140" spans="2:17" x14ac:dyDescent="0.25">
      <c r="B140" s="449">
        <v>140</v>
      </c>
      <c r="C140" s="590" t="s">
        <v>53</v>
      </c>
      <c r="D140" s="484" t="s">
        <v>2011</v>
      </c>
      <c r="E140" s="483" t="s">
        <v>5</v>
      </c>
      <c r="F140" s="482">
        <v>12.164999999999999</v>
      </c>
      <c r="G140" s="482" t="s">
        <v>2055</v>
      </c>
      <c r="H140" s="444">
        <v>2016</v>
      </c>
      <c r="I140" s="442">
        <v>44440</v>
      </c>
      <c r="J140" s="442" t="s">
        <v>418</v>
      </c>
      <c r="K140" s="443">
        <v>2016</v>
      </c>
      <c r="L140" s="442" t="s">
        <v>2054</v>
      </c>
      <c r="M140" s="441">
        <v>44463</v>
      </c>
      <c r="N140" s="441">
        <f>EDATE(M140,60)</f>
        <v>46289</v>
      </c>
      <c r="O140" s="440" t="s">
        <v>2513</v>
      </c>
      <c r="P140" s="439">
        <v>725138711</v>
      </c>
      <c r="Q140" t="s">
        <v>1636</v>
      </c>
    </row>
    <row r="141" spans="2:17" x14ac:dyDescent="0.25">
      <c r="B141" s="449">
        <v>141</v>
      </c>
      <c r="C141" s="590" t="s">
        <v>53</v>
      </c>
      <c r="D141" s="484" t="s">
        <v>2011</v>
      </c>
      <c r="E141" s="483" t="s">
        <v>5</v>
      </c>
      <c r="F141" s="482">
        <v>12.361000000000001</v>
      </c>
      <c r="G141" s="482" t="s">
        <v>2049</v>
      </c>
      <c r="H141" s="444">
        <v>2016</v>
      </c>
      <c r="I141" s="442">
        <v>44440</v>
      </c>
      <c r="J141" s="442" t="s">
        <v>418</v>
      </c>
      <c r="K141" s="443">
        <v>2016</v>
      </c>
      <c r="L141" s="442" t="s">
        <v>2048</v>
      </c>
      <c r="M141" s="441">
        <v>44463</v>
      </c>
      <c r="N141" s="441">
        <f>EDATE(M141,60)</f>
        <v>46289</v>
      </c>
      <c r="O141" s="440" t="s">
        <v>2513</v>
      </c>
      <c r="P141" s="439">
        <v>725138711</v>
      </c>
      <c r="Q141" t="s">
        <v>1631</v>
      </c>
    </row>
    <row r="142" spans="2:17" x14ac:dyDescent="0.25">
      <c r="B142" s="449">
        <v>142</v>
      </c>
      <c r="C142" s="590" t="s">
        <v>53</v>
      </c>
      <c r="D142" s="484" t="s">
        <v>2011</v>
      </c>
      <c r="E142" s="483" t="s">
        <v>5</v>
      </c>
      <c r="F142" s="482">
        <v>12.933</v>
      </c>
      <c r="G142" s="482" t="s">
        <v>2010</v>
      </c>
      <c r="H142" s="444">
        <v>2016</v>
      </c>
      <c r="I142" s="442">
        <v>44440</v>
      </c>
      <c r="J142" s="442" t="s">
        <v>418</v>
      </c>
      <c r="K142" s="443">
        <v>2016</v>
      </c>
      <c r="L142" s="442" t="s">
        <v>2009</v>
      </c>
      <c r="M142" s="441">
        <v>44463</v>
      </c>
      <c r="N142" s="441">
        <f>EDATE(M142,60)</f>
        <v>46289</v>
      </c>
      <c r="O142" s="440" t="s">
        <v>2513</v>
      </c>
      <c r="P142" s="439">
        <v>725138711</v>
      </c>
      <c r="Q142" t="s">
        <v>1625</v>
      </c>
    </row>
    <row r="143" spans="2:17" x14ac:dyDescent="0.25">
      <c r="B143" s="449">
        <v>143</v>
      </c>
      <c r="C143" s="600" t="s">
        <v>53</v>
      </c>
      <c r="D143" s="593" t="s">
        <v>1977</v>
      </c>
      <c r="E143" s="599" t="s">
        <v>5</v>
      </c>
      <c r="F143" s="592">
        <v>14.471</v>
      </c>
      <c r="G143" s="592" t="s">
        <v>1984</v>
      </c>
      <c r="H143" s="591">
        <v>2023</v>
      </c>
      <c r="I143" s="438">
        <v>45078</v>
      </c>
      <c r="J143" s="438" t="s">
        <v>1303</v>
      </c>
      <c r="K143" s="552">
        <v>2023</v>
      </c>
      <c r="L143" s="471" t="s">
        <v>33</v>
      </c>
      <c r="M143" s="469">
        <v>45093</v>
      </c>
      <c r="N143" s="469">
        <f>EDATE(M143,60)</f>
        <v>46920</v>
      </c>
      <c r="O143" s="526"/>
      <c r="P143" s="503"/>
      <c r="Q143" t="s">
        <v>963</v>
      </c>
    </row>
    <row r="144" spans="2:17" x14ac:dyDescent="0.25">
      <c r="B144" s="449">
        <v>144</v>
      </c>
      <c r="C144" s="600" t="s">
        <v>53</v>
      </c>
      <c r="D144" s="593" t="s">
        <v>1977</v>
      </c>
      <c r="E144" s="599" t="s">
        <v>5</v>
      </c>
      <c r="F144" s="592">
        <v>15.05</v>
      </c>
      <c r="G144" s="592" t="s">
        <v>1976</v>
      </c>
      <c r="H144" s="591">
        <v>2023</v>
      </c>
      <c r="I144" s="438">
        <v>45078</v>
      </c>
      <c r="J144" s="438" t="s">
        <v>1303</v>
      </c>
      <c r="K144" s="552">
        <v>2023</v>
      </c>
      <c r="L144" s="471" t="s">
        <v>33</v>
      </c>
      <c r="M144" s="469">
        <v>45093</v>
      </c>
      <c r="N144" s="469">
        <f>EDATE(M144,60)</f>
        <v>46920</v>
      </c>
      <c r="O144" s="526"/>
      <c r="P144" s="503"/>
      <c r="Q144" t="s">
        <v>976</v>
      </c>
    </row>
    <row r="145" spans="2:17" x14ac:dyDescent="0.25">
      <c r="B145" s="449">
        <v>145</v>
      </c>
      <c r="C145" s="600" t="s">
        <v>53</v>
      </c>
      <c r="D145" s="593" t="s">
        <v>1802</v>
      </c>
      <c r="E145" s="599" t="s">
        <v>5</v>
      </c>
      <c r="F145" s="592">
        <v>19.486999999999998</v>
      </c>
      <c r="G145" s="592" t="s">
        <v>1830</v>
      </c>
      <c r="H145" s="591">
        <v>2023</v>
      </c>
      <c r="I145" s="438">
        <v>45078</v>
      </c>
      <c r="J145" s="438" t="s">
        <v>1303</v>
      </c>
      <c r="K145" s="552">
        <v>2023</v>
      </c>
      <c r="L145" s="471" t="s">
        <v>33</v>
      </c>
      <c r="M145" s="469">
        <v>45093</v>
      </c>
      <c r="N145" s="469">
        <f>EDATE(M145,60)</f>
        <v>46920</v>
      </c>
      <c r="O145" s="526"/>
      <c r="P145" s="503"/>
      <c r="Q145" t="s">
        <v>970</v>
      </c>
    </row>
    <row r="146" spans="2:17" x14ac:dyDescent="0.25">
      <c r="B146" s="449">
        <v>146</v>
      </c>
      <c r="C146" s="600" t="s">
        <v>53</v>
      </c>
      <c r="D146" s="593" t="s">
        <v>1802</v>
      </c>
      <c r="E146" s="599" t="s">
        <v>5</v>
      </c>
      <c r="F146" s="592">
        <v>20.518000000000001</v>
      </c>
      <c r="G146" s="592" t="s">
        <v>1801</v>
      </c>
      <c r="H146" s="591">
        <v>2023</v>
      </c>
      <c r="I146" s="438">
        <v>45078</v>
      </c>
      <c r="J146" s="438" t="s">
        <v>1303</v>
      </c>
      <c r="K146" s="552">
        <v>2023</v>
      </c>
      <c r="L146" s="471" t="s">
        <v>33</v>
      </c>
      <c r="M146" s="469">
        <v>45093</v>
      </c>
      <c r="N146" s="469">
        <f>EDATE(M146,60)</f>
        <v>46920</v>
      </c>
      <c r="O146" s="526"/>
      <c r="P146" s="503"/>
      <c r="Q146" t="s">
        <v>961</v>
      </c>
    </row>
    <row r="147" spans="2:17" x14ac:dyDescent="0.25">
      <c r="B147" s="449">
        <v>147</v>
      </c>
      <c r="C147" s="590" t="s">
        <v>53</v>
      </c>
      <c r="D147" s="484" t="s">
        <v>1794</v>
      </c>
      <c r="E147" s="483" t="s">
        <v>5</v>
      </c>
      <c r="F147" s="482">
        <v>21.175999999999998</v>
      </c>
      <c r="G147" s="482" t="s">
        <v>1793</v>
      </c>
      <c r="H147" s="444">
        <v>2012</v>
      </c>
      <c r="I147" s="442">
        <v>44652</v>
      </c>
      <c r="J147" s="442" t="s">
        <v>3</v>
      </c>
      <c r="K147" s="443">
        <v>2012</v>
      </c>
      <c r="L147" s="442" t="s">
        <v>1792</v>
      </c>
      <c r="M147" s="441">
        <v>44676</v>
      </c>
      <c r="N147" s="441">
        <f>EDATE(M147,60)</f>
        <v>46502</v>
      </c>
      <c r="O147" s="440" t="s">
        <v>2620</v>
      </c>
      <c r="P147" s="439">
        <v>724214681</v>
      </c>
      <c r="Q147" t="s">
        <v>1450</v>
      </c>
    </row>
    <row r="148" spans="2:17" x14ac:dyDescent="0.25">
      <c r="B148" s="449">
        <v>148</v>
      </c>
      <c r="C148" s="590" t="s">
        <v>53</v>
      </c>
      <c r="D148" s="484" t="s">
        <v>1707</v>
      </c>
      <c r="E148" s="483" t="s">
        <v>5</v>
      </c>
      <c r="F148" s="482">
        <v>22.388000000000002</v>
      </c>
      <c r="G148" s="482" t="s">
        <v>1769</v>
      </c>
      <c r="H148" s="444">
        <v>2012</v>
      </c>
      <c r="I148" s="442">
        <v>44652</v>
      </c>
      <c r="J148" s="442" t="s">
        <v>3</v>
      </c>
      <c r="K148" s="443">
        <v>2012</v>
      </c>
      <c r="L148" s="442" t="s">
        <v>1768</v>
      </c>
      <c r="M148" s="441">
        <v>44676</v>
      </c>
      <c r="N148" s="441">
        <f>EDATE(M148,60)</f>
        <v>46502</v>
      </c>
      <c r="O148" s="440" t="s">
        <v>2619</v>
      </c>
      <c r="P148" s="439">
        <v>0</v>
      </c>
      <c r="Q148" t="s">
        <v>1444</v>
      </c>
    </row>
    <row r="149" spans="2:17" x14ac:dyDescent="0.25">
      <c r="B149" s="449">
        <v>149</v>
      </c>
      <c r="C149" s="600" t="s">
        <v>53</v>
      </c>
      <c r="D149" s="593" t="s">
        <v>1707</v>
      </c>
      <c r="E149" s="599" t="s">
        <v>5</v>
      </c>
      <c r="F149" s="592">
        <v>23.486999999999998</v>
      </c>
      <c r="G149" s="592" t="s">
        <v>1731</v>
      </c>
      <c r="H149" s="591">
        <v>2022</v>
      </c>
      <c r="I149" s="438">
        <v>44682</v>
      </c>
      <c r="J149" s="438" t="s">
        <v>1730</v>
      </c>
      <c r="K149" s="552" t="s">
        <v>1729</v>
      </c>
      <c r="L149" s="471" t="s">
        <v>1181</v>
      </c>
      <c r="M149" s="469">
        <v>44708</v>
      </c>
      <c r="N149" s="469">
        <f>EDATE(M149,60)</f>
        <v>46534</v>
      </c>
      <c r="O149" s="550" t="s">
        <v>2618</v>
      </c>
      <c r="P149" s="503">
        <v>725582093</v>
      </c>
      <c r="Q149" t="s">
        <v>1382</v>
      </c>
    </row>
    <row r="150" spans="2:17" x14ac:dyDescent="0.25">
      <c r="B150" s="449">
        <v>150</v>
      </c>
      <c r="C150" s="600" t="s">
        <v>53</v>
      </c>
      <c r="D150" s="593" t="s">
        <v>1707</v>
      </c>
      <c r="E150" s="599" t="s">
        <v>5</v>
      </c>
      <c r="F150" s="592">
        <v>24</v>
      </c>
      <c r="G150" s="592" t="s">
        <v>1706</v>
      </c>
      <c r="H150" s="591">
        <v>2022</v>
      </c>
      <c r="I150" s="438">
        <v>44682</v>
      </c>
      <c r="J150" s="438" t="s">
        <v>1303</v>
      </c>
      <c r="K150" s="552">
        <v>2022</v>
      </c>
      <c r="L150" s="471" t="s">
        <v>1181</v>
      </c>
      <c r="M150" s="469">
        <v>44708</v>
      </c>
      <c r="N150" s="469">
        <f>EDATE(M150,60)</f>
        <v>46534</v>
      </c>
      <c r="O150" s="550" t="s">
        <v>2618</v>
      </c>
      <c r="P150" s="503">
        <v>725582093</v>
      </c>
      <c r="Q150" t="s">
        <v>1376</v>
      </c>
    </row>
    <row r="151" spans="2:17" x14ac:dyDescent="0.25">
      <c r="B151" s="449">
        <v>151</v>
      </c>
      <c r="C151" s="544" t="s">
        <v>53</v>
      </c>
      <c r="D151" s="484" t="s">
        <v>2148</v>
      </c>
      <c r="E151" s="596" t="s">
        <v>1824</v>
      </c>
      <c r="F151" s="482">
        <v>10.077</v>
      </c>
      <c r="G151" s="482" t="s">
        <v>2147</v>
      </c>
      <c r="H151" s="444">
        <v>2019</v>
      </c>
      <c r="I151" s="442">
        <v>43556</v>
      </c>
      <c r="J151" s="442" t="s">
        <v>569</v>
      </c>
      <c r="K151" s="444">
        <v>2019</v>
      </c>
      <c r="L151" s="442" t="s">
        <v>2146</v>
      </c>
      <c r="M151" s="598">
        <v>45405</v>
      </c>
      <c r="N151" s="598">
        <f>EDATE(M151,60)</f>
        <v>47231</v>
      </c>
      <c r="O151" s="440" t="s">
        <v>2617</v>
      </c>
      <c r="P151" s="439">
        <v>0</v>
      </c>
      <c r="Q151" t="s">
        <v>528</v>
      </c>
    </row>
    <row r="152" spans="2:17" x14ac:dyDescent="0.25">
      <c r="B152" s="449">
        <v>152</v>
      </c>
      <c r="C152" s="594" t="s">
        <v>53</v>
      </c>
      <c r="D152" s="593" t="s">
        <v>2124</v>
      </c>
      <c r="E152" s="595" t="s">
        <v>1824</v>
      </c>
      <c r="F152" s="592">
        <v>10.504</v>
      </c>
      <c r="G152" s="592" t="s">
        <v>2123</v>
      </c>
      <c r="H152" s="591">
        <v>2021</v>
      </c>
      <c r="I152" s="471">
        <v>44470</v>
      </c>
      <c r="J152" s="471" t="s">
        <v>34</v>
      </c>
      <c r="K152" s="591">
        <v>2021</v>
      </c>
      <c r="L152" s="438" t="s">
        <v>450</v>
      </c>
      <c r="M152" s="469">
        <v>44494</v>
      </c>
      <c r="N152" s="469">
        <f>EDATE(M152,60)</f>
        <v>46320</v>
      </c>
      <c r="O152" s="526"/>
      <c r="P152" s="503"/>
      <c r="Q152" t="s">
        <v>1584</v>
      </c>
    </row>
    <row r="153" spans="2:17" x14ac:dyDescent="0.25">
      <c r="B153" s="449">
        <v>153</v>
      </c>
      <c r="C153" s="594" t="s">
        <v>53</v>
      </c>
      <c r="D153" s="593" t="s">
        <v>2037</v>
      </c>
      <c r="E153" s="595" t="s">
        <v>1824</v>
      </c>
      <c r="F153" s="592">
        <v>12.637</v>
      </c>
      <c r="G153" s="592" t="s">
        <v>2036</v>
      </c>
      <c r="H153" s="591">
        <v>2020</v>
      </c>
      <c r="I153" s="438">
        <v>44044</v>
      </c>
      <c r="J153" s="471" t="s">
        <v>418</v>
      </c>
      <c r="K153" s="552">
        <v>2020</v>
      </c>
      <c r="L153" s="438" t="s">
        <v>342</v>
      </c>
      <c r="M153" s="469">
        <v>44042</v>
      </c>
      <c r="N153" s="469">
        <f>EDATE(M153,60)</f>
        <v>45868</v>
      </c>
      <c r="O153" s="526"/>
      <c r="P153" s="503"/>
      <c r="Q153" t="s">
        <v>2270</v>
      </c>
    </row>
    <row r="154" spans="2:17" x14ac:dyDescent="0.25">
      <c r="B154" s="449">
        <v>154</v>
      </c>
      <c r="C154" s="594" t="s">
        <v>53</v>
      </c>
      <c r="D154" s="593" t="s">
        <v>2016</v>
      </c>
      <c r="E154" s="595" t="s">
        <v>1824</v>
      </c>
      <c r="F154" s="592">
        <v>12.846</v>
      </c>
      <c r="G154" s="592" t="s">
        <v>2015</v>
      </c>
      <c r="H154" s="591">
        <v>2020</v>
      </c>
      <c r="I154" s="438">
        <v>44044</v>
      </c>
      <c r="J154" s="471" t="s">
        <v>418</v>
      </c>
      <c r="K154" s="552">
        <v>2020</v>
      </c>
      <c r="L154" s="438" t="s">
        <v>342</v>
      </c>
      <c r="M154" s="469">
        <v>44042</v>
      </c>
      <c r="N154" s="469">
        <f>EDATE(M154,60)</f>
        <v>45868</v>
      </c>
      <c r="O154" s="526"/>
      <c r="P154" s="503"/>
      <c r="Q154" t="s">
        <v>2265</v>
      </c>
    </row>
    <row r="155" spans="2:17" x14ac:dyDescent="0.25">
      <c r="B155" s="449">
        <v>155</v>
      </c>
      <c r="C155" s="544" t="s">
        <v>53</v>
      </c>
      <c r="D155" s="484" t="s">
        <v>2338</v>
      </c>
      <c r="E155" s="596" t="s">
        <v>1824</v>
      </c>
      <c r="F155" s="482">
        <v>3.6179999999999999</v>
      </c>
      <c r="G155" s="482" t="s">
        <v>2354</v>
      </c>
      <c r="H155" s="444">
        <v>2017</v>
      </c>
      <c r="I155" s="442">
        <v>44805</v>
      </c>
      <c r="J155" s="565" t="s">
        <v>456</v>
      </c>
      <c r="K155" s="444">
        <v>2017</v>
      </c>
      <c r="L155" s="489" t="s">
        <v>2353</v>
      </c>
      <c r="M155" s="441">
        <v>44811</v>
      </c>
      <c r="N155" s="441">
        <f>EDATE(M155,60)</f>
        <v>46637</v>
      </c>
      <c r="O155" s="529" t="s">
        <v>2552</v>
      </c>
      <c r="P155" s="528">
        <v>724214607</v>
      </c>
      <c r="Q155" t="s">
        <v>1272</v>
      </c>
    </row>
    <row r="156" spans="2:17" x14ac:dyDescent="0.25">
      <c r="B156" s="449">
        <v>156</v>
      </c>
      <c r="C156" s="544" t="s">
        <v>53</v>
      </c>
      <c r="D156" s="484" t="s">
        <v>2338</v>
      </c>
      <c r="E156" s="596" t="s">
        <v>1824</v>
      </c>
      <c r="F156" s="482">
        <v>3.9750000000000001</v>
      </c>
      <c r="G156" s="482" t="s">
        <v>2337</v>
      </c>
      <c r="H156" s="444">
        <v>2017</v>
      </c>
      <c r="I156" s="442">
        <v>44805</v>
      </c>
      <c r="J156" s="565" t="s">
        <v>456</v>
      </c>
      <c r="K156" s="444">
        <v>2017</v>
      </c>
      <c r="L156" s="489" t="s">
        <v>2336</v>
      </c>
      <c r="M156" s="441">
        <v>44811</v>
      </c>
      <c r="N156" s="441">
        <f>EDATE(M156,60)</f>
        <v>46637</v>
      </c>
      <c r="O156" s="529" t="s">
        <v>2552</v>
      </c>
      <c r="P156" s="528">
        <v>724214607</v>
      </c>
      <c r="Q156" t="s">
        <v>1269</v>
      </c>
    </row>
    <row r="157" spans="2:17" x14ac:dyDescent="0.25">
      <c r="B157" s="449">
        <v>157</v>
      </c>
      <c r="C157" s="594" t="s">
        <v>53</v>
      </c>
      <c r="D157" s="593" t="s">
        <v>1997</v>
      </c>
      <c r="E157" s="595" t="s">
        <v>1824</v>
      </c>
      <c r="F157" s="592">
        <v>13.391</v>
      </c>
      <c r="G157" s="592" t="s">
        <v>2003</v>
      </c>
      <c r="H157" s="591">
        <v>2019</v>
      </c>
      <c r="I157" s="438">
        <v>43739</v>
      </c>
      <c r="J157" s="438" t="s">
        <v>418</v>
      </c>
      <c r="K157" s="552">
        <v>2019</v>
      </c>
      <c r="L157" s="438" t="s">
        <v>2541</v>
      </c>
      <c r="M157" s="469">
        <v>43747</v>
      </c>
      <c r="N157" s="469">
        <f>EDATE(M157,60)</f>
        <v>45574</v>
      </c>
      <c r="O157" s="504" t="s">
        <v>2540</v>
      </c>
      <c r="P157" s="503">
        <v>0</v>
      </c>
      <c r="Q157" t="s">
        <v>260</v>
      </c>
    </row>
    <row r="158" spans="2:17" x14ac:dyDescent="0.25">
      <c r="B158" s="449">
        <v>158</v>
      </c>
      <c r="C158" s="594" t="s">
        <v>53</v>
      </c>
      <c r="D158" s="593" t="s">
        <v>1997</v>
      </c>
      <c r="E158" s="595" t="s">
        <v>1824</v>
      </c>
      <c r="F158" s="592">
        <v>13.852</v>
      </c>
      <c r="G158" s="592" t="s">
        <v>1996</v>
      </c>
      <c r="H158" s="591">
        <v>2019</v>
      </c>
      <c r="I158" s="438">
        <v>43739</v>
      </c>
      <c r="J158" s="438" t="s">
        <v>418</v>
      </c>
      <c r="K158" s="552">
        <v>2019</v>
      </c>
      <c r="L158" s="438" t="s">
        <v>2541</v>
      </c>
      <c r="M158" s="469">
        <v>43747</v>
      </c>
      <c r="N158" s="469">
        <f>EDATE(M158,60)</f>
        <v>45574</v>
      </c>
      <c r="O158" s="504" t="s">
        <v>2540</v>
      </c>
      <c r="P158" s="503">
        <v>0</v>
      </c>
      <c r="Q158" t="s">
        <v>257</v>
      </c>
    </row>
    <row r="159" spans="2:17" x14ac:dyDescent="0.25">
      <c r="B159" s="449">
        <v>159</v>
      </c>
      <c r="C159" s="594" t="s">
        <v>53</v>
      </c>
      <c r="D159" s="593" t="s">
        <v>1971</v>
      </c>
      <c r="E159" s="595" t="s">
        <v>1824</v>
      </c>
      <c r="F159" s="592">
        <v>15.054</v>
      </c>
      <c r="G159" s="592" t="s">
        <v>1970</v>
      </c>
      <c r="H159" s="591">
        <v>2021</v>
      </c>
      <c r="I159" s="438">
        <v>44531</v>
      </c>
      <c r="J159" s="438" t="s">
        <v>418</v>
      </c>
      <c r="K159" s="552">
        <v>2021</v>
      </c>
      <c r="L159" s="438" t="s">
        <v>450</v>
      </c>
      <c r="M159" s="469">
        <v>44533</v>
      </c>
      <c r="N159" s="469">
        <f>EDATE(M159,60)</f>
        <v>46359</v>
      </c>
      <c r="O159" s="526"/>
      <c r="P159" s="503"/>
      <c r="Q159" t="s">
        <v>1530</v>
      </c>
    </row>
    <row r="160" spans="2:17" x14ac:dyDescent="0.25">
      <c r="B160" s="449">
        <v>160</v>
      </c>
      <c r="C160" s="544" t="s">
        <v>53</v>
      </c>
      <c r="D160" s="484" t="s">
        <v>1956</v>
      </c>
      <c r="E160" s="596" t="s">
        <v>1824</v>
      </c>
      <c r="F160" s="482">
        <v>15.555</v>
      </c>
      <c r="G160" s="482" t="s">
        <v>1955</v>
      </c>
      <c r="H160" s="444">
        <v>2007</v>
      </c>
      <c r="I160" s="442">
        <v>44621</v>
      </c>
      <c r="J160" s="489" t="s">
        <v>1954</v>
      </c>
      <c r="K160" s="444">
        <v>2007</v>
      </c>
      <c r="L160" s="489" t="s">
        <v>1953</v>
      </c>
      <c r="M160" s="441">
        <v>44648</v>
      </c>
      <c r="N160" s="441">
        <f>EDATE(M160,60)</f>
        <v>46474</v>
      </c>
      <c r="O160" s="529" t="s">
        <v>2552</v>
      </c>
      <c r="P160" s="528">
        <v>724214607</v>
      </c>
      <c r="Q160" t="s">
        <v>1493</v>
      </c>
    </row>
    <row r="161" spans="2:17" x14ac:dyDescent="0.25">
      <c r="B161" s="449">
        <v>161</v>
      </c>
      <c r="C161" s="594" t="s">
        <v>53</v>
      </c>
      <c r="D161" s="597" t="s">
        <v>1935</v>
      </c>
      <c r="E161" s="595" t="s">
        <v>1824</v>
      </c>
      <c r="F161" s="592">
        <v>16.006</v>
      </c>
      <c r="G161" s="592" t="s">
        <v>1934</v>
      </c>
      <c r="H161" s="591">
        <v>2021</v>
      </c>
      <c r="I161" s="471">
        <v>44470</v>
      </c>
      <c r="J161" s="471" t="s">
        <v>418</v>
      </c>
      <c r="K161" s="591">
        <v>2021</v>
      </c>
      <c r="L161" s="438" t="s">
        <v>450</v>
      </c>
      <c r="M161" s="469">
        <v>44491</v>
      </c>
      <c r="N161" s="469">
        <f>EDATE(M161,60)</f>
        <v>46317</v>
      </c>
      <c r="O161" s="526"/>
      <c r="P161" s="503"/>
      <c r="Q161" t="s">
        <v>1587</v>
      </c>
    </row>
    <row r="162" spans="2:17" x14ac:dyDescent="0.25">
      <c r="B162" s="449">
        <v>162</v>
      </c>
      <c r="C162" s="544" t="s">
        <v>53</v>
      </c>
      <c r="D162" s="484" t="s">
        <v>1913</v>
      </c>
      <c r="E162" s="596" t="s">
        <v>1824</v>
      </c>
      <c r="F162" s="482">
        <v>16.669</v>
      </c>
      <c r="G162" s="482" t="s">
        <v>1920</v>
      </c>
      <c r="H162" s="444">
        <v>2007</v>
      </c>
      <c r="I162" s="442">
        <v>44621</v>
      </c>
      <c r="J162" s="489" t="s">
        <v>1919</v>
      </c>
      <c r="K162" s="444">
        <v>2007</v>
      </c>
      <c r="L162" s="489" t="s">
        <v>1918</v>
      </c>
      <c r="M162" s="441">
        <v>44648</v>
      </c>
      <c r="N162" s="441">
        <f>EDATE(M162,60)</f>
        <v>46474</v>
      </c>
      <c r="O162" s="529" t="s">
        <v>2552</v>
      </c>
      <c r="P162" s="528">
        <v>724214607</v>
      </c>
      <c r="Q162" t="s">
        <v>1491</v>
      </c>
    </row>
    <row r="163" spans="2:17" x14ac:dyDescent="0.25">
      <c r="B163" s="449">
        <v>163</v>
      </c>
      <c r="C163" s="544" t="s">
        <v>53</v>
      </c>
      <c r="D163" s="484" t="s">
        <v>1913</v>
      </c>
      <c r="E163" s="596" t="s">
        <v>1824</v>
      </c>
      <c r="F163" s="482">
        <v>16.948</v>
      </c>
      <c r="G163" s="482" t="s">
        <v>1912</v>
      </c>
      <c r="H163" s="444">
        <v>2007</v>
      </c>
      <c r="I163" s="442">
        <v>44621</v>
      </c>
      <c r="J163" s="565" t="s">
        <v>1911</v>
      </c>
      <c r="K163" s="444">
        <v>2007</v>
      </c>
      <c r="L163" s="489" t="s">
        <v>1910</v>
      </c>
      <c r="M163" s="441">
        <v>44648</v>
      </c>
      <c r="N163" s="441">
        <f>EDATE(M163,60)</f>
        <v>46474</v>
      </c>
      <c r="O163" s="529" t="s">
        <v>2552</v>
      </c>
      <c r="P163" s="528">
        <v>724214607</v>
      </c>
      <c r="Q163" t="s">
        <v>1486</v>
      </c>
    </row>
    <row r="164" spans="2:17" x14ac:dyDescent="0.25">
      <c r="B164" s="449">
        <v>164</v>
      </c>
      <c r="C164" s="544" t="s">
        <v>53</v>
      </c>
      <c r="D164" s="484" t="s">
        <v>1872</v>
      </c>
      <c r="E164" s="596" t="s">
        <v>1824</v>
      </c>
      <c r="F164" s="482">
        <v>17.588000000000001</v>
      </c>
      <c r="G164" s="482" t="s">
        <v>1894</v>
      </c>
      <c r="H164" s="444">
        <v>2017</v>
      </c>
      <c r="I164" s="442">
        <v>44562</v>
      </c>
      <c r="J164" s="565" t="s">
        <v>456</v>
      </c>
      <c r="K164" s="444">
        <v>2017</v>
      </c>
      <c r="L164" s="565" t="s">
        <v>1893</v>
      </c>
      <c r="M164" s="441">
        <v>44621</v>
      </c>
      <c r="N164" s="441">
        <f>EDATE(M164,60)</f>
        <v>46447</v>
      </c>
      <c r="O164" s="526"/>
      <c r="P164" s="439"/>
      <c r="Q164" t="s">
        <v>1511</v>
      </c>
    </row>
    <row r="165" spans="2:17" x14ac:dyDescent="0.25">
      <c r="B165" s="449">
        <v>165</v>
      </c>
      <c r="C165" s="544" t="s">
        <v>53</v>
      </c>
      <c r="D165" s="484" t="s">
        <v>1872</v>
      </c>
      <c r="E165" s="596" t="s">
        <v>1824</v>
      </c>
      <c r="F165" s="482">
        <v>17.904</v>
      </c>
      <c r="G165" s="482" t="s">
        <v>1887</v>
      </c>
      <c r="H165" s="444">
        <v>2017</v>
      </c>
      <c r="I165" s="442">
        <v>44562</v>
      </c>
      <c r="J165" s="565" t="s">
        <v>456</v>
      </c>
      <c r="K165" s="444">
        <v>2017</v>
      </c>
      <c r="L165" s="489" t="s">
        <v>1886</v>
      </c>
      <c r="M165" s="441">
        <v>44621</v>
      </c>
      <c r="N165" s="441">
        <f>EDATE(M165,60)</f>
        <v>46447</v>
      </c>
      <c r="O165" s="440" t="s">
        <v>2616</v>
      </c>
      <c r="P165" s="439">
        <v>607232200</v>
      </c>
      <c r="Q165" t="s">
        <v>1505</v>
      </c>
    </row>
    <row r="166" spans="2:17" x14ac:dyDescent="0.25">
      <c r="B166" s="449">
        <v>166</v>
      </c>
      <c r="C166" s="544" t="s">
        <v>53</v>
      </c>
      <c r="D166" s="484" t="s">
        <v>1872</v>
      </c>
      <c r="E166" s="596" t="s">
        <v>1824</v>
      </c>
      <c r="F166" s="482">
        <v>18.396999999999998</v>
      </c>
      <c r="G166" s="482" t="s">
        <v>1871</v>
      </c>
      <c r="H166" s="444">
        <v>2017</v>
      </c>
      <c r="I166" s="442">
        <v>44562</v>
      </c>
      <c r="J166" s="565" t="s">
        <v>456</v>
      </c>
      <c r="K166" s="444">
        <v>2017</v>
      </c>
      <c r="L166" s="489" t="s">
        <v>1870</v>
      </c>
      <c r="M166" s="441">
        <v>44621</v>
      </c>
      <c r="N166" s="441">
        <f>EDATE(M166,60)</f>
        <v>46447</v>
      </c>
      <c r="O166" s="440" t="s">
        <v>2616</v>
      </c>
      <c r="P166" s="439">
        <v>607232200</v>
      </c>
      <c r="Q166" t="s">
        <v>1499</v>
      </c>
    </row>
    <row r="167" spans="2:17" x14ac:dyDescent="0.25">
      <c r="B167" s="449">
        <v>167</v>
      </c>
      <c r="C167" s="594" t="s">
        <v>53</v>
      </c>
      <c r="D167" s="593" t="s">
        <v>1835</v>
      </c>
      <c r="E167" s="595" t="s">
        <v>1824</v>
      </c>
      <c r="F167" s="592">
        <v>19.373000000000001</v>
      </c>
      <c r="G167" s="533" t="s">
        <v>2615</v>
      </c>
      <c r="H167" s="591">
        <v>2019</v>
      </c>
      <c r="I167" s="471">
        <v>43739</v>
      </c>
      <c r="J167" s="438" t="s">
        <v>418</v>
      </c>
      <c r="K167" s="552">
        <v>2019</v>
      </c>
      <c r="L167" s="438" t="s">
        <v>2541</v>
      </c>
      <c r="M167" s="469">
        <v>43747</v>
      </c>
      <c r="N167" s="469">
        <f>EDATE(M167,60)</f>
        <v>45574</v>
      </c>
      <c r="O167" s="504" t="s">
        <v>2540</v>
      </c>
      <c r="P167" s="503">
        <v>0</v>
      </c>
      <c r="Q167" t="s">
        <v>273</v>
      </c>
    </row>
    <row r="168" spans="2:17" x14ac:dyDescent="0.25">
      <c r="B168" s="449">
        <v>168</v>
      </c>
      <c r="C168" s="544" t="s">
        <v>53</v>
      </c>
      <c r="D168" s="484" t="s">
        <v>1143</v>
      </c>
      <c r="E168" s="481" t="s">
        <v>999</v>
      </c>
      <c r="F168" s="482">
        <v>77.253</v>
      </c>
      <c r="G168" s="482" t="s">
        <v>1142</v>
      </c>
      <c r="H168" s="444">
        <v>2011</v>
      </c>
      <c r="I168" s="442">
        <v>44348</v>
      </c>
      <c r="J168" s="479" t="s">
        <v>14</v>
      </c>
      <c r="K168" s="444">
        <v>2011</v>
      </c>
      <c r="L168" s="442" t="s">
        <v>1141</v>
      </c>
      <c r="M168" s="441">
        <v>44369</v>
      </c>
      <c r="N168" s="441">
        <f>EDATE(M168,60)</f>
        <v>46195</v>
      </c>
      <c r="O168" s="440" t="s">
        <v>2516</v>
      </c>
      <c r="P168" s="439">
        <v>702062264</v>
      </c>
      <c r="Q168" t="s">
        <v>1797</v>
      </c>
    </row>
    <row r="169" spans="2:17" x14ac:dyDescent="0.25">
      <c r="B169" s="449">
        <v>169</v>
      </c>
      <c r="C169" s="544" t="s">
        <v>53</v>
      </c>
      <c r="D169" s="484" t="s">
        <v>1201</v>
      </c>
      <c r="E169" s="446" t="s">
        <v>999</v>
      </c>
      <c r="F169" s="482">
        <v>71.716999999999999</v>
      </c>
      <c r="G169" s="482" t="s">
        <v>1200</v>
      </c>
      <c r="H169" s="444">
        <v>2011</v>
      </c>
      <c r="I169" s="442">
        <v>44348</v>
      </c>
      <c r="J169" s="479" t="s">
        <v>14</v>
      </c>
      <c r="K169" s="444">
        <v>2011</v>
      </c>
      <c r="L169" s="442" t="s">
        <v>1199</v>
      </c>
      <c r="M169" s="441">
        <v>44369</v>
      </c>
      <c r="N169" s="441">
        <f>EDATE(M169,60)</f>
        <v>46195</v>
      </c>
      <c r="O169" s="440" t="s">
        <v>2516</v>
      </c>
      <c r="P169" s="439">
        <v>702062264</v>
      </c>
      <c r="Q169" t="s">
        <v>1799</v>
      </c>
    </row>
    <row r="170" spans="2:17" x14ac:dyDescent="0.25">
      <c r="B170" s="556">
        <v>170</v>
      </c>
      <c r="C170" s="544" t="s">
        <v>1251</v>
      </c>
      <c r="D170" s="484" t="s">
        <v>2293</v>
      </c>
      <c r="E170" s="446" t="s">
        <v>16</v>
      </c>
      <c r="F170" s="482">
        <v>5.9939999999999998</v>
      </c>
      <c r="G170" s="482" t="s">
        <v>2292</v>
      </c>
      <c r="H170" s="444">
        <v>2015</v>
      </c>
      <c r="I170" s="442">
        <v>43800</v>
      </c>
      <c r="J170" s="442" t="s">
        <v>569</v>
      </c>
      <c r="K170" s="443">
        <v>2014</v>
      </c>
      <c r="L170" s="442" t="s">
        <v>2614</v>
      </c>
      <c r="M170" s="441">
        <v>43812</v>
      </c>
      <c r="N170" s="441">
        <f>EDATE(M170,60)</f>
        <v>45639</v>
      </c>
      <c r="O170" s="440" t="s">
        <v>2613</v>
      </c>
      <c r="P170" s="439">
        <v>725339121</v>
      </c>
      <c r="Q170" t="s">
        <v>104</v>
      </c>
    </row>
    <row r="171" spans="2:17" x14ac:dyDescent="0.25">
      <c r="B171" s="449">
        <v>171</v>
      </c>
      <c r="C171" s="544" t="s">
        <v>53</v>
      </c>
      <c r="D171" s="484" t="s">
        <v>2098</v>
      </c>
      <c r="E171" s="446" t="s">
        <v>16</v>
      </c>
      <c r="F171" s="482">
        <v>8.1609999999999996</v>
      </c>
      <c r="G171" s="482" t="s">
        <v>2217</v>
      </c>
      <c r="H171" s="444">
        <v>2006</v>
      </c>
      <c r="I171" s="442">
        <v>45352</v>
      </c>
      <c r="J171" s="442" t="s">
        <v>333</v>
      </c>
      <c r="K171" s="443">
        <v>2006</v>
      </c>
      <c r="L171" s="442" t="s">
        <v>2216</v>
      </c>
      <c r="M171" s="441">
        <v>45370</v>
      </c>
      <c r="N171" s="441">
        <f>EDATE(M171,60)</f>
        <v>47196</v>
      </c>
      <c r="O171" s="440" t="s">
        <v>2507</v>
      </c>
      <c r="P171" s="439">
        <v>607233937</v>
      </c>
      <c r="Q171" t="s">
        <v>621</v>
      </c>
    </row>
    <row r="172" spans="2:17" x14ac:dyDescent="0.25">
      <c r="B172" s="449">
        <v>172</v>
      </c>
      <c r="C172" s="544" t="s">
        <v>53</v>
      </c>
      <c r="D172" s="484" t="s">
        <v>2098</v>
      </c>
      <c r="E172" s="446" t="s">
        <v>16</v>
      </c>
      <c r="F172" s="482">
        <v>8.577</v>
      </c>
      <c r="G172" s="482" t="s">
        <v>2209</v>
      </c>
      <c r="H172" s="444">
        <v>2008</v>
      </c>
      <c r="I172" s="442">
        <v>45352</v>
      </c>
      <c r="J172" s="442" t="s">
        <v>333</v>
      </c>
      <c r="K172" s="443">
        <v>2008</v>
      </c>
      <c r="L172" s="442" t="s">
        <v>2208</v>
      </c>
      <c r="M172" s="441">
        <v>45370</v>
      </c>
      <c r="N172" s="441">
        <f>EDATE(M172,60)</f>
        <v>47196</v>
      </c>
      <c r="O172" s="440" t="s">
        <v>2507</v>
      </c>
      <c r="P172" s="439">
        <v>607233937</v>
      </c>
      <c r="Q172" t="s">
        <v>615</v>
      </c>
    </row>
    <row r="173" spans="2:17" x14ac:dyDescent="0.25">
      <c r="B173" s="449">
        <v>173</v>
      </c>
      <c r="C173" s="544" t="s">
        <v>53</v>
      </c>
      <c r="D173" s="484" t="s">
        <v>2098</v>
      </c>
      <c r="E173" s="446" t="s">
        <v>16</v>
      </c>
      <c r="F173" s="482">
        <v>9.2129999999999992</v>
      </c>
      <c r="G173" s="482" t="s">
        <v>2186</v>
      </c>
      <c r="H173" s="444">
        <v>2008</v>
      </c>
      <c r="I173" s="442">
        <v>45352</v>
      </c>
      <c r="J173" s="442" t="s">
        <v>24</v>
      </c>
      <c r="K173" s="443">
        <v>2008</v>
      </c>
      <c r="L173" s="442" t="s">
        <v>2185</v>
      </c>
      <c r="M173" s="441">
        <v>45370</v>
      </c>
      <c r="N173" s="441">
        <f>EDATE(M173,60)</f>
        <v>47196</v>
      </c>
      <c r="O173" s="440" t="s">
        <v>2518</v>
      </c>
      <c r="P173" s="439">
        <v>602668264</v>
      </c>
      <c r="Q173" t="s">
        <v>607</v>
      </c>
    </row>
    <row r="174" spans="2:17" x14ac:dyDescent="0.25">
      <c r="B174" s="449">
        <v>174</v>
      </c>
      <c r="C174" s="594" t="s">
        <v>53</v>
      </c>
      <c r="D174" s="593" t="s">
        <v>2155</v>
      </c>
      <c r="E174" s="549" t="s">
        <v>16</v>
      </c>
      <c r="F174" s="592">
        <v>9.8480000000000008</v>
      </c>
      <c r="G174" s="592" t="s">
        <v>2154</v>
      </c>
      <c r="H174" s="591">
        <v>2006</v>
      </c>
      <c r="I174" s="438">
        <v>43983</v>
      </c>
      <c r="J174" s="438" t="s">
        <v>291</v>
      </c>
      <c r="K174" s="552">
        <v>2006</v>
      </c>
      <c r="L174" s="438" t="s">
        <v>2152</v>
      </c>
      <c r="M174" s="469">
        <v>43985</v>
      </c>
      <c r="N174" s="469">
        <f>EDATE(M174,60)</f>
        <v>45811</v>
      </c>
      <c r="O174" s="550" t="s">
        <v>2518</v>
      </c>
      <c r="P174" s="503">
        <v>602668264</v>
      </c>
      <c r="Q174" t="s">
        <v>2379</v>
      </c>
    </row>
    <row r="175" spans="2:17" x14ac:dyDescent="0.25">
      <c r="B175" s="449">
        <v>175</v>
      </c>
      <c r="C175" s="544" t="s">
        <v>53</v>
      </c>
      <c r="D175" s="484" t="s">
        <v>2098</v>
      </c>
      <c r="E175" s="446" t="s">
        <v>16</v>
      </c>
      <c r="F175" s="482">
        <v>10.513</v>
      </c>
      <c r="G175" s="482" t="s">
        <v>2118</v>
      </c>
      <c r="H175" s="444">
        <v>2009</v>
      </c>
      <c r="I175" s="442">
        <v>43983</v>
      </c>
      <c r="J175" s="442" t="s">
        <v>2096</v>
      </c>
      <c r="K175" s="443">
        <v>2009</v>
      </c>
      <c r="L175" s="442" t="s">
        <v>2117</v>
      </c>
      <c r="M175" s="441">
        <v>43985</v>
      </c>
      <c r="N175" s="441">
        <f>EDATE(M175,60)</f>
        <v>45811</v>
      </c>
      <c r="O175" s="440" t="s">
        <v>2518</v>
      </c>
      <c r="P175" s="439">
        <v>602668264</v>
      </c>
      <c r="Q175" t="s">
        <v>2375</v>
      </c>
    </row>
    <row r="176" spans="2:17" x14ac:dyDescent="0.25">
      <c r="B176" s="449">
        <v>176</v>
      </c>
      <c r="C176" s="544" t="s">
        <v>53</v>
      </c>
      <c r="D176" s="484" t="s">
        <v>2098</v>
      </c>
      <c r="E176" s="446" t="s">
        <v>16</v>
      </c>
      <c r="F176" s="482">
        <v>11.217000000000001</v>
      </c>
      <c r="G176" s="482" t="s">
        <v>2097</v>
      </c>
      <c r="H176" s="444">
        <v>1980</v>
      </c>
      <c r="I176" s="461">
        <v>44986</v>
      </c>
      <c r="J176" s="442" t="s">
        <v>2096</v>
      </c>
      <c r="K176" s="443" t="s">
        <v>2095</v>
      </c>
      <c r="L176" s="442" t="s">
        <v>2094</v>
      </c>
      <c r="M176" s="441">
        <v>45008</v>
      </c>
      <c r="N176" s="441">
        <f>EDATE(M176,60)</f>
        <v>46835</v>
      </c>
      <c r="O176" s="440" t="s">
        <v>2518</v>
      </c>
      <c r="P176" s="439">
        <v>602668264</v>
      </c>
      <c r="Q176" t="s">
        <v>1111</v>
      </c>
    </row>
    <row r="177" spans="2:17" x14ac:dyDescent="0.25">
      <c r="B177" s="449">
        <v>177</v>
      </c>
      <c r="C177" s="590" t="s">
        <v>53</v>
      </c>
      <c r="D177" s="484" t="s">
        <v>1905</v>
      </c>
      <c r="E177" s="446" t="s">
        <v>16</v>
      </c>
      <c r="F177" s="482">
        <v>17.512</v>
      </c>
      <c r="G177" s="482" t="s">
        <v>1904</v>
      </c>
      <c r="H177" s="519">
        <v>2006</v>
      </c>
      <c r="I177" s="442">
        <v>43586</v>
      </c>
      <c r="J177" s="479" t="s">
        <v>14</v>
      </c>
      <c r="K177" s="462">
        <v>2006</v>
      </c>
      <c r="L177" s="485" t="s">
        <v>2612</v>
      </c>
      <c r="M177" s="452">
        <v>43600</v>
      </c>
      <c r="N177" s="452">
        <f>EDATE(M177,60)</f>
        <v>45427</v>
      </c>
      <c r="O177" s="440" t="s">
        <v>2596</v>
      </c>
      <c r="P177" s="439">
        <v>602117762</v>
      </c>
      <c r="Q177" t="s">
        <v>527</v>
      </c>
    </row>
    <row r="178" spans="2:17" x14ac:dyDescent="0.25">
      <c r="B178" s="449">
        <v>178</v>
      </c>
      <c r="C178" s="544" t="s">
        <v>53</v>
      </c>
      <c r="D178" s="484" t="s">
        <v>1780</v>
      </c>
      <c r="E178" s="446" t="s">
        <v>16</v>
      </c>
      <c r="F178" s="482">
        <v>21.504000000000001</v>
      </c>
      <c r="G178" s="482" t="s">
        <v>1779</v>
      </c>
      <c r="H178" s="444">
        <v>2019</v>
      </c>
      <c r="I178" s="442">
        <v>43678</v>
      </c>
      <c r="J178" s="442" t="s">
        <v>569</v>
      </c>
      <c r="K178" s="480">
        <v>2019</v>
      </c>
      <c r="L178" s="442" t="s">
        <v>1778</v>
      </c>
      <c r="M178" s="441">
        <v>45526</v>
      </c>
      <c r="N178" s="441">
        <f>EDATE(M178,60)</f>
        <v>47352</v>
      </c>
      <c r="O178" s="440" t="s">
        <v>2518</v>
      </c>
      <c r="P178" s="439">
        <v>602668264</v>
      </c>
      <c r="Q178" t="s">
        <v>376</v>
      </c>
    </row>
    <row r="179" spans="2:17" x14ac:dyDescent="0.25">
      <c r="B179" s="449">
        <v>179</v>
      </c>
      <c r="C179" s="544" t="s">
        <v>53</v>
      </c>
      <c r="D179" s="484" t="s">
        <v>1764</v>
      </c>
      <c r="E179" s="446" t="s">
        <v>16</v>
      </c>
      <c r="F179" s="482">
        <v>22.693999999999999</v>
      </c>
      <c r="G179" s="482" t="s">
        <v>1763</v>
      </c>
      <c r="H179" s="444">
        <v>2019</v>
      </c>
      <c r="I179" s="442">
        <v>43678</v>
      </c>
      <c r="J179" s="442" t="s">
        <v>569</v>
      </c>
      <c r="K179" s="480">
        <v>2019</v>
      </c>
      <c r="L179" s="442" t="s">
        <v>1762</v>
      </c>
      <c r="M179" s="441">
        <v>45526</v>
      </c>
      <c r="N179" s="441">
        <f>EDATE(M179,60)</f>
        <v>47352</v>
      </c>
      <c r="O179" s="440" t="s">
        <v>2518</v>
      </c>
      <c r="P179" s="439">
        <v>602668264</v>
      </c>
      <c r="Q179" t="s">
        <v>370</v>
      </c>
    </row>
    <row r="180" spans="2:17" x14ac:dyDescent="0.25">
      <c r="B180" s="449">
        <v>180</v>
      </c>
      <c r="C180" s="590" t="s">
        <v>53</v>
      </c>
      <c r="D180" s="484" t="s">
        <v>17</v>
      </c>
      <c r="E180" s="510" t="s">
        <v>16</v>
      </c>
      <c r="F180" s="482">
        <v>25.422999999999998</v>
      </c>
      <c r="G180" s="482" t="s">
        <v>1701</v>
      </c>
      <c r="H180" s="444">
        <v>2002</v>
      </c>
      <c r="I180" s="442">
        <v>44805</v>
      </c>
      <c r="J180" s="479" t="s">
        <v>333</v>
      </c>
      <c r="K180" s="444">
        <v>2002</v>
      </c>
      <c r="L180" s="489" t="s">
        <v>1700</v>
      </c>
      <c r="M180" s="441">
        <v>44811</v>
      </c>
      <c r="N180" s="441">
        <f>EDATE(M180,60)</f>
        <v>46637</v>
      </c>
      <c r="O180" s="440" t="s">
        <v>2518</v>
      </c>
      <c r="P180" s="439">
        <v>602668264</v>
      </c>
      <c r="Q180" t="s">
        <v>1264</v>
      </c>
    </row>
    <row r="181" spans="2:17" x14ac:dyDescent="0.25">
      <c r="B181" s="589">
        <v>181</v>
      </c>
      <c r="C181" s="544" t="s">
        <v>53</v>
      </c>
      <c r="D181" s="484" t="s">
        <v>17</v>
      </c>
      <c r="E181" s="446" t="s">
        <v>16</v>
      </c>
      <c r="F181" s="482">
        <v>26.539000000000001</v>
      </c>
      <c r="G181" s="482" t="s">
        <v>1674</v>
      </c>
      <c r="H181" s="444">
        <v>1974</v>
      </c>
      <c r="I181" s="479">
        <v>45047</v>
      </c>
      <c r="J181" s="479" t="s">
        <v>24</v>
      </c>
      <c r="K181" s="480">
        <v>1973</v>
      </c>
      <c r="L181" s="479" t="s">
        <v>1673</v>
      </c>
      <c r="M181" s="441">
        <v>45070</v>
      </c>
      <c r="N181" s="441">
        <f>EDATE(M181,60)</f>
        <v>46897</v>
      </c>
      <c r="O181" s="440" t="s">
        <v>2596</v>
      </c>
      <c r="P181" s="439">
        <v>602117762</v>
      </c>
      <c r="Q181" t="s">
        <v>1029</v>
      </c>
    </row>
    <row r="182" spans="2:17" x14ac:dyDescent="0.25">
      <c r="B182" s="589">
        <v>182</v>
      </c>
      <c r="C182" s="544" t="s">
        <v>53</v>
      </c>
      <c r="D182" s="484" t="s">
        <v>1616</v>
      </c>
      <c r="E182" s="481" t="s">
        <v>16</v>
      </c>
      <c r="F182" s="482">
        <v>32.143999999999998</v>
      </c>
      <c r="G182" s="482" t="s">
        <v>1622</v>
      </c>
      <c r="H182" s="444">
        <v>1973</v>
      </c>
      <c r="I182" s="554">
        <v>43952</v>
      </c>
      <c r="J182" s="442" t="s">
        <v>34</v>
      </c>
      <c r="K182" s="588">
        <v>2015</v>
      </c>
      <c r="L182" s="554" t="s">
        <v>1621</v>
      </c>
      <c r="M182" s="441">
        <v>43978</v>
      </c>
      <c r="N182" s="441">
        <f>EDATE(M182,60)</f>
        <v>45804</v>
      </c>
      <c r="O182" s="440" t="s">
        <v>2609</v>
      </c>
      <c r="P182" s="439">
        <v>724450266</v>
      </c>
      <c r="Q182" t="s">
        <v>2386</v>
      </c>
    </row>
    <row r="183" spans="2:17" x14ac:dyDescent="0.25">
      <c r="B183" s="449">
        <v>183</v>
      </c>
      <c r="C183" s="579" t="s">
        <v>53</v>
      </c>
      <c r="D183" s="578" t="s">
        <v>833</v>
      </c>
      <c r="E183" s="580" t="s">
        <v>16</v>
      </c>
      <c r="F183" s="576">
        <v>137.77500000000001</v>
      </c>
      <c r="G183" s="576" t="s">
        <v>832</v>
      </c>
      <c r="H183" s="575">
        <v>2005</v>
      </c>
      <c r="I183" s="554">
        <v>43983</v>
      </c>
      <c r="J183" s="479" t="s">
        <v>14</v>
      </c>
      <c r="K183" s="462">
        <v>2005</v>
      </c>
      <c r="L183" s="554" t="s">
        <v>831</v>
      </c>
      <c r="M183" s="441">
        <v>44005</v>
      </c>
      <c r="N183" s="441">
        <f>EDATE(M183,60)</f>
        <v>45831</v>
      </c>
      <c r="O183" s="440" t="s">
        <v>2609</v>
      </c>
      <c r="P183" s="439">
        <v>724450266</v>
      </c>
      <c r="Q183" t="s">
        <v>2334</v>
      </c>
    </row>
    <row r="184" spans="2:17" x14ac:dyDescent="0.25">
      <c r="B184" s="449">
        <v>184</v>
      </c>
      <c r="C184" s="579" t="s">
        <v>53</v>
      </c>
      <c r="D184" s="578" t="s">
        <v>810</v>
      </c>
      <c r="E184" s="580" t="s">
        <v>16</v>
      </c>
      <c r="F184" s="576">
        <v>142.697</v>
      </c>
      <c r="G184" s="576" t="s">
        <v>809</v>
      </c>
      <c r="H184" s="575">
        <v>1998</v>
      </c>
      <c r="I184" s="554">
        <v>45047</v>
      </c>
      <c r="J184" s="554" t="s">
        <v>808</v>
      </c>
      <c r="K184" s="588" t="s">
        <v>807</v>
      </c>
      <c r="L184" s="554" t="s">
        <v>806</v>
      </c>
      <c r="M184" s="441">
        <v>45070</v>
      </c>
      <c r="N184" s="441">
        <f>EDATE(M184,60)</f>
        <v>46897</v>
      </c>
      <c r="O184" s="440" t="s">
        <v>2518</v>
      </c>
      <c r="P184" s="439">
        <v>602668264</v>
      </c>
      <c r="Q184" t="s">
        <v>1023</v>
      </c>
    </row>
    <row r="185" spans="2:17" x14ac:dyDescent="0.25">
      <c r="B185" s="449">
        <v>185</v>
      </c>
      <c r="C185" s="579" t="s">
        <v>53</v>
      </c>
      <c r="D185" s="578" t="s">
        <v>795</v>
      </c>
      <c r="E185" s="577" t="s">
        <v>16</v>
      </c>
      <c r="F185" s="576" t="s">
        <v>2611</v>
      </c>
      <c r="G185" s="576" t="s">
        <v>2610</v>
      </c>
      <c r="H185" s="575">
        <v>2005</v>
      </c>
      <c r="I185" s="554">
        <v>43983</v>
      </c>
      <c r="J185" s="479" t="s">
        <v>333</v>
      </c>
      <c r="K185" s="462">
        <v>2005</v>
      </c>
      <c r="L185" s="554" t="s">
        <v>793</v>
      </c>
      <c r="M185" s="441">
        <v>44005</v>
      </c>
      <c r="N185" s="441">
        <f>EDATE(M185,60)</f>
        <v>45831</v>
      </c>
      <c r="O185" s="440" t="s">
        <v>2609</v>
      </c>
      <c r="P185" s="439">
        <v>724450266</v>
      </c>
      <c r="Q185" t="s">
        <v>2322</v>
      </c>
    </row>
    <row r="186" spans="2:17" x14ac:dyDescent="0.25">
      <c r="B186" s="449">
        <v>186</v>
      </c>
      <c r="C186" s="579" t="s">
        <v>53</v>
      </c>
      <c r="D186" s="578" t="s">
        <v>789</v>
      </c>
      <c r="E186" s="577" t="s">
        <v>16</v>
      </c>
      <c r="F186" s="576">
        <v>145.935</v>
      </c>
      <c r="G186" s="576" t="s">
        <v>788</v>
      </c>
      <c r="H186" s="575">
        <v>2005</v>
      </c>
      <c r="I186" s="554">
        <v>43983</v>
      </c>
      <c r="J186" s="479" t="s">
        <v>333</v>
      </c>
      <c r="K186" s="462">
        <v>2005</v>
      </c>
      <c r="L186" s="554" t="s">
        <v>787</v>
      </c>
      <c r="M186" s="441">
        <v>44005</v>
      </c>
      <c r="N186" s="441">
        <f>EDATE(M186,60)</f>
        <v>45831</v>
      </c>
      <c r="O186" s="440" t="s">
        <v>2609</v>
      </c>
      <c r="P186" s="439">
        <v>724450266</v>
      </c>
      <c r="Q186" t="s">
        <v>2328</v>
      </c>
    </row>
    <row r="187" spans="2:17" x14ac:dyDescent="0.25">
      <c r="B187" s="449">
        <v>187</v>
      </c>
      <c r="C187" s="579" t="s">
        <v>53</v>
      </c>
      <c r="D187" s="578" t="s">
        <v>783</v>
      </c>
      <c r="E187" s="577" t="s">
        <v>16</v>
      </c>
      <c r="F187" s="576">
        <v>146.09100000000001</v>
      </c>
      <c r="G187" s="576" t="s">
        <v>782</v>
      </c>
      <c r="H187" s="575">
        <v>2005</v>
      </c>
      <c r="I187" s="479">
        <v>44013</v>
      </c>
      <c r="J187" s="479" t="s">
        <v>333</v>
      </c>
      <c r="K187" s="462">
        <v>2005</v>
      </c>
      <c r="L187" s="479" t="s">
        <v>781</v>
      </c>
      <c r="M187" s="441">
        <v>44019</v>
      </c>
      <c r="N187" s="441">
        <f>EDATE(M187,60)</f>
        <v>45845</v>
      </c>
      <c r="O187" s="440" t="s">
        <v>2609</v>
      </c>
      <c r="P187" s="439">
        <v>724450266</v>
      </c>
      <c r="Q187" t="s">
        <v>2290</v>
      </c>
    </row>
    <row r="188" spans="2:17" x14ac:dyDescent="0.25">
      <c r="B188" s="449">
        <v>188</v>
      </c>
      <c r="C188" s="579" t="s">
        <v>53</v>
      </c>
      <c r="D188" s="578" t="s">
        <v>777</v>
      </c>
      <c r="E188" s="577" t="s">
        <v>16</v>
      </c>
      <c r="F188" s="576">
        <v>146.80699999999999</v>
      </c>
      <c r="G188" s="576" t="s">
        <v>776</v>
      </c>
      <c r="H188" s="575">
        <v>2005</v>
      </c>
      <c r="I188" s="479">
        <v>44013</v>
      </c>
      <c r="J188" s="479" t="s">
        <v>14</v>
      </c>
      <c r="K188" s="462">
        <v>2005</v>
      </c>
      <c r="L188" s="479" t="s">
        <v>775</v>
      </c>
      <c r="M188" s="441">
        <v>44019</v>
      </c>
      <c r="N188" s="441">
        <f>EDATE(M188,60)</f>
        <v>45845</v>
      </c>
      <c r="O188" s="440" t="s">
        <v>2609</v>
      </c>
      <c r="P188" s="439">
        <v>724450266</v>
      </c>
      <c r="Q188" t="s">
        <v>2284</v>
      </c>
    </row>
    <row r="189" spans="2:17" x14ac:dyDescent="0.25">
      <c r="B189" s="449">
        <v>189</v>
      </c>
      <c r="C189" s="579" t="s">
        <v>53</v>
      </c>
      <c r="D189" s="578" t="s">
        <v>771</v>
      </c>
      <c r="E189" s="577" t="s">
        <v>16</v>
      </c>
      <c r="F189" s="576">
        <v>147.21799999999999</v>
      </c>
      <c r="G189" s="576" t="s">
        <v>770</v>
      </c>
      <c r="H189" s="575">
        <v>2005</v>
      </c>
      <c r="I189" s="479">
        <v>44013</v>
      </c>
      <c r="J189" s="479" t="s">
        <v>14</v>
      </c>
      <c r="K189" s="462">
        <v>2005</v>
      </c>
      <c r="L189" s="479" t="s">
        <v>769</v>
      </c>
      <c r="M189" s="441">
        <v>44019</v>
      </c>
      <c r="N189" s="441">
        <f>EDATE(M189,60)</f>
        <v>45845</v>
      </c>
      <c r="O189" s="440" t="s">
        <v>2609</v>
      </c>
      <c r="P189" s="439">
        <v>724450266</v>
      </c>
      <c r="Q189" t="s">
        <v>2277</v>
      </c>
    </row>
    <row r="190" spans="2:17" x14ac:dyDescent="0.25">
      <c r="B190" s="449">
        <v>190</v>
      </c>
      <c r="C190" s="587" t="s">
        <v>53</v>
      </c>
      <c r="D190" s="586" t="s">
        <v>732</v>
      </c>
      <c r="E190" s="585" t="s">
        <v>16</v>
      </c>
      <c r="F190" s="584">
        <v>150.196</v>
      </c>
      <c r="G190" s="584" t="s">
        <v>731</v>
      </c>
      <c r="H190" s="583">
        <v>2022</v>
      </c>
      <c r="I190" s="581">
        <v>44593</v>
      </c>
      <c r="J190" s="471" t="s">
        <v>34</v>
      </c>
      <c r="K190" s="582">
        <v>2022</v>
      </c>
      <c r="L190" s="581" t="s">
        <v>730</v>
      </c>
      <c r="M190" s="469">
        <v>44601</v>
      </c>
      <c r="N190" s="469">
        <f>EDATE(M190,60)</f>
        <v>46427</v>
      </c>
      <c r="O190" s="526"/>
      <c r="P190" s="503"/>
      <c r="Q190" t="s">
        <v>1520</v>
      </c>
    </row>
    <row r="191" spans="2:17" x14ac:dyDescent="0.25">
      <c r="B191" s="449">
        <v>191</v>
      </c>
      <c r="C191" s="579" t="s">
        <v>53</v>
      </c>
      <c r="D191" s="578" t="s">
        <v>712</v>
      </c>
      <c r="E191" s="580" t="s">
        <v>16</v>
      </c>
      <c r="F191" s="576">
        <v>152.55099999999999</v>
      </c>
      <c r="G191" s="576" t="s">
        <v>711</v>
      </c>
      <c r="H191" s="575">
        <v>2005</v>
      </c>
      <c r="I191" s="554">
        <v>43952</v>
      </c>
      <c r="J191" s="479" t="s">
        <v>333</v>
      </c>
      <c r="K191" s="462">
        <v>2005</v>
      </c>
      <c r="L191" s="554" t="s">
        <v>710</v>
      </c>
      <c r="M191" s="441">
        <v>43972</v>
      </c>
      <c r="N191" s="441">
        <f>EDATE(M191,60)</f>
        <v>45798</v>
      </c>
      <c r="O191" s="440" t="s">
        <v>2609</v>
      </c>
      <c r="P191" s="439">
        <v>724450266</v>
      </c>
      <c r="Q191" t="s">
        <v>2405</v>
      </c>
    </row>
    <row r="192" spans="2:17" x14ac:dyDescent="0.25">
      <c r="B192" s="449">
        <v>192</v>
      </c>
      <c r="C192" s="579" t="s">
        <v>53</v>
      </c>
      <c r="D192" s="578" t="s">
        <v>696</v>
      </c>
      <c r="E192" s="577" t="s">
        <v>16</v>
      </c>
      <c r="F192" s="576">
        <v>153.054</v>
      </c>
      <c r="G192" s="576" t="s">
        <v>706</v>
      </c>
      <c r="H192" s="575">
        <v>2005</v>
      </c>
      <c r="I192" s="554">
        <v>43952</v>
      </c>
      <c r="J192" s="479" t="s">
        <v>333</v>
      </c>
      <c r="K192" s="462">
        <v>2005</v>
      </c>
      <c r="L192" s="554" t="s">
        <v>705</v>
      </c>
      <c r="M192" s="441">
        <v>43972</v>
      </c>
      <c r="N192" s="441">
        <f>EDATE(M192,60)</f>
        <v>45798</v>
      </c>
      <c r="O192" s="440" t="s">
        <v>2609</v>
      </c>
      <c r="P192" s="439">
        <v>724450266</v>
      </c>
      <c r="Q192" t="s">
        <v>2399</v>
      </c>
    </row>
    <row r="193" spans="2:17" x14ac:dyDescent="0.25">
      <c r="B193" s="449">
        <v>193</v>
      </c>
      <c r="C193" s="579" t="s">
        <v>53</v>
      </c>
      <c r="D193" s="578" t="s">
        <v>696</v>
      </c>
      <c r="E193" s="577" t="s">
        <v>16</v>
      </c>
      <c r="F193" s="576">
        <v>153.37899999999999</v>
      </c>
      <c r="G193" s="576" t="s">
        <v>695</v>
      </c>
      <c r="H193" s="575">
        <v>2005</v>
      </c>
      <c r="I193" s="554">
        <v>43952</v>
      </c>
      <c r="J193" s="479" t="s">
        <v>333</v>
      </c>
      <c r="K193" s="462">
        <v>2005</v>
      </c>
      <c r="L193" s="554" t="s">
        <v>694</v>
      </c>
      <c r="M193" s="441">
        <v>43972</v>
      </c>
      <c r="N193" s="441">
        <f>EDATE(M193,60)</f>
        <v>45798</v>
      </c>
      <c r="O193" s="440" t="s">
        <v>2609</v>
      </c>
      <c r="P193" s="439">
        <v>724450266</v>
      </c>
      <c r="Q193" t="s">
        <v>2392</v>
      </c>
    </row>
    <row r="194" spans="2:17" x14ac:dyDescent="0.25">
      <c r="B194" s="449">
        <v>194</v>
      </c>
      <c r="C194" s="532" t="s">
        <v>53</v>
      </c>
      <c r="D194" s="492" t="s">
        <v>943</v>
      </c>
      <c r="E194" s="446" t="s">
        <v>513</v>
      </c>
      <c r="F194" s="463">
        <v>117.86</v>
      </c>
      <c r="G194" s="463" t="s">
        <v>942</v>
      </c>
      <c r="H194" s="462">
        <v>2004</v>
      </c>
      <c r="I194" s="442">
        <v>45017</v>
      </c>
      <c r="J194" s="479" t="s">
        <v>333</v>
      </c>
      <c r="K194" s="462">
        <v>2004</v>
      </c>
      <c r="L194" s="479" t="s">
        <v>941</v>
      </c>
      <c r="M194" s="441">
        <v>45040</v>
      </c>
      <c r="N194" s="441">
        <f>EDATE(M194,60)</f>
        <v>46867</v>
      </c>
      <c r="O194" s="440" t="s">
        <v>2565</v>
      </c>
      <c r="P194" s="439">
        <v>724862430</v>
      </c>
      <c r="Q194" t="s">
        <v>1075</v>
      </c>
    </row>
    <row r="195" spans="2:17" x14ac:dyDescent="0.25">
      <c r="B195" s="449">
        <v>195</v>
      </c>
      <c r="C195" s="532" t="s">
        <v>53</v>
      </c>
      <c r="D195" s="492" t="s">
        <v>936</v>
      </c>
      <c r="E195" s="446" t="s">
        <v>513</v>
      </c>
      <c r="F195" s="463" t="s">
        <v>2608</v>
      </c>
      <c r="G195" s="463" t="s">
        <v>2607</v>
      </c>
      <c r="H195" s="462">
        <v>2004</v>
      </c>
      <c r="I195" s="442">
        <v>44317</v>
      </c>
      <c r="J195" s="479" t="s">
        <v>333</v>
      </c>
      <c r="K195" s="443">
        <v>2004</v>
      </c>
      <c r="L195" s="442" t="s">
        <v>934</v>
      </c>
      <c r="M195" s="441">
        <v>44342</v>
      </c>
      <c r="N195" s="441">
        <f>EDATE(M195,60)</f>
        <v>46168</v>
      </c>
      <c r="O195" s="440" t="s">
        <v>2605</v>
      </c>
      <c r="P195" s="439">
        <v>725339118</v>
      </c>
      <c r="Q195" t="s">
        <v>1867</v>
      </c>
    </row>
    <row r="196" spans="2:17" x14ac:dyDescent="0.25">
      <c r="B196" s="449">
        <v>196</v>
      </c>
      <c r="C196" s="574" t="s">
        <v>53</v>
      </c>
      <c r="D196" s="573" t="s">
        <v>2448</v>
      </c>
      <c r="E196" s="541" t="s">
        <v>513</v>
      </c>
      <c r="F196" s="572">
        <v>0.503</v>
      </c>
      <c r="G196" s="572"/>
      <c r="H196" s="571">
        <v>1994</v>
      </c>
      <c r="I196" s="570"/>
      <c r="J196" s="570" t="s">
        <v>2447</v>
      </c>
      <c r="K196" s="571"/>
      <c r="L196" s="570"/>
      <c r="M196" s="536">
        <v>34335</v>
      </c>
      <c r="N196" s="536">
        <f>EDATE(M196,60)</f>
        <v>36161</v>
      </c>
      <c r="O196" s="535"/>
      <c r="P196" s="534"/>
    </row>
    <row r="197" spans="2:17" x14ac:dyDescent="0.25">
      <c r="B197" s="449">
        <v>197</v>
      </c>
      <c r="C197" s="532" t="s">
        <v>53</v>
      </c>
      <c r="D197" s="492" t="s">
        <v>907</v>
      </c>
      <c r="E197" s="446" t="s">
        <v>513</v>
      </c>
      <c r="F197" s="463">
        <v>122.02200000000001</v>
      </c>
      <c r="G197" s="463" t="s">
        <v>929</v>
      </c>
      <c r="H197" s="462">
        <v>2011</v>
      </c>
      <c r="I197" s="442">
        <v>44652</v>
      </c>
      <c r="J197" s="479" t="s">
        <v>333</v>
      </c>
      <c r="K197" s="462">
        <v>2011</v>
      </c>
      <c r="L197" s="489" t="s">
        <v>928</v>
      </c>
      <c r="M197" s="441">
        <v>44663</v>
      </c>
      <c r="N197" s="441">
        <f>EDATE(M197,60)</f>
        <v>46489</v>
      </c>
      <c r="O197" s="440" t="s">
        <v>2565</v>
      </c>
      <c r="P197" s="439">
        <v>724862430</v>
      </c>
      <c r="Q197" t="s">
        <v>1470</v>
      </c>
    </row>
    <row r="198" spans="2:17" x14ac:dyDescent="0.25">
      <c r="B198" s="449">
        <v>198</v>
      </c>
      <c r="C198" s="532" t="s">
        <v>53</v>
      </c>
      <c r="D198" s="492" t="s">
        <v>907</v>
      </c>
      <c r="E198" s="446" t="s">
        <v>513</v>
      </c>
      <c r="F198" s="463">
        <v>122.72199999999999</v>
      </c>
      <c r="G198" s="463" t="s">
        <v>923</v>
      </c>
      <c r="H198" s="462">
        <v>2002</v>
      </c>
      <c r="I198" s="442">
        <v>44652</v>
      </c>
      <c r="J198" s="479" t="s">
        <v>333</v>
      </c>
      <c r="K198" s="462">
        <v>2002</v>
      </c>
      <c r="L198" s="489" t="s">
        <v>922</v>
      </c>
      <c r="M198" s="441">
        <v>44663</v>
      </c>
      <c r="N198" s="441">
        <f>EDATE(M198,60)</f>
        <v>46489</v>
      </c>
      <c r="O198" s="440" t="s">
        <v>2565</v>
      </c>
      <c r="P198" s="439">
        <v>724862430</v>
      </c>
      <c r="Q198" t="s">
        <v>1466</v>
      </c>
    </row>
    <row r="199" spans="2:17" x14ac:dyDescent="0.25">
      <c r="B199" s="449">
        <v>199</v>
      </c>
      <c r="C199" s="532" t="s">
        <v>53</v>
      </c>
      <c r="D199" s="492" t="s">
        <v>907</v>
      </c>
      <c r="E199" s="446" t="s">
        <v>513</v>
      </c>
      <c r="F199" s="463" t="s">
        <v>2606</v>
      </c>
      <c r="G199" s="463" t="s">
        <v>913</v>
      </c>
      <c r="H199" s="462">
        <v>2008</v>
      </c>
      <c r="I199" s="479">
        <v>45078</v>
      </c>
      <c r="J199" s="479" t="s">
        <v>333</v>
      </c>
      <c r="K199" s="462">
        <v>2008</v>
      </c>
      <c r="L199" s="479" t="s">
        <v>912</v>
      </c>
      <c r="M199" s="441">
        <v>45078</v>
      </c>
      <c r="N199" s="441">
        <f>EDATE(M199,60)</f>
        <v>46905</v>
      </c>
      <c r="O199" s="440" t="s">
        <v>2605</v>
      </c>
      <c r="P199" s="439">
        <v>725339118</v>
      </c>
      <c r="Q199" t="s">
        <v>1003</v>
      </c>
    </row>
    <row r="200" spans="2:17" x14ac:dyDescent="0.25">
      <c r="B200" s="449">
        <v>200</v>
      </c>
      <c r="C200" s="532" t="s">
        <v>53</v>
      </c>
      <c r="D200" s="492" t="s">
        <v>907</v>
      </c>
      <c r="E200" s="446" t="s">
        <v>513</v>
      </c>
      <c r="F200" s="463">
        <v>124.88200000000001</v>
      </c>
      <c r="G200" s="463" t="s">
        <v>906</v>
      </c>
      <c r="H200" s="462">
        <v>1989</v>
      </c>
      <c r="I200" s="442">
        <v>44317</v>
      </c>
      <c r="J200" s="442" t="s">
        <v>859</v>
      </c>
      <c r="K200" s="443">
        <v>1989</v>
      </c>
      <c r="L200" s="442" t="s">
        <v>905</v>
      </c>
      <c r="M200" s="441">
        <v>45519</v>
      </c>
      <c r="N200" s="441">
        <f>EDATE(M200,60)</f>
        <v>47345</v>
      </c>
      <c r="O200" s="440" t="s">
        <v>2605</v>
      </c>
      <c r="P200" s="439">
        <v>725339118</v>
      </c>
      <c r="Q200" t="s">
        <v>388</v>
      </c>
    </row>
    <row r="201" spans="2:17" x14ac:dyDescent="0.25">
      <c r="B201" s="449">
        <v>201</v>
      </c>
      <c r="C201" s="532" t="s">
        <v>53</v>
      </c>
      <c r="D201" s="492" t="s">
        <v>901</v>
      </c>
      <c r="E201" s="446" t="s">
        <v>513</v>
      </c>
      <c r="F201" s="463">
        <v>127.88500000000001</v>
      </c>
      <c r="G201" s="463" t="s">
        <v>900</v>
      </c>
      <c r="H201" s="462">
        <v>1989</v>
      </c>
      <c r="I201" s="442">
        <v>44317</v>
      </c>
      <c r="J201" s="442" t="s">
        <v>859</v>
      </c>
      <c r="K201" s="462">
        <v>1989</v>
      </c>
      <c r="L201" s="442" t="s">
        <v>899</v>
      </c>
      <c r="M201" s="441">
        <v>45519</v>
      </c>
      <c r="N201" s="441">
        <f>EDATE(M201,60)</f>
        <v>47345</v>
      </c>
      <c r="O201" s="440" t="s">
        <v>2605</v>
      </c>
      <c r="P201" s="439">
        <v>725339118</v>
      </c>
      <c r="Q201" t="s">
        <v>387</v>
      </c>
    </row>
    <row r="202" spans="2:17" x14ac:dyDescent="0.25">
      <c r="B202" s="449">
        <v>202</v>
      </c>
      <c r="C202" s="532" t="s">
        <v>53</v>
      </c>
      <c r="D202" s="492" t="s">
        <v>893</v>
      </c>
      <c r="E202" s="446" t="s">
        <v>513</v>
      </c>
      <c r="F202" s="463">
        <v>129.54499999999999</v>
      </c>
      <c r="G202" s="463" t="s">
        <v>892</v>
      </c>
      <c r="H202" s="462">
        <v>1988</v>
      </c>
      <c r="I202" s="479">
        <v>44256</v>
      </c>
      <c r="J202" s="479" t="s">
        <v>891</v>
      </c>
      <c r="K202" s="462">
        <v>1988</v>
      </c>
      <c r="L202" s="479" t="s">
        <v>890</v>
      </c>
      <c r="M202" s="441">
        <v>44279</v>
      </c>
      <c r="N202" s="441">
        <f>EDATE(M202,60)</f>
        <v>46105</v>
      </c>
      <c r="O202" s="440" t="s">
        <v>2565</v>
      </c>
      <c r="P202" s="439">
        <v>724862430</v>
      </c>
      <c r="Q202" t="s">
        <v>1938</v>
      </c>
    </row>
    <row r="203" spans="2:17" x14ac:dyDescent="0.25">
      <c r="B203" s="449">
        <v>203</v>
      </c>
      <c r="C203" s="548" t="s">
        <v>53</v>
      </c>
      <c r="D203" s="547" t="s">
        <v>847</v>
      </c>
      <c r="E203" s="549" t="s">
        <v>513</v>
      </c>
      <c r="F203" s="506">
        <v>134.661</v>
      </c>
      <c r="G203" s="506" t="s">
        <v>878</v>
      </c>
      <c r="H203" s="470">
        <v>2019</v>
      </c>
      <c r="I203" s="471">
        <v>44348</v>
      </c>
      <c r="J203" s="471" t="s">
        <v>569</v>
      </c>
      <c r="K203" s="470">
        <v>2019</v>
      </c>
      <c r="L203" s="453" t="s">
        <v>877</v>
      </c>
      <c r="M203" s="452">
        <v>44356</v>
      </c>
      <c r="N203" s="452">
        <f>EDATE(M203,60)</f>
        <v>46182</v>
      </c>
      <c r="O203" s="550" t="s">
        <v>2565</v>
      </c>
      <c r="P203" s="503">
        <v>724862430</v>
      </c>
      <c r="Q203" t="s">
        <v>1847</v>
      </c>
    </row>
    <row r="204" spans="2:17" x14ac:dyDescent="0.25">
      <c r="B204" s="449">
        <v>204</v>
      </c>
      <c r="C204" s="532" t="s">
        <v>53</v>
      </c>
      <c r="D204" s="492" t="s">
        <v>847</v>
      </c>
      <c r="E204" s="446" t="s">
        <v>513</v>
      </c>
      <c r="F204" s="463">
        <v>135.95699999999999</v>
      </c>
      <c r="G204" s="463" t="s">
        <v>853</v>
      </c>
      <c r="H204" s="480">
        <v>86</v>
      </c>
      <c r="I204" s="479">
        <v>44348</v>
      </c>
      <c r="J204" s="442" t="s">
        <v>418</v>
      </c>
      <c r="K204" s="480">
        <v>2017</v>
      </c>
      <c r="L204" s="479" t="s">
        <v>852</v>
      </c>
      <c r="M204" s="441">
        <v>44356</v>
      </c>
      <c r="N204" s="441">
        <f>EDATE(M204,60)</f>
        <v>46182</v>
      </c>
      <c r="O204" s="440" t="s">
        <v>2605</v>
      </c>
      <c r="P204" s="439">
        <v>725339118</v>
      </c>
      <c r="Q204" t="s">
        <v>1841</v>
      </c>
    </row>
    <row r="205" spans="2:17" x14ac:dyDescent="0.25">
      <c r="B205" s="449">
        <v>205</v>
      </c>
      <c r="C205" s="532" t="s">
        <v>53</v>
      </c>
      <c r="D205" s="492" t="s">
        <v>847</v>
      </c>
      <c r="E205" s="446" t="s">
        <v>513</v>
      </c>
      <c r="F205" s="463">
        <v>136.464</v>
      </c>
      <c r="G205" s="463" t="s">
        <v>846</v>
      </c>
      <c r="H205" s="480">
        <v>86</v>
      </c>
      <c r="I205" s="479">
        <v>44348</v>
      </c>
      <c r="J205" s="479" t="s">
        <v>456</v>
      </c>
      <c r="K205" s="480">
        <v>2016</v>
      </c>
      <c r="L205" s="479" t="s">
        <v>845</v>
      </c>
      <c r="M205" s="441">
        <v>44356</v>
      </c>
      <c r="N205" s="441">
        <f>EDATE(M205,60)</f>
        <v>46182</v>
      </c>
      <c r="O205" s="440" t="s">
        <v>2605</v>
      </c>
      <c r="P205" s="439">
        <v>725339118</v>
      </c>
      <c r="Q205" t="s">
        <v>1836</v>
      </c>
    </row>
    <row r="206" spans="2:17" x14ac:dyDescent="0.25">
      <c r="B206" s="449">
        <v>206</v>
      </c>
      <c r="C206" s="532" t="s">
        <v>53</v>
      </c>
      <c r="D206" s="492" t="s">
        <v>840</v>
      </c>
      <c r="E206" s="446" t="s">
        <v>513</v>
      </c>
      <c r="F206" s="463">
        <v>137.47300000000001</v>
      </c>
      <c r="G206" s="463" t="s">
        <v>839</v>
      </c>
      <c r="H206" s="480">
        <v>86</v>
      </c>
      <c r="I206" s="479">
        <v>44348</v>
      </c>
      <c r="J206" s="442" t="s">
        <v>418</v>
      </c>
      <c r="K206" s="480">
        <v>2017</v>
      </c>
      <c r="L206" s="479" t="s">
        <v>838</v>
      </c>
      <c r="M206" s="441">
        <v>44356</v>
      </c>
      <c r="N206" s="441">
        <f>EDATE(M206,60)</f>
        <v>46182</v>
      </c>
      <c r="O206" s="440" t="s">
        <v>2605</v>
      </c>
      <c r="P206" s="439">
        <v>725339118</v>
      </c>
      <c r="Q206" t="s">
        <v>1833</v>
      </c>
    </row>
    <row r="207" spans="2:17" x14ac:dyDescent="0.25">
      <c r="B207" s="449">
        <v>207</v>
      </c>
      <c r="C207" s="532" t="s">
        <v>53</v>
      </c>
      <c r="D207" s="492" t="s">
        <v>802</v>
      </c>
      <c r="E207" s="446" t="s">
        <v>513</v>
      </c>
      <c r="F207" s="463">
        <v>141.40299999999999</v>
      </c>
      <c r="G207" s="463" t="s">
        <v>826</v>
      </c>
      <c r="H207" s="480">
        <v>2011</v>
      </c>
      <c r="I207" s="479">
        <v>43770</v>
      </c>
      <c r="J207" s="479" t="s">
        <v>24</v>
      </c>
      <c r="K207" s="480">
        <v>2011</v>
      </c>
      <c r="L207" s="479" t="s">
        <v>2604</v>
      </c>
      <c r="M207" s="441">
        <v>43781</v>
      </c>
      <c r="N207" s="441">
        <f>EDATE(M207,60)</f>
        <v>45608</v>
      </c>
      <c r="O207" s="440" t="s">
        <v>2601</v>
      </c>
      <c r="P207" s="439">
        <v>601375102</v>
      </c>
      <c r="Q207" t="s">
        <v>164</v>
      </c>
    </row>
    <row r="208" spans="2:17" x14ac:dyDescent="0.25">
      <c r="B208" s="449">
        <v>208</v>
      </c>
      <c r="C208" s="548" t="s">
        <v>53</v>
      </c>
      <c r="D208" s="547" t="s">
        <v>802</v>
      </c>
      <c r="E208" s="549" t="s">
        <v>513</v>
      </c>
      <c r="F208" s="506" t="s">
        <v>2603</v>
      </c>
      <c r="G208" s="506" t="s">
        <v>2602</v>
      </c>
      <c r="H208" s="470">
        <v>1997</v>
      </c>
      <c r="I208" s="438">
        <v>43983</v>
      </c>
      <c r="J208" s="438" t="s">
        <v>34</v>
      </c>
      <c r="K208" s="552">
        <v>1997</v>
      </c>
      <c r="L208" s="438" t="s">
        <v>800</v>
      </c>
      <c r="M208" s="469">
        <v>43992</v>
      </c>
      <c r="N208" s="469">
        <f>EDATE(M208,60)</f>
        <v>45818</v>
      </c>
      <c r="O208" s="550" t="s">
        <v>2601</v>
      </c>
      <c r="P208" s="439">
        <v>601375102</v>
      </c>
      <c r="Q208" t="s">
        <v>2369</v>
      </c>
    </row>
    <row r="209" spans="2:17" x14ac:dyDescent="0.25">
      <c r="B209" s="449">
        <v>209</v>
      </c>
      <c r="C209" s="532" t="s">
        <v>53</v>
      </c>
      <c r="D209" s="492" t="s">
        <v>719</v>
      </c>
      <c r="E209" s="446" t="s">
        <v>513</v>
      </c>
      <c r="F209" s="463">
        <v>147.999</v>
      </c>
      <c r="G209" s="463" t="s">
        <v>757</v>
      </c>
      <c r="H209" s="569">
        <v>2011</v>
      </c>
      <c r="I209" s="479">
        <v>45352</v>
      </c>
      <c r="J209" s="442" t="s">
        <v>333</v>
      </c>
      <c r="K209" s="443" t="s">
        <v>744</v>
      </c>
      <c r="L209" s="479" t="s">
        <v>756</v>
      </c>
      <c r="M209" s="441">
        <v>45356</v>
      </c>
      <c r="N209" s="441">
        <f>EDATE(M209,60)</f>
        <v>47182</v>
      </c>
      <c r="O209" s="440" t="s">
        <v>2601</v>
      </c>
      <c r="P209" s="439">
        <v>601375102</v>
      </c>
      <c r="Q209" t="s">
        <v>666</v>
      </c>
    </row>
    <row r="210" spans="2:17" x14ac:dyDescent="0.25">
      <c r="B210" s="449">
        <v>210</v>
      </c>
      <c r="C210" s="532" t="s">
        <v>53</v>
      </c>
      <c r="D210" s="492" t="s">
        <v>719</v>
      </c>
      <c r="E210" s="446" t="s">
        <v>513</v>
      </c>
      <c r="F210" s="463">
        <v>148.28</v>
      </c>
      <c r="G210" s="463" t="s">
        <v>751</v>
      </c>
      <c r="H210" s="462">
        <v>2011</v>
      </c>
      <c r="I210" s="479">
        <v>45352</v>
      </c>
      <c r="J210" s="442" t="s">
        <v>333</v>
      </c>
      <c r="K210" s="443">
        <v>2011</v>
      </c>
      <c r="L210" s="479" t="s">
        <v>750</v>
      </c>
      <c r="M210" s="441">
        <v>45356</v>
      </c>
      <c r="N210" s="441">
        <f>EDATE(M210,60)</f>
        <v>47182</v>
      </c>
      <c r="O210" s="440" t="s">
        <v>2601</v>
      </c>
      <c r="P210" s="439">
        <v>601375102</v>
      </c>
      <c r="Q210" t="s">
        <v>659</v>
      </c>
    </row>
    <row r="211" spans="2:17" x14ac:dyDescent="0.25">
      <c r="B211" s="449">
        <v>211</v>
      </c>
      <c r="C211" s="532" t="s">
        <v>53</v>
      </c>
      <c r="D211" s="492" t="s">
        <v>719</v>
      </c>
      <c r="E211" s="446" t="s">
        <v>513</v>
      </c>
      <c r="F211" s="463">
        <v>148.471</v>
      </c>
      <c r="G211" s="463" t="s">
        <v>745</v>
      </c>
      <c r="H211" s="462">
        <v>2011</v>
      </c>
      <c r="I211" s="479">
        <v>45352</v>
      </c>
      <c r="J211" s="442" t="s">
        <v>333</v>
      </c>
      <c r="K211" s="443" t="s">
        <v>744</v>
      </c>
      <c r="L211" s="479" t="s">
        <v>743</v>
      </c>
      <c r="M211" s="441">
        <v>45356</v>
      </c>
      <c r="N211" s="441">
        <f>EDATE(M211,60)</f>
        <v>47182</v>
      </c>
      <c r="O211" s="440" t="s">
        <v>2601</v>
      </c>
      <c r="P211" s="439">
        <v>601375102</v>
      </c>
      <c r="Q211" t="s">
        <v>653</v>
      </c>
    </row>
    <row r="212" spans="2:17" x14ac:dyDescent="0.25">
      <c r="B212" s="449">
        <v>212</v>
      </c>
      <c r="C212" s="548" t="s">
        <v>53</v>
      </c>
      <c r="D212" s="547" t="s">
        <v>719</v>
      </c>
      <c r="E212" s="549" t="s">
        <v>513</v>
      </c>
      <c r="F212" s="506">
        <v>150.637</v>
      </c>
      <c r="G212" s="506" t="s">
        <v>718</v>
      </c>
      <c r="H212" s="505">
        <v>2006</v>
      </c>
      <c r="I212" s="471">
        <v>44228</v>
      </c>
      <c r="J212" s="471" t="s">
        <v>333</v>
      </c>
      <c r="K212" s="552">
        <v>2019</v>
      </c>
      <c r="L212" s="438" t="s">
        <v>450</v>
      </c>
      <c r="M212" s="469">
        <v>44237</v>
      </c>
      <c r="N212" s="469">
        <f>EDATE(M212,60)</f>
        <v>46063</v>
      </c>
      <c r="O212" s="550" t="s">
        <v>2601</v>
      </c>
      <c r="P212" s="439">
        <v>601375102</v>
      </c>
      <c r="Q212" t="s">
        <v>2000</v>
      </c>
    </row>
    <row r="213" spans="2:17" x14ac:dyDescent="0.25">
      <c r="B213" s="449">
        <v>213</v>
      </c>
      <c r="C213" s="532" t="s">
        <v>53</v>
      </c>
      <c r="D213" s="492" t="s">
        <v>702</v>
      </c>
      <c r="E213" s="446" t="s">
        <v>513</v>
      </c>
      <c r="F213" s="463">
        <v>153.06700000000001</v>
      </c>
      <c r="G213" s="463" t="s">
        <v>701</v>
      </c>
      <c r="H213" s="462">
        <v>2006</v>
      </c>
      <c r="I213" s="479">
        <v>44228</v>
      </c>
      <c r="J213" s="479" t="s">
        <v>333</v>
      </c>
      <c r="K213" s="462">
        <v>2006</v>
      </c>
      <c r="L213" s="479" t="s">
        <v>700</v>
      </c>
      <c r="M213" s="441">
        <v>44237</v>
      </c>
      <c r="N213" s="441">
        <f>EDATE(M213,60)</f>
        <v>46063</v>
      </c>
      <c r="O213" s="440" t="s">
        <v>2601</v>
      </c>
      <c r="P213" s="439">
        <v>601375102</v>
      </c>
      <c r="Q213" t="s">
        <v>1993</v>
      </c>
    </row>
    <row r="214" spans="2:17" x14ac:dyDescent="0.25">
      <c r="B214" s="449">
        <v>214</v>
      </c>
      <c r="C214" s="532" t="s">
        <v>53</v>
      </c>
      <c r="D214" s="492" t="s">
        <v>690</v>
      </c>
      <c r="E214" s="446" t="s">
        <v>513</v>
      </c>
      <c r="F214" s="463">
        <v>155.006</v>
      </c>
      <c r="G214" s="463" t="s">
        <v>689</v>
      </c>
      <c r="H214" s="462">
        <v>2002</v>
      </c>
      <c r="I214" s="442">
        <v>44774</v>
      </c>
      <c r="J214" s="479" t="s">
        <v>333</v>
      </c>
      <c r="K214" s="444">
        <v>2002</v>
      </c>
      <c r="L214" s="442" t="s">
        <v>688</v>
      </c>
      <c r="M214" s="441">
        <v>44774</v>
      </c>
      <c r="N214" s="441">
        <f>EDATE(M214,60)</f>
        <v>46600</v>
      </c>
      <c r="O214" s="440" t="s">
        <v>2566</v>
      </c>
      <c r="P214" s="439">
        <v>724644317</v>
      </c>
      <c r="Q214" t="s">
        <v>1297</v>
      </c>
    </row>
    <row r="215" spans="2:17" x14ac:dyDescent="0.25">
      <c r="B215" s="449">
        <v>215</v>
      </c>
      <c r="C215" s="553" t="s">
        <v>53</v>
      </c>
      <c r="D215" s="492" t="s">
        <v>663</v>
      </c>
      <c r="E215" s="446" t="s">
        <v>513</v>
      </c>
      <c r="F215" s="463">
        <v>156.256</v>
      </c>
      <c r="G215" s="463" t="s">
        <v>684</v>
      </c>
      <c r="H215" s="480">
        <v>2014</v>
      </c>
      <c r="I215" s="479">
        <v>43983</v>
      </c>
      <c r="J215" s="479" t="s">
        <v>333</v>
      </c>
      <c r="K215" s="462">
        <v>2014</v>
      </c>
      <c r="L215" s="479" t="s">
        <v>683</v>
      </c>
      <c r="M215" s="441">
        <v>44001</v>
      </c>
      <c r="N215" s="441">
        <f>EDATE(M215,60)</f>
        <v>45827</v>
      </c>
      <c r="O215" s="440" t="s">
        <v>2601</v>
      </c>
      <c r="P215" s="439">
        <v>601375102</v>
      </c>
      <c r="Q215" t="s">
        <v>2345</v>
      </c>
    </row>
    <row r="216" spans="2:17" x14ac:dyDescent="0.25">
      <c r="B216" s="449">
        <v>216</v>
      </c>
      <c r="C216" s="553" t="s">
        <v>53</v>
      </c>
      <c r="D216" s="492" t="s">
        <v>663</v>
      </c>
      <c r="E216" s="446" t="s">
        <v>513</v>
      </c>
      <c r="F216" s="463">
        <v>157.25899999999999</v>
      </c>
      <c r="G216" s="463" t="s">
        <v>662</v>
      </c>
      <c r="H216" s="480">
        <v>2013</v>
      </c>
      <c r="I216" s="479">
        <v>43983</v>
      </c>
      <c r="J216" s="479" t="s">
        <v>333</v>
      </c>
      <c r="K216" s="462">
        <v>2013</v>
      </c>
      <c r="L216" s="479" t="s">
        <v>661</v>
      </c>
      <c r="M216" s="441">
        <v>44001</v>
      </c>
      <c r="N216" s="441">
        <f>EDATE(M216,60)</f>
        <v>45827</v>
      </c>
      <c r="O216" s="440" t="s">
        <v>2601</v>
      </c>
      <c r="P216" s="439">
        <v>601375102</v>
      </c>
      <c r="Q216" t="s">
        <v>2341</v>
      </c>
    </row>
    <row r="217" spans="2:17" x14ac:dyDescent="0.25">
      <c r="B217" s="449">
        <v>217</v>
      </c>
      <c r="C217" s="532" t="s">
        <v>53</v>
      </c>
      <c r="D217" s="492" t="s">
        <v>650</v>
      </c>
      <c r="E217" s="446" t="s">
        <v>513</v>
      </c>
      <c r="F217" s="463">
        <v>158.84</v>
      </c>
      <c r="G217" s="463" t="s">
        <v>656</v>
      </c>
      <c r="H217" s="480">
        <v>2013</v>
      </c>
      <c r="I217" s="479">
        <v>44075</v>
      </c>
      <c r="J217" s="479" t="s">
        <v>333</v>
      </c>
      <c r="K217" s="480">
        <v>2013</v>
      </c>
      <c r="L217" s="479" t="s">
        <v>655</v>
      </c>
      <c r="M217" s="441">
        <v>44096</v>
      </c>
      <c r="N217" s="441">
        <f>EDATE(M217,60)</f>
        <v>45922</v>
      </c>
      <c r="O217" s="440" t="s">
        <v>2547</v>
      </c>
      <c r="P217" s="439">
        <v>724862388</v>
      </c>
      <c r="Q217" t="s">
        <v>2212</v>
      </c>
    </row>
    <row r="218" spans="2:17" x14ac:dyDescent="0.25">
      <c r="B218" s="449">
        <v>218</v>
      </c>
      <c r="C218" s="532" t="s">
        <v>53</v>
      </c>
      <c r="D218" s="492" t="s">
        <v>650</v>
      </c>
      <c r="E218" s="446" t="s">
        <v>513</v>
      </c>
      <c r="F218" s="463">
        <v>159.07400000000001</v>
      </c>
      <c r="G218" s="463" t="s">
        <v>649</v>
      </c>
      <c r="H218" s="480">
        <v>2013</v>
      </c>
      <c r="I218" s="479">
        <v>44075</v>
      </c>
      <c r="J218" s="479" t="s">
        <v>333</v>
      </c>
      <c r="K218" s="480">
        <v>2013</v>
      </c>
      <c r="L218" s="479" t="s">
        <v>648</v>
      </c>
      <c r="M218" s="441">
        <v>44096</v>
      </c>
      <c r="N218" s="441">
        <f>EDATE(M218,60)</f>
        <v>45922</v>
      </c>
      <c r="O218" s="440" t="s">
        <v>2547</v>
      </c>
      <c r="P218" s="439">
        <v>724862388</v>
      </c>
      <c r="Q218" t="s">
        <v>2207</v>
      </c>
    </row>
    <row r="219" spans="2:17" x14ac:dyDescent="0.25">
      <c r="B219" s="449">
        <v>219</v>
      </c>
      <c r="C219" s="532" t="s">
        <v>53</v>
      </c>
      <c r="D219" s="492" t="s">
        <v>643</v>
      </c>
      <c r="E219" s="446" t="s">
        <v>513</v>
      </c>
      <c r="F219" s="463">
        <v>160.23099999999999</v>
      </c>
      <c r="G219" s="463" t="s">
        <v>642</v>
      </c>
      <c r="H219" s="480">
        <v>2018</v>
      </c>
      <c r="I219" s="479">
        <v>45231</v>
      </c>
      <c r="J219" s="479" t="s">
        <v>418</v>
      </c>
      <c r="K219" s="480">
        <v>2018</v>
      </c>
      <c r="L219" s="479" t="s">
        <v>641</v>
      </c>
      <c r="M219" s="530">
        <v>45232</v>
      </c>
      <c r="N219" s="530">
        <f>EDATE(M219,60)</f>
        <v>47059</v>
      </c>
      <c r="O219" s="440" t="s">
        <v>2547</v>
      </c>
      <c r="P219" s="439">
        <v>724862388</v>
      </c>
      <c r="Q219" t="s">
        <v>780</v>
      </c>
    </row>
    <row r="220" spans="2:17" x14ac:dyDescent="0.25">
      <c r="B220" s="449">
        <v>220</v>
      </c>
      <c r="C220" s="532" t="s">
        <v>53</v>
      </c>
      <c r="D220" s="492" t="s">
        <v>636</v>
      </c>
      <c r="E220" s="446" t="s">
        <v>513</v>
      </c>
      <c r="F220" s="463">
        <v>160.941</v>
      </c>
      <c r="G220" s="463" t="s">
        <v>635</v>
      </c>
      <c r="H220" s="480">
        <v>2018</v>
      </c>
      <c r="I220" s="479">
        <v>45231</v>
      </c>
      <c r="J220" s="479" t="s">
        <v>418</v>
      </c>
      <c r="K220" s="480">
        <v>2018</v>
      </c>
      <c r="L220" s="479" t="s">
        <v>634</v>
      </c>
      <c r="M220" s="530">
        <v>45232</v>
      </c>
      <c r="N220" s="530">
        <f>EDATE(M220,60)</f>
        <v>47059</v>
      </c>
      <c r="O220" s="440" t="s">
        <v>2547</v>
      </c>
      <c r="P220" s="439">
        <v>724862388</v>
      </c>
      <c r="Q220" t="s">
        <v>774</v>
      </c>
    </row>
    <row r="221" spans="2:17" x14ac:dyDescent="0.25">
      <c r="B221" s="449">
        <v>221</v>
      </c>
      <c r="C221" s="532" t="s">
        <v>53</v>
      </c>
      <c r="D221" s="492" t="s">
        <v>629</v>
      </c>
      <c r="E221" s="446" t="s">
        <v>513</v>
      </c>
      <c r="F221" s="463">
        <v>161.291</v>
      </c>
      <c r="G221" s="463" t="s">
        <v>628</v>
      </c>
      <c r="H221" s="480">
        <v>2018</v>
      </c>
      <c r="I221" s="479">
        <v>45231</v>
      </c>
      <c r="J221" s="479" t="s">
        <v>418</v>
      </c>
      <c r="K221" s="480">
        <v>2018</v>
      </c>
      <c r="L221" s="479" t="s">
        <v>627</v>
      </c>
      <c r="M221" s="530">
        <v>45232</v>
      </c>
      <c r="N221" s="530">
        <f>EDATE(M221,60)</f>
        <v>47059</v>
      </c>
      <c r="O221" s="440" t="s">
        <v>2547</v>
      </c>
      <c r="P221" s="439">
        <v>724862388</v>
      </c>
      <c r="Q221" t="s">
        <v>768</v>
      </c>
    </row>
    <row r="222" spans="2:17" x14ac:dyDescent="0.25">
      <c r="B222" s="449">
        <v>222</v>
      </c>
      <c r="C222" s="532" t="s">
        <v>53</v>
      </c>
      <c r="D222" s="492" t="s">
        <v>612</v>
      </c>
      <c r="E222" s="446" t="s">
        <v>513</v>
      </c>
      <c r="F222" s="463">
        <v>162.61000000000001</v>
      </c>
      <c r="G222" s="463" t="s">
        <v>611</v>
      </c>
      <c r="H222" s="480">
        <v>1983</v>
      </c>
      <c r="I222" s="479">
        <v>45170</v>
      </c>
      <c r="J222" s="479" t="s">
        <v>333</v>
      </c>
      <c r="K222" s="480">
        <v>1997</v>
      </c>
      <c r="L222" s="479" t="s">
        <v>2600</v>
      </c>
      <c r="M222" s="441">
        <v>44110</v>
      </c>
      <c r="N222" s="441">
        <f>EDATE(M222,60)</f>
        <v>45936</v>
      </c>
      <c r="O222" s="440" t="s">
        <v>2547</v>
      </c>
      <c r="P222" s="439">
        <v>724862388</v>
      </c>
      <c r="Q222" t="s">
        <v>910</v>
      </c>
    </row>
    <row r="223" spans="2:17" x14ac:dyDescent="0.25">
      <c r="B223" s="449">
        <v>223</v>
      </c>
      <c r="C223" s="532" t="s">
        <v>53</v>
      </c>
      <c r="D223" s="492" t="s">
        <v>604</v>
      </c>
      <c r="E223" s="446" t="s">
        <v>513</v>
      </c>
      <c r="F223" s="463">
        <v>166.435</v>
      </c>
      <c r="G223" s="463" t="s">
        <v>603</v>
      </c>
      <c r="H223" s="462">
        <v>1983</v>
      </c>
      <c r="I223" s="479">
        <v>44348</v>
      </c>
      <c r="J223" s="491" t="s">
        <v>463</v>
      </c>
      <c r="K223" s="568"/>
      <c r="L223" s="479" t="s">
        <v>602</v>
      </c>
      <c r="M223" s="441">
        <v>44362</v>
      </c>
      <c r="N223" s="441">
        <f>EDATE(M223,60)</f>
        <v>46188</v>
      </c>
      <c r="O223" s="440" t="s">
        <v>2567</v>
      </c>
      <c r="P223" s="439">
        <v>724214681</v>
      </c>
      <c r="Q223" t="s">
        <v>1810</v>
      </c>
    </row>
    <row r="224" spans="2:17" x14ac:dyDescent="0.25">
      <c r="B224" s="449">
        <v>224</v>
      </c>
      <c r="C224" s="532" t="s">
        <v>53</v>
      </c>
      <c r="D224" s="492" t="s">
        <v>596</v>
      </c>
      <c r="E224" s="446" t="s">
        <v>513</v>
      </c>
      <c r="F224" s="463">
        <v>166.995</v>
      </c>
      <c r="G224" s="463" t="s">
        <v>595</v>
      </c>
      <c r="H224" s="480">
        <v>2013</v>
      </c>
      <c r="I224" s="442">
        <v>44866</v>
      </c>
      <c r="J224" s="442" t="s">
        <v>569</v>
      </c>
      <c r="K224" s="443">
        <v>2013</v>
      </c>
      <c r="L224" s="489" t="s">
        <v>594</v>
      </c>
      <c r="M224" s="441">
        <v>44880</v>
      </c>
      <c r="N224" s="441">
        <f>EDATE(M224,60)</f>
        <v>46706</v>
      </c>
      <c r="O224" s="440" t="s">
        <v>2566</v>
      </c>
      <c r="P224" s="439">
        <v>724644317</v>
      </c>
      <c r="Q224" t="s">
        <v>1224</v>
      </c>
    </row>
    <row r="225" spans="2:17" x14ac:dyDescent="0.25">
      <c r="B225" s="449">
        <v>225</v>
      </c>
      <c r="C225" s="532" t="s">
        <v>53</v>
      </c>
      <c r="D225" s="492" t="s">
        <v>578</v>
      </c>
      <c r="E225" s="446" t="s">
        <v>513</v>
      </c>
      <c r="F225" s="463">
        <v>168.87100000000001</v>
      </c>
      <c r="G225" s="463" t="s">
        <v>577</v>
      </c>
      <c r="H225" s="462">
        <v>2008</v>
      </c>
      <c r="I225" s="479">
        <v>44348</v>
      </c>
      <c r="J225" s="479" t="s">
        <v>333</v>
      </c>
      <c r="K225" s="480">
        <v>2008</v>
      </c>
      <c r="L225" s="479" t="s">
        <v>576</v>
      </c>
      <c r="M225" s="441">
        <v>44362</v>
      </c>
      <c r="N225" s="441">
        <f>EDATE(M225,60)</f>
        <v>46188</v>
      </c>
      <c r="O225" s="440" t="s">
        <v>2566</v>
      </c>
      <c r="P225" s="439">
        <v>724644317</v>
      </c>
      <c r="Q225" t="s">
        <v>1805</v>
      </c>
    </row>
    <row r="226" spans="2:17" x14ac:dyDescent="0.25">
      <c r="B226" s="449">
        <v>226</v>
      </c>
      <c r="C226" s="532" t="s">
        <v>53</v>
      </c>
      <c r="D226" s="492" t="s">
        <v>571</v>
      </c>
      <c r="E226" s="446" t="s">
        <v>513</v>
      </c>
      <c r="F226" s="463">
        <v>169.46700000000001</v>
      </c>
      <c r="G226" s="463" t="s">
        <v>570</v>
      </c>
      <c r="H226" s="462">
        <v>2013</v>
      </c>
      <c r="I226" s="461">
        <v>44927</v>
      </c>
      <c r="J226" s="442" t="s">
        <v>569</v>
      </c>
      <c r="K226" s="443">
        <v>2013</v>
      </c>
      <c r="L226" s="442" t="s">
        <v>568</v>
      </c>
      <c r="M226" s="441">
        <v>44950</v>
      </c>
      <c r="N226" s="441">
        <f>EDATE(M226,60)</f>
        <v>46776</v>
      </c>
      <c r="O226" s="440" t="s">
        <v>2539</v>
      </c>
      <c r="P226" s="439">
        <v>724214678</v>
      </c>
      <c r="Q226" t="s">
        <v>1192</v>
      </c>
    </row>
    <row r="227" spans="2:17" x14ac:dyDescent="0.25">
      <c r="B227" s="449">
        <v>227</v>
      </c>
      <c r="C227" s="548" t="s">
        <v>53</v>
      </c>
      <c r="D227" s="547" t="s">
        <v>563</v>
      </c>
      <c r="E227" s="549" t="s">
        <v>513</v>
      </c>
      <c r="F227" s="506">
        <v>169.869</v>
      </c>
      <c r="G227" s="506" t="s">
        <v>562</v>
      </c>
      <c r="H227" s="567">
        <v>2008</v>
      </c>
      <c r="I227" s="471">
        <v>44378</v>
      </c>
      <c r="J227" s="453" t="s">
        <v>333</v>
      </c>
      <c r="K227" s="566">
        <v>2008</v>
      </c>
      <c r="L227" s="453" t="s">
        <v>561</v>
      </c>
      <c r="M227" s="469">
        <v>44406</v>
      </c>
      <c r="N227" s="469">
        <f>EDATE(M227,60)</f>
        <v>46232</v>
      </c>
      <c r="O227" s="550" t="s">
        <v>2539</v>
      </c>
      <c r="P227" s="503">
        <v>724214678</v>
      </c>
      <c r="Q227" t="s">
        <v>1755</v>
      </c>
    </row>
    <row r="228" spans="2:17" x14ac:dyDescent="0.25">
      <c r="B228" s="449">
        <v>228</v>
      </c>
      <c r="C228" s="548" t="s">
        <v>53</v>
      </c>
      <c r="D228" s="547" t="s">
        <v>556</v>
      </c>
      <c r="E228" s="549" t="s">
        <v>513</v>
      </c>
      <c r="F228" s="506">
        <v>171.316</v>
      </c>
      <c r="G228" s="506" t="s">
        <v>555</v>
      </c>
      <c r="H228" s="567">
        <v>2008</v>
      </c>
      <c r="I228" s="471">
        <v>44378</v>
      </c>
      <c r="J228" s="453" t="s">
        <v>333</v>
      </c>
      <c r="K228" s="566">
        <v>2008</v>
      </c>
      <c r="L228" s="453" t="s">
        <v>554</v>
      </c>
      <c r="M228" s="469">
        <v>44406</v>
      </c>
      <c r="N228" s="469">
        <f>EDATE(M228,60)</f>
        <v>46232</v>
      </c>
      <c r="O228" s="550" t="s">
        <v>2539</v>
      </c>
      <c r="P228" s="503">
        <v>724214678</v>
      </c>
      <c r="Q228" t="s">
        <v>1751</v>
      </c>
    </row>
    <row r="229" spans="2:17" x14ac:dyDescent="0.25">
      <c r="B229" s="449">
        <v>229</v>
      </c>
      <c r="C229" s="548" t="s">
        <v>53</v>
      </c>
      <c r="D229" s="547" t="s">
        <v>549</v>
      </c>
      <c r="E229" s="549" t="s">
        <v>513</v>
      </c>
      <c r="F229" s="506">
        <v>171.661</v>
      </c>
      <c r="G229" s="506" t="s">
        <v>548</v>
      </c>
      <c r="H229" s="567">
        <v>2008</v>
      </c>
      <c r="I229" s="471">
        <v>44378</v>
      </c>
      <c r="J229" s="453" t="s">
        <v>333</v>
      </c>
      <c r="K229" s="566">
        <v>2008</v>
      </c>
      <c r="L229" s="453" t="s">
        <v>547</v>
      </c>
      <c r="M229" s="469">
        <v>44406</v>
      </c>
      <c r="N229" s="469">
        <f>EDATE(M229,60)</f>
        <v>46232</v>
      </c>
      <c r="O229" s="550" t="s">
        <v>2539</v>
      </c>
      <c r="P229" s="503">
        <v>724214678</v>
      </c>
      <c r="Q229" t="s">
        <v>1747</v>
      </c>
    </row>
    <row r="230" spans="2:17" x14ac:dyDescent="0.25">
      <c r="B230" s="449">
        <v>230</v>
      </c>
      <c r="C230" s="532" t="s">
        <v>53</v>
      </c>
      <c r="D230" s="492" t="s">
        <v>535</v>
      </c>
      <c r="E230" s="446" t="s">
        <v>513</v>
      </c>
      <c r="F230" s="463">
        <v>176.20599999999999</v>
      </c>
      <c r="G230" s="463" t="s">
        <v>541</v>
      </c>
      <c r="H230" s="443">
        <v>2007</v>
      </c>
      <c r="I230" s="442">
        <v>44682</v>
      </c>
      <c r="J230" s="479" t="s">
        <v>333</v>
      </c>
      <c r="K230" s="443">
        <v>2007</v>
      </c>
      <c r="L230" s="442" t="s">
        <v>540</v>
      </c>
      <c r="M230" s="441">
        <v>44697</v>
      </c>
      <c r="N230" s="441">
        <f>EDATE(M230,60)</f>
        <v>46523</v>
      </c>
      <c r="O230" s="440" t="s">
        <v>2599</v>
      </c>
      <c r="P230" s="439">
        <v>606716285</v>
      </c>
      <c r="Q230" t="s">
        <v>1421</v>
      </c>
    </row>
    <row r="231" spans="2:17" x14ac:dyDescent="0.25">
      <c r="B231" s="449">
        <v>231</v>
      </c>
      <c r="C231" s="532" t="s">
        <v>53</v>
      </c>
      <c r="D231" s="492" t="s">
        <v>535</v>
      </c>
      <c r="E231" s="446" t="s">
        <v>513</v>
      </c>
      <c r="F231" s="463">
        <v>177.52699999999999</v>
      </c>
      <c r="G231" s="463" t="s">
        <v>534</v>
      </c>
      <c r="H231" s="462">
        <v>2007</v>
      </c>
      <c r="I231" s="442">
        <v>44682</v>
      </c>
      <c r="J231" s="479" t="s">
        <v>333</v>
      </c>
      <c r="K231" s="443">
        <v>2007</v>
      </c>
      <c r="L231" s="442" t="s">
        <v>533</v>
      </c>
      <c r="M231" s="441">
        <v>44697</v>
      </c>
      <c r="N231" s="441">
        <f>EDATE(M231,60)</f>
        <v>46523</v>
      </c>
      <c r="O231" s="440" t="s">
        <v>2566</v>
      </c>
      <c r="P231" s="439">
        <v>724644317</v>
      </c>
      <c r="Q231" t="s">
        <v>1414</v>
      </c>
    </row>
    <row r="232" spans="2:17" x14ac:dyDescent="0.25">
      <c r="B232" s="449">
        <v>232</v>
      </c>
      <c r="C232" s="532" t="s">
        <v>53</v>
      </c>
      <c r="D232" s="492" t="s">
        <v>514</v>
      </c>
      <c r="E232" s="446" t="s">
        <v>513</v>
      </c>
      <c r="F232" s="463">
        <v>180.09700000000001</v>
      </c>
      <c r="G232" s="463" t="s">
        <v>520</v>
      </c>
      <c r="H232" s="462">
        <v>2012</v>
      </c>
      <c r="I232" s="479">
        <v>45078</v>
      </c>
      <c r="J232" s="479" t="s">
        <v>333</v>
      </c>
      <c r="K232" s="480">
        <v>2012</v>
      </c>
      <c r="L232" s="479" t="s">
        <v>519</v>
      </c>
      <c r="M232" s="441">
        <v>45079</v>
      </c>
      <c r="N232" s="441">
        <f>EDATE(M232,60)</f>
        <v>46906</v>
      </c>
      <c r="O232" s="440" t="s">
        <v>2539</v>
      </c>
      <c r="P232" s="439">
        <v>724214678</v>
      </c>
      <c r="Q232" t="s">
        <v>987</v>
      </c>
    </row>
    <row r="233" spans="2:17" x14ac:dyDescent="0.25">
      <c r="B233" s="449">
        <v>233</v>
      </c>
      <c r="C233" s="532" t="s">
        <v>53</v>
      </c>
      <c r="D233" s="492" t="s">
        <v>514</v>
      </c>
      <c r="E233" s="446" t="s">
        <v>513</v>
      </c>
      <c r="F233" s="463">
        <v>180.64</v>
      </c>
      <c r="G233" s="463" t="s">
        <v>512</v>
      </c>
      <c r="H233" s="462">
        <v>2012</v>
      </c>
      <c r="I233" s="479">
        <v>45078</v>
      </c>
      <c r="J233" s="479" t="s">
        <v>333</v>
      </c>
      <c r="K233" s="480">
        <v>2012</v>
      </c>
      <c r="L233" s="479" t="s">
        <v>511</v>
      </c>
      <c r="M233" s="441">
        <v>45079</v>
      </c>
      <c r="N233" s="441">
        <f>EDATE(M233,60)</f>
        <v>46906</v>
      </c>
      <c r="O233" s="440" t="s">
        <v>2539</v>
      </c>
      <c r="P233" s="439">
        <v>724214678</v>
      </c>
      <c r="Q233" t="s">
        <v>986</v>
      </c>
    </row>
    <row r="234" spans="2:17" x14ac:dyDescent="0.25">
      <c r="B234" s="449">
        <v>234</v>
      </c>
      <c r="C234" s="532" t="s">
        <v>53</v>
      </c>
      <c r="D234" s="492" t="s">
        <v>2598</v>
      </c>
      <c r="E234" s="446" t="s">
        <v>1006</v>
      </c>
      <c r="F234" s="463">
        <v>96.013999999999996</v>
      </c>
      <c r="G234" s="463" t="s">
        <v>1005</v>
      </c>
      <c r="H234" s="462">
        <v>2013</v>
      </c>
      <c r="I234" s="479">
        <v>44044</v>
      </c>
      <c r="J234" s="479" t="s">
        <v>14</v>
      </c>
      <c r="K234" s="462">
        <v>2013</v>
      </c>
      <c r="L234" s="479" t="s">
        <v>1004</v>
      </c>
      <c r="M234" s="441">
        <v>44056</v>
      </c>
      <c r="N234" s="441">
        <f>EDATE(M234,60)</f>
        <v>45882</v>
      </c>
      <c r="O234" s="440" t="s">
        <v>2508</v>
      </c>
      <c r="P234" s="439">
        <v>724214559</v>
      </c>
      <c r="Q234" t="s">
        <v>2227</v>
      </c>
    </row>
    <row r="235" spans="2:17" x14ac:dyDescent="0.25">
      <c r="B235" s="449">
        <v>235</v>
      </c>
      <c r="C235" s="532" t="s">
        <v>53</v>
      </c>
      <c r="D235" s="492" t="s">
        <v>1020</v>
      </c>
      <c r="E235" s="446" t="s">
        <v>1006</v>
      </c>
      <c r="F235" s="463">
        <v>95.436000000000007</v>
      </c>
      <c r="G235" s="463" t="s">
        <v>1019</v>
      </c>
      <c r="H235" s="462">
        <v>2013</v>
      </c>
      <c r="I235" s="479">
        <v>44044</v>
      </c>
      <c r="J235" s="479" t="s">
        <v>14</v>
      </c>
      <c r="K235" s="462">
        <v>2013</v>
      </c>
      <c r="L235" s="479" t="s">
        <v>1018</v>
      </c>
      <c r="M235" s="441">
        <v>44056</v>
      </c>
      <c r="N235" s="441">
        <f>EDATE(M235,60)</f>
        <v>45882</v>
      </c>
      <c r="O235" s="440" t="s">
        <v>2508</v>
      </c>
      <c r="P235" s="439">
        <v>724214559</v>
      </c>
      <c r="Q235" t="s">
        <v>2231</v>
      </c>
    </row>
    <row r="236" spans="2:17" x14ac:dyDescent="0.25">
      <c r="B236" s="449">
        <v>236</v>
      </c>
      <c r="C236" s="532" t="s">
        <v>53</v>
      </c>
      <c r="D236" s="492" t="s">
        <v>1026</v>
      </c>
      <c r="E236" s="446" t="s">
        <v>1006</v>
      </c>
      <c r="F236" s="463">
        <v>94.887</v>
      </c>
      <c r="G236" s="463" t="s">
        <v>1025</v>
      </c>
      <c r="H236" s="462">
        <v>2013</v>
      </c>
      <c r="I236" s="479">
        <v>44044</v>
      </c>
      <c r="J236" s="479" t="s">
        <v>14</v>
      </c>
      <c r="K236" s="462">
        <v>2013</v>
      </c>
      <c r="L236" s="479" t="s">
        <v>1024</v>
      </c>
      <c r="M236" s="441">
        <v>44056</v>
      </c>
      <c r="N236" s="441">
        <f>EDATE(M236,60)</f>
        <v>45882</v>
      </c>
      <c r="O236" s="440" t="s">
        <v>2508</v>
      </c>
      <c r="P236" s="439">
        <v>724214559</v>
      </c>
      <c r="Q236" t="s">
        <v>2236</v>
      </c>
    </row>
    <row r="237" spans="2:17" x14ac:dyDescent="0.25">
      <c r="B237" s="449">
        <v>237</v>
      </c>
      <c r="C237" s="532" t="s">
        <v>53</v>
      </c>
      <c r="D237" s="516" t="s">
        <v>1032</v>
      </c>
      <c r="E237" s="446" t="s">
        <v>1006</v>
      </c>
      <c r="F237" s="463">
        <v>94.078000000000003</v>
      </c>
      <c r="G237" s="463" t="s">
        <v>1031</v>
      </c>
      <c r="H237" s="462">
        <v>2006</v>
      </c>
      <c r="I237" s="479">
        <v>45200</v>
      </c>
      <c r="J237" s="442" t="s">
        <v>333</v>
      </c>
      <c r="K237" s="515">
        <v>2006</v>
      </c>
      <c r="L237" s="479" t="s">
        <v>1030</v>
      </c>
      <c r="M237" s="441">
        <v>45201</v>
      </c>
      <c r="N237" s="441">
        <f>EDATE(M237,60)</f>
        <v>47028</v>
      </c>
      <c r="O237" s="440" t="s">
        <v>2508</v>
      </c>
      <c r="P237" s="439">
        <v>724214559</v>
      </c>
      <c r="Q237" t="s">
        <v>863</v>
      </c>
    </row>
    <row r="238" spans="2:17" x14ac:dyDescent="0.25">
      <c r="B238" s="449">
        <v>238</v>
      </c>
      <c r="C238" s="532" t="s">
        <v>53</v>
      </c>
      <c r="D238" s="492" t="s">
        <v>1047</v>
      </c>
      <c r="E238" s="446" t="s">
        <v>1006</v>
      </c>
      <c r="F238" s="463">
        <v>91.162999999999997</v>
      </c>
      <c r="G238" s="463" t="s">
        <v>1046</v>
      </c>
      <c r="H238" s="462">
        <v>2004</v>
      </c>
      <c r="I238" s="514">
        <v>45323</v>
      </c>
      <c r="J238" s="442" t="s">
        <v>333</v>
      </c>
      <c r="K238" s="443">
        <v>2004</v>
      </c>
      <c r="L238" s="514" t="s">
        <v>1045</v>
      </c>
      <c r="M238" s="441">
        <v>45349</v>
      </c>
      <c r="N238" s="441">
        <f>EDATE(M238,60)</f>
        <v>47176</v>
      </c>
      <c r="O238" s="440" t="s">
        <v>2597</v>
      </c>
      <c r="P238" s="439">
        <v>607233605</v>
      </c>
      <c r="Q238" t="s">
        <v>674</v>
      </c>
    </row>
    <row r="239" spans="2:17" x14ac:dyDescent="0.25">
      <c r="B239" s="449">
        <v>239</v>
      </c>
      <c r="C239" s="548" t="s">
        <v>53</v>
      </c>
      <c r="D239" s="547" t="s">
        <v>1066</v>
      </c>
      <c r="E239" s="549" t="s">
        <v>1006</v>
      </c>
      <c r="F239" s="506">
        <v>85.557000000000002</v>
      </c>
      <c r="G239" s="506" t="s">
        <v>1065</v>
      </c>
      <c r="H239" s="505">
        <v>2019</v>
      </c>
      <c r="I239" s="438">
        <v>43800</v>
      </c>
      <c r="J239" s="438" t="s">
        <v>569</v>
      </c>
      <c r="K239" s="552">
        <v>2019</v>
      </c>
      <c r="L239" s="438" t="s">
        <v>2541</v>
      </c>
      <c r="M239" s="469">
        <v>43803</v>
      </c>
      <c r="N239" s="469">
        <f>EDATE(M239,60)</f>
        <v>45630</v>
      </c>
      <c r="O239" s="526"/>
      <c r="P239" s="503"/>
      <c r="Q239" t="s">
        <v>109</v>
      </c>
    </row>
    <row r="240" spans="2:17" x14ac:dyDescent="0.25">
      <c r="B240" s="449">
        <v>240</v>
      </c>
      <c r="C240" s="532" t="s">
        <v>53</v>
      </c>
      <c r="D240" s="492" t="s">
        <v>1072</v>
      </c>
      <c r="E240" s="446" t="s">
        <v>1006</v>
      </c>
      <c r="F240" s="463">
        <v>82.24</v>
      </c>
      <c r="G240" s="463" t="s">
        <v>1083</v>
      </c>
      <c r="H240" s="462">
        <v>2005</v>
      </c>
      <c r="I240" s="479">
        <v>45047</v>
      </c>
      <c r="J240" s="479" t="s">
        <v>1082</v>
      </c>
      <c r="K240" s="480" t="s">
        <v>1081</v>
      </c>
      <c r="L240" s="479" t="s">
        <v>1080</v>
      </c>
      <c r="M240" s="441">
        <v>45078</v>
      </c>
      <c r="N240" s="441">
        <f>EDATE(M240,60)</f>
        <v>46905</v>
      </c>
      <c r="O240" s="440" t="s">
        <v>2593</v>
      </c>
      <c r="P240" s="439">
        <v>724214556</v>
      </c>
      <c r="Q240" t="s">
        <v>1010</v>
      </c>
    </row>
    <row r="241" spans="2:17" x14ac:dyDescent="0.25">
      <c r="B241" s="449">
        <v>241</v>
      </c>
      <c r="C241" s="532" t="s">
        <v>53</v>
      </c>
      <c r="D241" s="492" t="s">
        <v>1089</v>
      </c>
      <c r="E241" s="446" t="s">
        <v>1006</v>
      </c>
      <c r="F241" s="463">
        <v>80.644999999999996</v>
      </c>
      <c r="G241" s="463" t="s">
        <v>1088</v>
      </c>
      <c r="H241" s="462">
        <v>2005</v>
      </c>
      <c r="I241" s="479">
        <v>45047</v>
      </c>
      <c r="J241" s="479" t="s">
        <v>1082</v>
      </c>
      <c r="K241" s="480" t="s">
        <v>1081</v>
      </c>
      <c r="L241" s="479" t="s">
        <v>1087</v>
      </c>
      <c r="M241" s="441">
        <v>45078</v>
      </c>
      <c r="N241" s="441">
        <f>EDATE(M241,60)</f>
        <v>46905</v>
      </c>
      <c r="O241" s="440" t="s">
        <v>2593</v>
      </c>
      <c r="P241" s="439">
        <v>724214556</v>
      </c>
      <c r="Q241" t="s">
        <v>1012</v>
      </c>
    </row>
    <row r="242" spans="2:17" x14ac:dyDescent="0.25">
      <c r="B242" s="449">
        <v>242</v>
      </c>
      <c r="C242" s="548" t="s">
        <v>53</v>
      </c>
      <c r="D242" s="564" t="s">
        <v>1095</v>
      </c>
      <c r="E242" s="549" t="s">
        <v>1006</v>
      </c>
      <c r="F242" s="506">
        <v>79.834000000000003</v>
      </c>
      <c r="G242" s="506" t="s">
        <v>1094</v>
      </c>
      <c r="H242" s="505">
        <v>2021</v>
      </c>
      <c r="I242" s="438">
        <v>44501</v>
      </c>
      <c r="J242" s="438" t="s">
        <v>1093</v>
      </c>
      <c r="K242" s="552">
        <v>2021</v>
      </c>
      <c r="L242" s="438" t="s">
        <v>450</v>
      </c>
      <c r="M242" s="469">
        <v>44509</v>
      </c>
      <c r="N242" s="469">
        <f>EDATE(M242,60)</f>
        <v>46335</v>
      </c>
      <c r="O242" s="558"/>
      <c r="P242" s="503"/>
      <c r="Q242" t="s">
        <v>1566</v>
      </c>
    </row>
    <row r="243" spans="2:17" x14ac:dyDescent="0.25">
      <c r="B243" s="449">
        <v>243</v>
      </c>
      <c r="C243" s="532" t="s">
        <v>53</v>
      </c>
      <c r="D243" s="492" t="s">
        <v>1101</v>
      </c>
      <c r="E243" s="446" t="s">
        <v>1006</v>
      </c>
      <c r="F243" s="463">
        <v>78.769000000000005</v>
      </c>
      <c r="G243" s="463" t="s">
        <v>1100</v>
      </c>
      <c r="H243" s="462">
        <v>2008</v>
      </c>
      <c r="I243" s="442">
        <v>43586</v>
      </c>
      <c r="J243" s="442" t="s">
        <v>291</v>
      </c>
      <c r="K243" s="462">
        <v>2008</v>
      </c>
      <c r="L243" s="442" t="s">
        <v>1099</v>
      </c>
      <c r="M243" s="441">
        <v>45407</v>
      </c>
      <c r="N243" s="441">
        <f>EDATE(M243,60)</f>
        <v>47233</v>
      </c>
      <c r="O243" s="440" t="s">
        <v>2596</v>
      </c>
      <c r="P243" s="439">
        <v>602117762</v>
      </c>
      <c r="Q243" t="s">
        <v>506</v>
      </c>
    </row>
    <row r="244" spans="2:17" x14ac:dyDescent="0.25">
      <c r="B244" s="449">
        <v>244</v>
      </c>
      <c r="C244" s="532" t="s">
        <v>53</v>
      </c>
      <c r="D244" s="516" t="s">
        <v>1114</v>
      </c>
      <c r="E244" s="446" t="s">
        <v>1006</v>
      </c>
      <c r="F244" s="463">
        <v>78.224999999999994</v>
      </c>
      <c r="G244" s="463" t="s">
        <v>1113</v>
      </c>
      <c r="H244" s="462">
        <v>1995</v>
      </c>
      <c r="I244" s="442">
        <v>45383</v>
      </c>
      <c r="J244" s="442" t="s">
        <v>34</v>
      </c>
      <c r="K244" s="443">
        <v>1995</v>
      </c>
      <c r="L244" s="442" t="s">
        <v>1112</v>
      </c>
      <c r="M244" s="441">
        <v>45397</v>
      </c>
      <c r="N244" s="441">
        <f>EDATE(M244,60)</f>
        <v>47223</v>
      </c>
      <c r="O244" s="440" t="s">
        <v>2524</v>
      </c>
      <c r="P244" s="439">
        <v>725582090</v>
      </c>
      <c r="Q244" t="s">
        <v>530</v>
      </c>
    </row>
    <row r="245" spans="2:17" x14ac:dyDescent="0.25">
      <c r="B245" s="449">
        <v>245</v>
      </c>
      <c r="C245" s="532" t="s">
        <v>53</v>
      </c>
      <c r="D245" s="516" t="s">
        <v>1137</v>
      </c>
      <c r="E245" s="446" t="s">
        <v>1006</v>
      </c>
      <c r="F245" s="463">
        <v>77.385999999999996</v>
      </c>
      <c r="G245" s="463" t="s">
        <v>1136</v>
      </c>
      <c r="H245" s="462">
        <v>1995</v>
      </c>
      <c r="I245" s="442">
        <v>45383</v>
      </c>
      <c r="J245" s="442" t="s">
        <v>34</v>
      </c>
      <c r="K245" s="443">
        <v>1995</v>
      </c>
      <c r="L245" s="442" t="s">
        <v>1135</v>
      </c>
      <c r="M245" s="441">
        <v>45397</v>
      </c>
      <c r="N245" s="441">
        <f>EDATE(M245,60)</f>
        <v>47223</v>
      </c>
      <c r="O245" s="440" t="s">
        <v>2524</v>
      </c>
      <c r="P245" s="439">
        <v>725582090</v>
      </c>
      <c r="Q245" t="s">
        <v>538</v>
      </c>
    </row>
    <row r="246" spans="2:17" x14ac:dyDescent="0.25">
      <c r="B246" s="449">
        <v>246</v>
      </c>
      <c r="C246" s="532" t="s">
        <v>53</v>
      </c>
      <c r="D246" s="516" t="s">
        <v>1149</v>
      </c>
      <c r="E246" s="446" t="s">
        <v>1006</v>
      </c>
      <c r="F246" s="463">
        <v>75.960999999999999</v>
      </c>
      <c r="G246" s="463" t="s">
        <v>2595</v>
      </c>
      <c r="H246" s="462">
        <v>2012</v>
      </c>
      <c r="I246" s="442">
        <v>44805</v>
      </c>
      <c r="J246" s="442" t="s">
        <v>3</v>
      </c>
      <c r="K246" s="443">
        <v>2012</v>
      </c>
      <c r="L246" s="442" t="s">
        <v>1147</v>
      </c>
      <c r="M246" s="441">
        <v>44805</v>
      </c>
      <c r="N246" s="441">
        <f>EDATE(M246,60)</f>
        <v>46631</v>
      </c>
      <c r="O246" s="440" t="s">
        <v>2524</v>
      </c>
      <c r="P246" s="439">
        <v>725582090</v>
      </c>
      <c r="Q246" t="s">
        <v>1283</v>
      </c>
    </row>
    <row r="247" spans="2:17" x14ac:dyDescent="0.25">
      <c r="B247" s="449">
        <v>247</v>
      </c>
      <c r="C247" s="532" t="s">
        <v>53</v>
      </c>
      <c r="D247" s="492" t="s">
        <v>1163</v>
      </c>
      <c r="E247" s="446" t="s">
        <v>1006</v>
      </c>
      <c r="F247" s="463">
        <v>74.257999999999996</v>
      </c>
      <c r="G247" s="463" t="s">
        <v>1162</v>
      </c>
      <c r="H247" s="462">
        <v>1996</v>
      </c>
      <c r="I247" s="479">
        <v>43952</v>
      </c>
      <c r="J247" s="479" t="s">
        <v>24</v>
      </c>
      <c r="K247" s="480">
        <v>1996</v>
      </c>
      <c r="L247" s="479" t="s">
        <v>1161</v>
      </c>
      <c r="M247" s="441">
        <v>43958</v>
      </c>
      <c r="N247" s="441">
        <f>EDATE(M247,60)</f>
        <v>45784</v>
      </c>
      <c r="O247" s="440" t="s">
        <v>2524</v>
      </c>
      <c r="P247" s="439">
        <v>725582090</v>
      </c>
      <c r="Q247" t="s">
        <v>2417</v>
      </c>
    </row>
    <row r="248" spans="2:17" x14ac:dyDescent="0.25">
      <c r="B248" s="449">
        <v>248</v>
      </c>
      <c r="C248" s="532" t="s">
        <v>53</v>
      </c>
      <c r="D248" s="492" t="s">
        <v>1169</v>
      </c>
      <c r="E248" s="446" t="s">
        <v>1006</v>
      </c>
      <c r="F248" s="463">
        <v>72.882999999999996</v>
      </c>
      <c r="G248" s="463" t="s">
        <v>1168</v>
      </c>
      <c r="H248" s="462">
        <v>1996</v>
      </c>
      <c r="I248" s="479">
        <v>43952</v>
      </c>
      <c r="J248" s="442" t="s">
        <v>291</v>
      </c>
      <c r="K248" s="480">
        <v>2009</v>
      </c>
      <c r="L248" s="479" t="s">
        <v>1167</v>
      </c>
      <c r="M248" s="441">
        <v>43958</v>
      </c>
      <c r="N248" s="441">
        <f>EDATE(M248,60)</f>
        <v>45784</v>
      </c>
      <c r="O248" s="440" t="s">
        <v>2524</v>
      </c>
      <c r="P248" s="439">
        <v>725582090</v>
      </c>
      <c r="Q248" t="s">
        <v>2420</v>
      </c>
    </row>
    <row r="249" spans="2:17" x14ac:dyDescent="0.25">
      <c r="B249" s="449">
        <v>249</v>
      </c>
      <c r="C249" s="532" t="s">
        <v>53</v>
      </c>
      <c r="D249" s="492" t="s">
        <v>1207</v>
      </c>
      <c r="E249" s="446" t="s">
        <v>1006</v>
      </c>
      <c r="F249" s="463">
        <v>71.599999999999994</v>
      </c>
      <c r="G249" s="463" t="s">
        <v>1206</v>
      </c>
      <c r="H249" s="462">
        <v>2004</v>
      </c>
      <c r="I249" s="442">
        <v>43647</v>
      </c>
      <c r="J249" s="442" t="s">
        <v>291</v>
      </c>
      <c r="K249" s="462">
        <v>2004</v>
      </c>
      <c r="L249" s="442" t="s">
        <v>1205</v>
      </c>
      <c r="M249" s="441">
        <v>45506</v>
      </c>
      <c r="N249" s="441">
        <f>EDATE(M249,60)</f>
        <v>47332</v>
      </c>
      <c r="O249" s="440" t="s">
        <v>2524</v>
      </c>
      <c r="P249" s="439">
        <v>725582090</v>
      </c>
      <c r="Q249" t="s">
        <v>416</v>
      </c>
    </row>
    <row r="250" spans="2:17" x14ac:dyDescent="0.25">
      <c r="B250" s="449">
        <v>250</v>
      </c>
      <c r="C250" s="532" t="s">
        <v>53</v>
      </c>
      <c r="D250" s="492" t="s">
        <v>1213</v>
      </c>
      <c r="E250" s="446" t="s">
        <v>1006</v>
      </c>
      <c r="F250" s="463">
        <v>69.305000000000007</v>
      </c>
      <c r="G250" s="463" t="s">
        <v>1212</v>
      </c>
      <c r="H250" s="462">
        <v>1995</v>
      </c>
      <c r="I250" s="442">
        <v>43586</v>
      </c>
      <c r="J250" s="442" t="s">
        <v>34</v>
      </c>
      <c r="K250" s="443">
        <v>1995</v>
      </c>
      <c r="L250" s="442" t="s">
        <v>1211</v>
      </c>
      <c r="M250" s="441">
        <v>45407</v>
      </c>
      <c r="N250" s="441">
        <f>EDATE(M250,60)</f>
        <v>47233</v>
      </c>
      <c r="O250" s="440" t="s">
        <v>2593</v>
      </c>
      <c r="P250" s="439">
        <v>724214556</v>
      </c>
      <c r="Q250" t="s">
        <v>508</v>
      </c>
    </row>
    <row r="251" spans="2:17" x14ac:dyDescent="0.25">
      <c r="B251" s="449">
        <v>251</v>
      </c>
      <c r="C251" s="532" t="s">
        <v>53</v>
      </c>
      <c r="D251" s="492" t="s">
        <v>1238</v>
      </c>
      <c r="E251" s="446" t="s">
        <v>1006</v>
      </c>
      <c r="F251" s="463">
        <v>68.296999999999997</v>
      </c>
      <c r="G251" s="463" t="s">
        <v>1237</v>
      </c>
      <c r="H251" s="462">
        <v>1995</v>
      </c>
      <c r="I251" s="442">
        <v>43586</v>
      </c>
      <c r="J251" s="442" t="s">
        <v>34</v>
      </c>
      <c r="K251" s="443">
        <v>1995</v>
      </c>
      <c r="L251" s="442" t="s">
        <v>1236</v>
      </c>
      <c r="M251" s="441">
        <v>45407</v>
      </c>
      <c r="N251" s="441">
        <f>EDATE(M251,60)</f>
        <v>47233</v>
      </c>
      <c r="O251" s="440" t="s">
        <v>2589</v>
      </c>
      <c r="P251" s="439">
        <v>602282288</v>
      </c>
      <c r="Q251" t="s">
        <v>517</v>
      </c>
    </row>
    <row r="252" spans="2:17" x14ac:dyDescent="0.25">
      <c r="B252" s="449">
        <v>252</v>
      </c>
      <c r="C252" s="532" t="s">
        <v>53</v>
      </c>
      <c r="D252" s="492" t="s">
        <v>1244</v>
      </c>
      <c r="E252" s="446" t="s">
        <v>1006</v>
      </c>
      <c r="F252" s="463">
        <v>66.361999999999995</v>
      </c>
      <c r="G252" s="463" t="s">
        <v>1243</v>
      </c>
      <c r="H252" s="462">
        <v>1995</v>
      </c>
      <c r="I252" s="442">
        <v>43586</v>
      </c>
      <c r="J252" s="442" t="s">
        <v>34</v>
      </c>
      <c r="K252" s="443">
        <v>1995</v>
      </c>
      <c r="L252" s="442" t="s">
        <v>1242</v>
      </c>
      <c r="M252" s="441">
        <v>45408</v>
      </c>
      <c r="N252" s="441">
        <f>EDATE(M252,60)</f>
        <v>47234</v>
      </c>
      <c r="O252" s="440" t="s">
        <v>2589</v>
      </c>
      <c r="P252" s="439">
        <v>602282288</v>
      </c>
      <c r="Q252" t="s">
        <v>500</v>
      </c>
    </row>
    <row r="253" spans="2:17" x14ac:dyDescent="0.25">
      <c r="B253" s="449">
        <v>253</v>
      </c>
      <c r="C253" s="532" t="s">
        <v>2594</v>
      </c>
      <c r="D253" s="516" t="s">
        <v>1250</v>
      </c>
      <c r="E253" s="446" t="s">
        <v>1006</v>
      </c>
      <c r="F253" s="463">
        <v>66.067999999999998</v>
      </c>
      <c r="G253" s="463" t="s">
        <v>1249</v>
      </c>
      <c r="H253" s="462">
        <v>1995</v>
      </c>
      <c r="I253" s="442">
        <v>43586</v>
      </c>
      <c r="J253" s="442" t="s">
        <v>34</v>
      </c>
      <c r="K253" s="443">
        <v>1995</v>
      </c>
      <c r="L253" s="442" t="s">
        <v>1248</v>
      </c>
      <c r="M253" s="441">
        <v>45408</v>
      </c>
      <c r="N253" s="441">
        <f>EDATE(M253,60)</f>
        <v>47234</v>
      </c>
      <c r="O253" s="440" t="s">
        <v>2593</v>
      </c>
      <c r="P253" s="439">
        <v>724214556</v>
      </c>
      <c r="Q253" t="s">
        <v>493</v>
      </c>
    </row>
    <row r="254" spans="2:17" x14ac:dyDescent="0.25">
      <c r="B254" s="449">
        <v>254</v>
      </c>
      <c r="C254" s="532" t="s">
        <v>53</v>
      </c>
      <c r="D254" s="492" t="s">
        <v>1257</v>
      </c>
      <c r="E254" s="446" t="s">
        <v>1006</v>
      </c>
      <c r="F254" s="463">
        <v>65.933999999999997</v>
      </c>
      <c r="G254" s="463" t="s">
        <v>1256</v>
      </c>
      <c r="H254" s="462">
        <v>95</v>
      </c>
      <c r="I254" s="442">
        <v>44713</v>
      </c>
      <c r="J254" s="479" t="s">
        <v>34</v>
      </c>
      <c r="K254" s="443">
        <v>1995</v>
      </c>
      <c r="L254" s="442" t="s">
        <v>1255</v>
      </c>
      <c r="M254" s="441">
        <v>44721</v>
      </c>
      <c r="N254" s="441">
        <f>EDATE(M254,60)</f>
        <v>46547</v>
      </c>
      <c r="O254" s="440" t="s">
        <v>2589</v>
      </c>
      <c r="P254" s="439">
        <v>602282288</v>
      </c>
      <c r="Q254" t="s">
        <v>1343</v>
      </c>
    </row>
    <row r="255" spans="2:17" x14ac:dyDescent="0.25">
      <c r="B255" s="449">
        <v>255</v>
      </c>
      <c r="C255" s="532" t="s">
        <v>53</v>
      </c>
      <c r="D255" s="492" t="s">
        <v>1261</v>
      </c>
      <c r="E255" s="446" t="s">
        <v>1006</v>
      </c>
      <c r="F255" s="463">
        <v>62.585999999999999</v>
      </c>
      <c r="G255" s="463" t="s">
        <v>1260</v>
      </c>
      <c r="H255" s="462">
        <v>95</v>
      </c>
      <c r="I255" s="442">
        <v>44713</v>
      </c>
      <c r="J255" s="479" t="s">
        <v>34</v>
      </c>
      <c r="K255" s="443">
        <v>1995</v>
      </c>
      <c r="L255" s="442" t="s">
        <v>2592</v>
      </c>
      <c r="M255" s="441">
        <v>44721</v>
      </c>
      <c r="N255" s="441">
        <f>EDATE(M255,60)</f>
        <v>46547</v>
      </c>
      <c r="O255" s="440" t="s">
        <v>2589</v>
      </c>
      <c r="P255" s="439">
        <v>602282288</v>
      </c>
      <c r="Q255" t="s">
        <v>983</v>
      </c>
    </row>
    <row r="256" spans="2:17" x14ac:dyDescent="0.25">
      <c r="B256" s="449">
        <v>256</v>
      </c>
      <c r="C256" s="532" t="s">
        <v>53</v>
      </c>
      <c r="D256" s="492" t="s">
        <v>1275</v>
      </c>
      <c r="E256" s="446" t="s">
        <v>1006</v>
      </c>
      <c r="F256" s="463">
        <v>59.381</v>
      </c>
      <c r="G256" s="463" t="s">
        <v>1274</v>
      </c>
      <c r="H256" s="462">
        <v>95</v>
      </c>
      <c r="I256" s="442">
        <v>44713</v>
      </c>
      <c r="J256" s="479" t="s">
        <v>34</v>
      </c>
      <c r="K256" s="443">
        <v>1995</v>
      </c>
      <c r="L256" s="442" t="s">
        <v>1273</v>
      </c>
      <c r="M256" s="441">
        <v>44720</v>
      </c>
      <c r="N256" s="441">
        <f>EDATE(M256,60)</f>
        <v>46546</v>
      </c>
      <c r="O256" s="440" t="s">
        <v>2589</v>
      </c>
      <c r="P256" s="439">
        <v>602282288</v>
      </c>
      <c r="Q256" t="s">
        <v>1349</v>
      </c>
    </row>
    <row r="257" spans="2:17" x14ac:dyDescent="0.25">
      <c r="B257" s="449">
        <v>257</v>
      </c>
      <c r="C257" s="532" t="s">
        <v>53</v>
      </c>
      <c r="D257" s="492" t="s">
        <v>1280</v>
      </c>
      <c r="E257" s="446" t="s">
        <v>1006</v>
      </c>
      <c r="F257" s="463">
        <v>58.552</v>
      </c>
      <c r="G257" s="463" t="s">
        <v>1279</v>
      </c>
      <c r="H257" s="462">
        <v>95</v>
      </c>
      <c r="I257" s="442">
        <v>44713</v>
      </c>
      <c r="J257" s="479" t="s">
        <v>34</v>
      </c>
      <c r="K257" s="443">
        <v>1995</v>
      </c>
      <c r="L257" s="442" t="s">
        <v>1278</v>
      </c>
      <c r="M257" s="441">
        <v>44720</v>
      </c>
      <c r="N257" s="441">
        <f>EDATE(M257,60)</f>
        <v>46546</v>
      </c>
      <c r="O257" s="440" t="s">
        <v>2589</v>
      </c>
      <c r="P257" s="439">
        <v>602282288</v>
      </c>
      <c r="Q257" t="s">
        <v>1354</v>
      </c>
    </row>
    <row r="258" spans="2:17" x14ac:dyDescent="0.25">
      <c r="B258" s="449">
        <v>258</v>
      </c>
      <c r="C258" s="532" t="s">
        <v>53</v>
      </c>
      <c r="D258" s="516" t="s">
        <v>1319</v>
      </c>
      <c r="E258" s="446" t="s">
        <v>1006</v>
      </c>
      <c r="F258" s="463">
        <v>55.654000000000003</v>
      </c>
      <c r="G258" s="463" t="s">
        <v>1318</v>
      </c>
      <c r="H258" s="462">
        <v>95</v>
      </c>
      <c r="I258" s="442">
        <v>44713</v>
      </c>
      <c r="J258" s="479" t="s">
        <v>34</v>
      </c>
      <c r="K258" s="443">
        <v>1995</v>
      </c>
      <c r="L258" s="442" t="s">
        <v>1317</v>
      </c>
      <c r="M258" s="441">
        <v>44720</v>
      </c>
      <c r="N258" s="441">
        <f>EDATE(M258,60)</f>
        <v>46546</v>
      </c>
      <c r="O258" s="440" t="s">
        <v>2589</v>
      </c>
      <c r="P258" s="439">
        <v>602282288</v>
      </c>
      <c r="Q258" t="s">
        <v>1359</v>
      </c>
    </row>
    <row r="259" spans="2:17" x14ac:dyDescent="0.25">
      <c r="B259" s="449">
        <v>259</v>
      </c>
      <c r="C259" s="532" t="s">
        <v>53</v>
      </c>
      <c r="D259" s="492" t="s">
        <v>1329</v>
      </c>
      <c r="E259" s="446" t="s">
        <v>1006</v>
      </c>
      <c r="F259" s="463">
        <v>54.195999999999998</v>
      </c>
      <c r="G259" s="463" t="s">
        <v>1328</v>
      </c>
      <c r="H259" s="462">
        <v>1995</v>
      </c>
      <c r="I259" s="442">
        <v>44593</v>
      </c>
      <c r="J259" s="479" t="s">
        <v>34</v>
      </c>
      <c r="K259" s="443">
        <v>1995</v>
      </c>
      <c r="L259" s="489" t="s">
        <v>1327</v>
      </c>
      <c r="M259" s="441">
        <v>44596</v>
      </c>
      <c r="N259" s="441">
        <f>EDATE(M259,60)</f>
        <v>46422</v>
      </c>
      <c r="O259" s="440" t="s">
        <v>2589</v>
      </c>
      <c r="P259" s="439">
        <v>602282288</v>
      </c>
      <c r="Q259" t="s">
        <v>1522</v>
      </c>
    </row>
    <row r="260" spans="2:17" x14ac:dyDescent="0.25">
      <c r="B260" s="449">
        <v>260</v>
      </c>
      <c r="C260" s="532" t="s">
        <v>1251</v>
      </c>
      <c r="D260" s="516" t="s">
        <v>1340</v>
      </c>
      <c r="E260" s="446" t="s">
        <v>1006</v>
      </c>
      <c r="F260" s="463">
        <v>53.802999999999997</v>
      </c>
      <c r="G260" s="463" t="s">
        <v>1339</v>
      </c>
      <c r="H260" s="462">
        <v>1995</v>
      </c>
      <c r="I260" s="479">
        <v>44593</v>
      </c>
      <c r="J260" s="479" t="s">
        <v>34</v>
      </c>
      <c r="K260" s="443">
        <v>1995</v>
      </c>
      <c r="L260" s="479" t="s">
        <v>1338</v>
      </c>
      <c r="M260" s="441">
        <v>44602</v>
      </c>
      <c r="N260" s="441">
        <f>EDATE(M260,60)</f>
        <v>46428</v>
      </c>
      <c r="O260" s="440" t="s">
        <v>2591</v>
      </c>
      <c r="P260" s="439">
        <v>602282288</v>
      </c>
      <c r="Q260" t="s">
        <v>1515</v>
      </c>
    </row>
    <row r="261" spans="2:17" x14ac:dyDescent="0.25">
      <c r="B261" s="449">
        <v>261</v>
      </c>
      <c r="C261" s="532" t="s">
        <v>53</v>
      </c>
      <c r="D261" s="492" t="s">
        <v>1356</v>
      </c>
      <c r="E261" s="446" t="s">
        <v>1006</v>
      </c>
      <c r="F261" s="463">
        <v>52.372999999999998</v>
      </c>
      <c r="G261" s="463" t="s">
        <v>1355</v>
      </c>
      <c r="H261" s="462">
        <v>1995</v>
      </c>
      <c r="I261" s="442">
        <v>44593</v>
      </c>
      <c r="J261" s="479" t="s">
        <v>34</v>
      </c>
      <c r="K261" s="443">
        <v>1995</v>
      </c>
      <c r="L261" s="565" t="s">
        <v>2590</v>
      </c>
      <c r="M261" s="441">
        <v>44596</v>
      </c>
      <c r="N261" s="441">
        <f>EDATE(M261,60)</f>
        <v>46422</v>
      </c>
      <c r="O261" s="440" t="s">
        <v>2589</v>
      </c>
      <c r="P261" s="439">
        <v>602282288</v>
      </c>
      <c r="Q261" t="s">
        <v>916</v>
      </c>
    </row>
    <row r="262" spans="2:17" x14ac:dyDescent="0.25">
      <c r="B262" s="449">
        <v>262</v>
      </c>
      <c r="C262" s="548" t="s">
        <v>53</v>
      </c>
      <c r="D262" s="564" t="s">
        <v>1397</v>
      </c>
      <c r="E262" s="549" t="s">
        <v>1006</v>
      </c>
      <c r="F262" s="506">
        <v>48.005000000000003</v>
      </c>
      <c r="G262" s="506" t="s">
        <v>1396</v>
      </c>
      <c r="H262" s="470">
        <v>1996</v>
      </c>
      <c r="I262" s="471">
        <v>44044</v>
      </c>
      <c r="J262" s="471" t="s">
        <v>1395</v>
      </c>
      <c r="K262" s="470" t="s">
        <v>1394</v>
      </c>
      <c r="L262" s="471" t="s">
        <v>342</v>
      </c>
      <c r="M262" s="469">
        <v>44049</v>
      </c>
      <c r="N262" s="469">
        <f>EDATE(M262,60)</f>
        <v>45875</v>
      </c>
      <c r="O262" s="526"/>
      <c r="P262" s="503"/>
      <c r="Q262" t="s">
        <v>2238</v>
      </c>
    </row>
    <row r="263" spans="2:17" x14ac:dyDescent="0.25">
      <c r="B263" s="449">
        <v>263</v>
      </c>
      <c r="C263" s="532" t="s">
        <v>53</v>
      </c>
      <c r="D263" s="516" t="s">
        <v>1403</v>
      </c>
      <c r="E263" s="446" t="s">
        <v>1006</v>
      </c>
      <c r="F263" s="463">
        <v>47.201000000000001</v>
      </c>
      <c r="G263" s="463" t="s">
        <v>1402</v>
      </c>
      <c r="H263" s="480">
        <v>1996</v>
      </c>
      <c r="I263" s="479">
        <v>44958</v>
      </c>
      <c r="J263" s="479" t="s">
        <v>1401</v>
      </c>
      <c r="K263" s="480">
        <v>1996</v>
      </c>
      <c r="L263" s="479" t="s">
        <v>1400</v>
      </c>
      <c r="M263" s="441">
        <v>44978</v>
      </c>
      <c r="N263" s="441">
        <f>EDATE(M263,60)</f>
        <v>46804</v>
      </c>
      <c r="O263" s="440" t="s">
        <v>2589</v>
      </c>
      <c r="P263" s="439">
        <v>602282288</v>
      </c>
      <c r="Q263" t="s">
        <v>1190</v>
      </c>
    </row>
    <row r="264" spans="2:17" x14ac:dyDescent="0.25">
      <c r="B264" s="449">
        <v>264</v>
      </c>
      <c r="C264" s="548" t="s">
        <v>53</v>
      </c>
      <c r="D264" s="547" t="s">
        <v>1426</v>
      </c>
      <c r="E264" s="549" t="s">
        <v>1006</v>
      </c>
      <c r="F264" s="506">
        <v>45.331000000000003</v>
      </c>
      <c r="G264" s="506" t="s">
        <v>1425</v>
      </c>
      <c r="H264" s="470">
        <v>1996</v>
      </c>
      <c r="I264" s="471">
        <v>44044</v>
      </c>
      <c r="J264" s="471" t="s">
        <v>1424</v>
      </c>
      <c r="K264" s="470" t="s">
        <v>1394</v>
      </c>
      <c r="L264" s="453" t="s">
        <v>1423</v>
      </c>
      <c r="M264" s="469">
        <v>44049</v>
      </c>
      <c r="N264" s="469">
        <f>EDATE(M264,60)</f>
        <v>45875</v>
      </c>
      <c r="O264" s="550" t="s">
        <v>1422</v>
      </c>
      <c r="P264" s="503">
        <v>724862430</v>
      </c>
      <c r="Q264" t="s">
        <v>2241</v>
      </c>
    </row>
    <row r="265" spans="2:17" x14ac:dyDescent="0.25">
      <c r="B265" s="449">
        <v>265</v>
      </c>
      <c r="C265" s="548" t="s">
        <v>53</v>
      </c>
      <c r="D265" s="547" t="s">
        <v>1437</v>
      </c>
      <c r="E265" s="549" t="s">
        <v>1006</v>
      </c>
      <c r="F265" s="506">
        <v>45.039000000000001</v>
      </c>
      <c r="G265" s="506" t="s">
        <v>1436</v>
      </c>
      <c r="H265" s="505">
        <v>2020</v>
      </c>
      <c r="I265" s="471">
        <v>44044</v>
      </c>
      <c r="J265" s="471" t="s">
        <v>1424</v>
      </c>
      <c r="K265" s="470" t="s">
        <v>1394</v>
      </c>
      <c r="L265" s="453" t="s">
        <v>1435</v>
      </c>
      <c r="M265" s="469">
        <v>44049</v>
      </c>
      <c r="N265" s="469">
        <f>EDATE(M265,60)</f>
        <v>45875</v>
      </c>
      <c r="O265" s="550" t="s">
        <v>1422</v>
      </c>
      <c r="P265" s="503">
        <v>724862430</v>
      </c>
      <c r="Q265" t="s">
        <v>2247</v>
      </c>
    </row>
    <row r="266" spans="2:17" x14ac:dyDescent="0.25">
      <c r="B266" s="449">
        <v>266</v>
      </c>
      <c r="C266" s="548" t="s">
        <v>53</v>
      </c>
      <c r="D266" s="547" t="s">
        <v>1447</v>
      </c>
      <c r="E266" s="549" t="s">
        <v>1006</v>
      </c>
      <c r="F266" s="506">
        <v>44.499000000000002</v>
      </c>
      <c r="G266" s="506" t="s">
        <v>1446</v>
      </c>
      <c r="H266" s="505">
        <v>2020</v>
      </c>
      <c r="I266" s="471">
        <v>44044</v>
      </c>
      <c r="J266" s="471" t="s">
        <v>418</v>
      </c>
      <c r="K266" s="552">
        <v>2020</v>
      </c>
      <c r="L266" s="453" t="s">
        <v>1445</v>
      </c>
      <c r="M266" s="469">
        <v>44049</v>
      </c>
      <c r="N266" s="469">
        <f>EDATE(M266,60)</f>
        <v>45875</v>
      </c>
      <c r="O266" s="550" t="s">
        <v>2521</v>
      </c>
      <c r="P266" s="503">
        <v>725363405</v>
      </c>
      <c r="Q266" t="s">
        <v>2252</v>
      </c>
    </row>
    <row r="267" spans="2:17" x14ac:dyDescent="0.25">
      <c r="B267" s="449">
        <v>267</v>
      </c>
      <c r="C267" s="548" t="s">
        <v>53</v>
      </c>
      <c r="D267" s="547" t="s">
        <v>1478</v>
      </c>
      <c r="E267" s="549" t="s">
        <v>1006</v>
      </c>
      <c r="F267" s="506">
        <v>42.996000000000002</v>
      </c>
      <c r="G267" s="506" t="s">
        <v>1477</v>
      </c>
      <c r="H267" s="505">
        <v>2020</v>
      </c>
      <c r="I267" s="471">
        <v>44044</v>
      </c>
      <c r="J267" s="471" t="s">
        <v>418</v>
      </c>
      <c r="K267" s="552">
        <v>2020</v>
      </c>
      <c r="L267" s="453" t="s">
        <v>1476</v>
      </c>
      <c r="M267" s="469">
        <v>44049</v>
      </c>
      <c r="N267" s="469">
        <f>EDATE(M267,60)</f>
        <v>45875</v>
      </c>
      <c r="O267" s="550" t="s">
        <v>1422</v>
      </c>
      <c r="P267" s="503">
        <v>724862430</v>
      </c>
      <c r="Q267" t="s">
        <v>2258</v>
      </c>
    </row>
    <row r="268" spans="2:17" x14ac:dyDescent="0.25">
      <c r="B268" s="449">
        <v>268</v>
      </c>
      <c r="C268" s="532" t="s">
        <v>53</v>
      </c>
      <c r="D268" s="492" t="s">
        <v>1508</v>
      </c>
      <c r="E268" s="446" t="s">
        <v>1006</v>
      </c>
      <c r="F268" s="463">
        <v>41.112000000000002</v>
      </c>
      <c r="G268" s="463" t="s">
        <v>1507</v>
      </c>
      <c r="H268" s="462">
        <v>2015</v>
      </c>
      <c r="I268" s="479">
        <v>44166</v>
      </c>
      <c r="J268" s="479" t="s">
        <v>333</v>
      </c>
      <c r="K268" s="462">
        <v>2015</v>
      </c>
      <c r="L268" s="479" t="s">
        <v>1506</v>
      </c>
      <c r="M268" s="441">
        <v>44181</v>
      </c>
      <c r="N268" s="563">
        <f>EDATE(M268,60)</f>
        <v>46007</v>
      </c>
      <c r="O268" s="562"/>
      <c r="P268" s="439"/>
      <c r="Q268" t="s">
        <v>544</v>
      </c>
    </row>
    <row r="269" spans="2:17" x14ac:dyDescent="0.25">
      <c r="B269" s="449">
        <v>269</v>
      </c>
      <c r="C269" s="532" t="s">
        <v>53</v>
      </c>
      <c r="D269" s="492" t="s">
        <v>1535</v>
      </c>
      <c r="E269" s="446" t="s">
        <v>1006</v>
      </c>
      <c r="F269" s="463">
        <v>39.136000000000003</v>
      </c>
      <c r="G269" s="463" t="s">
        <v>1534</v>
      </c>
      <c r="H269" s="462">
        <v>2009</v>
      </c>
      <c r="I269" s="442">
        <v>45383</v>
      </c>
      <c r="J269" s="442" t="s">
        <v>333</v>
      </c>
      <c r="K269" s="443" t="s">
        <v>1533</v>
      </c>
      <c r="L269" s="442" t="s">
        <v>1532</v>
      </c>
      <c r="M269" s="441">
        <v>45385</v>
      </c>
      <c r="N269" s="441">
        <f>EDATE(M269,60)</f>
        <v>47211</v>
      </c>
      <c r="O269" s="529" t="s">
        <v>2588</v>
      </c>
      <c r="P269" s="528">
        <v>0</v>
      </c>
      <c r="Q269" t="s">
        <v>544</v>
      </c>
    </row>
    <row r="270" spans="2:17" x14ac:dyDescent="0.25">
      <c r="B270" s="449">
        <v>270</v>
      </c>
      <c r="C270" s="532" t="s">
        <v>53</v>
      </c>
      <c r="D270" s="492" t="s">
        <v>1535</v>
      </c>
      <c r="E270" s="446" t="s">
        <v>1006</v>
      </c>
      <c r="F270" s="463">
        <v>37.848999999999997</v>
      </c>
      <c r="G270" s="463" t="s">
        <v>1542</v>
      </c>
      <c r="H270" s="462">
        <v>2009</v>
      </c>
      <c r="I270" s="442">
        <v>45383</v>
      </c>
      <c r="J270" s="442" t="s">
        <v>333</v>
      </c>
      <c r="K270" s="443" t="s">
        <v>1533</v>
      </c>
      <c r="L270" s="442" t="s">
        <v>1541</v>
      </c>
      <c r="M270" s="441">
        <v>45385</v>
      </c>
      <c r="N270" s="441">
        <f>EDATE(M270,60)</f>
        <v>47211</v>
      </c>
      <c r="O270" s="529" t="s">
        <v>2588</v>
      </c>
      <c r="P270" s="528">
        <v>0</v>
      </c>
      <c r="Q270" t="s">
        <v>552</v>
      </c>
    </row>
    <row r="271" spans="2:17" x14ac:dyDescent="0.25">
      <c r="B271" s="449">
        <v>271</v>
      </c>
      <c r="C271" s="532" t="s">
        <v>53</v>
      </c>
      <c r="D271" s="492" t="s">
        <v>1535</v>
      </c>
      <c r="E271" s="446" t="s">
        <v>1006</v>
      </c>
      <c r="F271" s="463">
        <v>37.308</v>
      </c>
      <c r="G271" s="463" t="s">
        <v>1550</v>
      </c>
      <c r="H271" s="462">
        <v>2009</v>
      </c>
      <c r="I271" s="442">
        <v>45383</v>
      </c>
      <c r="J271" s="442" t="s">
        <v>333</v>
      </c>
      <c r="K271" s="443" t="s">
        <v>1533</v>
      </c>
      <c r="L271" s="442" t="s">
        <v>1549</v>
      </c>
      <c r="M271" s="441">
        <v>45385</v>
      </c>
      <c r="N271" s="441">
        <f>EDATE(M271,60)</f>
        <v>47211</v>
      </c>
      <c r="O271" s="529" t="s">
        <v>2588</v>
      </c>
      <c r="P271" s="528">
        <v>0</v>
      </c>
      <c r="Q271" t="s">
        <v>559</v>
      </c>
    </row>
    <row r="272" spans="2:17" x14ac:dyDescent="0.25">
      <c r="B272" s="449">
        <v>272</v>
      </c>
      <c r="C272" s="532" t="s">
        <v>53</v>
      </c>
      <c r="D272" s="492" t="s">
        <v>1576</v>
      </c>
      <c r="E272" s="446" t="s">
        <v>1006</v>
      </c>
      <c r="F272" s="463">
        <v>34.698</v>
      </c>
      <c r="G272" s="463" t="s">
        <v>1575</v>
      </c>
      <c r="H272" s="462">
        <v>2015</v>
      </c>
      <c r="I272" s="479">
        <v>44166</v>
      </c>
      <c r="J272" s="479" t="s">
        <v>333</v>
      </c>
      <c r="K272" s="462">
        <v>2015</v>
      </c>
      <c r="L272" s="479" t="s">
        <v>1574</v>
      </c>
      <c r="M272" s="441">
        <v>44183</v>
      </c>
      <c r="N272" s="441">
        <f>EDATE(M272,60)</f>
        <v>46009</v>
      </c>
      <c r="O272" s="526"/>
      <c r="P272" s="439"/>
      <c r="Q272" t="s">
        <v>2046</v>
      </c>
    </row>
    <row r="273" spans="2:17" x14ac:dyDescent="0.25">
      <c r="B273" s="449">
        <v>273</v>
      </c>
      <c r="C273" s="532" t="s">
        <v>53</v>
      </c>
      <c r="D273" s="492" t="s">
        <v>1601</v>
      </c>
      <c r="E273" s="446" t="s">
        <v>1006</v>
      </c>
      <c r="F273" s="463">
        <v>33.378</v>
      </c>
      <c r="G273" s="463" t="s">
        <v>1600</v>
      </c>
      <c r="H273" s="462">
        <v>2015</v>
      </c>
      <c r="I273" s="479">
        <v>44166</v>
      </c>
      <c r="J273" s="479" t="s">
        <v>333</v>
      </c>
      <c r="K273" s="462">
        <v>2015</v>
      </c>
      <c r="L273" s="479" t="s">
        <v>1599</v>
      </c>
      <c r="M273" s="441">
        <v>44183</v>
      </c>
      <c r="N273" s="441">
        <f>EDATE(M273,60)</f>
        <v>46009</v>
      </c>
      <c r="O273" s="526"/>
      <c r="P273" s="439"/>
      <c r="Q273" t="s">
        <v>2052</v>
      </c>
    </row>
    <row r="274" spans="2:17" x14ac:dyDescent="0.25">
      <c r="B274" s="449">
        <v>274</v>
      </c>
      <c r="C274" s="553" t="s">
        <v>53</v>
      </c>
      <c r="D274" s="492" t="s">
        <v>1663</v>
      </c>
      <c r="E274" s="446" t="s">
        <v>1006</v>
      </c>
      <c r="F274" s="463">
        <v>27.547000000000001</v>
      </c>
      <c r="G274" s="463" t="s">
        <v>1662</v>
      </c>
      <c r="H274" s="462">
        <v>2003</v>
      </c>
      <c r="I274" s="479">
        <v>45078</v>
      </c>
      <c r="J274" s="479" t="s">
        <v>1661</v>
      </c>
      <c r="K274" s="480" t="s">
        <v>1660</v>
      </c>
      <c r="L274" s="479" t="s">
        <v>1659</v>
      </c>
      <c r="M274" s="441">
        <v>45099</v>
      </c>
      <c r="N274" s="441">
        <f>EDATE(M274,60)</f>
        <v>46926</v>
      </c>
      <c r="O274" s="440" t="s">
        <v>2587</v>
      </c>
      <c r="P274" s="439">
        <v>602668275</v>
      </c>
      <c r="Q274" t="s">
        <v>926</v>
      </c>
    </row>
    <row r="275" spans="2:17" x14ac:dyDescent="0.25">
      <c r="B275" s="449">
        <v>275</v>
      </c>
      <c r="C275" s="553" t="s">
        <v>53</v>
      </c>
      <c r="D275" s="516" t="s">
        <v>1669</v>
      </c>
      <c r="E275" s="446" t="s">
        <v>1006</v>
      </c>
      <c r="F275" s="463">
        <v>26.888000000000002</v>
      </c>
      <c r="G275" s="463" t="s">
        <v>1668</v>
      </c>
      <c r="H275" s="462">
        <v>2003</v>
      </c>
      <c r="I275" s="479">
        <v>45078</v>
      </c>
      <c r="J275" s="479" t="s">
        <v>1661</v>
      </c>
      <c r="K275" s="480" t="s">
        <v>1660</v>
      </c>
      <c r="L275" s="479" t="s">
        <v>1667</v>
      </c>
      <c r="M275" s="441">
        <v>45099</v>
      </c>
      <c r="N275" s="441">
        <f>EDATE(M275,60)</f>
        <v>46926</v>
      </c>
      <c r="O275" s="440" t="s">
        <v>2587</v>
      </c>
      <c r="P275" s="439">
        <v>602668275</v>
      </c>
      <c r="Q275" t="s">
        <v>932</v>
      </c>
    </row>
    <row r="276" spans="2:17" x14ac:dyDescent="0.25">
      <c r="B276" s="449">
        <v>276</v>
      </c>
      <c r="C276" s="553" t="s">
        <v>53</v>
      </c>
      <c r="D276" s="492" t="s">
        <v>1691</v>
      </c>
      <c r="E276" s="446" t="s">
        <v>1006</v>
      </c>
      <c r="F276" s="463">
        <v>26.073</v>
      </c>
      <c r="G276" s="463" t="s">
        <v>1690</v>
      </c>
      <c r="H276" s="462">
        <v>2003</v>
      </c>
      <c r="I276" s="479">
        <v>45078</v>
      </c>
      <c r="J276" s="479" t="s">
        <v>1661</v>
      </c>
      <c r="K276" s="480" t="s">
        <v>1660</v>
      </c>
      <c r="L276" s="479" t="s">
        <v>1689</v>
      </c>
      <c r="M276" s="441">
        <v>45099</v>
      </c>
      <c r="N276" s="441">
        <f>EDATE(M276,60)</f>
        <v>46926</v>
      </c>
      <c r="O276" s="440" t="s">
        <v>2587</v>
      </c>
      <c r="P276" s="439">
        <v>602668275</v>
      </c>
      <c r="Q276" t="s">
        <v>939</v>
      </c>
    </row>
    <row r="277" spans="2:17" x14ac:dyDescent="0.25">
      <c r="B277" s="449">
        <v>277</v>
      </c>
      <c r="C277" s="553" t="s">
        <v>53</v>
      </c>
      <c r="D277" s="492" t="s">
        <v>1738</v>
      </c>
      <c r="E277" s="446" t="s">
        <v>1006</v>
      </c>
      <c r="F277" s="463">
        <v>23.468</v>
      </c>
      <c r="G277" s="463" t="s">
        <v>1737</v>
      </c>
      <c r="H277" s="462">
        <v>2015</v>
      </c>
      <c r="I277" s="479">
        <v>44136</v>
      </c>
      <c r="J277" s="479" t="s">
        <v>333</v>
      </c>
      <c r="K277" s="462">
        <v>2015</v>
      </c>
      <c r="L277" s="491"/>
      <c r="M277" s="561">
        <v>44153</v>
      </c>
      <c r="N277" s="561">
        <f>EDATE(M277,60)</f>
        <v>45979</v>
      </c>
      <c r="O277" s="526"/>
      <c r="P277" s="439"/>
    </row>
    <row r="278" spans="2:17" x14ac:dyDescent="0.25">
      <c r="B278" s="449">
        <v>278</v>
      </c>
      <c r="C278" s="553" t="s">
        <v>53</v>
      </c>
      <c r="D278" s="492" t="s">
        <v>1738</v>
      </c>
      <c r="E278" s="446" t="s">
        <v>1006</v>
      </c>
      <c r="F278" s="463">
        <v>22.856000000000002</v>
      </c>
      <c r="G278" s="463" t="s">
        <v>1754</v>
      </c>
      <c r="H278" s="462">
        <v>2015</v>
      </c>
      <c r="I278" s="479">
        <v>44136</v>
      </c>
      <c r="J278" s="479" t="s">
        <v>333</v>
      </c>
      <c r="K278" s="462">
        <v>2015</v>
      </c>
      <c r="L278" s="491"/>
      <c r="M278" s="561">
        <v>44153</v>
      </c>
      <c r="N278" s="561">
        <f>EDATE(M278,60)</f>
        <v>45979</v>
      </c>
      <c r="O278" s="526"/>
      <c r="P278" s="439"/>
    </row>
    <row r="279" spans="2:17" x14ac:dyDescent="0.25">
      <c r="B279" s="449">
        <v>279</v>
      </c>
      <c r="C279" s="553" t="s">
        <v>53</v>
      </c>
      <c r="D279" s="492" t="s">
        <v>1878</v>
      </c>
      <c r="E279" s="446" t="s">
        <v>1006</v>
      </c>
      <c r="F279" s="463">
        <v>18.344999999999999</v>
      </c>
      <c r="G279" s="463" t="s">
        <v>1877</v>
      </c>
      <c r="H279" s="462">
        <v>2015</v>
      </c>
      <c r="I279" s="479">
        <v>44136</v>
      </c>
      <c r="J279" s="479" t="s">
        <v>333</v>
      </c>
      <c r="K279" s="462">
        <v>2015</v>
      </c>
      <c r="L279" s="491"/>
      <c r="M279" s="561">
        <v>44158</v>
      </c>
      <c r="N279" s="561">
        <f>EDATE(M279,60)</f>
        <v>45984</v>
      </c>
      <c r="O279" s="526"/>
      <c r="P279" s="439"/>
      <c r="Q279" t="s">
        <v>2139</v>
      </c>
    </row>
    <row r="280" spans="2:17" x14ac:dyDescent="0.25">
      <c r="B280" s="449">
        <v>280</v>
      </c>
      <c r="C280" s="553" t="s">
        <v>53</v>
      </c>
      <c r="D280" s="492" t="s">
        <v>1948</v>
      </c>
      <c r="E280" s="446" t="s">
        <v>1006</v>
      </c>
      <c r="F280" s="463">
        <v>15.664</v>
      </c>
      <c r="G280" s="463" t="s">
        <v>1947</v>
      </c>
      <c r="H280" s="462">
        <v>2015</v>
      </c>
      <c r="I280" s="479">
        <v>44136</v>
      </c>
      <c r="J280" s="479" t="s">
        <v>14</v>
      </c>
      <c r="K280" s="462">
        <v>2015</v>
      </c>
      <c r="L280" s="491"/>
      <c r="M280" s="561">
        <v>44162</v>
      </c>
      <c r="N280" s="561">
        <f>EDATE(M280,60)</f>
        <v>45988</v>
      </c>
      <c r="O280" s="526"/>
      <c r="P280" s="439"/>
      <c r="Q280" t="s">
        <v>2116</v>
      </c>
    </row>
    <row r="281" spans="2:17" x14ac:dyDescent="0.25">
      <c r="B281" s="449">
        <v>281</v>
      </c>
      <c r="C281" s="532" t="s">
        <v>53</v>
      </c>
      <c r="D281" s="516" t="s">
        <v>2110</v>
      </c>
      <c r="E281" s="446" t="s">
        <v>1006</v>
      </c>
      <c r="F281" s="463">
        <v>11.054</v>
      </c>
      <c r="G281" s="463" t="s">
        <v>2109</v>
      </c>
      <c r="H281" s="462">
        <v>2015</v>
      </c>
      <c r="I281" s="479">
        <v>44136</v>
      </c>
      <c r="J281" s="479" t="s">
        <v>333</v>
      </c>
      <c r="K281" s="462">
        <v>2015</v>
      </c>
      <c r="L281" s="491"/>
      <c r="M281" s="561">
        <v>44158</v>
      </c>
      <c r="N281" s="561">
        <f>EDATE(M281,60)</f>
        <v>45984</v>
      </c>
      <c r="O281" s="526"/>
      <c r="P281" s="439"/>
      <c r="Q281" t="s">
        <v>2144</v>
      </c>
    </row>
    <row r="282" spans="2:17" x14ac:dyDescent="0.25">
      <c r="B282" s="449">
        <v>282</v>
      </c>
      <c r="C282" s="532" t="s">
        <v>53</v>
      </c>
      <c r="D282" s="516" t="s">
        <v>2361</v>
      </c>
      <c r="E282" s="446" t="s">
        <v>1006</v>
      </c>
      <c r="F282" s="463">
        <v>3.544</v>
      </c>
      <c r="G282" s="463" t="s">
        <v>2360</v>
      </c>
      <c r="H282" s="462">
        <v>2004</v>
      </c>
      <c r="I282" s="479">
        <v>45078</v>
      </c>
      <c r="J282" s="479" t="s">
        <v>762</v>
      </c>
      <c r="K282" s="480">
        <v>2004</v>
      </c>
      <c r="L282" s="479" t="s">
        <v>2359</v>
      </c>
      <c r="M282" s="441">
        <v>45098</v>
      </c>
      <c r="N282" s="441">
        <f>EDATE(M282,60)</f>
        <v>46925</v>
      </c>
      <c r="O282" s="440" t="s">
        <v>2586</v>
      </c>
      <c r="P282" s="439">
        <v>724901887</v>
      </c>
      <c r="Q282" t="s">
        <v>946</v>
      </c>
    </row>
    <row r="283" spans="2:17" x14ac:dyDescent="0.25">
      <c r="B283" s="449">
        <v>283</v>
      </c>
      <c r="C283" s="532" t="s">
        <v>53</v>
      </c>
      <c r="D283" s="516" t="s">
        <v>2361</v>
      </c>
      <c r="E283" s="446" t="s">
        <v>1006</v>
      </c>
      <c r="F283" s="463">
        <v>3.3039999999999998</v>
      </c>
      <c r="G283" s="463" t="s">
        <v>2372</v>
      </c>
      <c r="H283" s="462">
        <v>2004</v>
      </c>
      <c r="I283" s="479">
        <v>45078</v>
      </c>
      <c r="J283" s="479" t="s">
        <v>762</v>
      </c>
      <c r="K283" s="480">
        <v>2004</v>
      </c>
      <c r="L283" s="479" t="s">
        <v>2371</v>
      </c>
      <c r="M283" s="441">
        <v>45098</v>
      </c>
      <c r="N283" s="441">
        <f>EDATE(M283,60)</f>
        <v>46925</v>
      </c>
      <c r="O283" s="440" t="s">
        <v>2521</v>
      </c>
      <c r="P283" s="439">
        <v>725363405</v>
      </c>
      <c r="Q283" t="s">
        <v>950</v>
      </c>
    </row>
    <row r="284" spans="2:17" x14ac:dyDescent="0.25">
      <c r="B284" s="449">
        <v>284</v>
      </c>
      <c r="C284" s="532" t="s">
        <v>53</v>
      </c>
      <c r="D284" s="516" t="s">
        <v>2389</v>
      </c>
      <c r="E284" s="446" t="s">
        <v>1006</v>
      </c>
      <c r="F284" s="463">
        <v>2.891</v>
      </c>
      <c r="G284" s="463" t="s">
        <v>2388</v>
      </c>
      <c r="H284" s="462">
        <v>2004</v>
      </c>
      <c r="I284" s="479">
        <v>45078</v>
      </c>
      <c r="J284" s="479" t="s">
        <v>762</v>
      </c>
      <c r="K284" s="480">
        <v>2004</v>
      </c>
      <c r="L284" s="479" t="s">
        <v>2387</v>
      </c>
      <c r="M284" s="441">
        <v>45098</v>
      </c>
      <c r="N284" s="441">
        <f>EDATE(M284,60)</f>
        <v>46925</v>
      </c>
      <c r="O284" s="440" t="s">
        <v>2521</v>
      </c>
      <c r="P284" s="439">
        <v>725363405</v>
      </c>
      <c r="Q284" t="s">
        <v>956</v>
      </c>
    </row>
    <row r="285" spans="2:17" x14ac:dyDescent="0.25">
      <c r="B285" s="449">
        <v>285</v>
      </c>
      <c r="C285" s="532" t="s">
        <v>53</v>
      </c>
      <c r="D285" s="516" t="s">
        <v>2440</v>
      </c>
      <c r="E285" s="446" t="s">
        <v>1006</v>
      </c>
      <c r="F285" s="463">
        <v>1.6890000000000001</v>
      </c>
      <c r="G285" s="463" t="s">
        <v>2439</v>
      </c>
      <c r="H285" s="462">
        <v>2015</v>
      </c>
      <c r="I285" s="479">
        <v>44136</v>
      </c>
      <c r="J285" s="479" t="s">
        <v>333</v>
      </c>
      <c r="K285" s="462">
        <v>2015</v>
      </c>
      <c r="L285" s="491"/>
      <c r="M285" s="561">
        <v>44158</v>
      </c>
      <c r="N285" s="561">
        <f>EDATE(M285,60)</f>
        <v>45984</v>
      </c>
      <c r="O285" s="526"/>
      <c r="P285" s="439"/>
      <c r="Q285" t="s">
        <v>2151</v>
      </c>
    </row>
    <row r="286" spans="2:17" x14ac:dyDescent="0.25">
      <c r="B286" s="449">
        <v>286</v>
      </c>
      <c r="C286" s="532" t="s">
        <v>53</v>
      </c>
      <c r="D286" s="492" t="s">
        <v>40</v>
      </c>
      <c r="E286" s="446" t="s">
        <v>26</v>
      </c>
      <c r="F286" s="463">
        <v>7.2110000000000003</v>
      </c>
      <c r="G286" s="463" t="s">
        <v>2249</v>
      </c>
      <c r="H286" s="462">
        <v>2017</v>
      </c>
      <c r="I286" s="442">
        <v>44835</v>
      </c>
      <c r="J286" s="442" t="s">
        <v>569</v>
      </c>
      <c r="K286" s="480">
        <v>2017</v>
      </c>
      <c r="L286" s="489" t="s">
        <v>2248</v>
      </c>
      <c r="M286" s="441">
        <v>44853</v>
      </c>
      <c r="N286" s="441">
        <f>EDATE(M286,60)</f>
        <v>46679</v>
      </c>
      <c r="O286" s="440" t="s">
        <v>2569</v>
      </c>
      <c r="P286" s="439">
        <v>725339123</v>
      </c>
      <c r="Q286" t="s">
        <v>1241</v>
      </c>
    </row>
    <row r="287" spans="2:17" x14ac:dyDescent="0.25">
      <c r="B287" s="449">
        <v>287</v>
      </c>
      <c r="C287" s="532" t="s">
        <v>53</v>
      </c>
      <c r="D287" s="492" t="s">
        <v>1990</v>
      </c>
      <c r="E287" s="446" t="s">
        <v>26</v>
      </c>
      <c r="F287" s="463">
        <v>10.166</v>
      </c>
      <c r="G287" s="463" t="s">
        <v>2141</v>
      </c>
      <c r="H287" s="462">
        <v>1975</v>
      </c>
      <c r="I287" s="479">
        <v>45200</v>
      </c>
      <c r="J287" s="442" t="s">
        <v>333</v>
      </c>
      <c r="K287" s="515">
        <v>2007</v>
      </c>
      <c r="L287" s="479" t="s">
        <v>2140</v>
      </c>
      <c r="M287" s="441">
        <v>45218</v>
      </c>
      <c r="N287" s="441">
        <f>EDATE(M287,60)</f>
        <v>47045</v>
      </c>
      <c r="O287" s="440" t="s">
        <v>2548</v>
      </c>
      <c r="P287" s="439">
        <v>725339124</v>
      </c>
      <c r="Q287" t="s">
        <v>805</v>
      </c>
    </row>
    <row r="288" spans="2:17" x14ac:dyDescent="0.25">
      <c r="B288" s="449">
        <v>288</v>
      </c>
      <c r="C288" s="532" t="s">
        <v>53</v>
      </c>
      <c r="D288" s="492" t="s">
        <v>1990</v>
      </c>
      <c r="E288" s="446" t="s">
        <v>26</v>
      </c>
      <c r="F288" s="463">
        <v>11.548999999999999</v>
      </c>
      <c r="G288" s="463" t="s">
        <v>2079</v>
      </c>
      <c r="H288" s="462">
        <v>2007</v>
      </c>
      <c r="I288" s="479">
        <v>45200</v>
      </c>
      <c r="J288" s="479" t="s">
        <v>2078</v>
      </c>
      <c r="K288" s="480" t="s">
        <v>2077</v>
      </c>
      <c r="L288" s="479" t="s">
        <v>2076</v>
      </c>
      <c r="M288" s="441">
        <v>45218</v>
      </c>
      <c r="N288" s="441">
        <f>EDATE(M288,60)</f>
        <v>47045</v>
      </c>
      <c r="O288" s="440" t="s">
        <v>2548</v>
      </c>
      <c r="P288" s="439">
        <v>725339124</v>
      </c>
      <c r="Q288" t="s">
        <v>798</v>
      </c>
    </row>
    <row r="289" spans="2:17" x14ac:dyDescent="0.25">
      <c r="B289" s="449">
        <v>289</v>
      </c>
      <c r="C289" s="532" t="s">
        <v>53</v>
      </c>
      <c r="D289" s="492" t="s">
        <v>1990</v>
      </c>
      <c r="E289" s="446" t="s">
        <v>26</v>
      </c>
      <c r="F289" s="463">
        <v>14.195</v>
      </c>
      <c r="G289" s="463" t="s">
        <v>1989</v>
      </c>
      <c r="H289" s="462">
        <v>2005</v>
      </c>
      <c r="I289" s="479">
        <v>44075</v>
      </c>
      <c r="J289" s="479" t="s">
        <v>333</v>
      </c>
      <c r="K289" s="462">
        <v>2005</v>
      </c>
      <c r="L289" s="479" t="s">
        <v>1988</v>
      </c>
      <c r="M289" s="441">
        <v>44075</v>
      </c>
      <c r="N289" s="441">
        <f>EDATE(M289,60)</f>
        <v>45901</v>
      </c>
      <c r="O289" s="440" t="s">
        <v>2585</v>
      </c>
      <c r="P289" s="439">
        <v>725339124</v>
      </c>
      <c r="Q289" t="s">
        <v>2225</v>
      </c>
    </row>
    <row r="290" spans="2:17" x14ac:dyDescent="0.25">
      <c r="B290" s="449">
        <v>290</v>
      </c>
      <c r="C290" s="532" t="s">
        <v>53</v>
      </c>
      <c r="D290" s="492" t="s">
        <v>27</v>
      </c>
      <c r="E290" s="446" t="s">
        <v>26</v>
      </c>
      <c r="F290" s="463">
        <v>16.370999999999999</v>
      </c>
      <c r="G290" s="463" t="s">
        <v>1925</v>
      </c>
      <c r="H290" s="462">
        <v>2007</v>
      </c>
      <c r="I290" s="479">
        <v>44866</v>
      </c>
      <c r="J290" s="491" t="s">
        <v>463</v>
      </c>
      <c r="K290" s="480">
        <v>2007</v>
      </c>
      <c r="L290" s="479" t="s">
        <v>1924</v>
      </c>
      <c r="M290" s="441">
        <v>44888</v>
      </c>
      <c r="N290" s="441">
        <f>EDATE(M290,60)</f>
        <v>46714</v>
      </c>
      <c r="O290" s="440" t="s">
        <v>2569</v>
      </c>
      <c r="P290" s="439">
        <v>725339123</v>
      </c>
      <c r="Q290" t="s">
        <v>1216</v>
      </c>
    </row>
    <row r="291" spans="2:17" x14ac:dyDescent="0.25">
      <c r="B291" s="449">
        <v>291</v>
      </c>
      <c r="C291" s="532" t="s">
        <v>53</v>
      </c>
      <c r="D291" s="492" t="s">
        <v>27</v>
      </c>
      <c r="E291" s="446" t="s">
        <v>26</v>
      </c>
      <c r="F291" s="463">
        <v>18.132999999999999</v>
      </c>
      <c r="G291" s="463" t="s">
        <v>1882</v>
      </c>
      <c r="H291" s="462">
        <v>1975</v>
      </c>
      <c r="I291" s="479">
        <v>45200</v>
      </c>
      <c r="J291" s="479" t="s">
        <v>414</v>
      </c>
      <c r="K291" s="480">
        <v>1975</v>
      </c>
      <c r="L291" s="479" t="s">
        <v>1881</v>
      </c>
      <c r="M291" s="441">
        <v>45202</v>
      </c>
      <c r="N291" s="441">
        <f>EDATE(M291,60)</f>
        <v>47029</v>
      </c>
      <c r="O291" s="440" t="s">
        <v>2569</v>
      </c>
      <c r="P291" s="439">
        <v>725339123</v>
      </c>
      <c r="Q291" t="s">
        <v>856</v>
      </c>
    </row>
    <row r="292" spans="2:17" x14ac:dyDescent="0.25">
      <c r="B292" s="449">
        <v>292</v>
      </c>
      <c r="C292" s="532" t="s">
        <v>53</v>
      </c>
      <c r="D292" s="492" t="s">
        <v>27</v>
      </c>
      <c r="E292" s="446" t="s">
        <v>26</v>
      </c>
      <c r="F292" s="463">
        <v>18.556999999999999</v>
      </c>
      <c r="G292" s="463" t="s">
        <v>1859</v>
      </c>
      <c r="H292" s="462">
        <v>2013</v>
      </c>
      <c r="I292" s="479">
        <v>45200</v>
      </c>
      <c r="J292" s="479" t="s">
        <v>3</v>
      </c>
      <c r="K292" s="480">
        <v>2013</v>
      </c>
      <c r="L292" s="479" t="s">
        <v>1858</v>
      </c>
      <c r="M292" s="441">
        <v>45202</v>
      </c>
      <c r="N292" s="441">
        <f>EDATE(M292,60)</f>
        <v>47029</v>
      </c>
      <c r="O292" s="440" t="s">
        <v>2569</v>
      </c>
      <c r="P292" s="439">
        <v>725339123</v>
      </c>
      <c r="Q292" t="s">
        <v>850</v>
      </c>
    </row>
    <row r="293" spans="2:17" x14ac:dyDescent="0.25">
      <c r="B293" s="449">
        <v>293</v>
      </c>
      <c r="C293" s="532" t="s">
        <v>53</v>
      </c>
      <c r="D293" s="492" t="s">
        <v>1713</v>
      </c>
      <c r="E293" s="446" t="s">
        <v>26</v>
      </c>
      <c r="F293" s="463">
        <v>22.777000000000001</v>
      </c>
      <c r="G293" s="463" t="s">
        <v>1758</v>
      </c>
      <c r="H293" s="462">
        <v>2011</v>
      </c>
      <c r="I293" s="442">
        <v>44287</v>
      </c>
      <c r="J293" s="442" t="s">
        <v>1757</v>
      </c>
      <c r="K293" s="443">
        <v>2011</v>
      </c>
      <c r="L293" s="442" t="s">
        <v>1756</v>
      </c>
      <c r="M293" s="441">
        <v>44306</v>
      </c>
      <c r="N293" s="441">
        <f>EDATE(M293,60)</f>
        <v>46132</v>
      </c>
      <c r="O293" s="440" t="s">
        <v>2548</v>
      </c>
      <c r="P293" s="439">
        <v>725339124</v>
      </c>
      <c r="Q293" t="s">
        <v>1901</v>
      </c>
    </row>
    <row r="294" spans="2:17" x14ac:dyDescent="0.25">
      <c r="B294" s="449">
        <v>294</v>
      </c>
      <c r="C294" s="548" t="s">
        <v>53</v>
      </c>
      <c r="D294" s="547" t="s">
        <v>1713</v>
      </c>
      <c r="E294" s="549" t="s">
        <v>26</v>
      </c>
      <c r="F294" s="506">
        <v>23.084</v>
      </c>
      <c r="G294" s="506" t="s">
        <v>1748</v>
      </c>
      <c r="H294" s="505">
        <v>2020</v>
      </c>
      <c r="I294" s="438">
        <v>43983</v>
      </c>
      <c r="J294" s="438" t="s">
        <v>569</v>
      </c>
      <c r="K294" s="552">
        <v>2020</v>
      </c>
      <c r="L294" s="438" t="s">
        <v>342</v>
      </c>
      <c r="M294" s="469">
        <v>43998</v>
      </c>
      <c r="N294" s="469">
        <f>EDATE(M294,60)</f>
        <v>45824</v>
      </c>
      <c r="O294" s="526"/>
      <c r="P294" s="503"/>
      <c r="Q294" t="s">
        <v>2357</v>
      </c>
    </row>
    <row r="295" spans="2:17" x14ac:dyDescent="0.25">
      <c r="B295" s="449">
        <v>295</v>
      </c>
      <c r="C295" s="532" t="s">
        <v>53</v>
      </c>
      <c r="D295" s="492" t="s">
        <v>1713</v>
      </c>
      <c r="E295" s="446" t="s">
        <v>26</v>
      </c>
      <c r="F295" s="463">
        <v>24.379000000000001</v>
      </c>
      <c r="G295" s="463" t="s">
        <v>1712</v>
      </c>
      <c r="H295" s="462">
        <v>2014</v>
      </c>
      <c r="I295" s="461">
        <v>43709</v>
      </c>
      <c r="J295" s="442" t="s">
        <v>569</v>
      </c>
      <c r="K295" s="462">
        <v>2014</v>
      </c>
      <c r="L295" s="442" t="s">
        <v>2584</v>
      </c>
      <c r="M295" s="441">
        <v>43734</v>
      </c>
      <c r="N295" s="441">
        <f>EDATE(M295,60)</f>
        <v>45561</v>
      </c>
      <c r="O295" s="440" t="s">
        <v>2548</v>
      </c>
      <c r="P295" s="439">
        <v>725339124</v>
      </c>
      <c r="Q295" t="s">
        <v>300</v>
      </c>
    </row>
    <row r="296" spans="2:17" x14ac:dyDescent="0.25">
      <c r="B296" s="449">
        <v>296</v>
      </c>
      <c r="C296" s="548" t="s">
        <v>53</v>
      </c>
      <c r="D296" s="547" t="s">
        <v>1681</v>
      </c>
      <c r="E296" s="549" t="s">
        <v>26</v>
      </c>
      <c r="F296" s="506">
        <v>25.460999999999999</v>
      </c>
      <c r="G296" s="506" t="s">
        <v>1696</v>
      </c>
      <c r="H296" s="505">
        <v>2010</v>
      </c>
      <c r="I296" s="438">
        <v>43617</v>
      </c>
      <c r="J296" s="512" t="s">
        <v>24</v>
      </c>
      <c r="K296" s="493">
        <v>2010</v>
      </c>
      <c r="L296" s="485" t="s">
        <v>2583</v>
      </c>
      <c r="M296" s="452">
        <v>43622</v>
      </c>
      <c r="N296" s="452">
        <f>EDATE(M296,60)</f>
        <v>45449</v>
      </c>
      <c r="O296" s="550" t="s">
        <v>2548</v>
      </c>
      <c r="P296" s="503">
        <v>725339124</v>
      </c>
      <c r="Q296" t="s">
        <v>141</v>
      </c>
    </row>
    <row r="297" spans="2:17" x14ac:dyDescent="0.25">
      <c r="B297" s="449">
        <v>297</v>
      </c>
      <c r="C297" s="548" t="s">
        <v>53</v>
      </c>
      <c r="D297" s="547" t="s">
        <v>1681</v>
      </c>
      <c r="E297" s="549" t="s">
        <v>26</v>
      </c>
      <c r="F297" s="506">
        <v>26.504999999999999</v>
      </c>
      <c r="G297" s="506" t="s">
        <v>1680</v>
      </c>
      <c r="H297" s="505">
        <v>1975</v>
      </c>
      <c r="I297" s="438">
        <v>43617</v>
      </c>
      <c r="J297" s="512" t="s">
        <v>456</v>
      </c>
      <c r="K297" s="493" t="s">
        <v>2582</v>
      </c>
      <c r="L297" s="485" t="s">
        <v>2581</v>
      </c>
      <c r="M297" s="452">
        <v>43622</v>
      </c>
      <c r="N297" s="452">
        <f>EDATE(M297,60)</f>
        <v>45449</v>
      </c>
      <c r="O297" s="550" t="s">
        <v>2548</v>
      </c>
      <c r="P297" s="503">
        <v>725339124</v>
      </c>
      <c r="Q297" t="s">
        <v>139</v>
      </c>
    </row>
    <row r="298" spans="2:17" x14ac:dyDescent="0.25">
      <c r="B298" s="449">
        <v>298</v>
      </c>
      <c r="C298" s="548" t="s">
        <v>53</v>
      </c>
      <c r="D298" s="547" t="s">
        <v>1595</v>
      </c>
      <c r="E298" s="549" t="s">
        <v>26</v>
      </c>
      <c r="F298" s="506">
        <v>30.202999999999999</v>
      </c>
      <c r="G298" s="506" t="s">
        <v>1645</v>
      </c>
      <c r="H298" s="505">
        <v>2021</v>
      </c>
      <c r="I298" s="438">
        <v>44256</v>
      </c>
      <c r="J298" s="438" t="s">
        <v>456</v>
      </c>
      <c r="K298" s="505">
        <v>2021</v>
      </c>
      <c r="L298" s="438" t="s">
        <v>450</v>
      </c>
      <c r="M298" s="469">
        <v>44268</v>
      </c>
      <c r="N298" s="469">
        <f>EDATE(M298,60)</f>
        <v>46094</v>
      </c>
      <c r="O298" s="526"/>
      <c r="P298" s="503"/>
      <c r="Q298" t="s">
        <v>1959</v>
      </c>
    </row>
    <row r="299" spans="2:17" x14ac:dyDescent="0.25">
      <c r="B299" s="449">
        <v>299</v>
      </c>
      <c r="C299" s="532" t="s">
        <v>53</v>
      </c>
      <c r="D299" s="492" t="s">
        <v>1595</v>
      </c>
      <c r="E299" s="446" t="s">
        <v>26</v>
      </c>
      <c r="F299" s="463">
        <v>31.283999999999999</v>
      </c>
      <c r="G299" s="463" t="s">
        <v>1633</v>
      </c>
      <c r="H299" s="462">
        <v>2006</v>
      </c>
      <c r="I299" s="442">
        <v>44317</v>
      </c>
      <c r="J299" s="479" t="s">
        <v>333</v>
      </c>
      <c r="K299" s="480">
        <v>2006</v>
      </c>
      <c r="L299" s="442" t="s">
        <v>1632</v>
      </c>
      <c r="M299" s="441">
        <v>44343</v>
      </c>
      <c r="N299" s="441">
        <f>EDATE(M299,60)</f>
        <v>46169</v>
      </c>
      <c r="O299" s="440" t="s">
        <v>2569</v>
      </c>
      <c r="P299" s="439">
        <v>725339123</v>
      </c>
      <c r="Q299" t="s">
        <v>1862</v>
      </c>
    </row>
    <row r="300" spans="2:17" x14ac:dyDescent="0.25">
      <c r="B300" s="449">
        <v>300</v>
      </c>
      <c r="C300" s="532" t="s">
        <v>53</v>
      </c>
      <c r="D300" s="492" t="s">
        <v>1595</v>
      </c>
      <c r="E300" s="446" t="s">
        <v>26</v>
      </c>
      <c r="F300" s="463">
        <v>32.713000000000001</v>
      </c>
      <c r="G300" s="463" t="s">
        <v>1612</v>
      </c>
      <c r="H300" s="480">
        <v>2006</v>
      </c>
      <c r="I300" s="442">
        <v>44317</v>
      </c>
      <c r="J300" s="479" t="s">
        <v>333</v>
      </c>
      <c r="K300" s="480">
        <v>2006</v>
      </c>
      <c r="L300" s="442" t="s">
        <v>1611</v>
      </c>
      <c r="M300" s="441">
        <v>44343</v>
      </c>
      <c r="N300" s="441">
        <f>EDATE(M300,60)</f>
        <v>46169</v>
      </c>
      <c r="O300" s="440" t="s">
        <v>2569</v>
      </c>
      <c r="P300" s="439">
        <v>725339123</v>
      </c>
      <c r="Q300" t="s">
        <v>1857</v>
      </c>
    </row>
    <row r="301" spans="2:17" x14ac:dyDescent="0.25">
      <c r="B301" s="449">
        <v>301</v>
      </c>
      <c r="C301" s="532" t="s">
        <v>53</v>
      </c>
      <c r="D301" s="492" t="s">
        <v>1595</v>
      </c>
      <c r="E301" s="446" t="s">
        <v>26</v>
      </c>
      <c r="F301" s="463">
        <v>33.854999999999997</v>
      </c>
      <c r="G301" s="463" t="s">
        <v>1594</v>
      </c>
      <c r="H301" s="480">
        <v>2006</v>
      </c>
      <c r="I301" s="442">
        <v>44317</v>
      </c>
      <c r="J301" s="479" t="s">
        <v>333</v>
      </c>
      <c r="K301" s="480">
        <v>2006</v>
      </c>
      <c r="L301" s="442" t="s">
        <v>1593</v>
      </c>
      <c r="M301" s="441">
        <v>44343</v>
      </c>
      <c r="N301" s="441">
        <f>EDATE(M301,60)</f>
        <v>46169</v>
      </c>
      <c r="O301" s="440" t="s">
        <v>2569</v>
      </c>
      <c r="P301" s="439">
        <v>725339123</v>
      </c>
      <c r="Q301" t="s">
        <v>1850</v>
      </c>
    </row>
    <row r="302" spans="2:17" x14ac:dyDescent="0.25">
      <c r="B302" s="449">
        <v>302</v>
      </c>
      <c r="C302" s="532" t="s">
        <v>53</v>
      </c>
      <c r="D302" s="492" t="s">
        <v>1554</v>
      </c>
      <c r="E302" s="446" t="s">
        <v>26</v>
      </c>
      <c r="F302" s="463">
        <v>35.130000000000003</v>
      </c>
      <c r="G302" s="463" t="s">
        <v>1570</v>
      </c>
      <c r="H302" s="462">
        <v>2016</v>
      </c>
      <c r="I302" s="479">
        <v>44197</v>
      </c>
      <c r="J302" s="479" t="s">
        <v>333</v>
      </c>
      <c r="K302" s="462">
        <v>2016</v>
      </c>
      <c r="L302" s="479" t="s">
        <v>1569</v>
      </c>
      <c r="M302" s="441">
        <v>44216</v>
      </c>
      <c r="N302" s="441">
        <f>EDATE(M302,60)</f>
        <v>46042</v>
      </c>
      <c r="O302" s="440" t="s">
        <v>2570</v>
      </c>
      <c r="P302" s="439">
        <v>602668276</v>
      </c>
      <c r="Q302" t="s">
        <v>2028</v>
      </c>
    </row>
    <row r="303" spans="2:17" x14ac:dyDescent="0.25">
      <c r="B303" s="449">
        <v>303</v>
      </c>
      <c r="C303" s="532" t="s">
        <v>53</v>
      </c>
      <c r="D303" s="492" t="s">
        <v>1554</v>
      </c>
      <c r="E303" s="446" t="s">
        <v>26</v>
      </c>
      <c r="F303" s="463">
        <v>36.838000000000001</v>
      </c>
      <c r="G303" s="463" t="s">
        <v>1553</v>
      </c>
      <c r="H303" s="462">
        <v>1977</v>
      </c>
      <c r="I303" s="442">
        <v>44287</v>
      </c>
      <c r="J303" s="479" t="s">
        <v>333</v>
      </c>
      <c r="K303" s="480">
        <v>2008</v>
      </c>
      <c r="L303" s="442" t="s">
        <v>2580</v>
      </c>
      <c r="M303" s="441">
        <v>44306</v>
      </c>
      <c r="N303" s="441">
        <f>EDATE(M303,60)</f>
        <v>46132</v>
      </c>
      <c r="O303" s="440" t="s">
        <v>2570</v>
      </c>
      <c r="P303" s="439">
        <v>602668276</v>
      </c>
      <c r="Q303" t="s">
        <v>252</v>
      </c>
    </row>
    <row r="304" spans="2:17" x14ac:dyDescent="0.25">
      <c r="B304" s="449">
        <v>304</v>
      </c>
      <c r="C304" s="532" t="s">
        <v>53</v>
      </c>
      <c r="D304" s="492" t="s">
        <v>1502</v>
      </c>
      <c r="E304" s="446" t="s">
        <v>26</v>
      </c>
      <c r="F304" s="463">
        <v>37.503999999999998</v>
      </c>
      <c r="G304" s="463" t="s">
        <v>1546</v>
      </c>
      <c r="H304" s="462">
        <v>1977</v>
      </c>
      <c r="I304" s="442">
        <v>44287</v>
      </c>
      <c r="J304" s="479" t="s">
        <v>333</v>
      </c>
      <c r="K304" s="480">
        <v>2008</v>
      </c>
      <c r="L304" s="442" t="s">
        <v>2579</v>
      </c>
      <c r="M304" s="441">
        <v>44306</v>
      </c>
      <c r="N304" s="441">
        <f>EDATE(M304,60)</f>
        <v>46132</v>
      </c>
      <c r="O304" s="440" t="s">
        <v>2570</v>
      </c>
      <c r="P304" s="439">
        <v>602668276</v>
      </c>
      <c r="Q304" t="s">
        <v>247</v>
      </c>
    </row>
    <row r="305" spans="2:17" x14ac:dyDescent="0.25">
      <c r="B305" s="449">
        <v>305</v>
      </c>
      <c r="C305" s="532" t="s">
        <v>53</v>
      </c>
      <c r="D305" s="492" t="s">
        <v>1502</v>
      </c>
      <c r="E305" s="446" t="s">
        <v>26</v>
      </c>
      <c r="F305" s="463">
        <v>38.927999999999997</v>
      </c>
      <c r="G305" s="463" t="s">
        <v>1538</v>
      </c>
      <c r="H305" s="462">
        <v>2017</v>
      </c>
      <c r="I305" s="442">
        <v>44835</v>
      </c>
      <c r="J305" s="479" t="s">
        <v>418</v>
      </c>
      <c r="K305" s="480">
        <v>2017</v>
      </c>
      <c r="L305" s="489" t="s">
        <v>2578</v>
      </c>
      <c r="M305" s="441">
        <v>44854</v>
      </c>
      <c r="N305" s="441">
        <f>EDATE(M305,60)</f>
        <v>46680</v>
      </c>
      <c r="O305" s="440" t="s">
        <v>2570</v>
      </c>
      <c r="P305" s="439">
        <v>602668276</v>
      </c>
      <c r="Q305" t="s">
        <v>245</v>
      </c>
    </row>
    <row r="306" spans="2:17" x14ac:dyDescent="0.25">
      <c r="B306" s="449">
        <v>306</v>
      </c>
      <c r="C306" s="532" t="s">
        <v>53</v>
      </c>
      <c r="D306" s="492" t="s">
        <v>1502</v>
      </c>
      <c r="E306" s="446" t="s">
        <v>26</v>
      </c>
      <c r="F306" s="463">
        <v>39.853000000000002</v>
      </c>
      <c r="G306" s="463" t="s">
        <v>1524</v>
      </c>
      <c r="H306" s="462">
        <v>2017</v>
      </c>
      <c r="I306" s="442">
        <v>44835</v>
      </c>
      <c r="J306" s="479" t="s">
        <v>418</v>
      </c>
      <c r="K306" s="480">
        <v>2017</v>
      </c>
      <c r="L306" s="489" t="s">
        <v>2577</v>
      </c>
      <c r="M306" s="441">
        <v>44854</v>
      </c>
      <c r="N306" s="441">
        <f>EDATE(M306,60)</f>
        <v>46680</v>
      </c>
      <c r="O306" s="440" t="s">
        <v>2570</v>
      </c>
      <c r="P306" s="439">
        <v>602668276</v>
      </c>
      <c r="Q306" t="s">
        <v>240</v>
      </c>
    </row>
    <row r="307" spans="2:17" x14ac:dyDescent="0.25">
      <c r="B307" s="449">
        <v>307</v>
      </c>
      <c r="C307" s="532" t="s">
        <v>53</v>
      </c>
      <c r="D307" s="492" t="s">
        <v>1502</v>
      </c>
      <c r="E307" s="446" t="s">
        <v>26</v>
      </c>
      <c r="F307" s="463">
        <v>40.738</v>
      </c>
      <c r="G307" s="463" t="s">
        <v>1512</v>
      </c>
      <c r="H307" s="462">
        <v>1976</v>
      </c>
      <c r="I307" s="442">
        <v>44287</v>
      </c>
      <c r="J307" s="479" t="s">
        <v>333</v>
      </c>
      <c r="K307" s="480">
        <v>2008</v>
      </c>
      <c r="L307" s="442" t="s">
        <v>2576</v>
      </c>
      <c r="M307" s="441">
        <v>44306</v>
      </c>
      <c r="N307" s="441">
        <f>EDATE(M307,60)</f>
        <v>46132</v>
      </c>
      <c r="O307" s="440" t="s">
        <v>2569</v>
      </c>
      <c r="P307" s="439">
        <v>725339123</v>
      </c>
      <c r="Q307" t="s">
        <v>235</v>
      </c>
    </row>
    <row r="308" spans="2:17" x14ac:dyDescent="0.25">
      <c r="B308" s="449">
        <v>308</v>
      </c>
      <c r="C308" s="532" t="s">
        <v>53</v>
      </c>
      <c r="D308" s="492" t="s">
        <v>1502</v>
      </c>
      <c r="E308" s="446" t="s">
        <v>26</v>
      </c>
      <c r="F308" s="463">
        <v>41.192999999999998</v>
      </c>
      <c r="G308" s="463" t="s">
        <v>1501</v>
      </c>
      <c r="H308" s="462">
        <v>1976</v>
      </c>
      <c r="I308" s="479">
        <v>45292</v>
      </c>
      <c r="J308" s="442" t="s">
        <v>333</v>
      </c>
      <c r="K308" s="480">
        <v>2008</v>
      </c>
      <c r="L308" s="479" t="s">
        <v>2575</v>
      </c>
      <c r="M308" s="441">
        <v>45322</v>
      </c>
      <c r="N308" s="441">
        <f>EDATE(M308,60)</f>
        <v>47149</v>
      </c>
      <c r="O308" s="440" t="s">
        <v>2570</v>
      </c>
      <c r="P308" s="439">
        <v>602668276</v>
      </c>
      <c r="Q308" t="s">
        <v>229</v>
      </c>
    </row>
    <row r="309" spans="2:17" x14ac:dyDescent="0.25">
      <c r="B309" s="449">
        <v>309</v>
      </c>
      <c r="C309" s="532" t="s">
        <v>53</v>
      </c>
      <c r="D309" s="492" t="s">
        <v>1418</v>
      </c>
      <c r="E309" s="446" t="s">
        <v>26</v>
      </c>
      <c r="F309" s="463">
        <v>43.369</v>
      </c>
      <c r="G309" s="463" t="s">
        <v>1467</v>
      </c>
      <c r="H309" s="462">
        <v>1979</v>
      </c>
      <c r="I309" s="479">
        <v>45292</v>
      </c>
      <c r="J309" s="479" t="s">
        <v>24</v>
      </c>
      <c r="K309" s="480" t="s">
        <v>2574</v>
      </c>
      <c r="L309" s="479" t="s">
        <v>2573</v>
      </c>
      <c r="M309" s="441">
        <v>45322</v>
      </c>
      <c r="N309" s="441">
        <f>EDATE(M309,60)</f>
        <v>47149</v>
      </c>
      <c r="O309" s="440" t="s">
        <v>2570</v>
      </c>
      <c r="P309" s="439">
        <v>602668276</v>
      </c>
      <c r="Q309" t="s">
        <v>223</v>
      </c>
    </row>
    <row r="310" spans="2:17" x14ac:dyDescent="0.25">
      <c r="B310" s="449">
        <v>310</v>
      </c>
      <c r="C310" s="532" t="s">
        <v>53</v>
      </c>
      <c r="D310" s="492" t="s">
        <v>1418</v>
      </c>
      <c r="E310" s="446" t="s">
        <v>26</v>
      </c>
      <c r="F310" s="463">
        <v>43.529000000000003</v>
      </c>
      <c r="G310" s="463" t="s">
        <v>1456</v>
      </c>
      <c r="H310" s="462">
        <v>1979</v>
      </c>
      <c r="I310" s="479">
        <v>45292</v>
      </c>
      <c r="J310" s="479" t="s">
        <v>24</v>
      </c>
      <c r="K310" s="480" t="s">
        <v>2572</v>
      </c>
      <c r="L310" s="479" t="s">
        <v>1834</v>
      </c>
      <c r="M310" s="441">
        <v>45322</v>
      </c>
      <c r="N310" s="441">
        <f>EDATE(M310,60)</f>
        <v>47149</v>
      </c>
      <c r="O310" s="440" t="s">
        <v>2570</v>
      </c>
      <c r="P310" s="439">
        <v>602668276</v>
      </c>
      <c r="Q310" t="s">
        <v>217</v>
      </c>
    </row>
    <row r="311" spans="2:17" x14ac:dyDescent="0.25">
      <c r="B311" s="449">
        <v>311</v>
      </c>
      <c r="C311" s="532" t="s">
        <v>53</v>
      </c>
      <c r="D311" s="492" t="s">
        <v>1418</v>
      </c>
      <c r="E311" s="446" t="s">
        <v>26</v>
      </c>
      <c r="F311" s="463">
        <v>44.057000000000002</v>
      </c>
      <c r="G311" s="463" t="s">
        <v>1451</v>
      </c>
      <c r="H311" s="462">
        <v>1979</v>
      </c>
      <c r="I311" s="442">
        <v>43922</v>
      </c>
      <c r="J311" s="479" t="s">
        <v>24</v>
      </c>
      <c r="K311" s="462">
        <v>1979</v>
      </c>
      <c r="L311" s="442" t="s">
        <v>2571</v>
      </c>
      <c r="M311" s="441">
        <v>43923</v>
      </c>
      <c r="N311" s="441">
        <f>EDATE(M311,60)</f>
        <v>45749</v>
      </c>
      <c r="O311" s="440" t="s">
        <v>2569</v>
      </c>
      <c r="P311" s="439">
        <v>725339123</v>
      </c>
      <c r="Q311" t="s">
        <v>215</v>
      </c>
    </row>
    <row r="312" spans="2:17" x14ac:dyDescent="0.25">
      <c r="B312" s="449">
        <v>312</v>
      </c>
      <c r="C312" s="548" t="s">
        <v>53</v>
      </c>
      <c r="D312" s="547" t="s">
        <v>1418</v>
      </c>
      <c r="E312" s="549" t="s">
        <v>26</v>
      </c>
      <c r="F312" s="506">
        <v>44.741999999999997</v>
      </c>
      <c r="G312" s="506" t="s">
        <v>1441</v>
      </c>
      <c r="H312" s="505">
        <v>2009</v>
      </c>
      <c r="I312" s="438">
        <v>44317</v>
      </c>
      <c r="J312" s="438" t="s">
        <v>34</v>
      </c>
      <c r="K312" s="552">
        <v>2021</v>
      </c>
      <c r="L312" s="438" t="s">
        <v>450</v>
      </c>
      <c r="M312" s="469">
        <v>44343</v>
      </c>
      <c r="N312" s="469">
        <f>EDATE(M312,60)</f>
        <v>46169</v>
      </c>
      <c r="O312" s="550" t="s">
        <v>2570</v>
      </c>
      <c r="P312" s="503">
        <v>602668276</v>
      </c>
      <c r="Q312" t="s">
        <v>210</v>
      </c>
    </row>
    <row r="313" spans="2:17" x14ac:dyDescent="0.25">
      <c r="B313" s="449">
        <v>313</v>
      </c>
      <c r="C313" s="548" t="s">
        <v>53</v>
      </c>
      <c r="D313" s="547" t="s">
        <v>1418</v>
      </c>
      <c r="E313" s="549" t="s">
        <v>26</v>
      </c>
      <c r="F313" s="506">
        <v>45.695999999999998</v>
      </c>
      <c r="G313" s="506" t="s">
        <v>1417</v>
      </c>
      <c r="H313" s="505">
        <v>2020</v>
      </c>
      <c r="I313" s="560">
        <v>44166</v>
      </c>
      <c r="J313" s="438" t="s">
        <v>34</v>
      </c>
      <c r="K313" s="552">
        <v>2020</v>
      </c>
      <c r="L313" s="438" t="s">
        <v>342</v>
      </c>
      <c r="M313" s="469">
        <v>44168</v>
      </c>
      <c r="N313" s="469">
        <f>EDATE(M313,60)</f>
        <v>45994</v>
      </c>
      <c r="O313" s="526"/>
      <c r="P313" s="503"/>
      <c r="Q313" t="s">
        <v>204</v>
      </c>
    </row>
    <row r="314" spans="2:17" x14ac:dyDescent="0.25">
      <c r="B314" s="449">
        <v>314</v>
      </c>
      <c r="C314" s="532" t="s">
        <v>53</v>
      </c>
      <c r="D314" s="516" t="s">
        <v>1411</v>
      </c>
      <c r="E314" s="446" t="s">
        <v>26</v>
      </c>
      <c r="F314" s="463">
        <v>47.084000000000003</v>
      </c>
      <c r="G314" s="463" t="s">
        <v>1410</v>
      </c>
      <c r="H314" s="462">
        <v>1978</v>
      </c>
      <c r="I314" s="479">
        <v>45047</v>
      </c>
      <c r="J314" s="479" t="s">
        <v>1409</v>
      </c>
      <c r="K314" s="480" t="s">
        <v>1408</v>
      </c>
      <c r="L314" s="479" t="s">
        <v>1407</v>
      </c>
      <c r="M314" s="441">
        <v>45065</v>
      </c>
      <c r="N314" s="441">
        <f>EDATE(M314,60)</f>
        <v>46892</v>
      </c>
      <c r="O314" s="440" t="s">
        <v>2569</v>
      </c>
      <c r="P314" s="439">
        <v>725339123</v>
      </c>
      <c r="Q314" t="s">
        <v>1041</v>
      </c>
    </row>
    <row r="315" spans="2:17" x14ac:dyDescent="0.25">
      <c r="B315" s="449">
        <v>315</v>
      </c>
      <c r="C315" s="532" t="s">
        <v>53</v>
      </c>
      <c r="D315" s="516" t="s">
        <v>1379</v>
      </c>
      <c r="E315" s="446" t="s">
        <v>26</v>
      </c>
      <c r="F315" s="463">
        <v>49.180999999999997</v>
      </c>
      <c r="G315" s="463" t="s">
        <v>1378</v>
      </c>
      <c r="H315" s="462">
        <v>1978</v>
      </c>
      <c r="I315" s="442">
        <v>43922</v>
      </c>
      <c r="J315" s="479" t="s">
        <v>24</v>
      </c>
      <c r="K315" s="462">
        <v>1978</v>
      </c>
      <c r="L315" s="442" t="s">
        <v>1377</v>
      </c>
      <c r="M315" s="441">
        <v>43923</v>
      </c>
      <c r="N315" s="441">
        <f>EDATE(M315,60)</f>
        <v>45749</v>
      </c>
      <c r="O315" s="440" t="s">
        <v>2569</v>
      </c>
      <c r="P315" s="439">
        <v>725339123</v>
      </c>
      <c r="Q315" t="s">
        <v>2452</v>
      </c>
    </row>
    <row r="316" spans="2:17" x14ac:dyDescent="0.25">
      <c r="B316" s="449">
        <v>316</v>
      </c>
      <c r="C316" s="532" t="s">
        <v>53</v>
      </c>
      <c r="D316" s="492" t="s">
        <v>1368</v>
      </c>
      <c r="E316" s="446" t="s">
        <v>26</v>
      </c>
      <c r="F316" s="463">
        <v>50.353999999999999</v>
      </c>
      <c r="G316" s="463" t="s">
        <v>1373</v>
      </c>
      <c r="H316" s="480">
        <v>2005</v>
      </c>
      <c r="I316" s="479">
        <v>44013</v>
      </c>
      <c r="J316" s="479" t="s">
        <v>333</v>
      </c>
      <c r="K316" s="462">
        <v>2005</v>
      </c>
      <c r="L316" s="479" t="s">
        <v>1372</v>
      </c>
      <c r="M316" s="441">
        <v>44014</v>
      </c>
      <c r="N316" s="441">
        <f>EDATE(M316,60)</f>
        <v>45840</v>
      </c>
      <c r="O316" s="440" t="s">
        <v>2569</v>
      </c>
      <c r="P316" s="439">
        <v>725339123</v>
      </c>
      <c r="Q316" t="s">
        <v>2304</v>
      </c>
    </row>
    <row r="317" spans="2:17" x14ac:dyDescent="0.25">
      <c r="B317" s="449">
        <v>317</v>
      </c>
      <c r="C317" s="532" t="s">
        <v>53</v>
      </c>
      <c r="D317" s="492" t="s">
        <v>1368</v>
      </c>
      <c r="E317" s="446" t="s">
        <v>26</v>
      </c>
      <c r="F317" s="463">
        <v>51.646999999999998</v>
      </c>
      <c r="G317" s="463" t="s">
        <v>1367</v>
      </c>
      <c r="H317" s="462">
        <v>1979</v>
      </c>
      <c r="I317" s="479">
        <v>44013</v>
      </c>
      <c r="J317" s="479" t="s">
        <v>456</v>
      </c>
      <c r="K317" s="480">
        <v>2018</v>
      </c>
      <c r="L317" s="479" t="s">
        <v>1366</v>
      </c>
      <c r="M317" s="441">
        <v>44014</v>
      </c>
      <c r="N317" s="441">
        <f>EDATE(M317,60)</f>
        <v>45840</v>
      </c>
      <c r="O317" s="440" t="s">
        <v>2569</v>
      </c>
      <c r="P317" s="439">
        <v>725339123</v>
      </c>
      <c r="Q317" t="s">
        <v>2300</v>
      </c>
    </row>
    <row r="318" spans="2:17" x14ac:dyDescent="0.25">
      <c r="B318" s="449">
        <v>318</v>
      </c>
      <c r="C318" s="532" t="s">
        <v>53</v>
      </c>
      <c r="D318" s="492" t="s">
        <v>1323</v>
      </c>
      <c r="E318" s="446" t="s">
        <v>26</v>
      </c>
      <c r="F318" s="463">
        <v>52.328000000000003</v>
      </c>
      <c r="G318" s="463" t="s">
        <v>1361</v>
      </c>
      <c r="H318" s="462">
        <v>2016</v>
      </c>
      <c r="I318" s="479">
        <v>44470</v>
      </c>
      <c r="J318" s="479" t="s">
        <v>569</v>
      </c>
      <c r="K318" s="480">
        <v>2016</v>
      </c>
      <c r="L318" s="479" t="s">
        <v>1360</v>
      </c>
      <c r="M318" s="441">
        <v>44490</v>
      </c>
      <c r="N318" s="441">
        <f>EDATE(M318,60)</f>
        <v>46316</v>
      </c>
      <c r="O318" s="440" t="s">
        <v>2569</v>
      </c>
      <c r="P318" s="439">
        <v>725339123</v>
      </c>
      <c r="Q318" t="s">
        <v>1592</v>
      </c>
    </row>
    <row r="319" spans="2:17" x14ac:dyDescent="0.25">
      <c r="B319" s="449">
        <v>319</v>
      </c>
      <c r="C319" s="532" t="s">
        <v>53</v>
      </c>
      <c r="D319" s="492" t="s">
        <v>1323</v>
      </c>
      <c r="E319" s="446" t="s">
        <v>26</v>
      </c>
      <c r="F319" s="463">
        <v>53.146000000000001</v>
      </c>
      <c r="G319" s="463" t="s">
        <v>1351</v>
      </c>
      <c r="H319" s="462">
        <v>2016</v>
      </c>
      <c r="I319" s="479">
        <v>44470</v>
      </c>
      <c r="J319" s="479" t="s">
        <v>569</v>
      </c>
      <c r="K319" s="480">
        <v>2016</v>
      </c>
      <c r="L319" s="479" t="s">
        <v>1350</v>
      </c>
      <c r="M319" s="441">
        <v>44490</v>
      </c>
      <c r="N319" s="441">
        <f>EDATE(M319,60)</f>
        <v>46316</v>
      </c>
      <c r="O319" s="440" t="s">
        <v>2569</v>
      </c>
      <c r="P319" s="439">
        <v>725339123</v>
      </c>
      <c r="Q319" t="s">
        <v>1591</v>
      </c>
    </row>
    <row r="320" spans="2:17" x14ac:dyDescent="0.25">
      <c r="B320" s="449">
        <v>320</v>
      </c>
      <c r="C320" s="532" t="s">
        <v>53</v>
      </c>
      <c r="D320" s="492" t="s">
        <v>1323</v>
      </c>
      <c r="E320" s="446" t="s">
        <v>26</v>
      </c>
      <c r="F320" s="463">
        <v>54.128</v>
      </c>
      <c r="G320" s="463" t="s">
        <v>1334</v>
      </c>
      <c r="H320" s="462">
        <v>1979</v>
      </c>
      <c r="I320" s="479">
        <v>44013</v>
      </c>
      <c r="J320" s="479" t="s">
        <v>456</v>
      </c>
      <c r="K320" s="480">
        <v>2019</v>
      </c>
      <c r="L320" s="453" t="s">
        <v>1333</v>
      </c>
      <c r="M320" s="452">
        <v>44014</v>
      </c>
      <c r="N320" s="452">
        <f>EDATE(M320,60)</f>
        <v>45840</v>
      </c>
      <c r="O320" s="440" t="s">
        <v>2569</v>
      </c>
      <c r="P320" s="439">
        <v>725339123</v>
      </c>
      <c r="Q320" t="s">
        <v>2296</v>
      </c>
    </row>
    <row r="321" spans="2:17" x14ac:dyDescent="0.25">
      <c r="B321" s="449">
        <v>321</v>
      </c>
      <c r="C321" s="548" t="s">
        <v>53</v>
      </c>
      <c r="D321" s="547" t="s">
        <v>1323</v>
      </c>
      <c r="E321" s="549" t="s">
        <v>26</v>
      </c>
      <c r="F321" s="506">
        <v>54.959000000000003</v>
      </c>
      <c r="G321" s="506" t="s">
        <v>1322</v>
      </c>
      <c r="H321" s="505">
        <v>2023</v>
      </c>
      <c r="I321" s="471">
        <v>45047</v>
      </c>
      <c r="J321" s="471" t="s">
        <v>418</v>
      </c>
      <c r="K321" s="470">
        <v>2023</v>
      </c>
      <c r="L321" s="471" t="s">
        <v>33</v>
      </c>
      <c r="M321" s="559">
        <v>45065</v>
      </c>
      <c r="N321" s="559">
        <f>EDATE(M321,60)</f>
        <v>46892</v>
      </c>
      <c r="O321" s="550" t="s">
        <v>2569</v>
      </c>
      <c r="P321" s="503">
        <v>725339123</v>
      </c>
      <c r="Q321" t="s">
        <v>1035</v>
      </c>
    </row>
    <row r="322" spans="2:17" x14ac:dyDescent="0.25">
      <c r="B322" s="449">
        <v>322</v>
      </c>
      <c r="C322" s="548" t="s">
        <v>53</v>
      </c>
      <c r="D322" s="547" t="s">
        <v>1313</v>
      </c>
      <c r="E322" s="549" t="s">
        <v>26</v>
      </c>
      <c r="F322" s="506">
        <v>56.201999999999998</v>
      </c>
      <c r="G322" s="506" t="s">
        <v>1298</v>
      </c>
      <c r="H322" s="505">
        <v>2022</v>
      </c>
      <c r="I322" s="438">
        <v>44743</v>
      </c>
      <c r="J322" s="438" t="s">
        <v>1303</v>
      </c>
      <c r="K322" s="552">
        <v>2022</v>
      </c>
      <c r="L322" s="471" t="s">
        <v>1181</v>
      </c>
      <c r="M322" s="469">
        <v>44763</v>
      </c>
      <c r="N322" s="469">
        <f>EDATE(M322,60)</f>
        <v>46589</v>
      </c>
      <c r="O322" s="558"/>
      <c r="P322" s="503"/>
      <c r="Q322" t="s">
        <v>1312</v>
      </c>
    </row>
    <row r="323" spans="2:17" x14ac:dyDescent="0.25">
      <c r="B323" s="449">
        <v>323</v>
      </c>
      <c r="C323" s="548" t="s">
        <v>53</v>
      </c>
      <c r="D323" s="547" t="s">
        <v>1305</v>
      </c>
      <c r="E323" s="549" t="s">
        <v>26</v>
      </c>
      <c r="F323" s="506">
        <v>56.558999999999997</v>
      </c>
      <c r="G323" s="506" t="s">
        <v>1304</v>
      </c>
      <c r="H323" s="505">
        <v>2022</v>
      </c>
      <c r="I323" s="438">
        <v>44743</v>
      </c>
      <c r="J323" s="438" t="s">
        <v>1303</v>
      </c>
      <c r="K323" s="552">
        <v>2022</v>
      </c>
      <c r="L323" s="471" t="s">
        <v>1181</v>
      </c>
      <c r="M323" s="469">
        <v>44763</v>
      </c>
      <c r="N323" s="469">
        <f>EDATE(M323,60)</f>
        <v>46589</v>
      </c>
      <c r="O323" s="558"/>
      <c r="P323" s="503"/>
      <c r="Q323" t="s">
        <v>1308</v>
      </c>
    </row>
    <row r="324" spans="2:17" x14ac:dyDescent="0.25">
      <c r="B324" s="449">
        <v>324</v>
      </c>
      <c r="C324" s="548" t="s">
        <v>53</v>
      </c>
      <c r="D324" s="547" t="s">
        <v>1299</v>
      </c>
      <c r="E324" s="549" t="s">
        <v>26</v>
      </c>
      <c r="F324" s="506">
        <v>57.204000000000001</v>
      </c>
      <c r="G324" s="506" t="s">
        <v>1298</v>
      </c>
      <c r="H324" s="505">
        <v>1996</v>
      </c>
      <c r="I324" s="471">
        <v>45047</v>
      </c>
      <c r="J324" s="471" t="s">
        <v>418</v>
      </c>
      <c r="K324" s="470">
        <v>2023</v>
      </c>
      <c r="L324" s="471" t="s">
        <v>33</v>
      </c>
      <c r="M324" s="469">
        <v>45051</v>
      </c>
      <c r="N324" s="469">
        <f>EDATE(M324,60)</f>
        <v>46878</v>
      </c>
      <c r="O324" s="550" t="s">
        <v>2569</v>
      </c>
      <c r="P324" s="503">
        <v>725339123</v>
      </c>
      <c r="Q324" t="s">
        <v>1043</v>
      </c>
    </row>
    <row r="325" spans="2:17" x14ac:dyDescent="0.25">
      <c r="B325" s="449">
        <v>325</v>
      </c>
      <c r="C325" s="532" t="s">
        <v>53</v>
      </c>
      <c r="D325" s="492" t="s">
        <v>2331</v>
      </c>
      <c r="E325" s="510" t="s">
        <v>1640</v>
      </c>
      <c r="F325" s="463">
        <v>4.5960000000000001</v>
      </c>
      <c r="G325" s="463" t="s">
        <v>2330</v>
      </c>
      <c r="H325" s="480">
        <v>2008</v>
      </c>
      <c r="I325" s="479">
        <v>45078</v>
      </c>
      <c r="J325" s="479" t="s">
        <v>24</v>
      </c>
      <c r="K325" s="480">
        <v>2008</v>
      </c>
      <c r="L325" s="479" t="s">
        <v>2329</v>
      </c>
      <c r="M325" s="441">
        <v>45079</v>
      </c>
      <c r="N325" s="441">
        <f>EDATE(M325,60)</f>
        <v>46906</v>
      </c>
      <c r="O325" s="440" t="s">
        <v>2566</v>
      </c>
      <c r="P325" s="439">
        <v>724644317</v>
      </c>
      <c r="Q325" t="s">
        <v>994</v>
      </c>
    </row>
    <row r="326" spans="2:17" x14ac:dyDescent="0.25">
      <c r="B326" s="449">
        <v>326</v>
      </c>
      <c r="C326" s="548" t="s">
        <v>53</v>
      </c>
      <c r="D326" s="547" t="s">
        <v>2222</v>
      </c>
      <c r="E326" s="508" t="s">
        <v>1640</v>
      </c>
      <c r="F326" s="506">
        <v>7.6929999999999996</v>
      </c>
      <c r="G326" s="506" t="s">
        <v>2228</v>
      </c>
      <c r="H326" s="470">
        <v>2020</v>
      </c>
      <c r="I326" s="471">
        <v>43983</v>
      </c>
      <c r="J326" s="471" t="s">
        <v>34</v>
      </c>
      <c r="K326" s="470">
        <v>2020</v>
      </c>
      <c r="L326" s="438" t="s">
        <v>342</v>
      </c>
      <c r="M326" s="469">
        <v>44011</v>
      </c>
      <c r="N326" s="469">
        <f>EDATE(M326,60)</f>
        <v>45837</v>
      </c>
      <c r="O326" s="526"/>
      <c r="P326" s="503"/>
      <c r="Q326" t="s">
        <v>2310</v>
      </c>
    </row>
    <row r="327" spans="2:17" x14ac:dyDescent="0.25">
      <c r="B327" s="449">
        <v>327</v>
      </c>
      <c r="C327" s="532" t="s">
        <v>53</v>
      </c>
      <c r="D327" s="492" t="s">
        <v>1961</v>
      </c>
      <c r="E327" s="510" t="s">
        <v>1640</v>
      </c>
      <c r="F327" s="463">
        <v>15.115</v>
      </c>
      <c r="G327" s="463" t="s">
        <v>1966</v>
      </c>
      <c r="H327" s="480">
        <v>2009</v>
      </c>
      <c r="I327" s="479">
        <v>43678</v>
      </c>
      <c r="J327" s="442" t="s">
        <v>291</v>
      </c>
      <c r="K327" s="462">
        <v>2009</v>
      </c>
      <c r="L327" s="479" t="s">
        <v>1965</v>
      </c>
      <c r="M327" s="441">
        <v>45518</v>
      </c>
      <c r="N327" s="441">
        <f>EDATE(M327,60)</f>
        <v>47344</v>
      </c>
      <c r="O327" s="440" t="s">
        <v>2547</v>
      </c>
      <c r="P327" s="439">
        <v>724862388</v>
      </c>
      <c r="Q327" t="s">
        <v>400</v>
      </c>
    </row>
    <row r="328" spans="2:17" x14ac:dyDescent="0.25">
      <c r="B328" s="449">
        <v>328</v>
      </c>
      <c r="C328" s="548" t="s">
        <v>53</v>
      </c>
      <c r="D328" s="547" t="s">
        <v>1961</v>
      </c>
      <c r="E328" s="508" t="s">
        <v>1640</v>
      </c>
      <c r="F328" s="506">
        <v>15.552</v>
      </c>
      <c r="G328" s="506" t="s">
        <v>1960</v>
      </c>
      <c r="H328" s="470">
        <v>2009</v>
      </c>
      <c r="I328" s="471">
        <v>43678</v>
      </c>
      <c r="J328" s="438" t="s">
        <v>1303</v>
      </c>
      <c r="K328" s="505">
        <v>2022</v>
      </c>
      <c r="L328" s="438" t="s">
        <v>1181</v>
      </c>
      <c r="M328" s="469">
        <v>44697</v>
      </c>
      <c r="N328" s="469">
        <f>EDATE(M328,60)</f>
        <v>46523</v>
      </c>
      <c r="O328" s="550" t="s">
        <v>2547</v>
      </c>
      <c r="P328" s="503">
        <v>724862388</v>
      </c>
      <c r="Q328" t="s">
        <v>1429</v>
      </c>
    </row>
    <row r="329" spans="2:17" x14ac:dyDescent="0.25">
      <c r="B329" s="556">
        <v>329</v>
      </c>
      <c r="C329" s="532" t="s">
        <v>53</v>
      </c>
      <c r="D329" s="492" t="s">
        <v>1844</v>
      </c>
      <c r="E329" s="510" t="s">
        <v>1640</v>
      </c>
      <c r="F329" s="463">
        <v>18.437000000000001</v>
      </c>
      <c r="G329" s="463" t="s">
        <v>1864</v>
      </c>
      <c r="H329" s="480">
        <v>2009</v>
      </c>
      <c r="I329" s="479">
        <v>45323</v>
      </c>
      <c r="J329" s="479" t="s">
        <v>24</v>
      </c>
      <c r="K329" s="480">
        <v>2009</v>
      </c>
      <c r="L329" s="479" t="s">
        <v>1863</v>
      </c>
      <c r="M329" s="441">
        <v>45335</v>
      </c>
      <c r="N329" s="441">
        <f>EDATE(M329,60)</f>
        <v>47162</v>
      </c>
      <c r="O329" s="440" t="s">
        <v>2547</v>
      </c>
      <c r="P329" s="439">
        <v>724862388</v>
      </c>
      <c r="Q329" t="s">
        <v>709</v>
      </c>
    </row>
    <row r="330" spans="2:17" x14ac:dyDescent="0.25">
      <c r="B330" s="449">
        <v>330</v>
      </c>
      <c r="C330" s="557" t="s">
        <v>53</v>
      </c>
      <c r="D330" s="547" t="s">
        <v>1807</v>
      </c>
      <c r="E330" s="508" t="s">
        <v>1640</v>
      </c>
      <c r="F330" s="506">
        <v>20.167000000000002</v>
      </c>
      <c r="G330" s="506" t="s">
        <v>1806</v>
      </c>
      <c r="H330" s="470">
        <v>2001</v>
      </c>
      <c r="I330" s="471">
        <v>45200</v>
      </c>
      <c r="J330" s="438" t="s">
        <v>34</v>
      </c>
      <c r="K330" s="470">
        <v>2023</v>
      </c>
      <c r="L330" s="438" t="s">
        <v>33</v>
      </c>
      <c r="M330" s="469">
        <v>45202</v>
      </c>
      <c r="N330" s="469">
        <f>EDATE(M330,60)</f>
        <v>47029</v>
      </c>
      <c r="O330" s="550" t="s">
        <v>2547</v>
      </c>
      <c r="P330" s="503">
        <v>724862388</v>
      </c>
      <c r="Q330" t="s">
        <v>843</v>
      </c>
    </row>
    <row r="331" spans="2:17" x14ac:dyDescent="0.25">
      <c r="B331" s="449">
        <v>331</v>
      </c>
      <c r="C331" s="553" t="s">
        <v>53</v>
      </c>
      <c r="D331" s="492" t="s">
        <v>1774</v>
      </c>
      <c r="E331" s="510" t="s">
        <v>1640</v>
      </c>
      <c r="F331" s="463">
        <v>21.577000000000002</v>
      </c>
      <c r="G331" s="463" t="s">
        <v>1773</v>
      </c>
      <c r="H331" s="480">
        <v>2001</v>
      </c>
      <c r="I331" s="479">
        <v>44501</v>
      </c>
      <c r="J331" s="479" t="s">
        <v>333</v>
      </c>
      <c r="K331" s="480">
        <v>2001</v>
      </c>
      <c r="L331" s="479" t="s">
        <v>1772</v>
      </c>
      <c r="M331" s="441">
        <v>44508</v>
      </c>
      <c r="N331" s="441">
        <f>EDATE(M331,60)</f>
        <v>46334</v>
      </c>
      <c r="O331" s="440" t="s">
        <v>2547</v>
      </c>
      <c r="P331" s="439">
        <v>724862388</v>
      </c>
      <c r="Q331" t="s">
        <v>1568</v>
      </c>
    </row>
    <row r="332" spans="2:17" x14ac:dyDescent="0.25">
      <c r="B332" s="556">
        <v>332</v>
      </c>
      <c r="C332" s="532" t="s">
        <v>2568</v>
      </c>
      <c r="D332" s="492" t="s">
        <v>1719</v>
      </c>
      <c r="E332" s="510" t="s">
        <v>1640</v>
      </c>
      <c r="F332" s="463">
        <v>24.292000000000002</v>
      </c>
      <c r="G332" s="463" t="s">
        <v>1718</v>
      </c>
      <c r="H332" s="480">
        <v>2010</v>
      </c>
      <c r="I332" s="442">
        <v>43922</v>
      </c>
      <c r="J332" s="442" t="s">
        <v>291</v>
      </c>
      <c r="K332" s="444">
        <v>2010</v>
      </c>
      <c r="L332" s="442" t="s">
        <v>1717</v>
      </c>
      <c r="M332" s="441">
        <v>43930</v>
      </c>
      <c r="N332" s="441">
        <f>EDATE(M332,60)</f>
        <v>45756</v>
      </c>
      <c r="O332" s="440" t="s">
        <v>2567</v>
      </c>
      <c r="P332" s="439">
        <v>724214681</v>
      </c>
      <c r="Q332" t="s">
        <v>2449</v>
      </c>
    </row>
    <row r="333" spans="2:17" x14ac:dyDescent="0.25">
      <c r="B333" s="556">
        <v>333</v>
      </c>
      <c r="C333" s="532" t="s">
        <v>53</v>
      </c>
      <c r="D333" s="492" t="s">
        <v>1641</v>
      </c>
      <c r="E333" s="510" t="s">
        <v>1640</v>
      </c>
      <c r="F333" s="463">
        <v>30.338999999999999</v>
      </c>
      <c r="G333" s="463" t="s">
        <v>1639</v>
      </c>
      <c r="H333" s="462">
        <v>1983</v>
      </c>
      <c r="I333" s="554">
        <v>44348</v>
      </c>
      <c r="J333" s="491" t="s">
        <v>463</v>
      </c>
      <c r="K333" s="555"/>
      <c r="L333" s="554" t="s">
        <v>1638</v>
      </c>
      <c r="M333" s="441">
        <v>44362</v>
      </c>
      <c r="N333" s="441">
        <f>EDATE(M333,60)</f>
        <v>46188</v>
      </c>
      <c r="O333" s="440" t="s">
        <v>2566</v>
      </c>
      <c r="P333" s="439">
        <v>724644317</v>
      </c>
      <c r="Q333" t="s">
        <v>1814</v>
      </c>
    </row>
    <row r="334" spans="2:17" x14ac:dyDescent="0.25">
      <c r="B334" s="449">
        <v>334</v>
      </c>
      <c r="C334" s="532" t="s">
        <v>53</v>
      </c>
      <c r="D334" s="510" t="s">
        <v>2180</v>
      </c>
      <c r="E334" s="510" t="s">
        <v>2135</v>
      </c>
      <c r="F334" s="463">
        <v>8.8529999999999998</v>
      </c>
      <c r="G334" s="463" t="s">
        <v>2199</v>
      </c>
      <c r="H334" s="462">
        <v>2012</v>
      </c>
      <c r="I334" s="442">
        <v>44774</v>
      </c>
      <c r="J334" s="442" t="s">
        <v>3</v>
      </c>
      <c r="K334" s="462">
        <v>2012</v>
      </c>
      <c r="L334" s="442" t="s">
        <v>2198</v>
      </c>
      <c r="M334" s="441">
        <v>44774</v>
      </c>
      <c r="N334" s="441">
        <f>EDATE(M334,60)</f>
        <v>46600</v>
      </c>
      <c r="O334" s="440" t="s">
        <v>2543</v>
      </c>
      <c r="P334" s="439">
        <v>724214647</v>
      </c>
    </row>
    <row r="335" spans="2:17" x14ac:dyDescent="0.25">
      <c r="B335" s="449">
        <v>335</v>
      </c>
      <c r="C335" s="532" t="s">
        <v>53</v>
      </c>
      <c r="D335" s="510" t="s">
        <v>2136</v>
      </c>
      <c r="E335" s="510" t="s">
        <v>2135</v>
      </c>
      <c r="F335" s="463">
        <v>10.231</v>
      </c>
      <c r="G335" s="463" t="s">
        <v>2134</v>
      </c>
      <c r="H335" s="462">
        <v>2010</v>
      </c>
      <c r="I335" s="479">
        <v>45078</v>
      </c>
      <c r="J335" s="479" t="s">
        <v>333</v>
      </c>
      <c r="K335" s="480">
        <v>2010</v>
      </c>
      <c r="L335" s="479" t="s">
        <v>2133</v>
      </c>
      <c r="M335" s="441">
        <v>45103</v>
      </c>
      <c r="N335" s="441">
        <f>EDATE(M335,60)</f>
        <v>46930</v>
      </c>
      <c r="O335" s="440" t="s">
        <v>2543</v>
      </c>
      <c r="P335" s="439">
        <v>724214647</v>
      </c>
    </row>
    <row r="336" spans="2:17" x14ac:dyDescent="0.25">
      <c r="B336" s="449">
        <v>336</v>
      </c>
      <c r="C336" s="553" t="s">
        <v>53</v>
      </c>
      <c r="D336" s="510" t="s">
        <v>2174</v>
      </c>
      <c r="E336" s="510" t="s">
        <v>2173</v>
      </c>
      <c r="F336" s="463">
        <v>9.4260000000000002</v>
      </c>
      <c r="G336" s="463" t="s">
        <v>2172</v>
      </c>
      <c r="H336" s="480">
        <v>2013</v>
      </c>
      <c r="I336" s="479">
        <v>45078</v>
      </c>
      <c r="J336" s="479" t="s">
        <v>569</v>
      </c>
      <c r="K336" s="480">
        <v>2013</v>
      </c>
      <c r="L336" s="479" t="s">
        <v>2171</v>
      </c>
      <c r="M336" s="441">
        <v>45079</v>
      </c>
      <c r="N336" s="441">
        <f>EDATE(M336,60)</f>
        <v>46906</v>
      </c>
      <c r="O336" s="440" t="s">
        <v>2565</v>
      </c>
      <c r="P336" s="439">
        <v>724862430</v>
      </c>
    </row>
    <row r="337" spans="2:17" x14ac:dyDescent="0.25">
      <c r="B337" s="449">
        <v>337</v>
      </c>
      <c r="C337" s="532" t="s">
        <v>53</v>
      </c>
      <c r="D337" s="516" t="s">
        <v>2281</v>
      </c>
      <c r="E337" s="446" t="s">
        <v>1156</v>
      </c>
      <c r="F337" s="463">
        <v>6.24</v>
      </c>
      <c r="G337" s="463" t="s">
        <v>2280</v>
      </c>
      <c r="H337" s="480">
        <v>2005</v>
      </c>
      <c r="I337" s="479">
        <v>43831</v>
      </c>
      <c r="J337" s="442" t="s">
        <v>291</v>
      </c>
      <c r="K337" s="444">
        <v>2010</v>
      </c>
      <c r="L337" s="479" t="s">
        <v>2564</v>
      </c>
      <c r="M337" s="441">
        <v>43840</v>
      </c>
      <c r="N337" s="441">
        <f>EDATE(M337,60)</f>
        <v>45667</v>
      </c>
      <c r="O337" s="526"/>
      <c r="P337" s="439"/>
      <c r="Q337" t="s">
        <v>2478</v>
      </c>
    </row>
    <row r="338" spans="2:17" x14ac:dyDescent="0.25">
      <c r="B338" s="449">
        <v>338</v>
      </c>
      <c r="C338" s="548" t="s">
        <v>53</v>
      </c>
      <c r="D338" s="547" t="s">
        <v>2204</v>
      </c>
      <c r="E338" s="549" t="s">
        <v>1156</v>
      </c>
      <c r="F338" s="506">
        <v>8.75</v>
      </c>
      <c r="G338" s="506" t="s">
        <v>2203</v>
      </c>
      <c r="H338" s="470">
        <v>2023</v>
      </c>
      <c r="I338" s="438">
        <v>45200</v>
      </c>
      <c r="J338" s="438" t="s">
        <v>34</v>
      </c>
      <c r="K338" s="552">
        <v>2023</v>
      </c>
      <c r="L338" s="471" t="s">
        <v>33</v>
      </c>
      <c r="M338" s="469">
        <v>45201</v>
      </c>
      <c r="N338" s="469">
        <f>EDATE(M338,60)</f>
        <v>47028</v>
      </c>
      <c r="O338" s="550" t="s">
        <v>2543</v>
      </c>
      <c r="P338" s="503">
        <v>724214647</v>
      </c>
      <c r="Q338" t="s">
        <v>874</v>
      </c>
    </row>
    <row r="339" spans="2:17" x14ac:dyDescent="0.25">
      <c r="B339" s="449">
        <v>339</v>
      </c>
      <c r="C339" s="532" t="s">
        <v>53</v>
      </c>
      <c r="D339" s="492" t="s">
        <v>2085</v>
      </c>
      <c r="E339" s="446" t="s">
        <v>1156</v>
      </c>
      <c r="F339" s="463">
        <v>11.494999999999999</v>
      </c>
      <c r="G339" s="463" t="s">
        <v>2084</v>
      </c>
      <c r="H339" s="480">
        <v>2014</v>
      </c>
      <c r="I339" s="479">
        <v>45323</v>
      </c>
      <c r="J339" s="479" t="s">
        <v>569</v>
      </c>
      <c r="K339" s="480">
        <v>2014</v>
      </c>
      <c r="L339" s="479" t="s">
        <v>2083</v>
      </c>
      <c r="M339" s="441">
        <v>45335</v>
      </c>
      <c r="N339" s="441">
        <f>EDATE(M339,60)</f>
        <v>47162</v>
      </c>
      <c r="O339" s="440" t="s">
        <v>2539</v>
      </c>
      <c r="P339" s="439">
        <v>724214678</v>
      </c>
      <c r="Q339" t="s">
        <v>715</v>
      </c>
    </row>
    <row r="340" spans="2:17" x14ac:dyDescent="0.25">
      <c r="B340" s="449">
        <v>340</v>
      </c>
      <c r="C340" s="548" t="s">
        <v>53</v>
      </c>
      <c r="D340" s="547" t="s">
        <v>1930</v>
      </c>
      <c r="E340" s="549" t="s">
        <v>1156</v>
      </c>
      <c r="F340" s="506">
        <v>16.167999999999999</v>
      </c>
      <c r="G340" s="506" t="s">
        <v>1929</v>
      </c>
      <c r="H340" s="470">
        <v>2021</v>
      </c>
      <c r="I340" s="471">
        <v>44378</v>
      </c>
      <c r="J340" s="471" t="s">
        <v>1303</v>
      </c>
      <c r="K340" s="470">
        <v>2021</v>
      </c>
      <c r="L340" s="471" t="s">
        <v>1928</v>
      </c>
      <c r="M340" s="469">
        <v>44407</v>
      </c>
      <c r="N340" s="469">
        <f>EDATE(M340,60)</f>
        <v>46233</v>
      </c>
      <c r="O340" s="526"/>
      <c r="P340" s="503"/>
      <c r="Q340" t="s">
        <v>1745</v>
      </c>
    </row>
    <row r="341" spans="2:17" x14ac:dyDescent="0.25">
      <c r="B341" s="449">
        <v>341</v>
      </c>
      <c r="C341" s="548" t="s">
        <v>53</v>
      </c>
      <c r="D341" s="547" t="s">
        <v>1786</v>
      </c>
      <c r="E341" s="549" t="s">
        <v>1156</v>
      </c>
      <c r="F341" s="506">
        <v>20.905000000000001</v>
      </c>
      <c r="G341" s="506" t="s">
        <v>1798</v>
      </c>
      <c r="H341" s="470">
        <v>2023</v>
      </c>
      <c r="I341" s="438">
        <v>45170</v>
      </c>
      <c r="J341" s="438" t="s">
        <v>34</v>
      </c>
      <c r="K341" s="552">
        <v>2023</v>
      </c>
      <c r="L341" s="471" t="s">
        <v>33</v>
      </c>
      <c r="M341" s="469">
        <v>45190</v>
      </c>
      <c r="N341" s="469">
        <f>EDATE(M341,60)</f>
        <v>47017</v>
      </c>
      <c r="O341" s="550" t="s">
        <v>2543</v>
      </c>
      <c r="P341" s="503">
        <v>724214647</v>
      </c>
      <c r="Q341" t="s">
        <v>881</v>
      </c>
    </row>
    <row r="342" spans="2:17" x14ac:dyDescent="0.25">
      <c r="B342" s="449">
        <v>342</v>
      </c>
      <c r="C342" s="548" t="s">
        <v>53</v>
      </c>
      <c r="D342" s="547" t="s">
        <v>1786</v>
      </c>
      <c r="E342" s="549" t="s">
        <v>1156</v>
      </c>
      <c r="F342" s="506">
        <v>20.09</v>
      </c>
      <c r="G342" s="506" t="s">
        <v>1811</v>
      </c>
      <c r="H342" s="470">
        <v>2023</v>
      </c>
      <c r="I342" s="438">
        <v>45200</v>
      </c>
      <c r="J342" s="438" t="s">
        <v>34</v>
      </c>
      <c r="K342" s="552">
        <v>2023</v>
      </c>
      <c r="L342" s="471" t="s">
        <v>33</v>
      </c>
      <c r="M342" s="469">
        <v>45201</v>
      </c>
      <c r="N342" s="469">
        <f>EDATE(M342,60)</f>
        <v>47028</v>
      </c>
      <c r="O342" s="550" t="s">
        <v>2543</v>
      </c>
      <c r="P342" s="503">
        <v>724214647</v>
      </c>
      <c r="Q342" t="s">
        <v>871</v>
      </c>
    </row>
    <row r="343" spans="2:17" x14ac:dyDescent="0.25">
      <c r="B343" s="449">
        <v>343</v>
      </c>
      <c r="C343" s="548" t="s">
        <v>53</v>
      </c>
      <c r="D343" s="547" t="s">
        <v>1655</v>
      </c>
      <c r="E343" s="549" t="s">
        <v>1156</v>
      </c>
      <c r="F343" s="506">
        <v>28.872</v>
      </c>
      <c r="G343" s="506" t="s">
        <v>2563</v>
      </c>
      <c r="H343" s="470">
        <v>2020</v>
      </c>
      <c r="I343" s="471">
        <v>43952</v>
      </c>
      <c r="J343" s="471" t="s">
        <v>569</v>
      </c>
      <c r="K343" s="470">
        <v>2020</v>
      </c>
      <c r="L343" s="438" t="s">
        <v>342</v>
      </c>
      <c r="M343" s="551">
        <v>43970</v>
      </c>
      <c r="N343" s="551">
        <f>EDATE(M343,60)</f>
        <v>45796</v>
      </c>
      <c r="O343" s="526"/>
      <c r="P343" s="503"/>
      <c r="Q343" t="s">
        <v>2411</v>
      </c>
    </row>
    <row r="344" spans="2:17" x14ac:dyDescent="0.25">
      <c r="B344" s="449">
        <v>344</v>
      </c>
      <c r="C344" s="532" t="s">
        <v>53</v>
      </c>
      <c r="D344" s="492" t="s">
        <v>1628</v>
      </c>
      <c r="E344" s="446" t="s">
        <v>1156</v>
      </c>
      <c r="F344" s="463">
        <v>31.678000000000001</v>
      </c>
      <c r="G344" s="463" t="s">
        <v>1627</v>
      </c>
      <c r="H344" s="480">
        <v>2016</v>
      </c>
      <c r="I344" s="479">
        <v>44501</v>
      </c>
      <c r="J344" s="479" t="s">
        <v>569</v>
      </c>
      <c r="K344" s="480">
        <v>2016</v>
      </c>
      <c r="L344" s="479" t="s">
        <v>1626</v>
      </c>
      <c r="M344" s="530">
        <v>44504</v>
      </c>
      <c r="N344" s="530">
        <f>EDATE(M344,60)</f>
        <v>46330</v>
      </c>
      <c r="O344" s="440" t="s">
        <v>2543</v>
      </c>
      <c r="P344" s="439">
        <v>724214647</v>
      </c>
      <c r="Q344" t="s">
        <v>1579</v>
      </c>
    </row>
    <row r="345" spans="2:17" x14ac:dyDescent="0.25">
      <c r="B345" s="449">
        <v>345</v>
      </c>
      <c r="C345" s="532" t="s">
        <v>53</v>
      </c>
      <c r="D345" s="492" t="s">
        <v>1607</v>
      </c>
      <c r="E345" s="446" t="s">
        <v>1156</v>
      </c>
      <c r="F345" s="463">
        <v>33.305999999999997</v>
      </c>
      <c r="G345" s="463" t="s">
        <v>1606</v>
      </c>
      <c r="H345" s="480">
        <v>2016</v>
      </c>
      <c r="I345" s="479">
        <v>44501</v>
      </c>
      <c r="J345" s="479" t="s">
        <v>569</v>
      </c>
      <c r="K345" s="480">
        <v>2016</v>
      </c>
      <c r="L345" s="479" t="s">
        <v>1605</v>
      </c>
      <c r="M345" s="530">
        <v>44504</v>
      </c>
      <c r="N345" s="530">
        <f>EDATE(M345,60)</f>
        <v>46330</v>
      </c>
      <c r="O345" s="440" t="s">
        <v>2543</v>
      </c>
      <c r="P345" s="439">
        <v>724214647</v>
      </c>
      <c r="Q345" t="s">
        <v>1573</v>
      </c>
    </row>
    <row r="346" spans="2:17" x14ac:dyDescent="0.25">
      <c r="B346" s="449">
        <v>346</v>
      </c>
      <c r="C346" s="548" t="s">
        <v>53</v>
      </c>
      <c r="D346" s="547" t="s">
        <v>1559</v>
      </c>
      <c r="E346" s="549" t="s">
        <v>1156</v>
      </c>
      <c r="F346" s="506">
        <v>36.756</v>
      </c>
      <c r="G346" s="506" t="s">
        <v>1558</v>
      </c>
      <c r="H346" s="505">
        <v>2021</v>
      </c>
      <c r="I346" s="471">
        <v>44470</v>
      </c>
      <c r="J346" s="471" t="s">
        <v>1303</v>
      </c>
      <c r="K346" s="470">
        <v>2021</v>
      </c>
      <c r="L346" s="438" t="s">
        <v>450</v>
      </c>
      <c r="M346" s="469">
        <v>44483</v>
      </c>
      <c r="N346" s="469">
        <f>EDATE(M346,60)</f>
        <v>46309</v>
      </c>
      <c r="O346" s="550" t="s">
        <v>2543</v>
      </c>
      <c r="P346" s="503">
        <v>724214647</v>
      </c>
      <c r="Q346" t="s">
        <v>1598</v>
      </c>
    </row>
    <row r="347" spans="2:17" x14ac:dyDescent="0.25">
      <c r="B347" s="449">
        <v>347</v>
      </c>
      <c r="C347" s="532" t="s">
        <v>53</v>
      </c>
      <c r="D347" s="492" t="s">
        <v>1496</v>
      </c>
      <c r="E347" s="446" t="s">
        <v>1156</v>
      </c>
      <c r="F347" s="463">
        <v>41.34</v>
      </c>
      <c r="G347" s="463" t="s">
        <v>1495</v>
      </c>
      <c r="H347" s="480">
        <v>2016</v>
      </c>
      <c r="I347" s="479">
        <v>44440</v>
      </c>
      <c r="J347" s="479" t="s">
        <v>569</v>
      </c>
      <c r="K347" s="480">
        <v>2016</v>
      </c>
      <c r="L347" s="479" t="s">
        <v>1494</v>
      </c>
      <c r="M347" s="441">
        <v>44442</v>
      </c>
      <c r="N347" s="441">
        <f>EDATE(M347,60)</f>
        <v>46268</v>
      </c>
      <c r="O347" s="440" t="s">
        <v>1153</v>
      </c>
      <c r="P347" s="439">
        <v>724862387</v>
      </c>
      <c r="Q347" t="s">
        <v>1741</v>
      </c>
    </row>
    <row r="348" spans="2:17" x14ac:dyDescent="0.25">
      <c r="B348" s="449">
        <v>348</v>
      </c>
      <c r="C348" s="532" t="s">
        <v>53</v>
      </c>
      <c r="D348" s="492" t="s">
        <v>1346</v>
      </c>
      <c r="E348" s="446" t="s">
        <v>1156</v>
      </c>
      <c r="F348" s="463">
        <v>53.454000000000001</v>
      </c>
      <c r="G348" s="463" t="s">
        <v>1345</v>
      </c>
      <c r="H348" s="480">
        <v>2016</v>
      </c>
      <c r="I348" s="479">
        <v>44440</v>
      </c>
      <c r="J348" s="479" t="s">
        <v>569</v>
      </c>
      <c r="K348" s="480">
        <v>2016</v>
      </c>
      <c r="L348" s="479" t="s">
        <v>1344</v>
      </c>
      <c r="M348" s="441">
        <v>44442</v>
      </c>
      <c r="N348" s="441">
        <f>EDATE(M348,60)</f>
        <v>46268</v>
      </c>
      <c r="O348" s="440" t="s">
        <v>1153</v>
      </c>
      <c r="P348" s="439">
        <v>724862387</v>
      </c>
      <c r="Q348" t="s">
        <v>1734</v>
      </c>
    </row>
    <row r="349" spans="2:17" x14ac:dyDescent="0.25">
      <c r="B349" s="449">
        <v>349</v>
      </c>
      <c r="C349" s="548" t="s">
        <v>53</v>
      </c>
      <c r="D349" s="547" t="s">
        <v>1286</v>
      </c>
      <c r="E349" s="549" t="s">
        <v>1156</v>
      </c>
      <c r="F349" s="506">
        <v>56.356999999999999</v>
      </c>
      <c r="G349" s="506" t="s">
        <v>1309</v>
      </c>
      <c r="H349" s="470">
        <v>2023</v>
      </c>
      <c r="I349" s="471">
        <v>45200</v>
      </c>
      <c r="J349" s="471" t="s">
        <v>1303</v>
      </c>
      <c r="K349" s="470">
        <v>2023</v>
      </c>
      <c r="L349" s="471" t="s">
        <v>33</v>
      </c>
      <c r="M349" s="551">
        <v>45211</v>
      </c>
      <c r="N349" s="551">
        <f>EDATE(M349,60)</f>
        <v>47038</v>
      </c>
      <c r="O349" s="550" t="s">
        <v>1153</v>
      </c>
      <c r="P349" s="503">
        <v>724862387</v>
      </c>
      <c r="Q349" t="s">
        <v>813</v>
      </c>
    </row>
    <row r="350" spans="2:17" x14ac:dyDescent="0.25">
      <c r="B350" s="449">
        <v>350</v>
      </c>
      <c r="C350" s="548" t="s">
        <v>53</v>
      </c>
      <c r="D350" s="547" t="s">
        <v>1183</v>
      </c>
      <c r="E350" s="549" t="s">
        <v>1156</v>
      </c>
      <c r="F350" s="506">
        <v>71.822999999999993</v>
      </c>
      <c r="G350" s="506" t="s">
        <v>1182</v>
      </c>
      <c r="H350" s="505">
        <v>2022</v>
      </c>
      <c r="I350" s="471">
        <v>44713</v>
      </c>
      <c r="J350" s="471" t="s">
        <v>34</v>
      </c>
      <c r="K350" s="505">
        <v>2022</v>
      </c>
      <c r="L350" s="471" t="s">
        <v>1181</v>
      </c>
      <c r="M350" s="469">
        <v>44739</v>
      </c>
      <c r="N350" s="469">
        <f>EDATE(M350,60)</f>
        <v>46565</v>
      </c>
      <c r="O350" s="526"/>
      <c r="P350" s="503"/>
      <c r="Q350" t="s">
        <v>1337</v>
      </c>
    </row>
    <row r="351" spans="2:17" x14ac:dyDescent="0.25">
      <c r="B351" s="449">
        <v>351</v>
      </c>
      <c r="C351" s="532" t="s">
        <v>53</v>
      </c>
      <c r="D351" s="492" t="s">
        <v>1157</v>
      </c>
      <c r="E351" s="446" t="s">
        <v>1156</v>
      </c>
      <c r="F351" s="463" t="s">
        <v>2562</v>
      </c>
      <c r="G351" s="463" t="s">
        <v>1155</v>
      </c>
      <c r="H351" s="462">
        <v>2011</v>
      </c>
      <c r="I351" s="442">
        <v>44256</v>
      </c>
      <c r="J351" s="479" t="s">
        <v>333</v>
      </c>
      <c r="K351" s="443">
        <v>2011</v>
      </c>
      <c r="L351" s="442" t="s">
        <v>1154</v>
      </c>
      <c r="M351" s="441">
        <v>44273</v>
      </c>
      <c r="N351" s="441">
        <f>EDATE(M351,60)</f>
        <v>46099</v>
      </c>
      <c r="O351" s="440" t="s">
        <v>1153</v>
      </c>
      <c r="P351" s="439">
        <v>724862387</v>
      </c>
      <c r="Q351" t="s">
        <v>1942</v>
      </c>
    </row>
    <row r="352" spans="2:17" x14ac:dyDescent="0.25">
      <c r="B352" s="449">
        <v>352</v>
      </c>
      <c r="C352" s="548" t="s">
        <v>53</v>
      </c>
      <c r="D352" s="547" t="s">
        <v>92</v>
      </c>
      <c r="E352" s="546" t="s">
        <v>1156</v>
      </c>
      <c r="F352" s="506">
        <v>3.222</v>
      </c>
      <c r="G352" s="506" t="s">
        <v>2376</v>
      </c>
      <c r="H352" s="505">
        <v>2018</v>
      </c>
      <c r="I352" s="471">
        <v>44986</v>
      </c>
      <c r="J352" s="471" t="s">
        <v>456</v>
      </c>
      <c r="K352" s="470">
        <v>2023</v>
      </c>
      <c r="L352" s="471" t="s">
        <v>33</v>
      </c>
      <c r="M352" s="469">
        <v>45013</v>
      </c>
      <c r="N352" s="469">
        <f>EDATE(M352,60)</f>
        <v>46840</v>
      </c>
      <c r="O352" s="526"/>
      <c r="P352" s="503"/>
      <c r="Q352" t="s">
        <v>1109</v>
      </c>
    </row>
    <row r="353" spans="2:17" x14ac:dyDescent="0.25">
      <c r="B353" s="449">
        <v>353</v>
      </c>
      <c r="C353" s="548" t="s">
        <v>53</v>
      </c>
      <c r="D353" s="547" t="s">
        <v>2267</v>
      </c>
      <c r="E353" s="546" t="s">
        <v>1156</v>
      </c>
      <c r="F353" s="506">
        <v>3.9350000000000001</v>
      </c>
      <c r="G353" s="506" t="s">
        <v>2342</v>
      </c>
      <c r="H353" s="505">
        <v>2018</v>
      </c>
      <c r="I353" s="471">
        <v>44986</v>
      </c>
      <c r="J353" s="471" t="s">
        <v>456</v>
      </c>
      <c r="K353" s="470">
        <v>2023</v>
      </c>
      <c r="L353" s="471" t="s">
        <v>33</v>
      </c>
      <c r="M353" s="469">
        <v>45013</v>
      </c>
      <c r="N353" s="469">
        <f>EDATE(M353,60)</f>
        <v>46840</v>
      </c>
      <c r="O353" s="526"/>
      <c r="P353" s="503"/>
      <c r="Q353" t="s">
        <v>1104</v>
      </c>
    </row>
    <row r="354" spans="2:17" x14ac:dyDescent="0.25">
      <c r="B354" s="449">
        <v>354</v>
      </c>
      <c r="C354" s="548" t="s">
        <v>53</v>
      </c>
      <c r="D354" s="547" t="s">
        <v>2267</v>
      </c>
      <c r="E354" s="546" t="s">
        <v>1156</v>
      </c>
      <c r="F354" s="506">
        <v>5.4749999999999996</v>
      </c>
      <c r="G354" s="506" t="s">
        <v>2301</v>
      </c>
      <c r="H354" s="505">
        <v>2018</v>
      </c>
      <c r="I354" s="471">
        <v>44986</v>
      </c>
      <c r="J354" s="471" t="s">
        <v>456</v>
      </c>
      <c r="K354" s="470">
        <v>2023</v>
      </c>
      <c r="L354" s="471" t="s">
        <v>33</v>
      </c>
      <c r="M354" s="469">
        <v>45013</v>
      </c>
      <c r="N354" s="469">
        <f>EDATE(M354,60)</f>
        <v>46840</v>
      </c>
      <c r="O354" s="526"/>
      <c r="P354" s="503"/>
      <c r="Q354" t="s">
        <v>1098</v>
      </c>
    </row>
    <row r="355" spans="2:17" x14ac:dyDescent="0.25">
      <c r="B355" s="501">
        <v>355</v>
      </c>
      <c r="C355" s="548" t="s">
        <v>53</v>
      </c>
      <c r="D355" s="547" t="s">
        <v>2267</v>
      </c>
      <c r="E355" s="546" t="s">
        <v>1156</v>
      </c>
      <c r="F355" s="506">
        <v>5.8949999999999996</v>
      </c>
      <c r="G355" s="506" t="s">
        <v>2297</v>
      </c>
      <c r="H355" s="505">
        <v>2018</v>
      </c>
      <c r="I355" s="471">
        <v>44986</v>
      </c>
      <c r="J355" s="471" t="s">
        <v>456</v>
      </c>
      <c r="K355" s="470">
        <v>2023</v>
      </c>
      <c r="L355" s="471" t="s">
        <v>33</v>
      </c>
      <c r="M355" s="469">
        <v>45013</v>
      </c>
      <c r="N355" s="469">
        <f>EDATE(M355,60)</f>
        <v>46840</v>
      </c>
      <c r="O355" s="526"/>
      <c r="P355" s="503"/>
      <c r="Q355" t="s">
        <v>1092</v>
      </c>
    </row>
    <row r="356" spans="2:17" x14ac:dyDescent="0.25">
      <c r="B356" s="449">
        <v>356</v>
      </c>
      <c r="C356" s="548" t="s">
        <v>53</v>
      </c>
      <c r="D356" s="547" t="s">
        <v>2267</v>
      </c>
      <c r="E356" s="546" t="s">
        <v>1156</v>
      </c>
      <c r="F356" s="506">
        <v>6.4530000000000003</v>
      </c>
      <c r="G356" s="506" t="s">
        <v>2266</v>
      </c>
      <c r="H356" s="505">
        <v>2018</v>
      </c>
      <c r="I356" s="471">
        <v>44986</v>
      </c>
      <c r="J356" s="471" t="s">
        <v>456</v>
      </c>
      <c r="K356" s="470">
        <v>2023</v>
      </c>
      <c r="L356" s="471" t="s">
        <v>33</v>
      </c>
      <c r="M356" s="469">
        <v>45013</v>
      </c>
      <c r="N356" s="469">
        <f>EDATE(M356,60)</f>
        <v>46840</v>
      </c>
      <c r="O356" s="526"/>
      <c r="P356" s="503"/>
      <c r="Q356" t="s">
        <v>1086</v>
      </c>
    </row>
    <row r="357" spans="2:17" x14ac:dyDescent="0.25">
      <c r="B357" s="449">
        <v>357</v>
      </c>
      <c r="C357" s="548" t="s">
        <v>53</v>
      </c>
      <c r="D357" s="547" t="s">
        <v>2168</v>
      </c>
      <c r="E357" s="546" t="s">
        <v>1156</v>
      </c>
      <c r="F357" s="506">
        <v>9.5630000000000006</v>
      </c>
      <c r="G357" s="506" t="s">
        <v>2167</v>
      </c>
      <c r="H357" s="505">
        <v>2018</v>
      </c>
      <c r="I357" s="471">
        <v>44986</v>
      </c>
      <c r="J357" s="471" t="s">
        <v>456</v>
      </c>
      <c r="K357" s="470">
        <v>2023</v>
      </c>
      <c r="L357" s="471" t="s">
        <v>33</v>
      </c>
      <c r="M357" s="469">
        <v>45013</v>
      </c>
      <c r="N357" s="469">
        <f>EDATE(M357,60)</f>
        <v>46840</v>
      </c>
      <c r="O357" s="526"/>
      <c r="P357" s="503"/>
      <c r="Q357" t="s">
        <v>1079</v>
      </c>
    </row>
    <row r="358" spans="2:17" x14ac:dyDescent="0.25">
      <c r="B358" s="449">
        <v>358</v>
      </c>
      <c r="C358" s="548" t="s">
        <v>53</v>
      </c>
      <c r="D358" s="547" t="s">
        <v>1157</v>
      </c>
      <c r="E358" s="546" t="s">
        <v>1156</v>
      </c>
      <c r="F358" s="506">
        <v>10.712</v>
      </c>
      <c r="G358" s="506" t="s">
        <v>2113</v>
      </c>
      <c r="H358" s="505">
        <v>2018</v>
      </c>
      <c r="I358" s="471">
        <v>44986</v>
      </c>
      <c r="J358" s="471" t="s">
        <v>456</v>
      </c>
      <c r="K358" s="470">
        <v>2023</v>
      </c>
      <c r="L358" s="471" t="s">
        <v>33</v>
      </c>
      <c r="M358" s="469">
        <v>45013</v>
      </c>
      <c r="N358" s="469">
        <f>EDATE(M358,60)</f>
        <v>46840</v>
      </c>
      <c r="O358" s="526"/>
      <c r="P358" s="503"/>
      <c r="Q358" t="s">
        <v>1077</v>
      </c>
    </row>
    <row r="359" spans="2:17" x14ac:dyDescent="0.25">
      <c r="B359" s="501">
        <v>359</v>
      </c>
      <c r="C359" s="532" t="s">
        <v>53</v>
      </c>
      <c r="D359" s="510" t="s">
        <v>2244</v>
      </c>
      <c r="E359" s="510" t="s">
        <v>2061</v>
      </c>
      <c r="F359" s="463">
        <v>7.4349999999999996</v>
      </c>
      <c r="G359" s="463" t="s">
        <v>2243</v>
      </c>
      <c r="H359" s="462">
        <v>2010</v>
      </c>
      <c r="I359" s="442">
        <v>44805</v>
      </c>
      <c r="J359" s="479" t="s">
        <v>333</v>
      </c>
      <c r="K359" s="444">
        <v>2010</v>
      </c>
      <c r="L359" s="489" t="s">
        <v>2242</v>
      </c>
      <c r="M359" s="441">
        <v>44817</v>
      </c>
      <c r="N359" s="441">
        <f>EDATE(M359,60)</f>
        <v>46643</v>
      </c>
      <c r="O359" s="440" t="s">
        <v>2545</v>
      </c>
      <c r="P359" s="439">
        <v>724862387</v>
      </c>
    </row>
    <row r="360" spans="2:17" x14ac:dyDescent="0.25">
      <c r="B360" s="449">
        <v>360</v>
      </c>
      <c r="C360" s="532" t="s">
        <v>53</v>
      </c>
      <c r="D360" s="510" t="s">
        <v>2062</v>
      </c>
      <c r="E360" s="510" t="s">
        <v>2061</v>
      </c>
      <c r="F360" s="463">
        <v>12.02</v>
      </c>
      <c r="G360" s="463" t="s">
        <v>2060</v>
      </c>
      <c r="H360" s="462">
        <v>2008</v>
      </c>
      <c r="I360" s="442">
        <v>44805</v>
      </c>
      <c r="J360" s="479" t="s">
        <v>24</v>
      </c>
      <c r="K360" s="462">
        <v>2008</v>
      </c>
      <c r="L360" s="489" t="s">
        <v>2059</v>
      </c>
      <c r="M360" s="441">
        <v>44817</v>
      </c>
      <c r="N360" s="441">
        <f>EDATE(M360,60)</f>
        <v>46643</v>
      </c>
      <c r="O360" s="440" t="s">
        <v>2545</v>
      </c>
      <c r="P360" s="439">
        <v>724862387</v>
      </c>
    </row>
    <row r="361" spans="2:17" x14ac:dyDescent="0.25">
      <c r="B361" s="449">
        <v>361</v>
      </c>
      <c r="C361" s="544" t="s">
        <v>53</v>
      </c>
      <c r="D361" s="484" t="s">
        <v>2043</v>
      </c>
      <c r="E361" s="510" t="s">
        <v>1817</v>
      </c>
      <c r="F361" s="482">
        <v>12.587</v>
      </c>
      <c r="G361" s="482" t="s">
        <v>2042</v>
      </c>
      <c r="H361" s="444">
        <v>2016</v>
      </c>
      <c r="I361" s="442">
        <v>44256</v>
      </c>
      <c r="J361" s="442" t="s">
        <v>569</v>
      </c>
      <c r="K361" s="444">
        <v>2016</v>
      </c>
      <c r="L361" s="442" t="s">
        <v>2041</v>
      </c>
      <c r="M361" s="441">
        <v>44273</v>
      </c>
      <c r="N361" s="441">
        <f>EDATE(M361,60)</f>
        <v>46099</v>
      </c>
      <c r="O361" s="440" t="s">
        <v>2506</v>
      </c>
      <c r="P361" s="439">
        <v>725582092</v>
      </c>
      <c r="Q361" t="s">
        <v>1951</v>
      </c>
    </row>
    <row r="362" spans="2:17" x14ac:dyDescent="0.25">
      <c r="B362" s="449">
        <v>362</v>
      </c>
      <c r="C362" s="544" t="s">
        <v>53</v>
      </c>
      <c r="D362" s="484" t="s">
        <v>1818</v>
      </c>
      <c r="E362" s="510" t="s">
        <v>1817</v>
      </c>
      <c r="F362" s="482">
        <v>19.864000000000001</v>
      </c>
      <c r="G362" s="482" t="s">
        <v>1816</v>
      </c>
      <c r="H362" s="444">
        <v>2016</v>
      </c>
      <c r="I362" s="442">
        <v>44256</v>
      </c>
      <c r="J362" s="442" t="s">
        <v>569</v>
      </c>
      <c r="K362" s="444">
        <v>2016</v>
      </c>
      <c r="L362" s="442" t="s">
        <v>1815</v>
      </c>
      <c r="M362" s="441">
        <v>44273</v>
      </c>
      <c r="N362" s="441">
        <f>EDATE(M362,60)</f>
        <v>46099</v>
      </c>
      <c r="O362" s="440" t="s">
        <v>2506</v>
      </c>
      <c r="P362" s="439">
        <v>725582092</v>
      </c>
      <c r="Q362" t="s">
        <v>1944</v>
      </c>
    </row>
    <row r="363" spans="2:17" x14ac:dyDescent="0.25">
      <c r="B363" s="449">
        <v>363</v>
      </c>
      <c r="C363" s="544" t="s">
        <v>53</v>
      </c>
      <c r="D363" s="484" t="s">
        <v>232</v>
      </c>
      <c r="E363" s="446" t="s">
        <v>51</v>
      </c>
      <c r="F363" s="482">
        <v>361.65800000000002</v>
      </c>
      <c r="G363" s="482" t="s">
        <v>231</v>
      </c>
      <c r="H363" s="444">
        <v>2007</v>
      </c>
      <c r="I363" s="442">
        <v>44682</v>
      </c>
      <c r="J363" s="479" t="s">
        <v>14</v>
      </c>
      <c r="K363" s="462">
        <v>2007</v>
      </c>
      <c r="L363" s="442" t="s">
        <v>230</v>
      </c>
      <c r="M363" s="441">
        <v>44708</v>
      </c>
      <c r="N363" s="441">
        <f>EDATE(M363,60)</f>
        <v>46534</v>
      </c>
      <c r="O363" s="440" t="s">
        <v>2537</v>
      </c>
      <c r="P363" s="439">
        <v>0</v>
      </c>
      <c r="Q363" t="s">
        <v>1371</v>
      </c>
    </row>
    <row r="364" spans="2:17" x14ac:dyDescent="0.25">
      <c r="B364" s="449">
        <v>364</v>
      </c>
      <c r="C364" s="544" t="s">
        <v>53</v>
      </c>
      <c r="D364" s="484" t="s">
        <v>226</v>
      </c>
      <c r="E364" s="446" t="s">
        <v>51</v>
      </c>
      <c r="F364" s="482">
        <v>365.48099999999999</v>
      </c>
      <c r="G364" s="482" t="s">
        <v>225</v>
      </c>
      <c r="H364" s="444">
        <v>2008</v>
      </c>
      <c r="I364" s="442">
        <v>44986</v>
      </c>
      <c r="J364" s="479" t="s">
        <v>14</v>
      </c>
      <c r="K364" s="443">
        <v>2008</v>
      </c>
      <c r="L364" s="479" t="s">
        <v>224</v>
      </c>
      <c r="M364" s="441">
        <v>44988</v>
      </c>
      <c r="N364" s="441">
        <f>EDATE(M364,60)</f>
        <v>46815</v>
      </c>
      <c r="O364" s="440" t="s">
        <v>2506</v>
      </c>
      <c r="P364" s="439">
        <v>725582092</v>
      </c>
      <c r="Q364" t="s">
        <v>1180</v>
      </c>
    </row>
    <row r="365" spans="2:17" x14ac:dyDescent="0.25">
      <c r="B365" s="449">
        <v>365</v>
      </c>
      <c r="C365" s="544" t="s">
        <v>53</v>
      </c>
      <c r="D365" s="484" t="s">
        <v>220</v>
      </c>
      <c r="E365" s="446" t="s">
        <v>51</v>
      </c>
      <c r="F365" s="545" t="s">
        <v>2561</v>
      </c>
      <c r="G365" s="545" t="s">
        <v>219</v>
      </c>
      <c r="H365" s="444">
        <v>2008</v>
      </c>
      <c r="I365" s="442">
        <v>44986</v>
      </c>
      <c r="J365" s="479" t="s">
        <v>14</v>
      </c>
      <c r="K365" s="443">
        <v>2008</v>
      </c>
      <c r="L365" s="479" t="s">
        <v>218</v>
      </c>
      <c r="M365" s="441">
        <v>44988</v>
      </c>
      <c r="N365" s="441">
        <f>EDATE(M365,60)</f>
        <v>46815</v>
      </c>
      <c r="O365" s="440" t="s">
        <v>2560</v>
      </c>
      <c r="P365" s="439">
        <v>725582090</v>
      </c>
      <c r="Q365" t="s">
        <v>1177</v>
      </c>
    </row>
    <row r="366" spans="2:17" x14ac:dyDescent="0.25">
      <c r="B366" s="449">
        <v>366</v>
      </c>
      <c r="C366" s="544" t="s">
        <v>53</v>
      </c>
      <c r="D366" s="484" t="s">
        <v>2559</v>
      </c>
      <c r="E366" s="446" t="s">
        <v>51</v>
      </c>
      <c r="F366" s="482">
        <v>378.10199999999998</v>
      </c>
      <c r="G366" s="482" t="s">
        <v>188</v>
      </c>
      <c r="H366" s="444">
        <v>2008</v>
      </c>
      <c r="I366" s="461">
        <v>44986</v>
      </c>
      <c r="J366" s="479" t="s">
        <v>14</v>
      </c>
      <c r="K366" s="443">
        <v>2008</v>
      </c>
      <c r="L366" s="442" t="s">
        <v>187</v>
      </c>
      <c r="M366" s="441">
        <v>45000</v>
      </c>
      <c r="N366" s="441">
        <f>EDATE(M366,60)</f>
        <v>46827</v>
      </c>
      <c r="O366" s="440" t="s">
        <v>2534</v>
      </c>
      <c r="P366" s="439">
        <v>725363407</v>
      </c>
      <c r="Q366" t="s">
        <v>1126</v>
      </c>
    </row>
    <row r="367" spans="2:17" x14ac:dyDescent="0.25">
      <c r="B367" s="449">
        <v>367</v>
      </c>
      <c r="C367" s="544" t="s">
        <v>53</v>
      </c>
      <c r="D367" s="484" t="s">
        <v>173</v>
      </c>
      <c r="E367" s="446" t="s">
        <v>51</v>
      </c>
      <c r="F367" s="482">
        <v>383.82799999999997</v>
      </c>
      <c r="G367" s="482" t="s">
        <v>172</v>
      </c>
      <c r="H367" s="444">
        <v>2010</v>
      </c>
      <c r="I367" s="461">
        <v>44986</v>
      </c>
      <c r="J367" s="479" t="s">
        <v>14</v>
      </c>
      <c r="K367" s="444">
        <v>2010</v>
      </c>
      <c r="L367" s="442" t="s">
        <v>171</v>
      </c>
      <c r="M367" s="441">
        <v>44991</v>
      </c>
      <c r="N367" s="441">
        <f>EDATE(M367,60)</f>
        <v>46818</v>
      </c>
      <c r="O367" s="440" t="s">
        <v>2534</v>
      </c>
      <c r="P367" s="439">
        <v>725363407</v>
      </c>
      <c r="Q367" t="s">
        <v>1166</v>
      </c>
    </row>
    <row r="368" spans="2:17" x14ac:dyDescent="0.25">
      <c r="B368" s="449">
        <v>368</v>
      </c>
      <c r="C368" s="544" t="s">
        <v>53</v>
      </c>
      <c r="D368" s="484" t="s">
        <v>2558</v>
      </c>
      <c r="E368" s="446" t="s">
        <v>51</v>
      </c>
      <c r="F368" s="482">
        <v>403.91899999999998</v>
      </c>
      <c r="G368" s="482" t="s">
        <v>118</v>
      </c>
      <c r="H368" s="444">
        <v>2011</v>
      </c>
      <c r="I368" s="442">
        <v>44256</v>
      </c>
      <c r="J368" s="479" t="s">
        <v>14</v>
      </c>
      <c r="K368" s="462">
        <v>2011</v>
      </c>
      <c r="L368" s="442" t="s">
        <v>117</v>
      </c>
      <c r="M368" s="441">
        <v>44257</v>
      </c>
      <c r="N368" s="441">
        <f>EDATE(M368,60)</f>
        <v>46083</v>
      </c>
      <c r="O368" s="440" t="s">
        <v>2557</v>
      </c>
      <c r="P368" s="439">
        <v>724214559</v>
      </c>
      <c r="Q368" t="s">
        <v>2556</v>
      </c>
    </row>
    <row r="369" spans="2:17" x14ac:dyDescent="0.25">
      <c r="B369" s="449">
        <v>369</v>
      </c>
      <c r="C369" s="544" t="s">
        <v>53</v>
      </c>
      <c r="D369" s="484" t="s">
        <v>101</v>
      </c>
      <c r="E369" s="446" t="s">
        <v>51</v>
      </c>
      <c r="F369" s="482">
        <v>408.86399999999998</v>
      </c>
      <c r="G369" s="482" t="s">
        <v>100</v>
      </c>
      <c r="H369" s="444">
        <v>2009</v>
      </c>
      <c r="I369" s="442">
        <v>43647</v>
      </c>
      <c r="J369" s="479" t="s">
        <v>14</v>
      </c>
      <c r="K369" s="462">
        <v>2009</v>
      </c>
      <c r="L369" s="442" t="s">
        <v>99</v>
      </c>
      <c r="M369" s="441">
        <v>45482</v>
      </c>
      <c r="N369" s="441">
        <f>EDATE(M369,60)</f>
        <v>47308</v>
      </c>
      <c r="O369" s="440" t="s">
        <v>2531</v>
      </c>
      <c r="P369" s="439">
        <v>725339121</v>
      </c>
      <c r="Q369" t="s">
        <v>481</v>
      </c>
    </row>
    <row r="370" spans="2:17" x14ac:dyDescent="0.25">
      <c r="B370" s="449">
        <v>370</v>
      </c>
      <c r="C370" s="544" t="s">
        <v>53</v>
      </c>
      <c r="D370" s="484" t="s">
        <v>80</v>
      </c>
      <c r="E370" s="446" t="s">
        <v>51</v>
      </c>
      <c r="F370" s="482">
        <v>416.55700000000002</v>
      </c>
      <c r="G370" s="482" t="s">
        <v>79</v>
      </c>
      <c r="H370" s="444">
        <v>2009</v>
      </c>
      <c r="I370" s="461">
        <v>43709</v>
      </c>
      <c r="J370" s="479" t="s">
        <v>14</v>
      </c>
      <c r="K370" s="462">
        <v>2009</v>
      </c>
      <c r="L370" s="442" t="s">
        <v>2555</v>
      </c>
      <c r="M370" s="441">
        <v>43727</v>
      </c>
      <c r="N370" s="441">
        <f>EDATE(M370,60)</f>
        <v>45554</v>
      </c>
      <c r="O370" s="440" t="s">
        <v>2554</v>
      </c>
      <c r="P370" s="439">
        <v>721654457</v>
      </c>
      <c r="Q370" t="s">
        <v>316</v>
      </c>
    </row>
    <row r="371" spans="2:17" x14ac:dyDescent="0.25">
      <c r="B371" s="449">
        <v>371</v>
      </c>
      <c r="C371" s="544" t="s">
        <v>53</v>
      </c>
      <c r="D371" s="484" t="s">
        <v>73</v>
      </c>
      <c r="E371" s="446" t="s">
        <v>51</v>
      </c>
      <c r="F371" s="482">
        <v>417.12799999999999</v>
      </c>
      <c r="G371" s="482" t="s">
        <v>72</v>
      </c>
      <c r="H371" s="444">
        <v>2009</v>
      </c>
      <c r="I371" s="461">
        <v>43709</v>
      </c>
      <c r="J371" s="479" t="s">
        <v>14</v>
      </c>
      <c r="K371" s="462">
        <v>2009</v>
      </c>
      <c r="L371" s="442" t="s">
        <v>2553</v>
      </c>
      <c r="M371" s="441">
        <v>43732</v>
      </c>
      <c r="N371" s="441">
        <f>EDATE(M371,60)</f>
        <v>45559</v>
      </c>
      <c r="O371" s="440" t="s">
        <v>2529</v>
      </c>
      <c r="P371" s="439">
        <v>724214467</v>
      </c>
      <c r="Q371" t="s">
        <v>313</v>
      </c>
    </row>
    <row r="372" spans="2:17" x14ac:dyDescent="0.25">
      <c r="B372" s="449">
        <v>372</v>
      </c>
      <c r="C372" s="543" t="s">
        <v>53</v>
      </c>
      <c r="D372" s="542" t="s">
        <v>52</v>
      </c>
      <c r="E372" s="541" t="s">
        <v>51</v>
      </c>
      <c r="F372" s="540">
        <v>422.92</v>
      </c>
      <c r="G372" s="540" t="s">
        <v>50</v>
      </c>
      <c r="H372" s="539">
        <v>2009</v>
      </c>
      <c r="I372" s="537"/>
      <c r="J372" s="537" t="s">
        <v>49</v>
      </c>
      <c r="K372" s="538"/>
      <c r="L372" s="537"/>
      <c r="M372" s="536">
        <v>39814</v>
      </c>
      <c r="N372" s="536">
        <f>EDATE(M372,60)</f>
        <v>41640</v>
      </c>
      <c r="O372" s="535"/>
      <c r="P372" s="534"/>
      <c r="Q372" t="s">
        <v>20</v>
      </c>
    </row>
    <row r="373" spans="2:17" x14ac:dyDescent="0.25">
      <c r="B373" s="449">
        <v>373</v>
      </c>
      <c r="C373" s="532" t="s">
        <v>53</v>
      </c>
      <c r="D373" s="465" t="s">
        <v>973</v>
      </c>
      <c r="E373" s="464" t="s">
        <v>268</v>
      </c>
      <c r="F373" s="463">
        <v>102.85</v>
      </c>
      <c r="G373" s="533"/>
      <c r="H373" s="480">
        <v>2016</v>
      </c>
      <c r="I373" s="479">
        <v>44501</v>
      </c>
      <c r="J373" s="442" t="s">
        <v>14</v>
      </c>
      <c r="K373" s="444">
        <v>2017</v>
      </c>
      <c r="L373" s="479" t="s">
        <v>971</v>
      </c>
      <c r="M373" s="530">
        <v>44530</v>
      </c>
      <c r="N373" s="530">
        <f>EDATE(M373,60)</f>
        <v>46356</v>
      </c>
      <c r="O373" s="529" t="s">
        <v>2552</v>
      </c>
      <c r="P373" s="528">
        <v>724214607</v>
      </c>
    </row>
    <row r="374" spans="2:17" x14ac:dyDescent="0.25">
      <c r="B374" s="449">
        <v>374</v>
      </c>
      <c r="C374" s="532" t="s">
        <v>53</v>
      </c>
      <c r="D374" s="465" t="s">
        <v>967</v>
      </c>
      <c r="E374" s="464" t="s">
        <v>268</v>
      </c>
      <c r="F374" s="463">
        <v>103.092</v>
      </c>
      <c r="G374" s="531"/>
      <c r="H374" s="480">
        <v>2016</v>
      </c>
      <c r="I374" s="479">
        <v>44501</v>
      </c>
      <c r="J374" s="442" t="s">
        <v>14</v>
      </c>
      <c r="K374" s="444">
        <v>2017</v>
      </c>
      <c r="L374" s="479" t="s">
        <v>965</v>
      </c>
      <c r="M374" s="530">
        <v>44530</v>
      </c>
      <c r="N374" s="530">
        <f>EDATE(M374,60)</f>
        <v>46356</v>
      </c>
      <c r="O374" s="529" t="s">
        <v>2552</v>
      </c>
      <c r="P374" s="528">
        <v>724214607</v>
      </c>
    </row>
    <row r="375" spans="2:17" x14ac:dyDescent="0.25">
      <c r="B375" s="449">
        <v>375</v>
      </c>
      <c r="C375" s="527" t="s">
        <v>53</v>
      </c>
      <c r="D375" s="465" t="s">
        <v>1855</v>
      </c>
      <c r="E375" s="446" t="s">
        <v>26</v>
      </c>
      <c r="F375" s="463">
        <v>19.277999999999999</v>
      </c>
      <c r="G375" s="463" t="s">
        <v>1854</v>
      </c>
      <c r="H375" s="462">
        <v>2014</v>
      </c>
      <c r="I375" s="479">
        <v>44866</v>
      </c>
      <c r="J375" s="479" t="s">
        <v>24</v>
      </c>
      <c r="K375" s="480">
        <v>2014</v>
      </c>
      <c r="L375" s="479" t="s">
        <v>1853</v>
      </c>
      <c r="M375" s="441">
        <v>44888</v>
      </c>
      <c r="N375" s="441">
        <f>EDATE(M375,60)</f>
        <v>46714</v>
      </c>
      <c r="O375" s="526"/>
      <c r="P375" s="439"/>
    </row>
    <row r="376" spans="2:17" x14ac:dyDescent="0.25">
      <c r="B376" s="501">
        <v>376</v>
      </c>
      <c r="C376" s="525" t="s">
        <v>466</v>
      </c>
      <c r="D376" s="524" t="s">
        <v>443</v>
      </c>
      <c r="E376" s="521" t="s">
        <v>276</v>
      </c>
      <c r="F376" s="520">
        <v>314.19099999999997</v>
      </c>
      <c r="G376" s="520" t="s">
        <v>442</v>
      </c>
      <c r="H376" s="519">
        <v>1990</v>
      </c>
      <c r="I376" s="442">
        <v>44652</v>
      </c>
      <c r="J376" s="442" t="s">
        <v>24</v>
      </c>
      <c r="K376" s="490">
        <v>1984</v>
      </c>
      <c r="L376" s="489" t="s">
        <v>441</v>
      </c>
      <c r="M376" s="441">
        <v>44663</v>
      </c>
      <c r="N376" s="441">
        <f>EDATE(M376,60)</f>
        <v>46489</v>
      </c>
      <c r="O376" s="440" t="s">
        <v>2551</v>
      </c>
      <c r="P376" s="439">
        <v>602668277</v>
      </c>
      <c r="Q376" t="s">
        <v>1459</v>
      </c>
    </row>
    <row r="377" spans="2:17" x14ac:dyDescent="0.25">
      <c r="B377" s="449">
        <v>377</v>
      </c>
      <c r="C377" s="523" t="s">
        <v>466</v>
      </c>
      <c r="D377" s="522" t="s">
        <v>465</v>
      </c>
      <c r="E377" s="521" t="s">
        <v>276</v>
      </c>
      <c r="F377" s="520">
        <v>313.375</v>
      </c>
      <c r="G377" s="520" t="s">
        <v>464</v>
      </c>
      <c r="H377" s="519">
        <v>1990</v>
      </c>
      <c r="I377" s="442">
        <v>44652</v>
      </c>
      <c r="J377" s="518" t="s">
        <v>463</v>
      </c>
      <c r="K377" s="517">
        <v>1990</v>
      </c>
      <c r="L377" s="489" t="s">
        <v>462</v>
      </c>
      <c r="M377" s="441">
        <v>44664</v>
      </c>
      <c r="N377" s="441">
        <f>EDATE(M377,60)</f>
        <v>46490</v>
      </c>
      <c r="O377" s="440" t="s">
        <v>2550</v>
      </c>
      <c r="P377" s="439">
        <v>724450266</v>
      </c>
      <c r="Q377" t="s">
        <v>1454</v>
      </c>
    </row>
    <row r="378" spans="2:17" x14ac:dyDescent="0.25">
      <c r="B378" s="449">
        <v>378</v>
      </c>
      <c r="C378" s="513" t="s">
        <v>7</v>
      </c>
      <c r="D378" s="516" t="s">
        <v>2549</v>
      </c>
      <c r="E378" s="446" t="s">
        <v>26</v>
      </c>
      <c r="F378" s="463"/>
      <c r="G378" s="463"/>
      <c r="H378" s="462">
        <v>1965</v>
      </c>
      <c r="I378" s="479">
        <v>45231</v>
      </c>
      <c r="J378" s="442" t="s">
        <v>333</v>
      </c>
      <c r="K378" s="515">
        <v>2011</v>
      </c>
      <c r="L378" s="514" t="s">
        <v>2400</v>
      </c>
      <c r="M378" s="441">
        <v>45251</v>
      </c>
      <c r="N378" s="441">
        <f>EDATE(M378,60)</f>
        <v>47078</v>
      </c>
      <c r="O378" s="440" t="s">
        <v>2548</v>
      </c>
      <c r="P378" s="439">
        <v>725339124</v>
      </c>
      <c r="Q378" t="s">
        <v>766</v>
      </c>
    </row>
    <row r="379" spans="2:17" x14ac:dyDescent="0.25">
      <c r="B379" s="449">
        <v>379</v>
      </c>
      <c r="C379" s="511" t="s">
        <v>466</v>
      </c>
      <c r="D379" s="492" t="s">
        <v>2396</v>
      </c>
      <c r="E379" s="446" t="s">
        <v>26</v>
      </c>
      <c r="F379" s="463">
        <v>2.8820000000000001</v>
      </c>
      <c r="G379" s="463" t="s">
        <v>2395</v>
      </c>
      <c r="H379" s="462">
        <v>65</v>
      </c>
      <c r="I379" s="442">
        <v>44835</v>
      </c>
      <c r="J379" s="479" t="s">
        <v>333</v>
      </c>
      <c r="K379" s="490">
        <v>2012</v>
      </c>
      <c r="L379" s="489" t="s">
        <v>2394</v>
      </c>
      <c r="M379" s="441">
        <v>44853</v>
      </c>
      <c r="N379" s="441">
        <f>EDATE(M379,60)</f>
        <v>46679</v>
      </c>
      <c r="O379" s="440" t="s">
        <v>2548</v>
      </c>
      <c r="P379" s="439">
        <v>725339124</v>
      </c>
      <c r="Q379" t="s">
        <v>1234</v>
      </c>
    </row>
    <row r="380" spans="2:17" x14ac:dyDescent="0.25">
      <c r="B380" s="449">
        <v>380</v>
      </c>
      <c r="C380" s="513" t="s">
        <v>7</v>
      </c>
      <c r="D380" s="492" t="s">
        <v>1844</v>
      </c>
      <c r="E380" s="510" t="s">
        <v>1640</v>
      </c>
      <c r="F380" s="463"/>
      <c r="G380" s="463"/>
      <c r="H380" s="462">
        <v>1965</v>
      </c>
      <c r="I380" s="442">
        <v>43922</v>
      </c>
      <c r="J380" s="479" t="s">
        <v>24</v>
      </c>
      <c r="K380" s="443">
        <v>2009</v>
      </c>
      <c r="L380" s="442" t="s">
        <v>1842</v>
      </c>
      <c r="M380" s="441">
        <v>43930</v>
      </c>
      <c r="N380" s="441">
        <f>EDATE(M380,60)</f>
        <v>45756</v>
      </c>
      <c r="O380" s="440" t="s">
        <v>2547</v>
      </c>
      <c r="P380" s="439">
        <v>724862388</v>
      </c>
      <c r="Q380" t="s">
        <v>824</v>
      </c>
    </row>
    <row r="381" spans="2:17" x14ac:dyDescent="0.25">
      <c r="B381" s="449">
        <v>381</v>
      </c>
      <c r="C381" s="513" t="s">
        <v>7</v>
      </c>
      <c r="D381" s="492" t="s">
        <v>1559</v>
      </c>
      <c r="E381" s="446" t="s">
        <v>1156</v>
      </c>
      <c r="F381" s="463"/>
      <c r="G381" s="463"/>
      <c r="H381" s="462">
        <v>1996</v>
      </c>
      <c r="I381" s="479">
        <v>44440</v>
      </c>
      <c r="J381" s="479" t="s">
        <v>333</v>
      </c>
      <c r="K381" s="462">
        <v>1996</v>
      </c>
      <c r="L381" s="479" t="s">
        <v>1567</v>
      </c>
      <c r="M381" s="441">
        <v>44445</v>
      </c>
      <c r="N381" s="441">
        <f>EDATE(M381,60)</f>
        <v>46271</v>
      </c>
      <c r="O381" s="440" t="s">
        <v>2543</v>
      </c>
      <c r="P381" s="439">
        <v>724214647</v>
      </c>
      <c r="Q381" t="s">
        <v>1725</v>
      </c>
    </row>
    <row r="382" spans="2:17" x14ac:dyDescent="0.25">
      <c r="B382" s="449">
        <v>382</v>
      </c>
      <c r="C382" s="513" t="s">
        <v>2546</v>
      </c>
      <c r="D382" s="492" t="s">
        <v>1286</v>
      </c>
      <c r="E382" s="446" t="s">
        <v>1156</v>
      </c>
      <c r="F382" s="463">
        <v>57.996000000000002</v>
      </c>
      <c r="G382" s="463" t="s">
        <v>1285</v>
      </c>
      <c r="H382" s="462">
        <v>2010</v>
      </c>
      <c r="I382" s="479">
        <v>45170</v>
      </c>
      <c r="J382" s="479" t="s">
        <v>333</v>
      </c>
      <c r="K382" s="480">
        <v>2010</v>
      </c>
      <c r="L382" s="479" t="s">
        <v>1284</v>
      </c>
      <c r="M382" s="441">
        <v>45175</v>
      </c>
      <c r="N382" s="441">
        <f>EDATE(M382,60)</f>
        <v>47002</v>
      </c>
      <c r="O382" s="440" t="s">
        <v>1153</v>
      </c>
      <c r="P382" s="439">
        <v>724862387</v>
      </c>
      <c r="Q382" t="s">
        <v>888</v>
      </c>
    </row>
    <row r="383" spans="2:17" x14ac:dyDescent="0.25">
      <c r="B383" s="449">
        <v>383</v>
      </c>
      <c r="C383" s="513" t="s">
        <v>7</v>
      </c>
      <c r="D383" s="492" t="s">
        <v>1157</v>
      </c>
      <c r="E383" s="446" t="s">
        <v>1156</v>
      </c>
      <c r="F383" s="463"/>
      <c r="G383" s="463"/>
      <c r="H383" s="462">
        <v>1996</v>
      </c>
      <c r="I383" s="479">
        <v>45047</v>
      </c>
      <c r="J383" s="479" t="s">
        <v>2067</v>
      </c>
      <c r="K383" s="480" t="s">
        <v>2066</v>
      </c>
      <c r="L383" s="479" t="s">
        <v>2065</v>
      </c>
      <c r="M383" s="441">
        <v>45076</v>
      </c>
      <c r="N383" s="441">
        <f>EDATE(M383,60)</f>
        <v>46903</v>
      </c>
      <c r="O383" s="440" t="s">
        <v>2545</v>
      </c>
      <c r="P383" s="439">
        <v>724862387</v>
      </c>
      <c r="Q383" t="s">
        <v>1017</v>
      </c>
    </row>
    <row r="384" spans="2:17" x14ac:dyDescent="0.25">
      <c r="B384" s="449">
        <v>384</v>
      </c>
      <c r="C384" s="513" t="s">
        <v>7</v>
      </c>
      <c r="D384" s="492" t="s">
        <v>1786</v>
      </c>
      <c r="E384" s="446" t="s">
        <v>1156</v>
      </c>
      <c r="F384" s="463"/>
      <c r="G384" s="463"/>
      <c r="H384" s="462">
        <v>1982</v>
      </c>
      <c r="I384" s="442">
        <v>43647</v>
      </c>
      <c r="J384" s="512" t="s">
        <v>463</v>
      </c>
      <c r="K384" s="493" t="s">
        <v>2544</v>
      </c>
      <c r="L384" s="442" t="s">
        <v>1790</v>
      </c>
      <c r="M384" s="441">
        <v>45483</v>
      </c>
      <c r="N384" s="441">
        <f>EDATE(M384,60)</f>
        <v>47309</v>
      </c>
      <c r="O384" s="440" t="s">
        <v>2543</v>
      </c>
      <c r="P384" s="439">
        <v>724214647</v>
      </c>
      <c r="Q384" t="s">
        <v>447</v>
      </c>
    </row>
    <row r="385" spans="2:17" x14ac:dyDescent="0.25">
      <c r="B385" s="449">
        <v>385</v>
      </c>
      <c r="C385" s="511" t="s">
        <v>680</v>
      </c>
      <c r="D385" s="510" t="s">
        <v>2180</v>
      </c>
      <c r="E385" s="510" t="s">
        <v>2135</v>
      </c>
      <c r="F385" s="463"/>
      <c r="G385" s="463"/>
      <c r="H385" s="462">
        <v>1970</v>
      </c>
      <c r="I385" s="479">
        <v>45078</v>
      </c>
      <c r="J385" s="479" t="s">
        <v>569</v>
      </c>
      <c r="K385" s="480">
        <v>2018</v>
      </c>
      <c r="L385" s="479" t="s">
        <v>2179</v>
      </c>
      <c r="M385" s="441">
        <v>45044</v>
      </c>
      <c r="N385" s="441">
        <f>EDATE(M385,60)</f>
        <v>46871</v>
      </c>
      <c r="O385" s="440" t="s">
        <v>2543</v>
      </c>
      <c r="P385" s="439">
        <v>724214647</v>
      </c>
    </row>
    <row r="386" spans="2:17" x14ac:dyDescent="0.25">
      <c r="B386" s="449">
        <v>386</v>
      </c>
      <c r="C386" s="509" t="s">
        <v>7</v>
      </c>
      <c r="D386" s="508" t="s">
        <v>1825</v>
      </c>
      <c r="E386" s="507" t="s">
        <v>2542</v>
      </c>
      <c r="F386" s="506"/>
      <c r="G386" s="506"/>
      <c r="H386" s="505">
        <v>2019</v>
      </c>
      <c r="I386" s="471">
        <v>43739</v>
      </c>
      <c r="J386" s="471" t="s">
        <v>1093</v>
      </c>
      <c r="K386" s="470">
        <v>2019</v>
      </c>
      <c r="L386" s="471" t="s">
        <v>2541</v>
      </c>
      <c r="M386" s="469">
        <v>43749</v>
      </c>
      <c r="N386" s="469">
        <f>EDATE(M386,60)</f>
        <v>45576</v>
      </c>
      <c r="O386" s="504" t="s">
        <v>2540</v>
      </c>
      <c r="P386" s="503">
        <v>0</v>
      </c>
    </row>
    <row r="387" spans="2:17" x14ac:dyDescent="0.25">
      <c r="B387" s="449">
        <v>387</v>
      </c>
      <c r="C387" s="466" t="s">
        <v>65</v>
      </c>
      <c r="D387" s="492" t="s">
        <v>514</v>
      </c>
      <c r="E387" s="446" t="s">
        <v>513</v>
      </c>
      <c r="F387" s="463"/>
      <c r="G387" s="463"/>
      <c r="H387" s="462">
        <v>2009</v>
      </c>
      <c r="I387" s="479">
        <v>45323</v>
      </c>
      <c r="J387" s="479" t="s">
        <v>14</v>
      </c>
      <c r="K387" s="480">
        <v>2009</v>
      </c>
      <c r="L387" s="479" t="s">
        <v>177</v>
      </c>
      <c r="M387" s="441">
        <v>45341</v>
      </c>
      <c r="N387" s="441">
        <f>EDATE(M387,60)</f>
        <v>47168</v>
      </c>
      <c r="O387" s="440" t="s">
        <v>2539</v>
      </c>
      <c r="P387" s="439">
        <v>724214678</v>
      </c>
      <c r="Q387" t="s">
        <v>693</v>
      </c>
    </row>
    <row r="388" spans="2:17" x14ac:dyDescent="0.25">
      <c r="B388" s="449">
        <v>388</v>
      </c>
      <c r="C388" s="466" t="s">
        <v>65</v>
      </c>
      <c r="D388" s="492" t="s">
        <v>254</v>
      </c>
      <c r="E388" s="446" t="s">
        <v>51</v>
      </c>
      <c r="F388" s="463"/>
      <c r="G388" s="463"/>
      <c r="H388" s="462">
        <v>2006</v>
      </c>
      <c r="I388" s="479">
        <v>44440</v>
      </c>
      <c r="J388" s="479" t="s">
        <v>14</v>
      </c>
      <c r="K388" s="480">
        <v>2008</v>
      </c>
      <c r="L388" s="479" t="s">
        <v>253</v>
      </c>
      <c r="M388" s="441">
        <v>44447</v>
      </c>
      <c r="N388" s="441">
        <f>EDATE(M388,60)</f>
        <v>46273</v>
      </c>
      <c r="O388" s="440" t="s">
        <v>2538</v>
      </c>
      <c r="P388" s="439">
        <v>0</v>
      </c>
      <c r="Q388" t="s">
        <v>1716</v>
      </c>
    </row>
    <row r="389" spans="2:17" x14ac:dyDescent="0.25">
      <c r="B389" s="449">
        <v>389</v>
      </c>
      <c r="C389" s="466" t="s">
        <v>65</v>
      </c>
      <c r="D389" s="492" t="s">
        <v>242</v>
      </c>
      <c r="E389" s="446" t="s">
        <v>51</v>
      </c>
      <c r="F389" s="463"/>
      <c r="G389" s="463"/>
      <c r="H389" s="462">
        <v>2007</v>
      </c>
      <c r="I389" s="442">
        <v>44682</v>
      </c>
      <c r="J389" s="479" t="s">
        <v>14</v>
      </c>
      <c r="K389" s="462">
        <v>2007</v>
      </c>
      <c r="L389" s="442" t="s">
        <v>241</v>
      </c>
      <c r="M389" s="441">
        <v>44708</v>
      </c>
      <c r="N389" s="441">
        <f>EDATE(M389,60)</f>
        <v>46534</v>
      </c>
      <c r="O389" s="440" t="s">
        <v>2537</v>
      </c>
      <c r="P389" s="439">
        <v>0</v>
      </c>
      <c r="Q389" t="s">
        <v>1364</v>
      </c>
    </row>
    <row r="390" spans="2:17" x14ac:dyDescent="0.25">
      <c r="B390" s="449">
        <v>390</v>
      </c>
      <c r="C390" s="466" t="s">
        <v>65</v>
      </c>
      <c r="D390" s="492" t="s">
        <v>212</v>
      </c>
      <c r="E390" s="446" t="s">
        <v>51</v>
      </c>
      <c r="F390" s="463"/>
      <c r="G390" s="463"/>
      <c r="H390" s="462">
        <v>2007</v>
      </c>
      <c r="I390" s="442">
        <v>44743</v>
      </c>
      <c r="J390" s="479" t="s">
        <v>14</v>
      </c>
      <c r="K390" s="462">
        <v>2007</v>
      </c>
      <c r="L390" s="442" t="s">
        <v>211</v>
      </c>
      <c r="M390" s="441">
        <v>44750</v>
      </c>
      <c r="N390" s="441">
        <f>EDATE(M390,60)</f>
        <v>46576</v>
      </c>
      <c r="O390" s="440" t="s">
        <v>2536</v>
      </c>
      <c r="P390" s="439">
        <v>725582092</v>
      </c>
      <c r="Q390" t="s">
        <v>1316</v>
      </c>
    </row>
    <row r="391" spans="2:17" x14ac:dyDescent="0.25">
      <c r="B391" s="449">
        <v>391</v>
      </c>
      <c r="C391" s="466" t="s">
        <v>65</v>
      </c>
      <c r="D391" s="492" t="s">
        <v>2535</v>
      </c>
      <c r="E391" s="446" t="s">
        <v>51</v>
      </c>
      <c r="F391" s="463"/>
      <c r="G391" s="463"/>
      <c r="H391" s="462">
        <v>2008</v>
      </c>
      <c r="I391" s="461">
        <v>44986</v>
      </c>
      <c r="J391" s="479" t="s">
        <v>14</v>
      </c>
      <c r="K391" s="443">
        <v>2008</v>
      </c>
      <c r="L391" s="442" t="s">
        <v>193</v>
      </c>
      <c r="M391" s="441">
        <v>45000</v>
      </c>
      <c r="N391" s="441">
        <f>EDATE(M391,60)</f>
        <v>46827</v>
      </c>
      <c r="O391" s="440" t="s">
        <v>2534</v>
      </c>
      <c r="P391" s="439">
        <v>725363407</v>
      </c>
      <c r="Q391" t="s">
        <v>1117</v>
      </c>
    </row>
    <row r="392" spans="2:17" x14ac:dyDescent="0.25">
      <c r="B392" s="449">
        <v>392</v>
      </c>
      <c r="C392" s="466" t="s">
        <v>65</v>
      </c>
      <c r="D392" s="492" t="s">
        <v>178</v>
      </c>
      <c r="E392" s="446" t="s">
        <v>51</v>
      </c>
      <c r="F392" s="463"/>
      <c r="G392" s="463"/>
      <c r="H392" s="462">
        <v>2008</v>
      </c>
      <c r="I392" s="461">
        <v>43922</v>
      </c>
      <c r="J392" s="479" t="s">
        <v>14</v>
      </c>
      <c r="K392" s="443">
        <v>2008</v>
      </c>
      <c r="L392" s="442" t="s">
        <v>177</v>
      </c>
      <c r="M392" s="441">
        <v>43942</v>
      </c>
      <c r="N392" s="441">
        <f>EDATE(M392,60)</f>
        <v>45768</v>
      </c>
      <c r="O392" s="440" t="s">
        <v>2530</v>
      </c>
      <c r="P392" s="439">
        <v>721654457</v>
      </c>
      <c r="Q392" t="s">
        <v>2423</v>
      </c>
    </row>
    <row r="393" spans="2:17" x14ac:dyDescent="0.25">
      <c r="B393" s="501">
        <v>393</v>
      </c>
      <c r="C393" s="466" t="s">
        <v>65</v>
      </c>
      <c r="D393" s="492" t="s">
        <v>166</v>
      </c>
      <c r="E393" s="446" t="s">
        <v>51</v>
      </c>
      <c r="F393" s="463"/>
      <c r="G393" s="463"/>
      <c r="H393" s="462">
        <v>2010</v>
      </c>
      <c r="I393" s="461">
        <v>43922</v>
      </c>
      <c r="J393" s="479" t="s">
        <v>14</v>
      </c>
      <c r="K393" s="444">
        <v>2010</v>
      </c>
      <c r="L393" s="442" t="s">
        <v>165</v>
      </c>
      <c r="M393" s="441">
        <v>43937</v>
      </c>
      <c r="N393" s="441">
        <f>EDATE(M393,60)</f>
        <v>45763</v>
      </c>
      <c r="O393" s="440" t="s">
        <v>2534</v>
      </c>
      <c r="P393" s="439">
        <v>725363407</v>
      </c>
      <c r="Q393" t="s">
        <v>2443</v>
      </c>
    </row>
    <row r="394" spans="2:17" x14ac:dyDescent="0.25">
      <c r="B394" s="449">
        <v>394</v>
      </c>
      <c r="C394" s="466" t="s">
        <v>65</v>
      </c>
      <c r="D394" s="492" t="s">
        <v>149</v>
      </c>
      <c r="E394" s="446" t="s">
        <v>51</v>
      </c>
      <c r="F394" s="463"/>
      <c r="G394" s="463"/>
      <c r="H394" s="462">
        <v>2010</v>
      </c>
      <c r="I394" s="461">
        <v>44927</v>
      </c>
      <c r="J394" s="479" t="s">
        <v>14</v>
      </c>
      <c r="K394" s="444">
        <v>2010</v>
      </c>
      <c r="L394" s="442" t="s">
        <v>148</v>
      </c>
      <c r="M394" s="441">
        <v>44931</v>
      </c>
      <c r="N394" s="441">
        <f>EDATE(M394,60)</f>
        <v>46757</v>
      </c>
      <c r="O394" s="440" t="s">
        <v>2529</v>
      </c>
      <c r="P394" s="439">
        <v>724214467</v>
      </c>
      <c r="Q394" t="s">
        <v>1194</v>
      </c>
    </row>
    <row r="395" spans="2:17" x14ac:dyDescent="0.25">
      <c r="B395" s="449">
        <v>395</v>
      </c>
      <c r="C395" s="466" t="s">
        <v>65</v>
      </c>
      <c r="D395" s="492" t="s">
        <v>136</v>
      </c>
      <c r="E395" s="446" t="s">
        <v>51</v>
      </c>
      <c r="F395" s="463"/>
      <c r="G395" s="463"/>
      <c r="H395" s="462">
        <v>2011</v>
      </c>
      <c r="I395" s="502">
        <v>44256</v>
      </c>
      <c r="J395" s="479" t="s">
        <v>14</v>
      </c>
      <c r="K395" s="462">
        <v>2011</v>
      </c>
      <c r="L395" s="479" t="s">
        <v>135</v>
      </c>
      <c r="M395" s="441">
        <v>44257</v>
      </c>
      <c r="N395" s="441">
        <f>EDATE(M395,60)</f>
        <v>46083</v>
      </c>
      <c r="O395" s="440" t="s">
        <v>2533</v>
      </c>
      <c r="P395" s="439">
        <v>724214467</v>
      </c>
      <c r="Q395" t="s">
        <v>1964</v>
      </c>
    </row>
    <row r="396" spans="2:17" x14ac:dyDescent="0.25">
      <c r="B396" s="449">
        <v>396</v>
      </c>
      <c r="C396" s="466" t="s">
        <v>65</v>
      </c>
      <c r="D396" s="492" t="s">
        <v>123</v>
      </c>
      <c r="E396" s="446" t="s">
        <v>51</v>
      </c>
      <c r="F396" s="463"/>
      <c r="G396" s="463"/>
      <c r="H396" s="462">
        <v>2009</v>
      </c>
      <c r="I396" s="502">
        <v>44713</v>
      </c>
      <c r="J396" s="479" t="s">
        <v>14</v>
      </c>
      <c r="K396" s="462">
        <v>2010</v>
      </c>
      <c r="L396" s="479" t="s">
        <v>122</v>
      </c>
      <c r="M396" s="441">
        <v>44739</v>
      </c>
      <c r="N396" s="441">
        <f>EDATE(M396,60)</f>
        <v>46565</v>
      </c>
      <c r="O396" s="440" t="s">
        <v>2532</v>
      </c>
      <c r="P396" s="439">
        <v>725582094</v>
      </c>
      <c r="Q396" t="s">
        <v>1326</v>
      </c>
    </row>
    <row r="397" spans="2:17" x14ac:dyDescent="0.25">
      <c r="B397" s="449">
        <v>397</v>
      </c>
      <c r="C397" s="466" t="s">
        <v>65</v>
      </c>
      <c r="D397" s="492" t="s">
        <v>106</v>
      </c>
      <c r="E397" s="446" t="s">
        <v>51</v>
      </c>
      <c r="F397" s="463"/>
      <c r="G397" s="463"/>
      <c r="H397" s="462">
        <v>2009</v>
      </c>
      <c r="I397" s="442">
        <v>43647</v>
      </c>
      <c r="J397" s="479" t="s">
        <v>14</v>
      </c>
      <c r="K397" s="462">
        <v>2009</v>
      </c>
      <c r="L397" s="442" t="s">
        <v>105</v>
      </c>
      <c r="M397" s="441">
        <v>45482</v>
      </c>
      <c r="N397" s="441">
        <f>EDATE(M397,60)</f>
        <v>47308</v>
      </c>
      <c r="O397" s="440" t="s">
        <v>2531</v>
      </c>
      <c r="P397" s="439">
        <v>725339121</v>
      </c>
      <c r="Q397" t="s">
        <v>461</v>
      </c>
    </row>
    <row r="398" spans="2:17" x14ac:dyDescent="0.25">
      <c r="B398" s="449">
        <v>398</v>
      </c>
      <c r="C398" s="466" t="s">
        <v>65</v>
      </c>
      <c r="D398" s="492" t="s">
        <v>92</v>
      </c>
      <c r="E398" s="446" t="s">
        <v>51</v>
      </c>
      <c r="F398" s="463"/>
      <c r="G398" s="463"/>
      <c r="H398" s="462">
        <v>2009</v>
      </c>
      <c r="I398" s="442">
        <v>43647</v>
      </c>
      <c r="J398" s="479" t="s">
        <v>14</v>
      </c>
      <c r="K398" s="462">
        <v>2009</v>
      </c>
      <c r="L398" s="442" t="s">
        <v>91</v>
      </c>
      <c r="M398" s="441">
        <v>45489</v>
      </c>
      <c r="N398" s="441">
        <f>EDATE(M398,60)</f>
        <v>47315</v>
      </c>
      <c r="O398" s="440" t="s">
        <v>2530</v>
      </c>
      <c r="P398" s="439">
        <v>721654457</v>
      </c>
      <c r="Q398" t="s">
        <v>434</v>
      </c>
    </row>
    <row r="399" spans="2:17" x14ac:dyDescent="0.25">
      <c r="B399" s="449">
        <v>399</v>
      </c>
      <c r="C399" s="466" t="s">
        <v>65</v>
      </c>
      <c r="D399" s="492" t="s">
        <v>64</v>
      </c>
      <c r="E399" s="446" t="s">
        <v>51</v>
      </c>
      <c r="F399" s="463"/>
      <c r="G399" s="463"/>
      <c r="H399" s="462">
        <v>2009</v>
      </c>
      <c r="I399" s="502">
        <v>43709</v>
      </c>
      <c r="J399" s="479" t="s">
        <v>14</v>
      </c>
      <c r="K399" s="462">
        <v>2009</v>
      </c>
      <c r="L399" s="479" t="s">
        <v>62</v>
      </c>
      <c r="M399" s="441">
        <v>45541</v>
      </c>
      <c r="N399" s="441">
        <f>EDATE(M399,60)</f>
        <v>47367</v>
      </c>
      <c r="O399" s="440" t="s">
        <v>2529</v>
      </c>
      <c r="P399" s="439">
        <v>724214467</v>
      </c>
      <c r="Q399" t="s">
        <v>346</v>
      </c>
    </row>
    <row r="400" spans="2:17" x14ac:dyDescent="0.25">
      <c r="B400" s="449">
        <v>400</v>
      </c>
      <c r="C400" s="466" t="s">
        <v>65</v>
      </c>
      <c r="D400" s="492" t="s">
        <v>2528</v>
      </c>
      <c r="E400" s="446" t="s">
        <v>1006</v>
      </c>
      <c r="F400" s="463"/>
      <c r="G400" s="463"/>
      <c r="H400" s="462">
        <v>2009</v>
      </c>
      <c r="I400" s="461">
        <v>43709</v>
      </c>
      <c r="J400" s="479" t="s">
        <v>1052</v>
      </c>
      <c r="K400" s="462">
        <v>2009</v>
      </c>
      <c r="L400" s="442" t="s">
        <v>1179</v>
      </c>
      <c r="M400" s="441">
        <v>43738</v>
      </c>
      <c r="N400" s="441">
        <f>EDATE(M400,60)</f>
        <v>45565</v>
      </c>
      <c r="O400" s="440" t="s">
        <v>2522</v>
      </c>
      <c r="P400" s="439">
        <v>724214556</v>
      </c>
      <c r="Q400" t="s">
        <v>2127</v>
      </c>
    </row>
    <row r="401" spans="2:17" x14ac:dyDescent="0.25">
      <c r="B401" s="449">
        <v>401</v>
      </c>
      <c r="C401" s="466" t="s">
        <v>65</v>
      </c>
      <c r="D401" s="492" t="s">
        <v>1072</v>
      </c>
      <c r="E401" s="446" t="s">
        <v>1006</v>
      </c>
      <c r="F401" s="463"/>
      <c r="G401" s="463"/>
      <c r="H401" s="462">
        <v>2009</v>
      </c>
      <c r="I401" s="479">
        <v>43800</v>
      </c>
      <c r="J401" s="479" t="s">
        <v>1052</v>
      </c>
      <c r="K401" s="462">
        <v>2009</v>
      </c>
      <c r="L401" s="479" t="s">
        <v>2527</v>
      </c>
      <c r="M401" s="441">
        <v>43802</v>
      </c>
      <c r="N401" s="441">
        <f>EDATE(M401,60)</f>
        <v>45629</v>
      </c>
      <c r="O401" s="440" t="s">
        <v>2524</v>
      </c>
      <c r="P401" s="439">
        <v>725582090</v>
      </c>
      <c r="Q401" t="s">
        <v>2127</v>
      </c>
    </row>
    <row r="402" spans="2:17" x14ac:dyDescent="0.25">
      <c r="B402" s="501">
        <v>402</v>
      </c>
      <c r="C402" s="466" t="s">
        <v>65</v>
      </c>
      <c r="D402" s="492" t="s">
        <v>2526</v>
      </c>
      <c r="E402" s="446" t="s">
        <v>1006</v>
      </c>
      <c r="F402" s="463"/>
      <c r="G402" s="463"/>
      <c r="H402" s="462">
        <v>2009</v>
      </c>
      <c r="I402" s="442">
        <v>43647</v>
      </c>
      <c r="J402" s="479" t="s">
        <v>1052</v>
      </c>
      <c r="K402" s="462">
        <v>2009</v>
      </c>
      <c r="L402" s="442" t="s">
        <v>1110</v>
      </c>
      <c r="M402" s="441">
        <v>45506</v>
      </c>
      <c r="N402" s="441">
        <f>EDATE(M402,60)</f>
        <v>47332</v>
      </c>
      <c r="O402" s="440" t="s">
        <v>2524</v>
      </c>
      <c r="P402" s="439">
        <v>725582090</v>
      </c>
      <c r="Q402" t="s">
        <v>2127</v>
      </c>
    </row>
    <row r="403" spans="2:17" x14ac:dyDescent="0.25">
      <c r="B403" s="449">
        <v>403</v>
      </c>
      <c r="C403" s="466" t="s">
        <v>65</v>
      </c>
      <c r="D403" s="492" t="s">
        <v>1174</v>
      </c>
      <c r="E403" s="446" t="s">
        <v>1006</v>
      </c>
      <c r="F403" s="463"/>
      <c r="G403" s="463"/>
      <c r="H403" s="462">
        <v>2009</v>
      </c>
      <c r="I403" s="479">
        <v>43739</v>
      </c>
      <c r="J403" s="479" t="s">
        <v>1052</v>
      </c>
      <c r="K403" s="462">
        <v>2009</v>
      </c>
      <c r="L403" s="479" t="s">
        <v>2525</v>
      </c>
      <c r="M403" s="441">
        <v>43759</v>
      </c>
      <c r="N403" s="441">
        <f>EDATE(M403,60)</f>
        <v>45586</v>
      </c>
      <c r="O403" s="440" t="s">
        <v>2524</v>
      </c>
      <c r="P403" s="439">
        <v>725582090</v>
      </c>
      <c r="Q403" t="s">
        <v>2127</v>
      </c>
    </row>
    <row r="404" spans="2:17" x14ac:dyDescent="0.25">
      <c r="B404" s="449">
        <v>404</v>
      </c>
      <c r="C404" s="466" t="s">
        <v>65</v>
      </c>
      <c r="D404" s="492" t="s">
        <v>1271</v>
      </c>
      <c r="E404" s="446" t="s">
        <v>1006</v>
      </c>
      <c r="F404" s="463"/>
      <c r="G404" s="463"/>
      <c r="H404" s="462">
        <v>2009</v>
      </c>
      <c r="I404" s="479">
        <v>43739</v>
      </c>
      <c r="J404" s="479" t="s">
        <v>1052</v>
      </c>
      <c r="K404" s="462">
        <v>2009</v>
      </c>
      <c r="L404" s="479" t="s">
        <v>2523</v>
      </c>
      <c r="M404" s="441">
        <v>43760</v>
      </c>
      <c r="N404" s="441">
        <f>EDATE(M404,60)</f>
        <v>45587</v>
      </c>
      <c r="O404" s="440" t="s">
        <v>2522</v>
      </c>
      <c r="P404" s="439">
        <v>724214556</v>
      </c>
      <c r="Q404" t="s">
        <v>2127</v>
      </c>
    </row>
    <row r="405" spans="2:17" x14ac:dyDescent="0.25">
      <c r="B405" s="449">
        <v>405</v>
      </c>
      <c r="C405" s="460" t="s">
        <v>65</v>
      </c>
      <c r="D405" s="488" t="s">
        <v>1384</v>
      </c>
      <c r="E405" s="496" t="s">
        <v>1006</v>
      </c>
      <c r="F405" s="457"/>
      <c r="G405" s="457"/>
      <c r="H405" s="456">
        <v>2009</v>
      </c>
      <c r="I405" s="455">
        <v>43739</v>
      </c>
      <c r="J405" s="455" t="s">
        <v>1052</v>
      </c>
      <c r="K405" s="456">
        <v>2009</v>
      </c>
      <c r="L405" s="455"/>
      <c r="M405" s="452">
        <v>45491</v>
      </c>
      <c r="N405" s="452">
        <f>EDATE(M405,60)</f>
        <v>47317</v>
      </c>
      <c r="O405" s="451" t="s">
        <v>2521</v>
      </c>
      <c r="P405" s="450">
        <v>725363405</v>
      </c>
      <c r="Q405" t="s">
        <v>424</v>
      </c>
    </row>
    <row r="406" spans="2:17" x14ac:dyDescent="0.25">
      <c r="B406" s="449">
        <v>406</v>
      </c>
      <c r="C406" s="460" t="s">
        <v>65</v>
      </c>
      <c r="D406" s="488" t="s">
        <v>1492</v>
      </c>
      <c r="E406" s="496" t="s">
        <v>1006</v>
      </c>
      <c r="F406" s="457"/>
      <c r="G406" s="457"/>
      <c r="H406" s="456">
        <v>2015</v>
      </c>
      <c r="I406" s="455">
        <v>44166</v>
      </c>
      <c r="J406" s="455" t="s">
        <v>333</v>
      </c>
      <c r="K406" s="456">
        <v>2015</v>
      </c>
      <c r="L406" s="453"/>
      <c r="M406" s="452">
        <v>44181</v>
      </c>
      <c r="N406" s="452">
        <f>EDATE(M406,60)</f>
        <v>46007</v>
      </c>
      <c r="O406" s="500" t="s">
        <v>2520</v>
      </c>
      <c r="P406" s="499">
        <v>0</v>
      </c>
      <c r="Q406" t="s">
        <v>2070</v>
      </c>
    </row>
    <row r="407" spans="2:17" x14ac:dyDescent="0.25">
      <c r="B407" s="449">
        <v>407</v>
      </c>
      <c r="C407" s="460" t="s">
        <v>65</v>
      </c>
      <c r="D407" s="488" t="s">
        <v>1576</v>
      </c>
      <c r="E407" s="496" t="s">
        <v>1006</v>
      </c>
      <c r="F407" s="457"/>
      <c r="G407" s="457"/>
      <c r="H407" s="456">
        <v>2015</v>
      </c>
      <c r="I407" s="455">
        <v>44166</v>
      </c>
      <c r="J407" s="455" t="s">
        <v>333</v>
      </c>
      <c r="K407" s="456">
        <v>2015</v>
      </c>
      <c r="L407" s="453" t="s">
        <v>1588</v>
      </c>
      <c r="M407" s="452">
        <v>44182</v>
      </c>
      <c r="N407" s="452">
        <f>EDATE(M407,60)</f>
        <v>46008</v>
      </c>
      <c r="O407" s="500" t="s">
        <v>2520</v>
      </c>
      <c r="P407" s="499">
        <v>0</v>
      </c>
      <c r="Q407" t="s">
        <v>2058</v>
      </c>
    </row>
    <row r="408" spans="2:17" x14ac:dyDescent="0.25">
      <c r="B408" s="498">
        <v>408</v>
      </c>
      <c r="C408" s="460" t="s">
        <v>65</v>
      </c>
      <c r="D408" s="488" t="s">
        <v>1738</v>
      </c>
      <c r="E408" s="496" t="s">
        <v>1006</v>
      </c>
      <c r="F408" s="457"/>
      <c r="G408" s="457"/>
      <c r="H408" s="456">
        <v>2015</v>
      </c>
      <c r="I408" s="455">
        <v>42278</v>
      </c>
      <c r="J408" s="455" t="s">
        <v>1746</v>
      </c>
      <c r="K408" s="454"/>
      <c r="L408" s="453"/>
      <c r="M408" s="497">
        <v>44153</v>
      </c>
      <c r="N408" s="497">
        <f>EDATE(M408,60)</f>
        <v>45979</v>
      </c>
      <c r="O408" s="451"/>
      <c r="P408" s="450"/>
      <c r="Q408" t="s">
        <v>2127</v>
      </c>
    </row>
    <row r="409" spans="2:17" x14ac:dyDescent="0.25">
      <c r="B409" s="498">
        <v>409</v>
      </c>
      <c r="C409" s="460" t="s">
        <v>65</v>
      </c>
      <c r="D409" s="488" t="s">
        <v>1939</v>
      </c>
      <c r="E409" s="496" t="s">
        <v>1006</v>
      </c>
      <c r="F409" s="457"/>
      <c r="G409" s="457"/>
      <c r="H409" s="456">
        <v>2015</v>
      </c>
      <c r="I409" s="455">
        <v>44136</v>
      </c>
      <c r="J409" s="455" t="s">
        <v>14</v>
      </c>
      <c r="K409" s="456">
        <v>2015</v>
      </c>
      <c r="L409" s="453"/>
      <c r="M409" s="497">
        <v>44162</v>
      </c>
      <c r="N409" s="497">
        <f>EDATE(M409,60)</f>
        <v>45988</v>
      </c>
      <c r="O409" s="451"/>
      <c r="P409" s="450"/>
      <c r="Q409" t="s">
        <v>2106</v>
      </c>
    </row>
    <row r="410" spans="2:17" x14ac:dyDescent="0.25">
      <c r="B410" s="498">
        <v>410</v>
      </c>
      <c r="C410" s="460" t="s">
        <v>65</v>
      </c>
      <c r="D410" s="488" t="s">
        <v>2233</v>
      </c>
      <c r="E410" s="496" t="s">
        <v>1006</v>
      </c>
      <c r="F410" s="457"/>
      <c r="G410" s="457"/>
      <c r="H410" s="456">
        <v>2015</v>
      </c>
      <c r="I410" s="455">
        <v>44136</v>
      </c>
      <c r="J410" s="455" t="s">
        <v>569</v>
      </c>
      <c r="K410" s="454" t="s">
        <v>2232</v>
      </c>
      <c r="L410" s="453"/>
      <c r="M410" s="497">
        <v>44158</v>
      </c>
      <c r="N410" s="497">
        <f>EDATE(M410,60)</f>
        <v>45984</v>
      </c>
      <c r="O410" s="451"/>
      <c r="P410" s="450"/>
      <c r="Q410" t="s">
        <v>2131</v>
      </c>
    </row>
    <row r="411" spans="2:17" x14ac:dyDescent="0.25">
      <c r="B411" s="449">
        <v>411</v>
      </c>
      <c r="C411" s="460" t="s">
        <v>65</v>
      </c>
      <c r="D411" s="488" t="s">
        <v>2473</v>
      </c>
      <c r="E411" s="496" t="s">
        <v>1006</v>
      </c>
      <c r="F411" s="457"/>
      <c r="G411" s="457"/>
      <c r="H411" s="456">
        <v>2015</v>
      </c>
      <c r="I411" s="455">
        <v>44136</v>
      </c>
      <c r="J411" s="455" t="s">
        <v>333</v>
      </c>
      <c r="K411" s="456">
        <v>2015</v>
      </c>
      <c r="L411" s="453"/>
      <c r="M411" s="497">
        <v>44153</v>
      </c>
      <c r="N411" s="497">
        <f>EDATE(M411,60)</f>
        <v>45979</v>
      </c>
      <c r="O411" s="451"/>
      <c r="P411" s="450"/>
      <c r="Q411" t="s">
        <v>2127</v>
      </c>
    </row>
    <row r="412" spans="2:17" x14ac:dyDescent="0.25">
      <c r="B412" s="449">
        <v>412</v>
      </c>
      <c r="C412" s="460" t="s">
        <v>65</v>
      </c>
      <c r="D412" s="488" t="s">
        <v>17</v>
      </c>
      <c r="E412" s="496" t="s">
        <v>16</v>
      </c>
      <c r="F412" s="457"/>
      <c r="G412" s="457"/>
      <c r="H412" s="456">
        <v>2006</v>
      </c>
      <c r="I412" s="455">
        <v>38777</v>
      </c>
      <c r="J412" s="455" t="s">
        <v>2519</v>
      </c>
      <c r="K412" s="454">
        <v>2006</v>
      </c>
      <c r="L412" s="495" t="s">
        <v>13</v>
      </c>
      <c r="M412" s="452">
        <v>44404</v>
      </c>
      <c r="N412" s="452">
        <f>EDATE(M412,60)</f>
        <v>46230</v>
      </c>
      <c r="O412" s="451" t="s">
        <v>2518</v>
      </c>
      <c r="P412" s="450">
        <v>602668264</v>
      </c>
      <c r="Q412" t="s">
        <v>1761</v>
      </c>
    </row>
    <row r="413" spans="2:17" x14ac:dyDescent="0.25">
      <c r="B413" s="449">
        <v>413</v>
      </c>
      <c r="C413" s="466" t="s">
        <v>65</v>
      </c>
      <c r="D413" s="492" t="s">
        <v>1038</v>
      </c>
      <c r="E413" s="481" t="s">
        <v>999</v>
      </c>
      <c r="F413" s="463"/>
      <c r="G413" s="463"/>
      <c r="H413" s="462">
        <v>2014</v>
      </c>
      <c r="I413" s="479">
        <v>43800</v>
      </c>
      <c r="J413" s="479" t="s">
        <v>14</v>
      </c>
      <c r="K413" s="462">
        <v>2014</v>
      </c>
      <c r="L413" s="479" t="s">
        <v>2517</v>
      </c>
      <c r="M413" s="441">
        <v>43810</v>
      </c>
      <c r="N413" s="441">
        <f>EDATE(M413,60)</f>
        <v>45637</v>
      </c>
      <c r="O413" s="440" t="s">
        <v>2514</v>
      </c>
      <c r="P413" s="439">
        <v>724862434</v>
      </c>
      <c r="Q413" t="s">
        <v>126</v>
      </c>
    </row>
    <row r="414" spans="2:17" x14ac:dyDescent="0.25">
      <c r="B414" s="449">
        <v>414</v>
      </c>
      <c r="C414" s="460" t="s">
        <v>65</v>
      </c>
      <c r="D414" s="488" t="s">
        <v>1060</v>
      </c>
      <c r="E414" s="458" t="s">
        <v>999</v>
      </c>
      <c r="F414" s="457"/>
      <c r="G414" s="457"/>
      <c r="H414" s="456">
        <v>2011</v>
      </c>
      <c r="I414" s="455">
        <v>45017</v>
      </c>
      <c r="J414" s="455" t="s">
        <v>14</v>
      </c>
      <c r="K414" s="454">
        <v>2011</v>
      </c>
      <c r="L414" s="453" t="s">
        <v>1059</v>
      </c>
      <c r="M414" s="452">
        <v>45044</v>
      </c>
      <c r="N414" s="452">
        <f>EDATE(M414,60)</f>
        <v>46871</v>
      </c>
      <c r="O414" s="451" t="s">
        <v>2513</v>
      </c>
      <c r="P414" s="450">
        <v>725138711</v>
      </c>
      <c r="Q414" t="s">
        <v>83</v>
      </c>
    </row>
    <row r="415" spans="2:17" x14ac:dyDescent="0.25">
      <c r="B415" s="449">
        <v>415</v>
      </c>
      <c r="C415" s="466" t="s">
        <v>65</v>
      </c>
      <c r="D415" s="492" t="s">
        <v>1121</v>
      </c>
      <c r="E415" s="481" t="s">
        <v>999</v>
      </c>
      <c r="F415" s="463"/>
      <c r="G415" s="463"/>
      <c r="H415" s="494">
        <v>1983</v>
      </c>
      <c r="I415" s="442">
        <v>44348</v>
      </c>
      <c r="J415" s="491" t="s">
        <v>463</v>
      </c>
      <c r="K415" s="493"/>
      <c r="L415" s="442" t="s">
        <v>1125</v>
      </c>
      <c r="M415" s="441">
        <v>44369</v>
      </c>
      <c r="N415" s="441">
        <f>EDATE(M415,60)</f>
        <v>46195</v>
      </c>
      <c r="O415" s="440" t="s">
        <v>2516</v>
      </c>
      <c r="P415" s="439">
        <v>702062264</v>
      </c>
      <c r="Q415" t="s">
        <v>89</v>
      </c>
    </row>
    <row r="416" spans="2:17" x14ac:dyDescent="0.25">
      <c r="B416" s="449">
        <v>416</v>
      </c>
      <c r="C416" s="466" t="s">
        <v>65</v>
      </c>
      <c r="D416" s="492" t="s">
        <v>1187</v>
      </c>
      <c r="E416" s="446" t="s">
        <v>999</v>
      </c>
      <c r="F416" s="463"/>
      <c r="G416" s="463"/>
      <c r="H416" s="462">
        <v>2010</v>
      </c>
      <c r="I416" s="442">
        <v>44805</v>
      </c>
      <c r="J416" s="491" t="s">
        <v>463</v>
      </c>
      <c r="K416" s="490">
        <v>2010</v>
      </c>
      <c r="L416" s="489" t="s">
        <v>1191</v>
      </c>
      <c r="M416" s="441">
        <v>44811</v>
      </c>
      <c r="N416" s="441">
        <f>EDATE(M416,60)</f>
        <v>46637</v>
      </c>
      <c r="O416" s="440" t="s">
        <v>2516</v>
      </c>
      <c r="P416" s="439">
        <v>702062264</v>
      </c>
      <c r="Q416" t="s">
        <v>61</v>
      </c>
    </row>
    <row r="417" spans="2:17" x14ac:dyDescent="0.25">
      <c r="B417" s="449">
        <v>417</v>
      </c>
      <c r="C417" s="460" t="s">
        <v>65</v>
      </c>
      <c r="D417" s="488" t="s">
        <v>1230</v>
      </c>
      <c r="E417" s="458" t="s">
        <v>999</v>
      </c>
      <c r="F417" s="457"/>
      <c r="G417" s="457"/>
      <c r="H417" s="456">
        <v>2012</v>
      </c>
      <c r="I417" s="487">
        <v>44682</v>
      </c>
      <c r="J417" s="487" t="s">
        <v>14</v>
      </c>
      <c r="K417" s="486">
        <v>2012</v>
      </c>
      <c r="L417" s="485" t="s">
        <v>1229</v>
      </c>
      <c r="M417" s="452">
        <v>44701</v>
      </c>
      <c r="N417" s="452">
        <f>EDATE(M417,60)</f>
        <v>46527</v>
      </c>
      <c r="O417" s="451" t="s">
        <v>2515</v>
      </c>
      <c r="P417" s="450">
        <v>702062263</v>
      </c>
      <c r="Q417" t="s">
        <v>54</v>
      </c>
    </row>
    <row r="418" spans="2:17" x14ac:dyDescent="0.25">
      <c r="B418" s="449">
        <v>418</v>
      </c>
      <c r="C418" s="466" t="s">
        <v>65</v>
      </c>
      <c r="D418" s="484" t="s">
        <v>6</v>
      </c>
      <c r="E418" s="483" t="s">
        <v>5</v>
      </c>
      <c r="F418" s="482"/>
      <c r="G418" s="482"/>
      <c r="H418" s="444">
        <v>2016</v>
      </c>
      <c r="I418" s="442">
        <v>44470</v>
      </c>
      <c r="J418" s="442" t="s">
        <v>463</v>
      </c>
      <c r="K418" s="443">
        <v>2016</v>
      </c>
      <c r="L418" s="442" t="s">
        <v>2239</v>
      </c>
      <c r="M418" s="441">
        <v>44476</v>
      </c>
      <c r="N418" s="441">
        <f>EDATE(M418,60)</f>
        <v>46302</v>
      </c>
      <c r="O418" s="440" t="s">
        <v>2514</v>
      </c>
      <c r="P418" s="439">
        <v>724862434</v>
      </c>
      <c r="Q418" t="s">
        <v>1619</v>
      </c>
    </row>
    <row r="419" spans="2:17" x14ac:dyDescent="0.25">
      <c r="B419" s="449">
        <v>419</v>
      </c>
      <c r="C419" s="466" t="s">
        <v>65</v>
      </c>
      <c r="D419" s="484" t="s">
        <v>2011</v>
      </c>
      <c r="E419" s="483" t="s">
        <v>5</v>
      </c>
      <c r="F419" s="482"/>
      <c r="G419" s="482"/>
      <c r="H419" s="444">
        <v>2016</v>
      </c>
      <c r="I419" s="442">
        <v>44470</v>
      </c>
      <c r="J419" s="442" t="s">
        <v>463</v>
      </c>
      <c r="K419" s="443">
        <v>2016</v>
      </c>
      <c r="L419" s="442" t="s">
        <v>2025</v>
      </c>
      <c r="M419" s="441">
        <v>44477</v>
      </c>
      <c r="N419" s="441">
        <f>EDATE(M419,60)</f>
        <v>46303</v>
      </c>
      <c r="O419" s="440" t="s">
        <v>2513</v>
      </c>
      <c r="P419" s="439">
        <v>725138711</v>
      </c>
      <c r="Q419" t="s">
        <v>1604</v>
      </c>
    </row>
    <row r="420" spans="2:17" x14ac:dyDescent="0.25">
      <c r="B420" s="449">
        <v>420</v>
      </c>
      <c r="C420" s="466" t="s">
        <v>65</v>
      </c>
      <c r="D420" s="465" t="s">
        <v>2512</v>
      </c>
      <c r="E420" s="481" t="s">
        <v>276</v>
      </c>
      <c r="F420" s="463"/>
      <c r="G420" s="463"/>
      <c r="H420" s="462">
        <v>2015</v>
      </c>
      <c r="I420" s="479">
        <v>44256</v>
      </c>
      <c r="J420" s="479" t="s">
        <v>502</v>
      </c>
      <c r="K420" s="480">
        <v>2015</v>
      </c>
      <c r="L420" s="479" t="s">
        <v>501</v>
      </c>
      <c r="M420" s="441">
        <v>44251</v>
      </c>
      <c r="N420" s="441">
        <f>EDATE(M420,60)</f>
        <v>46077</v>
      </c>
      <c r="O420" s="478"/>
      <c r="P420" s="439"/>
    </row>
    <row r="421" spans="2:17" x14ac:dyDescent="0.25">
      <c r="B421" s="449">
        <v>421</v>
      </c>
      <c r="C421" s="477" t="s">
        <v>65</v>
      </c>
      <c r="D421" s="476" t="s">
        <v>335</v>
      </c>
      <c r="E421" s="475" t="s">
        <v>276</v>
      </c>
      <c r="F421" s="474"/>
      <c r="G421" s="474"/>
      <c r="H421" s="473">
        <v>2020</v>
      </c>
      <c r="I421" s="472">
        <v>43862</v>
      </c>
      <c r="J421" s="471" t="s">
        <v>14</v>
      </c>
      <c r="K421" s="470">
        <v>2020</v>
      </c>
      <c r="L421" s="438" t="s">
        <v>342</v>
      </c>
      <c r="M421" s="469">
        <v>43867</v>
      </c>
      <c r="N421" s="469">
        <f>EDATE(M421,60)</f>
        <v>45694</v>
      </c>
      <c r="O421" s="468" t="s">
        <v>2511</v>
      </c>
      <c r="P421" s="467">
        <v>725339122</v>
      </c>
    </row>
    <row r="422" spans="2:17" x14ac:dyDescent="0.25">
      <c r="B422" s="449">
        <v>422</v>
      </c>
      <c r="C422" s="466" t="s">
        <v>65</v>
      </c>
      <c r="D422" s="465" t="s">
        <v>993</v>
      </c>
      <c r="E422" s="464" t="s">
        <v>268</v>
      </c>
      <c r="F422" s="463"/>
      <c r="G422" s="463"/>
      <c r="H422" s="462">
        <v>2016</v>
      </c>
      <c r="I422" s="461">
        <v>44501</v>
      </c>
      <c r="J422" s="442" t="s">
        <v>14</v>
      </c>
      <c r="K422" s="443">
        <v>2016</v>
      </c>
      <c r="L422" s="442" t="s">
        <v>992</v>
      </c>
      <c r="M422" s="441">
        <v>44523</v>
      </c>
      <c r="N422" s="441">
        <f>EDATE(M422,60)</f>
        <v>46349</v>
      </c>
      <c r="O422" s="440" t="s">
        <v>2510</v>
      </c>
      <c r="P422" s="439">
        <v>725339121</v>
      </c>
    </row>
    <row r="423" spans="2:17" x14ac:dyDescent="0.25">
      <c r="B423" s="449">
        <v>423</v>
      </c>
      <c r="C423" s="466" t="s">
        <v>65</v>
      </c>
      <c r="D423" s="465" t="s">
        <v>990</v>
      </c>
      <c r="E423" s="464" t="s">
        <v>268</v>
      </c>
      <c r="F423" s="463"/>
      <c r="G423" s="463"/>
      <c r="H423" s="462">
        <v>2016</v>
      </c>
      <c r="I423" s="461">
        <v>44501</v>
      </c>
      <c r="J423" s="442" t="s">
        <v>14</v>
      </c>
      <c r="K423" s="443">
        <v>2016</v>
      </c>
      <c r="L423" s="442" t="s">
        <v>989</v>
      </c>
      <c r="M423" s="441">
        <v>44523</v>
      </c>
      <c r="N423" s="441">
        <f>EDATE(M423,60)</f>
        <v>46349</v>
      </c>
      <c r="O423" s="440" t="s">
        <v>2510</v>
      </c>
      <c r="P423" s="439">
        <v>725339121</v>
      </c>
    </row>
    <row r="424" spans="2:17" x14ac:dyDescent="0.25">
      <c r="B424" s="449">
        <v>424</v>
      </c>
      <c r="C424" s="460" t="s">
        <v>65</v>
      </c>
      <c r="D424" s="459" t="s">
        <v>269</v>
      </c>
      <c r="E424" s="458" t="s">
        <v>268</v>
      </c>
      <c r="F424" s="457"/>
      <c r="G424" s="457"/>
      <c r="H424" s="456">
        <v>2018</v>
      </c>
      <c r="I424" s="455">
        <v>45017</v>
      </c>
      <c r="J424" s="455" t="s">
        <v>14</v>
      </c>
      <c r="K424" s="454">
        <v>2018</v>
      </c>
      <c r="L424" s="453" t="s">
        <v>267</v>
      </c>
      <c r="M424" s="452">
        <v>45041</v>
      </c>
      <c r="N424" s="452">
        <f>EDATE(M424,60)</f>
        <v>46868</v>
      </c>
      <c r="O424" s="451" t="s">
        <v>2508</v>
      </c>
      <c r="P424" s="450">
        <v>724214559</v>
      </c>
      <c r="Q424" t="s">
        <v>2166</v>
      </c>
    </row>
    <row r="425" spans="2:17" x14ac:dyDescent="0.25">
      <c r="B425" s="449">
        <v>425</v>
      </c>
      <c r="C425" s="460" t="s">
        <v>65</v>
      </c>
      <c r="D425" s="459" t="s">
        <v>2509</v>
      </c>
      <c r="E425" s="458" t="s">
        <v>268</v>
      </c>
      <c r="F425" s="457"/>
      <c r="G425" s="457"/>
      <c r="H425" s="456">
        <v>2016</v>
      </c>
      <c r="I425" s="455">
        <v>44501</v>
      </c>
      <c r="J425" s="455" t="s">
        <v>14</v>
      </c>
      <c r="K425" s="454">
        <v>2016</v>
      </c>
      <c r="L425" s="453" t="s">
        <v>984</v>
      </c>
      <c r="M425" s="452">
        <v>44525</v>
      </c>
      <c r="N425" s="452">
        <f>EDATE(M425,60)</f>
        <v>46351</v>
      </c>
      <c r="O425" s="451" t="s">
        <v>2508</v>
      </c>
      <c r="P425" s="450">
        <v>724214559</v>
      </c>
      <c r="Q425" t="s">
        <v>2166</v>
      </c>
    </row>
    <row r="426" spans="2:17" x14ac:dyDescent="0.25">
      <c r="B426" s="449">
        <v>426</v>
      </c>
      <c r="C426" s="448"/>
      <c r="D426" s="447" t="s">
        <v>1000</v>
      </c>
      <c r="E426" s="446" t="s">
        <v>999</v>
      </c>
      <c r="F426" s="445" t="s">
        <v>998</v>
      </c>
      <c r="G426" s="445"/>
      <c r="H426" s="444">
        <v>2018</v>
      </c>
      <c r="I426" s="442">
        <v>45200</v>
      </c>
      <c r="J426" s="442" t="s">
        <v>456</v>
      </c>
      <c r="K426" s="443">
        <v>2018</v>
      </c>
      <c r="L426" s="442" t="s">
        <v>997</v>
      </c>
      <c r="M426" s="441">
        <v>45204</v>
      </c>
      <c r="N426" s="441">
        <f>EDATE(M426,60)</f>
        <v>47031</v>
      </c>
      <c r="O426" s="440" t="s">
        <v>2507</v>
      </c>
      <c r="P426" s="439">
        <v>607233937</v>
      </c>
      <c r="Q426" t="s">
        <v>134</v>
      </c>
    </row>
    <row r="427" spans="2:17" x14ac:dyDescent="0.25">
      <c r="B427" s="449">
        <v>427</v>
      </c>
      <c r="C427" s="448"/>
      <c r="D427" s="447" t="s">
        <v>1000</v>
      </c>
      <c r="E427" s="446" t="s">
        <v>999</v>
      </c>
      <c r="F427" s="445" t="s">
        <v>1011</v>
      </c>
      <c r="G427" s="445"/>
      <c r="H427" s="444">
        <v>2018</v>
      </c>
      <c r="I427" s="442">
        <v>45200</v>
      </c>
      <c r="J427" s="442" t="s">
        <v>456</v>
      </c>
      <c r="K427" s="443">
        <v>2018</v>
      </c>
      <c r="L427" s="442" t="s">
        <v>997</v>
      </c>
      <c r="M427" s="441">
        <v>45204</v>
      </c>
      <c r="N427" s="441">
        <v>47031</v>
      </c>
      <c r="O427" s="440" t="s">
        <v>2507</v>
      </c>
      <c r="P427" s="439">
        <v>607233937</v>
      </c>
      <c r="Q427" t="s">
        <v>134</v>
      </c>
    </row>
    <row r="428" spans="2:17" x14ac:dyDescent="0.25">
      <c r="B428" s="432">
        <v>428</v>
      </c>
      <c r="C428" s="437" t="s">
        <v>53</v>
      </c>
      <c r="D428" s="436" t="s">
        <v>2366</v>
      </c>
      <c r="E428" s="429" t="s">
        <v>1817</v>
      </c>
      <c r="F428" s="435">
        <v>3.4540000000000002</v>
      </c>
      <c r="G428" s="435" t="s">
        <v>2365</v>
      </c>
      <c r="H428" s="434">
        <v>2024</v>
      </c>
      <c r="I428" s="424">
        <v>45352</v>
      </c>
      <c r="J428" s="424" t="s">
        <v>34</v>
      </c>
      <c r="K428" s="433">
        <v>2024</v>
      </c>
      <c r="L428" s="424" t="s">
        <v>1219</v>
      </c>
      <c r="M428" s="423">
        <v>45373</v>
      </c>
      <c r="N428" s="423">
        <f>EDATE(M428,60)</f>
        <v>47199</v>
      </c>
      <c r="O428" s="422" t="s">
        <v>2506</v>
      </c>
      <c r="P428" s="421">
        <v>725582092</v>
      </c>
      <c r="Q428" t="s">
        <v>599</v>
      </c>
    </row>
    <row r="429" spans="2:17" x14ac:dyDescent="0.25">
      <c r="B429" s="432">
        <v>429</v>
      </c>
      <c r="C429" s="437" t="s">
        <v>53</v>
      </c>
      <c r="D429" s="436" t="s">
        <v>1463</v>
      </c>
      <c r="E429" s="429" t="s">
        <v>1156</v>
      </c>
      <c r="F429" s="435">
        <v>43.287999999999997</v>
      </c>
      <c r="G429" s="435" t="s">
        <v>1472</v>
      </c>
      <c r="H429" s="434">
        <v>2024</v>
      </c>
      <c r="I429" s="424">
        <v>45352</v>
      </c>
      <c r="J429" s="424" t="s">
        <v>34</v>
      </c>
      <c r="K429" s="433">
        <v>2024</v>
      </c>
      <c r="L429" s="438" t="s">
        <v>1219</v>
      </c>
      <c r="M429" s="423">
        <v>45358</v>
      </c>
      <c r="N429" s="423">
        <v>47184</v>
      </c>
      <c r="O429" s="422"/>
      <c r="P429" s="421"/>
      <c r="Q429" t="s">
        <v>639</v>
      </c>
    </row>
    <row r="430" spans="2:17" x14ac:dyDescent="0.25">
      <c r="B430" s="432">
        <v>430</v>
      </c>
      <c r="C430" s="437" t="s">
        <v>53</v>
      </c>
      <c r="D430" s="436" t="s">
        <v>1463</v>
      </c>
      <c r="E430" s="429" t="s">
        <v>1156</v>
      </c>
      <c r="F430" s="435">
        <v>43.470999999999997</v>
      </c>
      <c r="G430" s="435" t="s">
        <v>1462</v>
      </c>
      <c r="H430" s="434">
        <v>2024</v>
      </c>
      <c r="I430" s="424">
        <v>45352</v>
      </c>
      <c r="J430" s="424" t="s">
        <v>34</v>
      </c>
      <c r="K430" s="433">
        <v>2024</v>
      </c>
      <c r="L430" s="424" t="s">
        <v>1219</v>
      </c>
      <c r="M430" s="423">
        <v>45359</v>
      </c>
      <c r="N430" s="423">
        <v>47184</v>
      </c>
      <c r="O430" s="422"/>
      <c r="P430" s="421"/>
      <c r="Q430" t="s">
        <v>632</v>
      </c>
    </row>
    <row r="431" spans="2:17" x14ac:dyDescent="0.25">
      <c r="B431" s="432">
        <v>431</v>
      </c>
      <c r="C431" s="437" t="s">
        <v>53</v>
      </c>
      <c r="D431" s="436" t="s">
        <v>1221</v>
      </c>
      <c r="E431" s="429" t="s">
        <v>1156</v>
      </c>
      <c r="F431" s="435">
        <v>68.492999999999995</v>
      </c>
      <c r="G431" s="435" t="s">
        <v>1220</v>
      </c>
      <c r="H431" s="434">
        <v>2024</v>
      </c>
      <c r="I431" s="424">
        <v>45352</v>
      </c>
      <c r="J431" s="424" t="s">
        <v>34</v>
      </c>
      <c r="K431" s="433">
        <v>2024</v>
      </c>
      <c r="L431" s="424" t="s">
        <v>1219</v>
      </c>
      <c r="M431" s="423">
        <v>45354</v>
      </c>
      <c r="N431" s="423">
        <v>47184</v>
      </c>
      <c r="O431" s="422"/>
      <c r="P431" s="421"/>
      <c r="Q431" t="s">
        <v>625</v>
      </c>
    </row>
    <row r="432" spans="2:17" x14ac:dyDescent="0.25">
      <c r="B432" s="432">
        <v>432</v>
      </c>
      <c r="C432" s="431" t="s">
        <v>53</v>
      </c>
      <c r="D432" s="430" t="s">
        <v>1463</v>
      </c>
      <c r="E432" s="429" t="s">
        <v>1156</v>
      </c>
      <c r="F432" s="428">
        <v>42.295999999999999</v>
      </c>
      <c r="G432" s="428" t="s">
        <v>1483</v>
      </c>
      <c r="H432" s="427">
        <v>2024</v>
      </c>
      <c r="I432" s="426">
        <v>45352</v>
      </c>
      <c r="J432" s="426" t="s">
        <v>34</v>
      </c>
      <c r="K432" s="425">
        <v>2024</v>
      </c>
      <c r="L432" s="424" t="s">
        <v>1219</v>
      </c>
      <c r="M432" s="423">
        <v>45358</v>
      </c>
      <c r="N432" s="423">
        <f>EDATE(M432,60)</f>
        <v>47184</v>
      </c>
      <c r="O432" s="422"/>
      <c r="P432" s="421"/>
      <c r="Q432" t="s">
        <v>646</v>
      </c>
    </row>
    <row r="433" spans="2:17" ht="15.75" thickBot="1" x14ac:dyDescent="0.3">
      <c r="B433" s="420" t="s">
        <v>2505</v>
      </c>
      <c r="C433" s="419" t="s">
        <v>53</v>
      </c>
      <c r="D433" s="418" t="s">
        <v>404</v>
      </c>
      <c r="E433" s="417" t="s">
        <v>276</v>
      </c>
      <c r="F433" s="416">
        <v>323.27800000000002</v>
      </c>
      <c r="G433" s="416" t="s">
        <v>403</v>
      </c>
      <c r="H433" s="413">
        <v>2009</v>
      </c>
      <c r="I433" s="415">
        <v>44986</v>
      </c>
      <c r="J433" s="414" t="s">
        <v>24</v>
      </c>
      <c r="K433" s="413">
        <v>2009</v>
      </c>
      <c r="L433" s="412" t="s">
        <v>402</v>
      </c>
      <c r="M433" s="411">
        <v>44998</v>
      </c>
      <c r="N433" s="411">
        <f>EDATE(M433,60)</f>
        <v>46825</v>
      </c>
      <c r="O433" s="410" t="s">
        <v>2504</v>
      </c>
      <c r="P433" s="409">
        <v>724644248</v>
      </c>
      <c r="Q433" t="s">
        <v>1134</v>
      </c>
    </row>
  </sheetData>
  <hyperlinks>
    <hyperlink ref="D264" r:id="rId1" xr:uid="{026452E5-F96D-4A7D-9B6C-EF9B5649D5C6}"/>
    <hyperlink ref="D252" r:id="rId2" xr:uid="{30253B7D-7D49-459F-A3C4-E56FC3166A46}"/>
    <hyperlink ref="D253" r:id="rId3" xr:uid="{A8E5C167-6625-46D6-8BFA-90997B2EDF21}"/>
    <hyperlink ref="D281" r:id="rId4" xr:uid="{0D26457A-D205-4201-BA2F-6BAA24C031F4}"/>
    <hyperlink ref="D51" r:id="rId5" xr:uid="{2C26A2AB-F63E-4300-B728-A324BFB6143A}"/>
    <hyperlink ref="D409" r:id="rId6" xr:uid="{48ABA5B9-0834-4A34-936B-AAFB858AAC76}"/>
    <hyperlink ref="D280" r:id="rId7" xr:uid="{9FE1EB4C-4C7A-42C7-84DC-F651C31F8A65}"/>
    <hyperlink ref="D279" r:id="rId8" xr:uid="{C30034C1-AF88-44B9-A6F8-CFF4B92CCE18}"/>
    <hyperlink ref="D243" r:id="rId9" xr:uid="{A5B7D3B8-325B-453E-8C2F-F7866C5EC965}"/>
    <hyperlink ref="D406" r:id="rId10" xr:uid="{A05E30DE-3FE1-44D9-A4A2-1B042104D026}"/>
    <hyperlink ref="D405" r:id="rId11" xr:uid="{0421CE80-574C-497E-B381-BE64C0E4CB96}"/>
    <hyperlink ref="D250" r:id="rId12" xr:uid="{6A1B84CF-8D2D-4339-8985-B393D1662243}"/>
    <hyperlink ref="D251" r:id="rId13" xr:uid="{D0F85B19-5415-4902-B9EB-29BE4C598A84}"/>
    <hyperlink ref="D407" r:id="rId14" xr:uid="{F2D26412-A3CE-481B-AC79-D4FCD92C4547}"/>
    <hyperlink ref="D52" r:id="rId15" xr:uid="{E33CDEBA-B209-4830-9850-42A5D95D84A9}"/>
    <hyperlink ref="D410" r:id="rId16" xr:uid="{AD48BB2C-5AF9-4722-804A-0CD05ECDD1BC}"/>
    <hyperlink ref="D50" r:id="rId17" xr:uid="{1611BF72-7880-4194-858C-FE4DFC4E604C}"/>
    <hyperlink ref="D400:D411" r:id="rId18" display="Zelená Lhota" xr:uid="{51D180AC-350D-4750-BD46-E59400D188E5}"/>
    <hyperlink ref="D285" r:id="rId19" xr:uid="{9F4E5B49-CDFD-46E1-A7DF-E52FF69AF1C4}"/>
    <hyperlink ref="D424:D425" r:id="rId20" display="Železná Ruda-Alžbětín" xr:uid="{148C5876-5938-49D0-B790-19A5C44F6295}"/>
    <hyperlink ref="D286" r:id="rId21" xr:uid="{FDA93A56-A96F-4FC3-A560-B194E25F1B2A}"/>
    <hyperlink ref="D296" r:id="rId22" xr:uid="{F0735BFB-2B0C-4EAD-A42F-7A21D286B856}"/>
    <hyperlink ref="D297" r:id="rId23" xr:uid="{F2E5DDF0-B6CD-4839-83CD-68344C183D5D}"/>
    <hyperlink ref="D305" r:id="rId24" xr:uid="{B8C940E3-7D9C-4FCE-AE83-320C1C5D959F}"/>
    <hyperlink ref="D306" r:id="rId25" xr:uid="{CE2A4FCC-18D4-4583-BAFA-6AABD63048F9}"/>
    <hyperlink ref="D317" r:id="rId26" xr:uid="{1C36F981-6E91-4AF3-BA3A-13416CCEF727}"/>
    <hyperlink ref="D379" r:id="rId27" xr:uid="{CDAC190D-8F53-44BE-B87B-D490894CE53D}"/>
    <hyperlink ref="D287" r:id="rId28" display="\\OR00000PLZNT011\SSZT_PLZ-Interní\DOKLADY_K_ZAŘÍZENÍ\Protokoly_k_zařízení\710A_Horažďovice-Klatovy\PZS km 10,166" xr:uid="{5439129B-EA47-4802-A19F-389976135268}"/>
    <hyperlink ref="D288" r:id="rId29" xr:uid="{1350C12E-72F2-4E01-A5A6-DBAF8F64778D}"/>
    <hyperlink ref="D289" r:id="rId30" xr:uid="{DCCE8C63-C741-4617-8116-6B404BE95279}"/>
    <hyperlink ref="D290" r:id="rId31" xr:uid="{69C44E54-C1F7-490D-A5D6-47A9A68E4E26}"/>
    <hyperlink ref="D291" r:id="rId32" xr:uid="{63856DD6-DE0E-4240-9F00-A26F4BB23B86}"/>
    <hyperlink ref="D292" r:id="rId33" xr:uid="{0E07CC73-A0C7-4872-9749-498111374A91}"/>
    <hyperlink ref="D293" r:id="rId34" xr:uid="{521E04D9-2F22-451C-9457-57B85C06C160}"/>
    <hyperlink ref="D294" r:id="rId35" xr:uid="{F49AEF2F-B8DA-41C1-86AD-00E1B1A93D79}"/>
    <hyperlink ref="D295" r:id="rId36" xr:uid="{7293ED78-70D0-4C8F-807B-4D2A7449CF85}"/>
    <hyperlink ref="D298" r:id="rId37" xr:uid="{5FFB414E-6436-4C01-AAD5-D6EB39AE587E}"/>
    <hyperlink ref="D299" r:id="rId38" xr:uid="{723ADFC0-AD8A-4044-9ADA-6562E36587BA}"/>
    <hyperlink ref="D300" r:id="rId39" xr:uid="{17C44027-0D7E-4DA4-8D05-59473685AAB1}"/>
    <hyperlink ref="D301" r:id="rId40" xr:uid="{0551AC0A-912A-4908-A95E-9E37EFDFC691}"/>
    <hyperlink ref="D302" r:id="rId41" xr:uid="{E5C019E9-7516-42AD-B68F-AF75CEC8CAD6}"/>
    <hyperlink ref="D303" r:id="rId42" xr:uid="{33CEE0E6-A86B-4184-8521-09F2D2A5E252}"/>
    <hyperlink ref="D304" r:id="rId43" xr:uid="{C0138368-2E3A-4D47-80A2-25D1769CA639}"/>
    <hyperlink ref="D307" r:id="rId44" xr:uid="{6F9D8965-2678-4436-A49C-FBC84E4357C9}"/>
    <hyperlink ref="D309" r:id="rId45" xr:uid="{A6F379A8-C9E1-4724-806B-772EC694DC44}"/>
    <hyperlink ref="D308" r:id="rId46" xr:uid="{B58C598F-F8A4-4B52-9861-9DE7330D8ACF}"/>
    <hyperlink ref="D310" r:id="rId47" xr:uid="{4D5E777C-726F-4A34-B20C-E2A25DE4F86B}"/>
    <hyperlink ref="D311" r:id="rId48" xr:uid="{78B36D94-5C4C-4D12-8578-CF8EE422BAFD}"/>
    <hyperlink ref="D312" r:id="rId49" xr:uid="{A39BAC2E-17A8-4FDB-B64E-4A6A425DBB46}"/>
    <hyperlink ref="D313" r:id="rId50" xr:uid="{BB7057D6-A8C7-4CDB-B6E7-DC832DBE5E5F}"/>
    <hyperlink ref="D314" r:id="rId51" xr:uid="{1CC706C5-2AAA-46E7-A203-E938A69C6CA0}"/>
    <hyperlink ref="D315" r:id="rId52" xr:uid="{1E3E4BA6-4938-49AA-939C-6E7E9945A3B0}"/>
    <hyperlink ref="D316" r:id="rId53" xr:uid="{42B2E957-DD5B-481A-A210-2B68954955E9}"/>
    <hyperlink ref="D318" r:id="rId54" xr:uid="{F56ADCB5-B9C3-412A-8A0C-D32B29F062EB}"/>
    <hyperlink ref="D319" r:id="rId55" xr:uid="{B143BBE0-689E-4D65-957F-45DBBB0D3734}"/>
    <hyperlink ref="D320" r:id="rId56" xr:uid="{9F4C61D5-39D9-4B7C-9C9A-D18F2FA8DC58}"/>
    <hyperlink ref="D321" r:id="rId57" xr:uid="{F9D863B4-CC5D-4D5D-AF4D-2CBB41D5A352}"/>
    <hyperlink ref="D322" r:id="rId58" xr:uid="{E481BEDD-7CC3-4019-BDCD-D35BDBC22982}"/>
    <hyperlink ref="D323" r:id="rId59" xr:uid="{0C32741F-0340-42FA-81A3-4B6796F56D4F}"/>
    <hyperlink ref="D324" r:id="rId60" xr:uid="{CE5BFA29-46FF-4D1F-8D0C-32092363696E}"/>
    <hyperlink ref="D57" r:id="rId61" xr:uid="{CE2738C5-7185-4B60-88B3-9267B8CB3E8F}"/>
    <hyperlink ref="D378" r:id="rId62" xr:uid="{C4CB125C-7EF9-41E0-9762-3F87D5DF0FA6}"/>
    <hyperlink ref="D59" r:id="rId63" xr:uid="{BA065FCA-B407-4C88-9D77-CF4F450316E2}"/>
    <hyperlink ref="D54" r:id="rId64" xr:uid="{1AA96DF4-C654-449A-A022-442D2361E2F1}"/>
    <hyperlink ref="D60" r:id="rId65" xr:uid="{E06F4B8E-4F8C-43E9-8860-ED4117FD0003}"/>
    <hyperlink ref="D55" r:id="rId66" xr:uid="{A4FF898B-1198-450E-82B8-3CA6BB5B4DAD}"/>
    <hyperlink ref="D58" r:id="rId67" xr:uid="{3487C8DB-7956-41CF-82EF-76C542D204F4}"/>
    <hyperlink ref="D56" r:id="rId68" xr:uid="{5CB58C90-5F60-47E7-9F91-9A8D6C5F67D5}"/>
    <hyperlink ref="D121" r:id="rId69" xr:uid="{A024E4BE-E89C-45FB-AD4D-7F44A114A420}"/>
    <hyperlink ref="D120" r:id="rId70" xr:uid="{18A64E54-1F2C-481D-8615-E3AADCBC9B70}"/>
    <hyperlink ref="D119" r:id="rId71" xr:uid="{4532763A-A5BE-4575-84BB-ADE912DCD439}"/>
    <hyperlink ref="D118" r:id="rId72" xr:uid="{6724393A-69EF-470B-9E86-EBA420380674}"/>
    <hyperlink ref="D376" r:id="rId73" xr:uid="{C7BA9112-6A87-4C97-A02C-177283D43103}"/>
    <hyperlink ref="D114" r:id="rId74" xr:uid="{EBC00B17-F823-4B63-AD8A-39D30E5B19FF}"/>
    <hyperlink ref="D433" r:id="rId75" xr:uid="{C5CBB2CF-2D0F-44EE-9495-9D74A8BD9464}"/>
    <hyperlink ref="D113" r:id="rId76" xr:uid="{E0D5CAD0-A82C-4AEA-9CBC-93F332A92C5A}"/>
    <hyperlink ref="D112" r:id="rId77" xr:uid="{7B652A5F-0F1F-4E98-8245-CC53F7491C01}"/>
    <hyperlink ref="D111" r:id="rId78" xr:uid="{DF7A6DBD-E00C-4034-A42A-AFC144C18B80}"/>
    <hyperlink ref="D110" r:id="rId79" xr:uid="{6DCAC645-B844-4583-8CA3-0F89FE7BA11C}"/>
    <hyperlink ref="D109" r:id="rId80" xr:uid="{2793B46E-4E4D-4B6B-AA5D-E7FBC699539B}"/>
    <hyperlink ref="D108" r:id="rId81" xr:uid="{20F0A15F-748A-46F2-9325-D0A9C70C3C3C}"/>
    <hyperlink ref="D107" r:id="rId82" xr:uid="{ABDE9178-35D6-4C48-8A64-42277FA749DC}"/>
    <hyperlink ref="D106" r:id="rId83" xr:uid="{21EFC875-A356-45D5-9775-FF45525E198C}"/>
    <hyperlink ref="D105" r:id="rId84" xr:uid="{F6811A4C-CE08-4DD3-9EFD-3BB9A9D3B2FF}"/>
    <hyperlink ref="D104" r:id="rId85" xr:uid="{EBE9F88C-1935-4F8D-A13F-243CB257AE61}"/>
    <hyperlink ref="D103" r:id="rId86" xr:uid="{C1D2F0B8-57ED-4052-9271-D5FE12D6EE56}"/>
    <hyperlink ref="D377" r:id="rId87" xr:uid="{AF266C04-3A6A-4120-866F-4D12E822BB65}"/>
    <hyperlink ref="D117" r:id="rId88" xr:uid="{771B928A-AB90-4F47-8E9B-EB422AD017C8}"/>
    <hyperlink ref="D116" r:id="rId89" xr:uid="{CAC43106-8819-4D5C-9FAA-C69EAF0138DE}"/>
    <hyperlink ref="D325" r:id="rId90" xr:uid="{16666436-043C-4667-A209-0F3B195C2BBB}"/>
    <hyperlink ref="D326" r:id="rId91" xr:uid="{FDC585C4-7A4E-4F17-A4F8-20CABAF43359}"/>
    <hyperlink ref="D327" r:id="rId92" xr:uid="{4B564008-BC50-4F2C-8736-6542CD4D3548}"/>
    <hyperlink ref="D328" r:id="rId93" xr:uid="{AA9F612F-7009-4912-B6A0-20FA50C0E29F}"/>
    <hyperlink ref="D329" r:id="rId94" xr:uid="{150A7D80-8D57-43B6-8D65-AFA65DD527B6}"/>
    <hyperlink ref="D330" r:id="rId95" xr:uid="{1BFAC5BE-3B36-462C-9355-3C3DEE4D8026}"/>
    <hyperlink ref="D331" r:id="rId96" xr:uid="{F6FA8DD8-F891-4E41-8387-FB14C0E84F64}"/>
    <hyperlink ref="D332" r:id="rId97" xr:uid="{397D95A1-A585-4320-871B-9E7DDDE8D931}"/>
    <hyperlink ref="D333" r:id="rId98" xr:uid="{0B61827A-2AF2-49E9-BD23-0DAF75B36CB6}"/>
    <hyperlink ref="D40" r:id="rId99" xr:uid="{51857529-D478-4A0E-A289-8ED72BDE3EB8}"/>
    <hyperlink ref="D380" r:id="rId100" xr:uid="{39CC12BD-60B5-4B8E-B595-C67ADE23131F}"/>
    <hyperlink ref="D101" r:id="rId101" xr:uid="{F4C3F1FC-68A5-48EE-868F-AF39A3853D73}"/>
    <hyperlink ref="D284" r:id="rId102" xr:uid="{09083C05-A912-4EE5-A0A9-D283BEC1694F}"/>
    <hyperlink ref="D283" r:id="rId103" xr:uid="{CE5F540B-8BCA-485B-AE64-3BA58A122FC3}"/>
    <hyperlink ref="D282" r:id="rId104" xr:uid="{A53A3726-2A02-4352-BD76-6C5E03A6E6D0}"/>
    <hyperlink ref="D276" r:id="rId105" xr:uid="{7CCCA6FD-6212-4325-BD72-D580E288426E}"/>
    <hyperlink ref="D275" r:id="rId106" xr:uid="{033D6C32-9644-4B31-906D-0DAA36453120}"/>
    <hyperlink ref="D274" r:id="rId107" xr:uid="{21737A6A-CB8F-44AE-8221-A7EC14740832}"/>
    <hyperlink ref="D273" r:id="rId108" xr:uid="{683C705B-6647-4331-8D50-42F0A911CEB0}"/>
    <hyperlink ref="D272" r:id="rId109" xr:uid="{9A588645-133A-4FBA-8461-D758BE2F6836}"/>
    <hyperlink ref="D271" r:id="rId110" xr:uid="{70470C3C-3443-4291-8A55-5F4E8347A626}"/>
    <hyperlink ref="D270" r:id="rId111" xr:uid="{FA087023-4912-4EF5-A9A9-4E74874AA938}"/>
    <hyperlink ref="D269" r:id="rId112" xr:uid="{492B84CE-1C02-4564-B77E-41B5B3C5FC5E}"/>
    <hyperlink ref="D268" r:id="rId113" xr:uid="{4270B67A-6F34-4BE0-80C9-B4F03FD306B7}"/>
    <hyperlink ref="D267" r:id="rId114" xr:uid="{64E586E6-4871-4CE6-A081-EF50637D3404}"/>
    <hyperlink ref="D266" r:id="rId115" xr:uid="{33F45694-5A92-472F-9C64-57C4B1099B93}"/>
    <hyperlink ref="D265" r:id="rId116" xr:uid="{E6FF96A6-75B7-4515-B952-9CECFC72B28E}"/>
    <hyperlink ref="D263" r:id="rId117" xr:uid="{EBE9303D-54D1-4C90-BBFB-EDD1429A6B2E}"/>
    <hyperlink ref="D262" r:id="rId118" xr:uid="{D5C62CC7-6B51-4A52-BA77-15B4D33638D7}"/>
    <hyperlink ref="D261" r:id="rId119" xr:uid="{FD85DD13-88C5-4464-BC3D-3C9F023D950A}"/>
    <hyperlink ref="D260" r:id="rId120" xr:uid="{82AA208D-486A-40D1-881F-85002F0A55EA}"/>
    <hyperlink ref="D259" r:id="rId121" xr:uid="{08986B0C-254C-438F-8D32-95E7D45DA178}"/>
    <hyperlink ref="D258" r:id="rId122" xr:uid="{D1DCE6E5-94F5-4194-B5AB-DCFA5E9EBBED}"/>
    <hyperlink ref="D257" r:id="rId123" xr:uid="{A01A83FB-4EAB-461A-BB4A-637A979D8F94}"/>
    <hyperlink ref="D256" r:id="rId124" xr:uid="{7C52DAAB-5533-4113-AA2B-2B491D27E2E9}"/>
    <hyperlink ref="D255" r:id="rId125" xr:uid="{61BD7108-82F0-4AB7-8108-2AACE911DFAE}"/>
    <hyperlink ref="D254" r:id="rId126" xr:uid="{B409C917-F5F3-45E2-BF6D-A1467FC6489E}"/>
    <hyperlink ref="D249" r:id="rId127" xr:uid="{E3DFD1E9-02D6-4D4E-8015-F37B667BA400}"/>
    <hyperlink ref="D248" r:id="rId128" xr:uid="{1161EB48-76BA-4434-BA0A-A67DF7AB74E2}"/>
    <hyperlink ref="D247" r:id="rId129" xr:uid="{0D72A0CF-27A0-45DD-9620-C4DFE4446542}"/>
    <hyperlink ref="D246" r:id="rId130" xr:uid="{49D8D73D-46B8-4CF8-9801-8AAE68C6CAE8}"/>
    <hyperlink ref="D245" r:id="rId131" xr:uid="{58D58F16-C059-4375-BC38-50DFB4DCDC6E}"/>
    <hyperlink ref="D244" r:id="rId132" xr:uid="{B5525EB3-E9E8-4E7E-BC12-F1D6BBACD697}"/>
    <hyperlink ref="D242" r:id="rId133" xr:uid="{CDF1B5C7-8822-48B0-A5E7-8E33BA73870A}"/>
    <hyperlink ref="D241" r:id="rId134" xr:uid="{24B0422C-2C07-460B-B355-4A50ABB32588}"/>
    <hyperlink ref="D240" r:id="rId135" xr:uid="{64368ABD-9092-4C16-8A9B-CDF9122ECA6E}"/>
    <hyperlink ref="D239" r:id="rId136" xr:uid="{24A9ECD3-7A54-457C-9C6B-7613915E0029}"/>
    <hyperlink ref="D238" r:id="rId137" xr:uid="{FAFC7D27-6F96-4A42-902F-1740BC3DD1C3}"/>
    <hyperlink ref="D237" r:id="rId138" xr:uid="{BA484D56-CFAF-4186-A50E-311F59711AC1}"/>
    <hyperlink ref="D236" r:id="rId139" xr:uid="{4B1B9AD2-DF4C-46AB-9B3B-860F657CE695}"/>
    <hyperlink ref="D235" r:id="rId140" xr:uid="{5F4F10DA-FE23-4E39-AD85-6BA05929CB4E}"/>
    <hyperlink ref="D234" r:id="rId141" xr:uid="{E417C19C-F364-4442-86AF-D855D1CE5CB7}"/>
    <hyperlink ref="D43" r:id="rId142" xr:uid="{57C283B3-32B0-43B8-980D-959F72BDF2D0}"/>
    <hyperlink ref="D402" r:id="rId143" xr:uid="{F4F2E565-9512-462F-89E2-034BB3A27AED}"/>
    <hyperlink ref="D46" r:id="rId144" xr:uid="{E5C3AB70-DBA7-4E9E-BAD7-F84562D7FCCC}"/>
    <hyperlink ref="D47" r:id="rId145" xr:uid="{CAB41785-B45C-45E5-BFF8-2060F3EF3E02}"/>
    <hyperlink ref="D49" r:id="rId146" xr:uid="{10975A16-E9B3-4289-BF8A-E6B47A329BCF}"/>
    <hyperlink ref="D48" r:id="rId147" xr:uid="{BAFEFEA3-7958-4462-A869-E8300C48AB87}"/>
    <hyperlink ref="D42" r:id="rId148" xr:uid="{2BD123AB-2F4D-4508-9058-A1FF5C37C1CC}"/>
    <hyperlink ref="D401" r:id="rId149" xr:uid="{D600C022-B905-4033-812E-F475124B4353}"/>
    <hyperlink ref="D45" r:id="rId150" xr:uid="{C08F74D3-29B7-4B9A-BA00-F5D99F184958}"/>
    <hyperlink ref="D44" r:id="rId151" xr:uid="{81804DC8-8682-47D0-A0C6-F340A737A3C5}"/>
    <hyperlink ref="D404" r:id="rId152" xr:uid="{3A85D463-E8EB-4E84-B69E-6785DA2F1D24}"/>
    <hyperlink ref="D403" r:id="rId153" xr:uid="{D92ECF52-B11A-4674-86A2-F1BC82801B48}"/>
    <hyperlink ref="D41" r:id="rId154" xr:uid="{5D9E2D08-9554-462C-9E86-35E00950B570}"/>
    <hyperlink ref="D400" r:id="rId155" xr:uid="{DEF64B49-F8D5-4872-A4C0-EA41C50C8FAE}"/>
    <hyperlink ref="D194" r:id="rId156" xr:uid="{B37C85FC-4E76-43E0-B4E4-0B92C8428E82}"/>
    <hyperlink ref="D197" r:id="rId157" xr:uid="{F3843DAD-7174-43A8-818C-197FC2950BCC}"/>
    <hyperlink ref="D198" r:id="rId158" xr:uid="{97A5D72C-4FFA-4FB6-8B62-7A9FD1BD2E8B}"/>
    <hyperlink ref="D200" r:id="rId159" xr:uid="{769ACE44-F7AE-4750-B8AE-FC6228D89B02}"/>
    <hyperlink ref="D201" r:id="rId160" xr:uid="{906072BF-859C-434E-AE35-848B05D34714}"/>
    <hyperlink ref="D202" r:id="rId161" xr:uid="{7A96C2C6-F26B-4775-814D-E9E759B2433C}"/>
    <hyperlink ref="D203" r:id="rId162" xr:uid="{D6D54426-0F37-40D3-A337-31E7C0575405}"/>
    <hyperlink ref="D204" r:id="rId163" xr:uid="{D084968C-9E6D-4A4E-8535-8819DA2572A3}"/>
    <hyperlink ref="D205" r:id="rId164" xr:uid="{1AA6114B-295E-4EC1-902C-C40FF10AE7B4}"/>
    <hyperlink ref="D206" r:id="rId165" xr:uid="{414D3E44-BD0A-4FEC-9435-5C45058D249E}"/>
    <hyperlink ref="D207" r:id="rId166" xr:uid="{B19D64D1-6D78-4BEE-A64A-29AB74BCA834}"/>
    <hyperlink ref="D209" r:id="rId167" xr:uid="{0D8E38A7-6825-42A5-8017-327867E05C65}"/>
    <hyperlink ref="D210" r:id="rId168" xr:uid="{D73C1E8C-AE5C-4031-9BBB-911AEAD2285D}"/>
    <hyperlink ref="D211" r:id="rId169" xr:uid="{BB3C3D01-9E9A-4531-B2B5-18EFBB41FE73}"/>
    <hyperlink ref="D212" r:id="rId170" xr:uid="{AF7789F1-8725-4F6E-8893-7842D45C6DD8}"/>
    <hyperlink ref="D213" r:id="rId171" xr:uid="{30E24570-4DF2-4824-BE65-14EACC483F70}"/>
    <hyperlink ref="D214" r:id="rId172" xr:uid="{7B47ED63-754F-42BB-B276-0566D338148F}"/>
    <hyperlink ref="D215" r:id="rId173" xr:uid="{E6E2F339-26B9-4DE5-AB98-0DB96C0B7F94}"/>
    <hyperlink ref="D216" r:id="rId174" xr:uid="{1B65B3FC-6D34-4E84-97E2-119206A30A63}"/>
    <hyperlink ref="D217" r:id="rId175" xr:uid="{CF4738E7-716A-4817-98B3-14297633003C}"/>
    <hyperlink ref="D218" r:id="rId176" xr:uid="{29BB2257-4158-42EE-9A48-C8D051D203C0}"/>
    <hyperlink ref="D219" r:id="rId177" xr:uid="{F331ED82-D699-4442-B4DC-C3DA3C8C9878}"/>
    <hyperlink ref="D220" r:id="rId178" xr:uid="{0C2AB6E1-8397-4A77-AE19-1C27DD080FDF}"/>
    <hyperlink ref="D221" r:id="rId179" xr:uid="{A1510262-5BF1-4B6E-B96C-1F5EED61147D}"/>
    <hyperlink ref="D222" r:id="rId180" xr:uid="{29BDC405-4088-4C33-8DCC-48863CD1D14F}"/>
    <hyperlink ref="D223" r:id="rId181" xr:uid="{7381074F-72E3-40F4-9E9E-FF33841D306E}"/>
    <hyperlink ref="D224" r:id="rId182" xr:uid="{BF2DB14D-C3B2-4BFE-87B4-8F62B05BCA57}"/>
    <hyperlink ref="D225" r:id="rId183" xr:uid="{2198CD92-8D62-4264-8720-ABAF3A6685E3}"/>
    <hyperlink ref="D226" r:id="rId184" xr:uid="{04C361D3-FC2B-4679-9D78-5563DE6F3D8D}"/>
    <hyperlink ref="D227" r:id="rId185" xr:uid="{F4012CD7-3167-4B62-9857-8274F4AA6F34}"/>
    <hyperlink ref="D228" r:id="rId186" xr:uid="{28E29669-7971-4501-81D3-A606D768C67C}"/>
    <hyperlink ref="D229" r:id="rId187" xr:uid="{DAACAC00-08B3-4713-BBC5-8E554F6566E8}"/>
    <hyperlink ref="D230" r:id="rId188" xr:uid="{2783D981-4AE1-489F-A242-AC71016F307E}"/>
    <hyperlink ref="D231" r:id="rId189" xr:uid="{B45ED80E-29E0-480D-9763-5BE44F5E2ED3}"/>
    <hyperlink ref="D232" r:id="rId190" xr:uid="{09E49F95-A9F0-4512-83EF-0B7F1EC07B15}"/>
    <hyperlink ref="D233" r:id="rId191" xr:uid="{288A5E7F-B572-47C6-B6CB-4C06A36A92DB}"/>
    <hyperlink ref="D195" r:id="rId192" xr:uid="{2E539DC5-72CB-411C-9CC9-C7AB27E23879}"/>
    <hyperlink ref="D199" r:id="rId193" xr:uid="{E254AEC6-7069-4A13-A82C-81F124F4B4EB}"/>
    <hyperlink ref="D208" r:id="rId194" xr:uid="{88ACB4FF-30A3-4098-98B3-6CB80CC24990}"/>
    <hyperlink ref="D38" r:id="rId195" xr:uid="{16D12B14-9534-437F-8107-8E48759B6E7E}"/>
    <hyperlink ref="D387" r:id="rId196" xr:uid="{D7692AD9-E467-437C-9162-7971A581527C}"/>
    <hyperlink ref="D37" r:id="rId197" xr:uid="{592616AA-6134-4CD6-A7ED-06AF0A937F1A}"/>
    <hyperlink ref="D29" r:id="rId198" xr:uid="{C3ECCB86-6F58-4A50-B4C9-E2E4DEC11DDE}"/>
    <hyperlink ref="D32" r:id="rId199" xr:uid="{9D2E6615-4164-45AF-BD07-6A3FA494DFF7}"/>
    <hyperlink ref="D31" r:id="rId200" xr:uid="{B4AF64C9-F61F-4F4C-BFFB-DD54FF30475B}"/>
    <hyperlink ref="D30" r:id="rId201" xr:uid="{F2CB85FC-B415-4D6E-9E6D-E8A2F408A376}"/>
    <hyperlink ref="D33" r:id="rId202" xr:uid="{0E117A4E-E4D8-4D4D-B7A2-644598F3FFBB}"/>
    <hyperlink ref="D36" r:id="rId203" xr:uid="{A09D585A-73CA-4A6B-B958-39ACE465776B}"/>
    <hyperlink ref="D35" r:id="rId204" xr:uid="{115CBD8D-036D-4172-B785-2E5A934E88B1}"/>
    <hyperlink ref="D28" r:id="rId205" xr:uid="{05B156C2-0050-4B75-BA39-EF0BBDE77878}"/>
    <hyperlink ref="D84" r:id="rId206" xr:uid="{B7B84100-D307-4B13-A36D-A10D8538229A}"/>
    <hyperlink ref="D82" r:id="rId207" xr:uid="{F5486AE5-40A8-490D-9E68-E112C28FCC87}"/>
    <hyperlink ref="D34" r:id="rId208" xr:uid="{CEE698E2-17BD-4D40-AE98-6733132F8395}"/>
    <hyperlink ref="D83" r:id="rId209" xr:uid="{6CDCF22F-BA4E-4585-AF34-0751DA5E3032}"/>
    <hyperlink ref="D169" r:id="rId210" xr:uid="{89B0E44C-E007-4E05-9605-251350EA1694}"/>
    <hyperlink ref="D168" r:id="rId211" xr:uid="{6504E29F-D13E-4A17-9B29-59A80A1803BF}"/>
    <hyperlink ref="D77" r:id="rId212" xr:uid="{13A097B9-3025-4BB6-B0FA-2AAA3D611654}"/>
    <hyperlink ref="D79" r:id="rId213" xr:uid="{2BEBDDA0-0D0D-4756-B547-E5AA4E60D363}"/>
    <hyperlink ref="D23" r:id="rId214" xr:uid="{0D5D9573-92F0-42CA-BBF6-A336F0BB786D}"/>
    <hyperlink ref="D25" r:id="rId215" xr:uid="{D1DA695A-1A11-4DBD-B408-C01DD0051ADF}"/>
    <hyperlink ref="D416" r:id="rId216" xr:uid="{6F092884-399A-4B5A-AEA5-826DAA3E93F0}"/>
    <hyperlink ref="D26" r:id="rId217" xr:uid="{55DEBCFC-D84D-497E-BAD9-8E44EEA9DE63}"/>
    <hyperlink ref="D80" r:id="rId218" xr:uid="{98A732B9-B6C9-4AA6-BB25-B57E5562FE80}"/>
    <hyperlink ref="D27" r:id="rId219" xr:uid="{E4D91BD0-BCCB-4596-B759-9576FD79538C}"/>
    <hyperlink ref="D426" r:id="rId220" xr:uid="{0C9134A5-FF05-40FE-A03E-9B1C1AF23749}"/>
    <hyperlink ref="D76" r:id="rId221" xr:uid="{5F99CE05-6E04-40B3-9716-83FC5ABE2D01}"/>
    <hyperlink ref="D24" r:id="rId222" xr:uid="{9671BED4-6E10-4FF3-988C-04CD567CA1C7}"/>
    <hyperlink ref="D78" r:id="rId223" xr:uid="{96E2A60D-B3D8-4475-BD0D-165918CD5B09}"/>
    <hyperlink ref="D81" r:id="rId224" xr:uid="{E765C11F-4E86-4054-AC76-2638DCB930EC}"/>
    <hyperlink ref="D155" r:id="rId225" xr:uid="{7E3038D7-6EE7-4798-972E-5BE9780E6EE9}"/>
    <hyperlink ref="D156" r:id="rId226" xr:uid="{5EB44786-653C-489C-BFA4-F00C6A6705B0}"/>
    <hyperlink ref="D151" r:id="rId227" xr:uid="{E49A678F-864C-4C74-AB01-D54894294FAB}"/>
    <hyperlink ref="D152" r:id="rId228" xr:uid="{34925C2C-30BA-4600-AF55-A56965B4A1DD}"/>
    <hyperlink ref="D153" r:id="rId229" xr:uid="{02BA452B-A1FE-4BFD-BFDB-07C8FD146C32}"/>
    <hyperlink ref="D154" r:id="rId230" xr:uid="{9C19EF6B-DAD9-4AC1-85E5-935840C148CA}"/>
    <hyperlink ref="D157" r:id="rId231" xr:uid="{F7104222-5FE8-4BA3-85F3-B4FE11E4DDD2}"/>
    <hyperlink ref="D158" r:id="rId232" xr:uid="{5EB90963-2AF6-456F-A4E7-C43BB18F189E}"/>
    <hyperlink ref="D159" r:id="rId233" xr:uid="{C05CE497-A8C0-43C0-B91B-D948FE05494B}"/>
    <hyperlink ref="D160" r:id="rId234" xr:uid="{025C8B96-1C17-4D6B-9278-CD21376B45B3}"/>
    <hyperlink ref="D161" r:id="rId235" xr:uid="{D3414FFF-076B-4B8C-8035-D9E376B1087F}"/>
    <hyperlink ref="D162" r:id="rId236" xr:uid="{9936552E-C7A4-4BDE-B717-FF646E1B76C6}"/>
    <hyperlink ref="D163" r:id="rId237" xr:uid="{6E67B73E-1532-4D81-93F8-C7FC24E01CF9}"/>
    <hyperlink ref="D164" r:id="rId238" xr:uid="{E43CFFB6-3DB9-4F0B-8497-F59C24B3D564}"/>
    <hyperlink ref="D165" r:id="rId239" xr:uid="{32B2A20B-BEFC-4BAF-B18F-990AE54C77F4}"/>
    <hyperlink ref="D166" r:id="rId240" xr:uid="{72898D00-AE55-4CEC-A3F0-5D3F419F0A8D}"/>
    <hyperlink ref="D167" r:id="rId241" xr:uid="{855DFD10-DC5F-452A-8530-3D8CDD3E446B}"/>
    <hyperlink ref="D337" r:id="rId242" xr:uid="{0AE36757-C2E5-48CB-8858-20B0387B4D35}"/>
    <hyperlink ref="D338" r:id="rId243" xr:uid="{C4F2C2C6-7F25-43F1-BA7A-DFDA3F1AECA8}"/>
    <hyperlink ref="D339" r:id="rId244" xr:uid="{839FA91C-227B-4FA8-8FE1-A273776045A6}"/>
    <hyperlink ref="D340" r:id="rId245" xr:uid="{90975B54-A7DF-4BC3-966C-90F45AD3850B}"/>
    <hyperlink ref="D342" r:id="rId246" xr:uid="{5174240B-222A-490F-9EF7-A77C6B99688C}"/>
    <hyperlink ref="D341" r:id="rId247" xr:uid="{7B56BF92-175F-4015-856B-2C3528CAC839}"/>
    <hyperlink ref="D343" r:id="rId248" xr:uid="{B445CCAC-BFAB-427F-8D85-23315BDF25C4}"/>
    <hyperlink ref="D344" r:id="rId249" xr:uid="{49E01D32-C04E-4100-A259-86D1040A83A3}"/>
    <hyperlink ref="D345" r:id="rId250" xr:uid="{C5349A9E-6697-44DA-A3D7-139176942213}"/>
    <hyperlink ref="D346" r:id="rId251" xr:uid="{3160E298-490B-455E-B7AD-571C00DF8FFA}"/>
    <hyperlink ref="D347" r:id="rId252" xr:uid="{4B4B52D0-7BAF-4252-B91C-1E8F01DA44E3}"/>
    <hyperlink ref="D348" r:id="rId253" xr:uid="{C952CB56-9030-4286-80B9-EE8E3CD7B55A}"/>
    <hyperlink ref="D349" r:id="rId254" xr:uid="{CAF67CE7-4C0F-49E8-802D-127DF171E7B2}"/>
    <hyperlink ref="D382" r:id="rId255" xr:uid="{374B5019-7402-4FCD-AA4E-2D5C81DAA0D8}"/>
    <hyperlink ref="D350" r:id="rId256" xr:uid="{838135E9-3B38-42DE-A39D-D3D63536DC06}"/>
    <hyperlink ref="D351" r:id="rId257" xr:uid="{DA776CE8-6072-4C19-AF8F-2C7E4F601912}"/>
    <hyperlink ref="D383" r:id="rId258" xr:uid="{7264CC8A-B2EF-4FFA-BEF0-296662B1BB12}"/>
    <hyperlink ref="D381" r:id="rId259" xr:uid="{EFD2FFDB-B63F-4000-9380-A0DA62F9BA3C}"/>
    <hyperlink ref="D170" r:id="rId260" xr:uid="{B96F2E00-AF60-4563-910A-6CAAAF85D6E6}"/>
    <hyperlink ref="D171" r:id="rId261" xr:uid="{4454D5D8-A663-43BE-A66D-6F2AA0300946}"/>
    <hyperlink ref="D172" r:id="rId262" xr:uid="{889AE6DA-052E-4E3F-B6EF-3E67196321C0}"/>
    <hyperlink ref="D173" r:id="rId263" xr:uid="{875C647A-B415-4EF4-A1EC-AF0C6D45E23A}"/>
    <hyperlink ref="D174" r:id="rId264" xr:uid="{B23FA231-CA18-4F5A-8647-8A92B5F4C938}"/>
    <hyperlink ref="D175" r:id="rId265" xr:uid="{08025832-0B06-48A4-8281-411EB6B142FA}"/>
    <hyperlink ref="D176" r:id="rId266" xr:uid="{32DE7477-4CF8-4E61-89F4-078EA960BDCE}"/>
    <hyperlink ref="D177" r:id="rId267" xr:uid="{462B1490-3948-4A36-A54F-FECC928D3A85}"/>
    <hyperlink ref="D178" r:id="rId268" xr:uid="{C8F03515-772C-4BA3-ADBC-619BB0497847}"/>
    <hyperlink ref="D179" r:id="rId269" xr:uid="{7424FE3E-3436-40E2-B851-338D3D5FAC38}"/>
    <hyperlink ref="D180" r:id="rId270" xr:uid="{1ED66C24-FB56-43E9-839B-407BF646EE93}"/>
    <hyperlink ref="D181" r:id="rId271" xr:uid="{9D455260-21E5-4A1F-B710-5A2C27316FDA}"/>
    <hyperlink ref="D182" r:id="rId272" xr:uid="{B0156B6E-5B6E-4A13-AFA0-03C6015174B1}"/>
    <hyperlink ref="D183" r:id="rId273" xr:uid="{8DEDA0CC-AD51-4A62-A3AB-5E1500E6CFAE}"/>
    <hyperlink ref="D184" r:id="rId274" xr:uid="{9495B199-A38F-45B7-9CE9-C3567519B812}"/>
    <hyperlink ref="D185" r:id="rId275" xr:uid="{68F72263-3B2A-473C-AD75-759FB80360CF}"/>
    <hyperlink ref="D186" r:id="rId276" xr:uid="{46576A33-86A6-40F9-8914-1DDAD49F4C0B}"/>
    <hyperlink ref="D187" r:id="rId277" xr:uid="{BBD606A3-13C6-4BAD-87DE-D48C6282F38F}"/>
    <hyperlink ref="D188" r:id="rId278" xr:uid="{36DB766E-E1F7-4FB6-86D5-8BEF7A845066}"/>
    <hyperlink ref="D189" r:id="rId279" xr:uid="{C1734663-0531-425B-94D9-38B7EC97B79E}"/>
    <hyperlink ref="D190" r:id="rId280" xr:uid="{34B11E97-EF3C-4380-8C87-BF8FE904CAB0}"/>
    <hyperlink ref="D191" r:id="rId281" xr:uid="{2D4F4ADA-1E3D-478C-B04F-3B2B6493F811}"/>
    <hyperlink ref="D192" r:id="rId282" xr:uid="{23373DC8-4826-405E-9889-B77B32206F0D}"/>
    <hyperlink ref="D193" r:id="rId283" xr:uid="{9070137B-7BA3-4392-B387-4FCF8200081E}"/>
    <hyperlink ref="D11" r:id="rId284" xr:uid="{38392BE6-3A39-4296-AD9D-BD61268B66F8}"/>
    <hyperlink ref="D412" r:id="rId285" xr:uid="{4DB4EDEF-B9BD-4550-947C-AAA55522A51B}"/>
    <hyperlink ref="D12" r:id="rId286" xr:uid="{F1E1E8E6-8B0E-4FC1-B3B3-97B8D4EB28A6}"/>
    <hyperlink ref="D15" r:id="rId287" xr:uid="{D8E25E3F-24C4-48BE-B153-35E10AC950B3}"/>
    <hyperlink ref="D13" r:id="rId288" xr:uid="{A4586598-2D43-4DCE-9C9A-A2439E1F2214}"/>
    <hyperlink ref="D14" r:id="rId289" xr:uid="{2BF600DF-7751-4624-B8B9-14580896C9A4}"/>
    <hyperlink ref="D10" r:id="rId290" xr:uid="{D1F59CA6-F888-47F4-A5D9-BCC0630F9DD7}"/>
    <hyperlink ref="D363" r:id="rId291" xr:uid="{3C8C63CE-F607-4B87-9E68-ECE3BAC69D3E}"/>
    <hyperlink ref="D364" r:id="rId292" xr:uid="{205E3398-88CF-4D69-97A7-1681F3713FE3}"/>
    <hyperlink ref="D366" r:id="rId293" xr:uid="{B219C31A-E3A6-4C36-A7FB-E49593A882EF}"/>
    <hyperlink ref="D367" r:id="rId294" xr:uid="{8356360D-5B95-4370-B927-95C04393F621}"/>
    <hyperlink ref="D368" r:id="rId295" xr:uid="{F5B62484-5C26-4971-AC4F-C4FC0A38F488}"/>
    <hyperlink ref="D369" r:id="rId296" xr:uid="{FC098098-2C88-436C-A3ED-147B72A2E206}"/>
    <hyperlink ref="D370" r:id="rId297" xr:uid="{5AA5B461-05CD-4DBF-9AD6-65FC1E766FC1}"/>
    <hyperlink ref="D371" r:id="rId298" xr:uid="{260FF240-AA9B-4941-9A35-FA3A1F96D2E6}"/>
    <hyperlink ref="D372" r:id="rId299" xr:uid="{2F5F2567-BA05-4171-850D-3FC638E7C20A}"/>
    <hyperlink ref="D97" r:id="rId300" xr:uid="{6F85E527-FFB9-47D0-A4A2-CBB40306F640}"/>
    <hyperlink ref="D99" r:id="rId301" xr:uid="{17F3DDA3-ADD0-4AA6-95C2-C3113CD15E7D}"/>
    <hyperlink ref="D95" r:id="rId302" xr:uid="{A47B2E59-FBCE-48C5-A16D-B6FDB6ABF8A9}"/>
    <hyperlink ref="D96" r:id="rId303" xr:uid="{801CA401-5938-4584-AF27-3438668467D2}"/>
    <hyperlink ref="D365" r:id="rId304" xr:uid="{7AE6EB25-B50F-487A-9C71-A9295BC5F17E}"/>
    <hyperlink ref="D72" r:id="rId305" xr:uid="{B70C103E-B62C-46D7-908B-86C21F4A1089}"/>
    <hyperlink ref="D399" r:id="rId306" xr:uid="{969A1371-9F18-4573-8A27-5EE9879065E4}"/>
    <hyperlink ref="D71" r:id="rId307" xr:uid="{070BE24F-8199-40BE-ABB4-C15E10A8907E}"/>
    <hyperlink ref="D398" r:id="rId308" xr:uid="{04AE06FB-49D1-4725-B182-98D28441A63C}"/>
    <hyperlink ref="D98" r:id="rId309" xr:uid="{0C795043-3219-49A1-8D6F-B89C9619647D}"/>
    <hyperlink ref="D70" r:id="rId310" xr:uid="{046C3B94-B788-47D1-BA77-A508F7E2CF19}"/>
    <hyperlink ref="D397" r:id="rId311" xr:uid="{78D532AC-030E-4DD7-BA3C-87BBFDE7957D}"/>
    <hyperlink ref="D88" r:id="rId312" xr:uid="{0FEAB7E2-1D85-4303-94B9-316CCDB00603}"/>
    <hyperlink ref="D64" r:id="rId313" xr:uid="{832038E8-6528-4E9B-A586-7F2BFE511DE5}"/>
    <hyperlink ref="D391" r:id="rId314" xr:uid="{E7C8DCBB-F0C9-481F-91D1-E659227DF022}"/>
    <hyperlink ref="D92" r:id="rId315" xr:uid="{FD0E41DF-09AD-4940-AD9C-237DB89D4D02}"/>
    <hyperlink ref="D91" r:id="rId316" xr:uid="{79216E0F-9D55-41CC-8440-82AB6B0AE7F2}"/>
    <hyperlink ref="D90" r:id="rId317" xr:uid="{2310F666-26B1-443F-873C-43DEF87B72AB}"/>
    <hyperlink ref="D67" r:id="rId318" xr:uid="{A625E6F1-27B6-4496-A533-ABC78CE4E7CA}"/>
    <hyperlink ref="D394" r:id="rId319" xr:uid="{16A266C7-A580-4BF6-B5E0-A031B87EAF1B}"/>
    <hyperlink ref="D94" r:id="rId320" xr:uid="{92901AA3-6C63-4C33-ABC8-685DFB1A12D9}"/>
    <hyperlink ref="D63" r:id="rId321" xr:uid="{8FCA0366-2C60-42B9-A80F-C12D9A5CD793}"/>
    <hyperlink ref="D390" r:id="rId322" xr:uid="{C063E00E-E3C3-472E-A5ED-9B44C36D0329}"/>
    <hyperlink ref="D69" r:id="rId323" xr:uid="{E6A7AC38-7887-483E-9586-F0BE785F6B57}"/>
    <hyperlink ref="D396" r:id="rId324" xr:uid="{DEF42B37-70D6-4E40-83F6-AFF0C4BE8DA8}"/>
    <hyperlink ref="D389" r:id="rId325" xr:uid="{5DF78F4D-B8A0-4AC2-9799-08CDB360F890}"/>
    <hyperlink ref="D62" r:id="rId326" xr:uid="{C4212A10-BB1B-4BC3-8802-C4998C555D42}"/>
    <hyperlink ref="D89" r:id="rId327" xr:uid="{3DF00560-E1FF-4317-A347-DFB1CB70DBC1}"/>
    <hyperlink ref="D61" r:id="rId328" xr:uid="{C733B1F4-3940-4F9D-B9EA-D2F6CDDC9CB5}"/>
    <hyperlink ref="D388" r:id="rId329" xr:uid="{D17A4CB3-C05A-43D9-868D-13140E8A7A22}"/>
    <hyperlink ref="D68" r:id="rId330" xr:uid="{919998BD-D2EC-412B-AD45-F2E53ACE6BA4}"/>
    <hyperlink ref="D395" r:id="rId331" xr:uid="{7DAADFC5-9E82-4A53-9CA4-0CC141DB2C56}"/>
    <hyperlink ref="D65" r:id="rId332" xr:uid="{71B771D4-0FAC-4997-A920-A5BFEFF78A2A}"/>
    <hyperlink ref="D392" r:id="rId333" xr:uid="{86831621-C0BF-4D6F-AD27-C289F65DF007}"/>
    <hyperlink ref="D66" r:id="rId334" xr:uid="{C72A04C1-7111-4810-A768-4AA3ECE66812}"/>
    <hyperlink ref="D93" r:id="rId335" xr:uid="{8E2B22E1-DE2A-402A-9127-32E7BEAE518C}"/>
    <hyperlink ref="D393" r:id="rId336" xr:uid="{6A906087-8698-4E53-94E1-49AFF88FDE52}"/>
    <hyperlink ref="D100" r:id="rId337" xr:uid="{E207A99F-38B9-4FCF-9CAB-70725A596289}"/>
    <hyperlink ref="D352" r:id="rId338" xr:uid="{A4DDCFD7-6C4A-47D5-BCF6-D5F00B878628}"/>
    <hyperlink ref="D353" r:id="rId339" xr:uid="{BE13EDEF-DB67-4C3B-8990-898B78144705}"/>
    <hyperlink ref="D354" r:id="rId340" xr:uid="{ECFA4971-3B5A-4443-8262-14A4872E468E}"/>
    <hyperlink ref="D355" r:id="rId341" xr:uid="{EB355BAC-99B0-42AE-89A0-3EDA23AC59DA}"/>
    <hyperlink ref="D356" r:id="rId342" xr:uid="{8423F3FD-32BD-4730-AB4A-404CA65446AD}"/>
    <hyperlink ref="D357" r:id="rId343" xr:uid="{B6406A7E-35D8-401A-9CF0-FD35DAD5A60B}"/>
    <hyperlink ref="D358" r:id="rId344" xr:uid="{7AAEFB96-574C-41BA-89F4-92145B30E0F9}"/>
    <hyperlink ref="D413" r:id="rId345" xr:uid="{DCD5EC29-5AAA-4067-A218-9866DE696C1A}"/>
    <hyperlink ref="D415" r:id="rId346" xr:uid="{F248A7B2-9062-45C3-99F3-2C1B4CDCE638}"/>
    <hyperlink ref="D414" r:id="rId347" xr:uid="{A2E4F16A-955A-48D8-A2AB-B1A940E346E1}"/>
    <hyperlink ref="D417" r:id="rId348" display="Zbiroh" xr:uid="{0437B08E-27F5-411F-92F2-5A84F8957701}"/>
    <hyperlink ref="D361" r:id="rId349" xr:uid="{FEC7A24A-AD9C-4EC0-A61E-3C13F16B4923}"/>
    <hyperlink ref="D362" r:id="rId350" xr:uid="{4700D728-3BAA-4674-AB17-453CCFAEE3CA}"/>
    <hyperlink ref="D427" r:id="rId351" xr:uid="{94D8920E-98A6-4B6D-915D-84E518EF04C2}"/>
    <hyperlink ref="D428" r:id="rId352" xr:uid="{5D91B00A-EB3B-4926-AC3D-632193A561F9}"/>
    <hyperlink ref="D73" r:id="rId353" xr:uid="{52EDFBD4-6852-4680-8D5B-472AEFED4F38}"/>
    <hyperlink ref="D74" r:id="rId354" xr:uid="{8C988036-CCA7-4D12-9BFB-D6D8A26A59C0}"/>
    <hyperlink ref="D75" r:id="rId355" xr:uid="{54013292-3105-4B47-BD18-9D7B72F8A861}"/>
    <hyperlink ref="D419" r:id="rId356" xr:uid="{119DE86C-32CA-4EE7-80F7-7F4CE6E73BA8}"/>
    <hyperlink ref="D418" r:id="rId357" xr:uid="{F54E4C13-7837-49CE-810C-CE8EA13C9FA3}"/>
    <hyperlink ref="D122" r:id="rId358" xr:uid="{EDF43F11-2014-417A-83D1-B07CA1C791F3}"/>
    <hyperlink ref="D123" r:id="rId359" xr:uid="{5F4B83CD-8890-4ED9-9245-314775C12BEE}"/>
    <hyperlink ref="D124" r:id="rId360" xr:uid="{8BE38DBF-C83D-475F-9543-27343B0F7D73}"/>
    <hyperlink ref="D125" r:id="rId361" xr:uid="{616DE71E-FC78-4270-81B3-A2CA115D91B8}"/>
    <hyperlink ref="D126" r:id="rId362" xr:uid="{B291FDE2-9F13-45F6-8066-F8EDB515E5FA}"/>
    <hyperlink ref="D127" r:id="rId363" xr:uid="{F97B795C-E2E6-4D5D-A076-C2F3B28B9380}"/>
    <hyperlink ref="D128" r:id="rId364" xr:uid="{77885364-95DE-47BF-91AC-E5FBF68CDD07}"/>
    <hyperlink ref="D129" r:id="rId365" xr:uid="{0C405296-C3D9-4C4C-BE19-3697B19B5501}"/>
    <hyperlink ref="D130" r:id="rId366" xr:uid="{B6DBE0ED-8D5A-42C5-8A9C-6BF6A6EA3C3E}"/>
    <hyperlink ref="D135" r:id="rId367" xr:uid="{47F560E8-1678-4DBD-9157-F56FE824699C}"/>
    <hyperlink ref="D136" r:id="rId368" xr:uid="{6F74D327-1BD6-4289-9DC0-A9C45A035404}"/>
    <hyperlink ref="D137" r:id="rId369" xr:uid="{F4052AFB-67AF-4063-BEA0-7C15D5E37A2C}"/>
    <hyperlink ref="D138" r:id="rId370" xr:uid="{7FB61E63-C957-4D1A-8499-7F630961E60B}"/>
    <hyperlink ref="D139" r:id="rId371" xr:uid="{5D4A2F40-1870-4554-AD69-84CE9A4690E2}"/>
    <hyperlink ref="D140" r:id="rId372" xr:uid="{C8BF4B00-5AFA-416F-89F6-D45438CE5E4C}"/>
    <hyperlink ref="D141" r:id="rId373" xr:uid="{60E03380-A278-48C4-94C1-9528689D205F}"/>
    <hyperlink ref="D142" r:id="rId374" xr:uid="{D4C39297-7ED1-4128-9EA0-5B09121B6092}"/>
    <hyperlink ref="D143" r:id="rId375" xr:uid="{0CC7B625-A327-4AEC-8874-9F46D916FE28}"/>
    <hyperlink ref="D144" r:id="rId376" xr:uid="{001A983D-B7F6-4195-899F-A813174684EA}"/>
    <hyperlink ref="D145" r:id="rId377" xr:uid="{9CA4A233-A171-4D2F-9804-986AAB945F54}"/>
    <hyperlink ref="D146" r:id="rId378" xr:uid="{84AEAA48-DEC8-4F74-A057-4C19A9AD74F9}"/>
    <hyperlink ref="D147" r:id="rId379" xr:uid="{D91429FA-96BD-411A-BF44-E3BAA3004447}"/>
    <hyperlink ref="D148" r:id="rId380" xr:uid="{71DA6558-CC34-41F6-9624-B1330D55BC26}"/>
    <hyperlink ref="D149" r:id="rId381" xr:uid="{40BB3894-CDA2-402D-B1E5-E777BC7C0B0F}"/>
    <hyperlink ref="D150" r:id="rId382" xr:uid="{896982AD-A0FC-4A4A-B770-0C515B0DC228}"/>
    <hyperlink ref="D384" r:id="rId383" xr:uid="{A4BE4C7D-2B57-4466-9317-7F17AF0B8DF2}"/>
    <hyperlink ref="D102" r:id="rId384" xr:uid="{5B87C992-A4F7-42B4-A7C1-BCF958569217}"/>
    <hyperlink ref="D115" r:id="rId385" xr:uid="{BEA85D6D-F1BB-43B1-9562-9EC7456DDA2E}"/>
    <hyperlink ref="D432" r:id="rId386" xr:uid="{F890F415-2532-4FA4-8E2D-5F7A3C09C7A2}"/>
    <hyperlink ref="D430" r:id="rId387" xr:uid="{D2C52B8B-BE42-4A51-8FD2-E54E66B8ABE3}"/>
    <hyperlink ref="D429" r:id="rId388" xr:uid="{7059757E-03D6-4093-ABC7-9DA49929429C}"/>
    <hyperlink ref="D431" r:id="rId389" xr:uid="{16CCB23C-DA6F-4373-A8ED-0881EA384F76}"/>
    <hyperlink ref="Q104" r:id="rId390" xr:uid="{DA426660-0AD0-4743-8AF0-B389F9B9B650}"/>
  </hyperlinks>
  <pageMargins left="0.7" right="0.7" top="0.78740157499999996" bottom="0.78740157499999996" header="0.3" footer="0.3"/>
  <pageSetup paperSize="9" orientation="portrait" r:id="rId39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Vše</vt:lpstr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Wimmer</dc:creator>
  <cp:lastModifiedBy>Jan Wimmer</cp:lastModifiedBy>
  <dcterms:created xsi:type="dcterms:W3CDTF">2025-09-17T15:35:25Z</dcterms:created>
  <dcterms:modified xsi:type="dcterms:W3CDTF">2025-09-17T15:38:51Z</dcterms:modified>
</cp:coreProperties>
</file>