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067C802-7E6A-49FF-812B-0741CB146E1C}" xr6:coauthVersionLast="47" xr6:coauthVersionMax="47" xr10:uidLastSave="{00000000-0000-0000-0000-000000000000}"/>
  <bookViews>
    <workbookView xWindow="-108" yWindow="-108" windowWidth="23256" windowHeight="12456" tabRatio="830" firstSheet="3" activeTab="3" xr2:uid="{00000000-000D-0000-FFFF-FFFF00000000}"/>
  </bookViews>
  <sheets>
    <sheet name="TB" sheetId="13" state="hidden" r:id="rId1"/>
    <sheet name="PL" sheetId="18" state="hidden" r:id="rId2"/>
    <sheet name="BS" sheetId="19" state="hidden" r:id="rId3"/>
    <sheet name="GL" sheetId="20" r:id="rId4"/>
    <sheet name="DBS" sheetId="2" state="hidden" r:id="rId5"/>
    <sheet name="Prepayment" sheetId="8" state="hidden" r:id="rId6"/>
    <sheet name="FA" sheetId="3" state="hidden" r:id="rId7"/>
    <sheet name="AP Detail" sheetId="4" state="hidden" r:id="rId8"/>
    <sheet name="Amount due to shareholders" sheetId="9" state="hidden" r:id="rId9"/>
    <sheet name="Other AP" sheetId="6" state="hidden" r:id="rId10"/>
    <sheet name="GST - Checking" sheetId="5" state="hidden" r:id="rId11"/>
    <sheet name="Property Loan" sheetId="11" state="hidden" r:id="rId12"/>
    <sheet name="Journal Report" sheetId="17" state="hidden" r:id="rId13"/>
  </sheets>
  <definedNames>
    <definedName name="_8_7_97">#REF!</definedName>
  </definedNames>
  <calcPr calcId="191029"/>
</workbook>
</file>

<file path=xl/calcChain.xml><?xml version="1.0" encoding="utf-8"?>
<calcChain xmlns="http://schemas.openxmlformats.org/spreadsheetml/2006/main">
  <c r="G8" i="20" l="1"/>
  <c r="G9" i="20"/>
  <c r="G10" i="20" s="1"/>
  <c r="G11" i="20" s="1"/>
  <c r="G12" i="20" s="1"/>
  <c r="G13" i="20" s="1"/>
  <c r="G14" i="20" s="1"/>
  <c r="G15" i="20" s="1"/>
  <c r="G16" i="20" s="1"/>
  <c r="G17" i="20" s="1"/>
  <c r="G18" i="20" s="1"/>
  <c r="G19" i="20" s="1"/>
  <c r="G20" i="20" s="1"/>
  <c r="E21" i="20"/>
  <c r="F21" i="20"/>
  <c r="G25" i="20"/>
  <c r="G26" i="20" s="1"/>
  <c r="E27" i="20"/>
  <c r="F27" i="20"/>
  <c r="G31" i="20"/>
  <c r="G32" i="20" s="1"/>
  <c r="G33" i="20" s="1"/>
  <c r="G34" i="20" s="1"/>
  <c r="G35" i="20" s="1"/>
  <c r="G36" i="20" s="1"/>
  <c r="G37" i="20" s="1"/>
  <c r="G38" i="20" s="1"/>
  <c r="G39" i="20" s="1"/>
  <c r="G40" i="20" s="1"/>
  <c r="G41" i="20" s="1"/>
  <c r="G42" i="20" s="1"/>
  <c r="G43" i="20" s="1"/>
  <c r="G44" i="20" s="1"/>
  <c r="G45" i="20" s="1"/>
  <c r="G46" i="20" s="1"/>
  <c r="G47" i="20" s="1"/>
  <c r="G48" i="20" s="1"/>
  <c r="G49" i="20" s="1"/>
  <c r="G50" i="20" s="1"/>
  <c r="G51" i="20" s="1"/>
  <c r="G52" i="20" s="1"/>
  <c r="G53" i="20" s="1"/>
  <c r="G54" i="20" s="1"/>
  <c r="G55" i="20" s="1"/>
  <c r="G56" i="20" s="1"/>
  <c r="G57" i="20" s="1"/>
  <c r="G58" i="20" s="1"/>
  <c r="G59" i="20" s="1"/>
  <c r="G60" i="20" s="1"/>
  <c r="G61" i="20" s="1"/>
  <c r="G62" i="20" s="1"/>
  <c r="G63" i="20" s="1"/>
  <c r="G64" i="20" s="1"/>
  <c r="G65" i="20" s="1"/>
  <c r="G66" i="20" s="1"/>
  <c r="G67" i="20" s="1"/>
  <c r="G68" i="20" s="1"/>
  <c r="G69" i="20" s="1"/>
  <c r="G70" i="20" s="1"/>
  <c r="G71" i="20" s="1"/>
  <c r="G72" i="20" s="1"/>
  <c r="G73" i="20" s="1"/>
  <c r="G74" i="20" s="1"/>
  <c r="G75" i="20" s="1"/>
  <c r="G76" i="20" s="1"/>
  <c r="G77" i="20" s="1"/>
  <c r="G78" i="20" s="1"/>
  <c r="G79" i="20" s="1"/>
  <c r="G80" i="20" s="1"/>
  <c r="G81" i="20" s="1"/>
  <c r="G82" i="20" s="1"/>
  <c r="G83" i="20" s="1"/>
  <c r="G84" i="20" s="1"/>
  <c r="G85" i="20" s="1"/>
  <c r="G86" i="20" s="1"/>
  <c r="G87" i="20" s="1"/>
  <c r="G88" i="20" s="1"/>
  <c r="G89" i="20" s="1"/>
  <c r="G90" i="20" s="1"/>
  <c r="G91" i="20" s="1"/>
  <c r="G92" i="20" s="1"/>
  <c r="G93" i="20" s="1"/>
  <c r="G94" i="20" s="1"/>
  <c r="G95" i="20" s="1"/>
  <c r="G96" i="20" s="1"/>
  <c r="G97" i="20" s="1"/>
  <c r="G98" i="20" s="1"/>
  <c r="G99" i="20" s="1"/>
  <c r="G100" i="20" s="1"/>
  <c r="E101" i="20"/>
  <c r="F101" i="20"/>
  <c r="G105" i="20"/>
  <c r="G106" i="20" s="1"/>
  <c r="G107" i="20" s="1"/>
  <c r="G108" i="20" s="1"/>
  <c r="G109" i="20" s="1"/>
  <c r="G110" i="20" s="1"/>
  <c r="G111" i="20" s="1"/>
  <c r="G112" i="20" s="1"/>
  <c r="G113" i="20" s="1"/>
  <c r="G114" i="20" s="1"/>
  <c r="G115" i="20" s="1"/>
  <c r="G116" i="20" s="1"/>
  <c r="G117" i="20" s="1"/>
  <c r="G118" i="20" s="1"/>
  <c r="G119" i="20" s="1"/>
  <c r="G120" i="20" s="1"/>
  <c r="G121" i="20" s="1"/>
  <c r="G122" i="20" s="1"/>
  <c r="G123" i="20" s="1"/>
  <c r="G124" i="20" s="1"/>
  <c r="G125" i="20" s="1"/>
  <c r="G126" i="20" s="1"/>
  <c r="G127" i="20" s="1"/>
  <c r="G128" i="20" s="1"/>
  <c r="G129" i="20" s="1"/>
  <c r="E130" i="20"/>
  <c r="F130" i="20"/>
  <c r="G134" i="20"/>
  <c r="G135" i="20"/>
  <c r="G136" i="20" s="1"/>
  <c r="G137" i="20" s="1"/>
  <c r="G138" i="20" s="1"/>
  <c r="G139" i="20" s="1"/>
  <c r="G140" i="20" s="1"/>
  <c r="G141" i="20" s="1"/>
  <c r="G142" i="20" s="1"/>
  <c r="G143" i="20" s="1"/>
  <c r="E144" i="20"/>
  <c r="F144" i="20"/>
  <c r="G148" i="20"/>
  <c r="G149" i="20"/>
  <c r="G150" i="20" s="1"/>
  <c r="G151" i="20" s="1"/>
  <c r="E151" i="20"/>
  <c r="F151" i="20"/>
  <c r="G155" i="20"/>
  <c r="G156" i="20" s="1"/>
  <c r="G157" i="20" s="1"/>
  <c r="G158" i="20" s="1"/>
  <c r="E159" i="20"/>
  <c r="F159" i="20"/>
  <c r="G163" i="20"/>
  <c r="G164" i="20" s="1"/>
  <c r="G165" i="20" s="1"/>
  <c r="G166" i="20" s="1"/>
  <c r="E167" i="20"/>
  <c r="F167" i="20"/>
  <c r="G171" i="20"/>
  <c r="G172" i="20" s="1"/>
  <c r="G173" i="20" s="1"/>
  <c r="G174" i="20" s="1"/>
  <c r="E175" i="20"/>
  <c r="F175" i="20"/>
  <c r="G179" i="20"/>
  <c r="G180" i="20" s="1"/>
  <c r="G181" i="20" s="1"/>
  <c r="G182" i="20" s="1"/>
  <c r="G183" i="20" s="1"/>
  <c r="G184" i="20" s="1"/>
  <c r="E185" i="20"/>
  <c r="F185" i="20"/>
  <c r="G189" i="20"/>
  <c r="G190" i="20" s="1"/>
  <c r="G191" i="20" s="1"/>
  <c r="G192" i="20" s="1"/>
  <c r="G193" i="20" s="1"/>
  <c r="G194" i="20" s="1"/>
  <c r="G195" i="20" s="1"/>
  <c r="G196" i="20" s="1"/>
  <c r="G197" i="20" s="1"/>
  <c r="G198" i="20" s="1"/>
  <c r="G199" i="20" s="1"/>
  <c r="G200" i="20" s="1"/>
  <c r="G201" i="20" s="1"/>
  <c r="G202" i="20" s="1"/>
  <c r="G203" i="20" s="1"/>
  <c r="E203" i="20"/>
  <c r="F203" i="20"/>
  <c r="G206" i="20"/>
  <c r="G207" i="20" s="1"/>
  <c r="E207" i="20"/>
  <c r="F207" i="20"/>
  <c r="G210" i="20"/>
  <c r="G211" i="20" s="1"/>
  <c r="G212" i="20" s="1"/>
  <c r="G213" i="20" s="1"/>
  <c r="G214" i="20" s="1"/>
  <c r="G215" i="20" s="1"/>
  <c r="G216" i="20" s="1"/>
  <c r="G217" i="20" s="1"/>
  <c r="G218" i="20" s="1"/>
  <c r="G219" i="20" s="1"/>
  <c r="G220" i="20" s="1"/>
  <c r="G221" i="20" s="1"/>
  <c r="G222" i="20" s="1"/>
  <c r="G223" i="20" s="1"/>
  <c r="G224" i="20" s="1"/>
  <c r="G225" i="20" s="1"/>
  <c r="G226" i="20" s="1"/>
  <c r="G227" i="20" s="1"/>
  <c r="G228" i="20" s="1"/>
  <c r="G229" i="20" s="1"/>
  <c r="G230" i="20" s="1"/>
  <c r="G231" i="20" s="1"/>
  <c r="G232" i="20" s="1"/>
  <c r="G233" i="20" s="1"/>
  <c r="G234" i="20" s="1"/>
  <c r="G235" i="20" s="1"/>
  <c r="G236" i="20" s="1"/>
  <c r="G237" i="20" s="1"/>
  <c r="G238" i="20" s="1"/>
  <c r="G239" i="20" s="1"/>
  <c r="G240" i="20" s="1"/>
  <c r="G241" i="20" s="1"/>
  <c r="G242" i="20" s="1"/>
  <c r="G243" i="20" s="1"/>
  <c r="G244" i="20" s="1"/>
  <c r="G245" i="20" s="1"/>
  <c r="G246" i="20" s="1"/>
  <c r="G247" i="20" s="1"/>
  <c r="G248" i="20" s="1"/>
  <c r="G249" i="20" s="1"/>
  <c r="G250" i="20" s="1"/>
  <c r="G251" i="20" s="1"/>
  <c r="G252" i="20" s="1"/>
  <c r="G253" i="20" s="1"/>
  <c r="G254" i="20" s="1"/>
  <c r="G255" i="20" s="1"/>
  <c r="G256" i="20" s="1"/>
  <c r="G257" i="20" s="1"/>
  <c r="G258" i="20" s="1"/>
  <c r="G259" i="20" s="1"/>
  <c r="G260" i="20" s="1"/>
  <c r="G261" i="20" s="1"/>
  <c r="G262" i="20" s="1"/>
  <c r="G263" i="20" s="1"/>
  <c r="G264" i="20" s="1"/>
  <c r="G265" i="20" s="1"/>
  <c r="G266" i="20" s="1"/>
  <c r="G267" i="20" s="1"/>
  <c r="G268" i="20" s="1"/>
  <c r="G269" i="20" s="1"/>
  <c r="G270" i="20" s="1"/>
  <c r="G271" i="20" s="1"/>
  <c r="G272" i="20" s="1"/>
  <c r="G273" i="20" s="1"/>
  <c r="G274" i="20" s="1"/>
  <c r="G275" i="20" s="1"/>
  <c r="G276" i="20" s="1"/>
  <c r="G277" i="20" s="1"/>
  <c r="G278" i="20" s="1"/>
  <c r="G279" i="20" s="1"/>
  <c r="G280" i="20" s="1"/>
  <c r="G281" i="20" s="1"/>
  <c r="G282" i="20" s="1"/>
  <c r="G283" i="20" s="1"/>
  <c r="G284" i="20" s="1"/>
  <c r="G285" i="20" s="1"/>
  <c r="G286" i="20" s="1"/>
  <c r="G287" i="20" s="1"/>
  <c r="G288" i="20" s="1"/>
  <c r="G289" i="20" s="1"/>
  <c r="G290" i="20" s="1"/>
  <c r="G291" i="20" s="1"/>
  <c r="G292" i="20" s="1"/>
  <c r="G293" i="20" s="1"/>
  <c r="G294" i="20" s="1"/>
  <c r="G295" i="20" s="1"/>
  <c r="G296" i="20" s="1"/>
  <c r="G297" i="20" s="1"/>
  <c r="G298" i="20" s="1"/>
  <c r="G299" i="20" s="1"/>
  <c r="G300" i="20" s="1"/>
  <c r="G301" i="20" s="1"/>
  <c r="G302" i="20" s="1"/>
  <c r="G303" i="20" s="1"/>
  <c r="G304" i="20" s="1"/>
  <c r="G305" i="20" s="1"/>
  <c r="E306" i="20"/>
  <c r="F306" i="20"/>
  <c r="G310" i="20"/>
  <c r="G311" i="20" s="1"/>
  <c r="G312" i="20" s="1"/>
  <c r="E312" i="20"/>
  <c r="F312" i="20"/>
  <c r="G316" i="20"/>
  <c r="G317" i="20" s="1"/>
  <c r="G318" i="20" s="1"/>
  <c r="G319" i="20" s="1"/>
  <c r="G320" i="20" s="1"/>
  <c r="G321" i="20" s="1"/>
  <c r="G322" i="20" s="1"/>
  <c r="G323" i="20" s="1"/>
  <c r="G324" i="20" s="1"/>
  <c r="G325" i="20" s="1"/>
  <c r="G326" i="20" s="1"/>
  <c r="G327" i="20" s="1"/>
  <c r="G328" i="20" s="1"/>
  <c r="E328" i="20"/>
  <c r="F328" i="20"/>
  <c r="G331" i="20"/>
  <c r="G332" i="20" s="1"/>
  <c r="E332" i="20"/>
  <c r="F332" i="20"/>
  <c r="G335" i="20"/>
  <c r="G336" i="20" s="1"/>
  <c r="E336" i="20"/>
  <c r="F336" i="20"/>
  <c r="G339" i="20"/>
  <c r="G340" i="20" s="1"/>
  <c r="G341" i="20" s="1"/>
  <c r="G342" i="20" s="1"/>
  <c r="G343" i="20" s="1"/>
  <c r="G344" i="20" s="1"/>
  <c r="G345" i="20" s="1"/>
  <c r="G346" i="20" s="1"/>
  <c r="G347" i="20" s="1"/>
  <c r="G348" i="20" s="1"/>
  <c r="G349" i="20" s="1"/>
  <c r="G350" i="20" s="1"/>
  <c r="G351" i="20" s="1"/>
  <c r="G352" i="20" s="1"/>
  <c r="G353" i="20" s="1"/>
  <c r="G354" i="20" s="1"/>
  <c r="G355" i="20" s="1"/>
  <c r="G356" i="20" s="1"/>
  <c r="G357" i="20" s="1"/>
  <c r="G358" i="20" s="1"/>
  <c r="G359" i="20" s="1"/>
  <c r="G360" i="20" s="1"/>
  <c r="G361" i="20" s="1"/>
  <c r="G362" i="20" s="1"/>
  <c r="G363" i="20" s="1"/>
  <c r="G364" i="20" s="1"/>
  <c r="G365" i="20" s="1"/>
  <c r="G366" i="20" s="1"/>
  <c r="G367" i="20" s="1"/>
  <c r="G368" i="20" s="1"/>
  <c r="E369" i="20"/>
  <c r="F369" i="20"/>
  <c r="G373" i="20"/>
  <c r="G374" i="20" s="1"/>
  <c r="G375" i="20" s="1"/>
  <c r="G376" i="20" s="1"/>
  <c r="G377" i="20" s="1"/>
  <c r="G378" i="20" s="1"/>
  <c r="G379" i="20" s="1"/>
  <c r="G380" i="20" s="1"/>
  <c r="G381" i="20" s="1"/>
  <c r="E382" i="20"/>
  <c r="F382" i="20"/>
  <c r="G386" i="20"/>
  <c r="G387" i="20"/>
  <c r="G388" i="20" s="1"/>
  <c r="E388" i="20"/>
  <c r="F388" i="20"/>
  <c r="G389" i="20"/>
  <c r="G392" i="20"/>
  <c r="E393" i="20"/>
  <c r="F393" i="20"/>
  <c r="G393" i="20"/>
  <c r="G396" i="20"/>
  <c r="G397" i="20" s="1"/>
  <c r="G398" i="20" s="1"/>
  <c r="G399" i="20" s="1"/>
  <c r="G400" i="20" s="1"/>
  <c r="G401" i="20" s="1"/>
  <c r="G402" i="20" s="1"/>
  <c r="G403" i="20" s="1"/>
  <c r="G404" i="20" s="1"/>
  <c r="G405" i="20" s="1"/>
  <c r="G406" i="20" s="1"/>
  <c r="G407" i="20" s="1"/>
  <c r="G408" i="20" s="1"/>
  <c r="G409" i="20" s="1"/>
  <c r="G410" i="20" s="1"/>
  <c r="G411" i="20" s="1"/>
  <c r="G412" i="20" s="1"/>
  <c r="G413" i="20" s="1"/>
  <c r="G414" i="20" s="1"/>
  <c r="G415" i="20" s="1"/>
  <c r="G416" i="20" s="1"/>
  <c r="G417" i="20" s="1"/>
  <c r="G418" i="20" s="1"/>
  <c r="G419" i="20" s="1"/>
  <c r="G420" i="20" s="1"/>
  <c r="G421" i="20" s="1"/>
  <c r="G422" i="20" s="1"/>
  <c r="G423" i="20" s="1"/>
  <c r="G424" i="20" s="1"/>
  <c r="G425" i="20" s="1"/>
  <c r="E425" i="20"/>
  <c r="F425" i="20"/>
  <c r="G428" i="20"/>
  <c r="G429" i="20" s="1"/>
  <c r="G430" i="20" s="1"/>
  <c r="G431" i="20" s="1"/>
  <c r="G432" i="20" s="1"/>
  <c r="G433" i="20" s="1"/>
  <c r="G434" i="20" s="1"/>
  <c r="G435" i="20" s="1"/>
  <c r="G436" i="20" s="1"/>
  <c r="G437" i="20" s="1"/>
  <c r="G438" i="20" s="1"/>
  <c r="G439" i="20" s="1"/>
  <c r="G440" i="20" s="1"/>
  <c r="G441" i="20" s="1"/>
  <c r="E441" i="20"/>
  <c r="F441" i="20"/>
  <c r="G444" i="20"/>
  <c r="G445" i="20"/>
  <c r="G446" i="20" s="1"/>
  <c r="E446" i="20"/>
  <c r="F446" i="20"/>
  <c r="G447" i="20"/>
  <c r="G450" i="20"/>
  <c r="G451" i="20" s="1"/>
  <c r="E451" i="20"/>
  <c r="F451" i="20"/>
  <c r="G454" i="20"/>
  <c r="G455" i="20"/>
  <c r="G456" i="20" s="1"/>
  <c r="G457" i="20" s="1"/>
  <c r="G458" i="20" s="1"/>
  <c r="G459" i="20" s="1"/>
  <c r="G460" i="20" s="1"/>
  <c r="G461" i="20" s="1"/>
  <c r="G462" i="20" s="1"/>
  <c r="G463" i="20" s="1"/>
  <c r="G464" i="20" s="1"/>
  <c r="G465" i="20" s="1"/>
  <c r="G466" i="20" s="1"/>
  <c r="G467" i="20" s="1"/>
  <c r="G468" i="20" s="1"/>
  <c r="G469" i="20" s="1"/>
  <c r="G470" i="20" s="1"/>
  <c r="G471" i="20" s="1"/>
  <c r="G472" i="20" s="1"/>
  <c r="G473" i="20" s="1"/>
  <c r="E473" i="20"/>
  <c r="F473" i="20"/>
  <c r="G476" i="20"/>
  <c r="G477" i="20"/>
  <c r="G478" i="20" s="1"/>
  <c r="G479" i="20" s="1"/>
  <c r="G480" i="20" s="1"/>
  <c r="G481" i="20" s="1"/>
  <c r="G482" i="20" s="1"/>
  <c r="G483" i="20" s="1"/>
  <c r="G484" i="20" s="1"/>
  <c r="G485" i="20" s="1"/>
  <c r="G486" i="20" s="1"/>
  <c r="G487" i="20" s="1"/>
  <c r="G488" i="20" s="1"/>
  <c r="G489" i="20" s="1"/>
  <c r="E490" i="20"/>
  <c r="F490" i="20"/>
  <c r="G494" i="20"/>
  <c r="G495" i="20"/>
  <c r="G496" i="20" s="1"/>
  <c r="G497" i="20" s="1"/>
  <c r="G498" i="20" s="1"/>
  <c r="G499" i="20" s="1"/>
  <c r="G500" i="20" s="1"/>
  <c r="G501" i="20" s="1"/>
  <c r="G502" i="20" s="1"/>
  <c r="G503" i="20" s="1"/>
  <c r="G504" i="20" s="1"/>
  <c r="G505" i="20" s="1"/>
  <c r="G506" i="20" s="1"/>
  <c r="E506" i="20"/>
  <c r="F506" i="20"/>
  <c r="G509" i="20"/>
  <c r="G510" i="20" s="1"/>
  <c r="E511" i="20"/>
  <c r="F511" i="20"/>
  <c r="G515" i="20"/>
  <c r="G516" i="20" s="1"/>
  <c r="G517" i="20" s="1"/>
  <c r="G518" i="20" s="1"/>
  <c r="G519" i="20" s="1"/>
  <c r="G520" i="20" s="1"/>
  <c r="G521" i="20" s="1"/>
  <c r="G522" i="20" s="1"/>
  <c r="G523" i="20" s="1"/>
  <c r="G524" i="20" s="1"/>
  <c r="G525" i="20" s="1"/>
  <c r="G526" i="20" s="1"/>
  <c r="G527" i="20" s="1"/>
  <c r="G528" i="20" s="1"/>
  <c r="G529" i="20" s="1"/>
  <c r="E529" i="20"/>
  <c r="F529" i="20"/>
  <c r="G532" i="20"/>
  <c r="G533" i="20"/>
  <c r="G534" i="20" s="1"/>
  <c r="E534" i="20"/>
  <c r="F534" i="20"/>
  <c r="G538" i="20"/>
  <c r="G539" i="20"/>
  <c r="G540" i="20" s="1"/>
  <c r="E540" i="20"/>
  <c r="F540" i="20"/>
  <c r="C10" i="19"/>
  <c r="D10" i="19"/>
  <c r="C13" i="19"/>
  <c r="D13" i="19"/>
  <c r="C19" i="19"/>
  <c r="D19" i="19"/>
  <c r="C20" i="19"/>
  <c r="C40" i="19" s="1"/>
  <c r="D20" i="19"/>
  <c r="D40" i="19" s="1"/>
  <c r="C34" i="19"/>
  <c r="D34" i="19"/>
  <c r="C37" i="19"/>
  <c r="D37" i="19"/>
  <c r="C38" i="19"/>
  <c r="D38" i="19"/>
  <c r="C46" i="19"/>
  <c r="D46" i="19"/>
  <c r="B10" i="18"/>
  <c r="B12" i="18" s="1"/>
  <c r="B25" i="18" s="1"/>
  <c r="B32" i="18" s="1"/>
  <c r="C10" i="18"/>
  <c r="C12" i="18" s="1"/>
  <c r="C25" i="18" s="1"/>
  <c r="C32" i="18" s="1"/>
  <c r="B23" i="18"/>
  <c r="C23" i="18"/>
  <c r="B30" i="18"/>
  <c r="C30" i="18"/>
  <c r="G45" i="17"/>
  <c r="F45" i="17"/>
  <c r="G43" i="17"/>
  <c r="F43" i="17"/>
  <c r="G32" i="17"/>
  <c r="F32" i="17"/>
  <c r="G27" i="17"/>
  <c r="F27" i="17"/>
  <c r="G21" i="17"/>
  <c r="F21" i="17"/>
  <c r="G16" i="17"/>
  <c r="F16" i="17"/>
  <c r="G10" i="17"/>
  <c r="F10" i="17"/>
  <c r="F37" i="13"/>
  <c r="E37" i="13"/>
  <c r="D37" i="13"/>
  <c r="E23" i="6"/>
  <c r="I22" i="11"/>
  <c r="I25" i="11" s="1"/>
  <c r="H22" i="11"/>
  <c r="H25" i="11" s="1"/>
  <c r="F22" i="11"/>
  <c r="F25" i="11" s="1"/>
  <c r="E22" i="11"/>
  <c r="E25" i="11" s="1"/>
  <c r="G25" i="11" s="1"/>
  <c r="G9" i="1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8" i="11"/>
  <c r="I37" i="9"/>
  <c r="H37" i="9"/>
  <c r="F37" i="9"/>
  <c r="E37" i="9"/>
  <c r="G32" i="9"/>
  <c r="G33" i="9" s="1"/>
  <c r="G34" i="9" s="1"/>
  <c r="G35" i="9" s="1"/>
  <c r="G36" i="9" s="1"/>
  <c r="I28" i="9"/>
  <c r="H28" i="9"/>
  <c r="F28" i="9"/>
  <c r="E28" i="9"/>
  <c r="G24" i="9"/>
  <c r="G25" i="9" s="1"/>
  <c r="G26" i="9" s="1"/>
  <c r="G27" i="9" s="1"/>
  <c r="I20" i="9"/>
  <c r="H20" i="9"/>
  <c r="F20" i="9"/>
  <c r="E20" i="9"/>
  <c r="G16" i="9"/>
  <c r="G17" i="9" s="1"/>
  <c r="G18" i="9" s="1"/>
  <c r="G19" i="9" s="1"/>
  <c r="I12" i="9"/>
  <c r="I40" i="9" s="1"/>
  <c r="H12" i="9"/>
  <c r="H40" i="9" s="1"/>
  <c r="F12" i="9"/>
  <c r="F40" i="9" s="1"/>
  <c r="E12" i="9"/>
  <c r="E40" i="9" s="1"/>
  <c r="G40" i="9" s="1"/>
  <c r="G10" i="9"/>
  <c r="G11" i="9" s="1"/>
  <c r="G9" i="9"/>
  <c r="G8" i="9"/>
  <c r="E30" i="6"/>
  <c r="E9" i="8"/>
  <c r="E9" i="6"/>
  <c r="G20" i="4"/>
  <c r="K22" i="5"/>
  <c r="J22" i="5"/>
  <c r="I22" i="5"/>
  <c r="H22" i="5"/>
  <c r="H29" i="5" s="1"/>
  <c r="E22" i="5"/>
  <c r="D22" i="5"/>
  <c r="C22" i="5"/>
  <c r="B22" i="5"/>
  <c r="B29" i="5" s="1"/>
  <c r="T21" i="5"/>
  <c r="L21" i="5"/>
  <c r="F21" i="5"/>
  <c r="N21" i="5" s="1"/>
  <c r="T20" i="5"/>
  <c r="N20" i="5"/>
  <c r="L20" i="5"/>
  <c r="F20" i="5"/>
  <c r="T19" i="5"/>
  <c r="L19" i="5"/>
  <c r="F19" i="5"/>
  <c r="F22" i="5" s="1"/>
  <c r="T18" i="5"/>
  <c r="N18" i="5"/>
  <c r="L18" i="5"/>
  <c r="L22" i="5" s="1"/>
  <c r="F18" i="5"/>
  <c r="H10" i="5"/>
  <c r="K8" i="5"/>
  <c r="J8" i="5"/>
  <c r="I8" i="5"/>
  <c r="H8" i="5"/>
  <c r="E8" i="5"/>
  <c r="D8" i="5"/>
  <c r="C8" i="5"/>
  <c r="B8" i="5"/>
  <c r="T7" i="5"/>
  <c r="S7" i="5"/>
  <c r="R7" i="5"/>
  <c r="L7" i="5"/>
  <c r="F7" i="5"/>
  <c r="T6" i="5"/>
  <c r="S6" i="5"/>
  <c r="R6" i="5"/>
  <c r="L6" i="5"/>
  <c r="F6" i="5"/>
  <c r="T5" i="5"/>
  <c r="S5" i="5"/>
  <c r="R5" i="5"/>
  <c r="L5" i="5"/>
  <c r="F5" i="5"/>
  <c r="T4" i="5"/>
  <c r="S4" i="5"/>
  <c r="R4" i="5"/>
  <c r="L4" i="5"/>
  <c r="F4" i="5"/>
  <c r="G541" i="20" l="1"/>
  <c r="G535" i="20"/>
  <c r="E543" i="20"/>
  <c r="F543" i="20"/>
  <c r="G102" i="20"/>
  <c r="G101" i="20"/>
  <c r="G382" i="20"/>
  <c r="G383" i="20"/>
  <c r="G490" i="20"/>
  <c r="G491" i="20"/>
  <c r="G175" i="20"/>
  <c r="G176" i="20"/>
  <c r="G511" i="20"/>
  <c r="G512" i="20"/>
  <c r="G27" i="20"/>
  <c r="G28" i="20"/>
  <c r="G306" i="20"/>
  <c r="G307" i="20"/>
  <c r="G130" i="20"/>
  <c r="G131" i="20"/>
  <c r="G159" i="20"/>
  <c r="G160" i="20"/>
  <c r="G167" i="20"/>
  <c r="G168" i="20"/>
  <c r="G144" i="20"/>
  <c r="G145" i="20"/>
  <c r="G22" i="20"/>
  <c r="G21" i="20"/>
  <c r="G369" i="20"/>
  <c r="G370" i="20"/>
  <c r="G185" i="20"/>
  <c r="G186" i="20"/>
  <c r="G313" i="20"/>
  <c r="G152" i="20"/>
  <c r="G22" i="11"/>
  <c r="G23" i="11"/>
  <c r="G21" i="9"/>
  <c r="G20" i="9"/>
  <c r="G37" i="9"/>
  <c r="G38" i="9"/>
  <c r="G13" i="9"/>
  <c r="G12" i="9"/>
  <c r="G29" i="9"/>
  <c r="G28" i="9"/>
  <c r="F8" i="5"/>
  <c r="N5" i="5"/>
  <c r="H12" i="5"/>
  <c r="H15" i="5" s="1"/>
  <c r="N7" i="5"/>
  <c r="L8" i="5"/>
  <c r="N6" i="5"/>
  <c r="N4" i="5"/>
  <c r="N19" i="5"/>
  <c r="N22" i="5" s="1"/>
  <c r="G543" i="20" l="1"/>
  <c r="N8" i="5"/>
  <c r="J10" i="4"/>
  <c r="J14" i="4" s="1"/>
  <c r="I10" i="4"/>
  <c r="I12" i="4" s="1"/>
  <c r="H10" i="4"/>
  <c r="H12" i="4" s="1"/>
  <c r="G10" i="4"/>
  <c r="G12" i="4" s="1"/>
  <c r="F10" i="4"/>
  <c r="F12" i="4" s="1"/>
  <c r="E10" i="4"/>
  <c r="E12" i="4" s="1"/>
  <c r="D10" i="4"/>
  <c r="M8" i="3"/>
  <c r="L8" i="3"/>
  <c r="M9" i="3" s="1"/>
  <c r="M10" i="3" s="1"/>
  <c r="F12" i="3"/>
  <c r="L9" i="3"/>
  <c r="L10" i="3" s="1"/>
  <c r="K9" i="3"/>
  <c r="K10" i="3" s="1"/>
  <c r="J9" i="3"/>
  <c r="J10" i="3" s="1"/>
  <c r="I9" i="3"/>
  <c r="I10" i="3" s="1"/>
  <c r="H9" i="3"/>
  <c r="H10" i="3" s="1"/>
  <c r="G9" i="3"/>
  <c r="G10" i="3" s="1"/>
  <c r="F9" i="3"/>
  <c r="F10" i="3" s="1"/>
  <c r="D14" i="4" l="1"/>
  <c r="J12" i="4"/>
  <c r="D12" i="4"/>
  <c r="F14" i="4"/>
  <c r="E14" i="4"/>
  <c r="G14" i="4"/>
  <c r="H14" i="4"/>
  <c r="I14" i="4"/>
</calcChain>
</file>

<file path=xl/sharedStrings.xml><?xml version="1.0" encoding="utf-8"?>
<sst xmlns="http://schemas.openxmlformats.org/spreadsheetml/2006/main" count="1662" uniqueCount="462">
  <si>
    <t>Balance Sheet</t>
  </si>
  <si>
    <t>WAH SIN F.E. MARKETING PTE LTD</t>
  </si>
  <si>
    <t>As at 31 December 2024</t>
  </si>
  <si>
    <t>Account</t>
  </si>
  <si>
    <t>31 Dec 2024</t>
  </si>
  <si>
    <t>31 Dec 2023</t>
  </si>
  <si>
    <t>Assets</t>
  </si>
  <si>
    <t>Bank</t>
  </si>
  <si>
    <t>DBS BANK</t>
  </si>
  <si>
    <t>Total Bank</t>
  </si>
  <si>
    <t>Fixed Assets</t>
  </si>
  <si>
    <t>Acc depn - Investment Property</t>
  </si>
  <si>
    <t>Acc depn - Renovation</t>
  </si>
  <si>
    <t>Investment Property</t>
  </si>
  <si>
    <t>Renovation</t>
  </si>
  <si>
    <t>Total Fixed Assets</t>
  </si>
  <si>
    <t>Total Assets</t>
  </si>
  <si>
    <t>Liabilities</t>
  </si>
  <si>
    <t>Current Liabilities</t>
  </si>
  <si>
    <t>Accounts Payable</t>
  </si>
  <si>
    <t>Accruals</t>
  </si>
  <si>
    <t>Advances Received</t>
  </si>
  <si>
    <t>Amount due to John Tan</t>
  </si>
  <si>
    <t>Amount due to Kosen Limaho</t>
  </si>
  <si>
    <t>Amount due to Lily Kartono</t>
  </si>
  <si>
    <t>Amount due to Steve Oh</t>
  </si>
  <si>
    <t>Deposits Received</t>
  </si>
  <si>
    <t>GST</t>
  </si>
  <si>
    <t>Income Tax Payable</t>
  </si>
  <si>
    <t>Total Current Liabilities</t>
  </si>
  <si>
    <t>Non-current Liabilities</t>
  </si>
  <si>
    <t>Property Loan - DBS</t>
  </si>
  <si>
    <t>Total Non-current Liabilities</t>
  </si>
  <si>
    <t>Total Liabilities</t>
  </si>
  <si>
    <t>Net Assets</t>
  </si>
  <si>
    <t>Equity</t>
  </si>
  <si>
    <t>Current Year Earnings</t>
  </si>
  <si>
    <t>Retained Earnings</t>
  </si>
  <si>
    <t>Share Capital</t>
  </si>
  <si>
    <t>Total Equity</t>
  </si>
  <si>
    <t>DBS BANK Reconciliation Summary</t>
  </si>
  <si>
    <t>Date</t>
  </si>
  <si>
    <t>Description</t>
  </si>
  <si>
    <t>Reference</t>
  </si>
  <si>
    <t>Amount</t>
  </si>
  <si>
    <t>Totals Summary</t>
  </si>
  <si>
    <t>Balance in Xero</t>
  </si>
  <si>
    <t>Plus outstanding payments</t>
  </si>
  <si>
    <t>Less outstanding receipts</t>
  </si>
  <si>
    <t>Plus unreconciled statement lines</t>
  </si>
  <si>
    <t>Statement balance (calculated)</t>
  </si>
  <si>
    <t>No imported statement balance available</t>
  </si>
  <si>
    <t>Statement Balances</t>
  </si>
  <si>
    <t>Depreciation Schedule</t>
  </si>
  <si>
    <t>For the year ended 31 December 2024</t>
  </si>
  <si>
    <t>Name</t>
  </si>
  <si>
    <t>Asset Number</t>
  </si>
  <si>
    <t>Effective Life</t>
  </si>
  <si>
    <t>Method</t>
  </si>
  <si>
    <t>Purchased</t>
  </si>
  <si>
    <t>Cost</t>
  </si>
  <si>
    <t>Opening Accum Dep</t>
  </si>
  <si>
    <t>Opening Value</t>
  </si>
  <si>
    <t>Purchases</t>
  </si>
  <si>
    <t>Disposals</t>
  </si>
  <si>
    <t>Depreciation</t>
  </si>
  <si>
    <t>Closing Accum Dep</t>
  </si>
  <si>
    <t>Closing Value</t>
  </si>
  <si>
    <t>FA-0001</t>
  </si>
  <si>
    <t>SL</t>
  </si>
  <si>
    <t>Total Investment Property</t>
  </si>
  <si>
    <t>Total</t>
  </si>
  <si>
    <t>NBV 31.12.23</t>
  </si>
  <si>
    <t>Aged Payables Detail</t>
  </si>
  <si>
    <t>Ageing by due date</t>
  </si>
  <si>
    <t>Invoice Date</t>
  </si>
  <si>
    <t>Due Date</t>
  </si>
  <si>
    <t>Invoice Reference</t>
  </si>
  <si>
    <t>Current</t>
  </si>
  <si>
    <t>&lt; 1 Month</t>
  </si>
  <si>
    <t>1 Month</t>
  </si>
  <si>
    <t>2 Months</t>
  </si>
  <si>
    <t>3 Months</t>
  </si>
  <si>
    <t>Older</t>
  </si>
  <si>
    <t>The MCST 2197</t>
  </si>
  <si>
    <t>CN to 01-04/2024</t>
  </si>
  <si>
    <t>Total The MCST 2197</t>
  </si>
  <si>
    <t>Percentage of total</t>
  </si>
  <si>
    <t>GST F5</t>
  </si>
  <si>
    <t>Xero</t>
  </si>
  <si>
    <t>Output</t>
  </si>
  <si>
    <t>Input</t>
  </si>
  <si>
    <t>Difference between GST F5 and Xero</t>
  </si>
  <si>
    <t>1st</t>
  </si>
  <si>
    <t>2nd</t>
  </si>
  <si>
    <t>3rd</t>
  </si>
  <si>
    <t>4th</t>
  </si>
  <si>
    <t>Sales as per client listing</t>
  </si>
  <si>
    <t>Difference</t>
  </si>
  <si>
    <t>Invoice undertaken-up in prior year (STT Defu 3 Pte Ltd - Ref: 542Nov2022, dd: 30.11.2022)</t>
  </si>
  <si>
    <t>FY2022 invoice not taken up in prior year (KMP Private Ltd - Ref: 580Dec22)</t>
  </si>
  <si>
    <t>SGD</t>
  </si>
  <si>
    <t>Bill declared in 1st qtr 2024</t>
  </si>
  <si>
    <t>Difference to be adjusted in 1st qtr 2025</t>
  </si>
  <si>
    <t>Amended bill to be adjusted</t>
  </si>
  <si>
    <t>Cash refund received for CN issued</t>
  </si>
  <si>
    <t>1. Deposits Received</t>
  </si>
  <si>
    <t>Amount (SGD)</t>
  </si>
  <si>
    <t>Deposit for IAI AISA PTE LTD - Renew Contract till 15 Apr 2026</t>
  </si>
  <si>
    <t>2. Accruals</t>
  </si>
  <si>
    <t>For the period 1 January 2024 to 31 December 2024</t>
  </si>
  <si>
    <t>Current Assets</t>
  </si>
  <si>
    <t>Prepayments</t>
  </si>
  <si>
    <t>Total Current Assets</t>
  </si>
  <si>
    <t>Secretarial renewal fee from 14 Jan 2025</t>
  </si>
  <si>
    <t>INV-15436</t>
  </si>
  <si>
    <t>1. Prepayment</t>
  </si>
  <si>
    <t>INV-15512</t>
  </si>
  <si>
    <t>INV-15514</t>
  </si>
  <si>
    <t xml:space="preserve">Bookkeeping &amp; cash flow report for the quarter period Nov2024-Jan2025 </t>
  </si>
  <si>
    <t>Adhoc service to send invoices, issue cheque, maintain documents etc for the quarter
period Nov2024-Jan2025</t>
  </si>
  <si>
    <t>Bookkeeping and Accounting Service for the Quarter Period Oct-Dec2024</t>
  </si>
  <si>
    <t>Being accrual for FYE 1224 - Disbursement payable to ACRA for Financial year ended 31 December 2024 Annual Return (AR) filing.</t>
  </si>
  <si>
    <t>Being accrual for FYE 1224 - Preparation of AGM-related documents for Financial year ended 31 December 2024 Annual Return filing with ACRA.</t>
  </si>
  <si>
    <t>Being accrual for audit fee for the FYE31/12/2024</t>
  </si>
  <si>
    <t>Being accrual for taxation fee for the FYE31/12/2024</t>
  </si>
  <si>
    <t>3. Advances received</t>
  </si>
  <si>
    <t>Being half month (1/1/25-15/1/25) rental received in advance for Jan 2025</t>
  </si>
  <si>
    <t>Account Transactions</t>
  </si>
  <si>
    <t>Source</t>
  </si>
  <si>
    <t>Debit</t>
  </si>
  <si>
    <t>Credit</t>
  </si>
  <si>
    <t>Running Balance</t>
  </si>
  <si>
    <t>Gross</t>
  </si>
  <si>
    <t>Tax</t>
  </si>
  <si>
    <t>Opening Balance</t>
  </si>
  <si>
    <t>Payable Invoice</t>
  </si>
  <si>
    <t xml:space="preserve">TAN JOHN TANUWIJAYA - Loan repayment to Director - TAN JOHN TANUWIJAYA </t>
  </si>
  <si>
    <t>PV-0091</t>
  </si>
  <si>
    <t>PV-0101</t>
  </si>
  <si>
    <t>PV-0107</t>
  </si>
  <si>
    <t>Total Amount due to John Tan</t>
  </si>
  <si>
    <t>Closing Balance</t>
  </si>
  <si>
    <t>KOSEN LIMAHO - Loan repayment to Director - KOSEN LIMAHO - Cash Cheque</t>
  </si>
  <si>
    <t>PV-0093</t>
  </si>
  <si>
    <t>PV-0103</t>
  </si>
  <si>
    <t>PV-0109</t>
  </si>
  <si>
    <t>Total Amount due to Kosen Limaho</t>
  </si>
  <si>
    <t>LILY KARTONO - Loan repayment to Director - LILY KARTONO</t>
  </si>
  <si>
    <t>PV-0092</t>
  </si>
  <si>
    <t>PV-0102</t>
  </si>
  <si>
    <t>PV-0108</t>
  </si>
  <si>
    <t>Total Amount due to Lily Kartono</t>
  </si>
  <si>
    <t>OH HIAP SOON - 2023 Director Fee - OH HIAP SOON</t>
  </si>
  <si>
    <t>PV-0087</t>
  </si>
  <si>
    <t>OH HIAP SOON - Loan repayment to Director - OH HIAP SOON</t>
  </si>
  <si>
    <t>PV-0090</t>
  </si>
  <si>
    <t>PV-0100</t>
  </si>
  <si>
    <t>PV-0106</t>
  </si>
  <si>
    <t>Total Amount due to Steve Oh</t>
  </si>
  <si>
    <t>#1130</t>
  </si>
  <si>
    <t>Property Loan - DBS Transactions</t>
  </si>
  <si>
    <t>Spend Money</t>
  </si>
  <si>
    <t>DBS Loan - CPL0010317L - ADVICE ADV 0606RF1680409 CPL0010317L CLEARING LOANS SGD 20514</t>
  </si>
  <si>
    <t>DBS Loan - CPL0010317L</t>
  </si>
  <si>
    <t>Manual Journal</t>
  </si>
  <si>
    <t>Being loan interest for 2024 - Being accrued of loan interest for 2024</t>
  </si>
  <si>
    <t>#1147</t>
  </si>
  <si>
    <t>Total Property Loan - DBS</t>
  </si>
  <si>
    <t>Profit and Loss</t>
  </si>
  <si>
    <t>2024</t>
  </si>
  <si>
    <t>2023</t>
  </si>
  <si>
    <t>Trading Income</t>
  </si>
  <si>
    <t>Maintenance Fees</t>
  </si>
  <si>
    <t>Rental Income</t>
  </si>
  <si>
    <t>Total Trading Income</t>
  </si>
  <si>
    <t>Gross Profit</t>
  </si>
  <si>
    <t>Operating Expenses</t>
  </si>
  <si>
    <t>Bank Charges</t>
  </si>
  <si>
    <t>Current Income Tax</t>
  </si>
  <si>
    <t>Directors' Fee</t>
  </si>
  <si>
    <t>General Expenses</t>
  </si>
  <si>
    <t>Loan Interest</t>
  </si>
  <si>
    <t>Maintenance &amp; Repairs</t>
  </si>
  <si>
    <t>Previous Income Tax</t>
  </si>
  <si>
    <t>Professional Fee</t>
  </si>
  <si>
    <t>Property Tax</t>
  </si>
  <si>
    <t>Total Operating Expenses</t>
  </si>
  <si>
    <t>#1149</t>
  </si>
  <si>
    <t>Being accrued loan interest for Dec 2024</t>
  </si>
  <si>
    <t>Tally wit P&amp;L</t>
  </si>
  <si>
    <t>Tally with P&amp;L</t>
  </si>
  <si>
    <t>Tally with BS</t>
  </si>
  <si>
    <t>Trial Balance</t>
  </si>
  <si>
    <t>Account Code</t>
  </si>
  <si>
    <t>Account Type</t>
  </si>
  <si>
    <t>Debit - Year to date</t>
  </si>
  <si>
    <t>Credit - Year to date</t>
  </si>
  <si>
    <t>7100|010</t>
  </si>
  <si>
    <t>Revenue</t>
  </si>
  <si>
    <t>7100|030</t>
  </si>
  <si>
    <t>8000|B001</t>
  </si>
  <si>
    <t>Expense</t>
  </si>
  <si>
    <t>8000|M001</t>
  </si>
  <si>
    <t>8000|P002</t>
  </si>
  <si>
    <t>8100|D002</t>
  </si>
  <si>
    <t>8300|L001</t>
  </si>
  <si>
    <t>8400|D001</t>
  </si>
  <si>
    <t>8400|G001</t>
  </si>
  <si>
    <t>8400|P004</t>
  </si>
  <si>
    <t>8500|020</t>
  </si>
  <si>
    <t>8500|030</t>
  </si>
  <si>
    <t>1300|070</t>
  </si>
  <si>
    <t>Fixed Asset</t>
  </si>
  <si>
    <t>1300|090</t>
  </si>
  <si>
    <t>1310|071</t>
  </si>
  <si>
    <t>1310|091</t>
  </si>
  <si>
    <t>3550|020</t>
  </si>
  <si>
    <t>Current Asset</t>
  </si>
  <si>
    <t>4480|010</t>
  </si>
  <si>
    <t>Current Liability</t>
  </si>
  <si>
    <t>4480|011</t>
  </si>
  <si>
    <t>4480|012</t>
  </si>
  <si>
    <t>4480|013</t>
  </si>
  <si>
    <t>4550|010</t>
  </si>
  <si>
    <t>4550|020</t>
  </si>
  <si>
    <t>4550|030</t>
  </si>
  <si>
    <t>4620|010</t>
  </si>
  <si>
    <t>5100|010</t>
  </si>
  <si>
    <t>Non-current Liability</t>
  </si>
  <si>
    <t>800</t>
  </si>
  <si>
    <t>820</t>
  </si>
  <si>
    <t>6100|010</t>
  </si>
  <si>
    <t>960</t>
  </si>
  <si>
    <t>Depreciation of FA-0001 on 31 Jan 2024.</t>
  </si>
  <si>
    <t>Depreciation of FA-0001 on 29 Feb 2024.</t>
  </si>
  <si>
    <t>Depreciation of FA-0001 on 31 Mar 2024.</t>
  </si>
  <si>
    <t>Depreciation of FA-0001 on 30 Apr 2024.</t>
  </si>
  <si>
    <t>Depreciation of FA-0001 on 31 May 2024.</t>
  </si>
  <si>
    <t>Depreciation of FA-0001 on 30 Jun 2024.</t>
  </si>
  <si>
    <t>Depreciation of FA-0001 on 31 Jul 2024.</t>
  </si>
  <si>
    <t>Depreciation of FA-0001 on 31 Aug 2024.</t>
  </si>
  <si>
    <t>Depreciation of FA-0001 on 30 Sep 2024.</t>
  </si>
  <si>
    <t>Depreciation of FA-0001 on 31 Oct 2024.</t>
  </si>
  <si>
    <t>Depreciation of FA-0001 on 30 Nov 2024.</t>
  </si>
  <si>
    <t>Depreciation of FA-0001 on 31 Dec 2024.</t>
  </si>
  <si>
    <t>Total Acc depn - Investment Property</t>
  </si>
  <si>
    <t>PV-0080</t>
  </si>
  <si>
    <t>ACCRAFILE PTE LTD</t>
  </si>
  <si>
    <t>PV-0081</t>
  </si>
  <si>
    <t>Payable Payment</t>
  </si>
  <si>
    <t>Payment: ACCRAFILE PTE LTD</t>
  </si>
  <si>
    <t>Payment: The MCST 2197</t>
  </si>
  <si>
    <t>PV-0082</t>
  </si>
  <si>
    <t>PV-0083</t>
  </si>
  <si>
    <t>PV-0084</t>
  </si>
  <si>
    <t>PV-0085</t>
  </si>
  <si>
    <t>PV-0086</t>
  </si>
  <si>
    <t>OH HIAP SOON</t>
  </si>
  <si>
    <t>S.O.Liang &amp; Co</t>
  </si>
  <si>
    <t>PV-0088</t>
  </si>
  <si>
    <t>Payment: OH HIAP SOON</t>
  </si>
  <si>
    <t>Payment: S.O.Liang &amp; Co</t>
  </si>
  <si>
    <t>PV-0089</t>
  </si>
  <si>
    <t>KOSEN LIMAHO</t>
  </si>
  <si>
    <t>LILY KARTONO</t>
  </si>
  <si>
    <t>TAN JOHN TANUWIJAYA</t>
  </si>
  <si>
    <t>Payment: LILY KARTONO</t>
  </si>
  <si>
    <t>Payment: TAN JOHN TANUWIJAYA</t>
  </si>
  <si>
    <t>Payment: KOSEN LIMAHO</t>
  </si>
  <si>
    <t>PV-0094</t>
  </si>
  <si>
    <t>PV-0095</t>
  </si>
  <si>
    <t>PV-0096</t>
  </si>
  <si>
    <t>PV-0097</t>
  </si>
  <si>
    <t>PV-0098</t>
  </si>
  <si>
    <t>PV-0099</t>
  </si>
  <si>
    <t>PV-0104</t>
  </si>
  <si>
    <t>PV-0105</t>
  </si>
  <si>
    <t>PV-0110</t>
  </si>
  <si>
    <t>PV-0111</t>
  </si>
  <si>
    <t>PV-0112</t>
  </si>
  <si>
    <t>Singapore Business Federation</t>
  </si>
  <si>
    <t>PV-0113</t>
  </si>
  <si>
    <t>Payment: Singapore Business Federation</t>
  </si>
  <si>
    <t>Payable Credit Note Refund</t>
  </si>
  <si>
    <t>Total Accounts Payable</t>
  </si>
  <si>
    <t>Accounts Receivable</t>
  </si>
  <si>
    <t>Receivable Invoice</t>
  </si>
  <si>
    <t>IAI AISA PTE LTD</t>
  </si>
  <si>
    <t>Rent-January 2024</t>
  </si>
  <si>
    <t>Receivable Payment</t>
  </si>
  <si>
    <t>Payment: IAI AISA PTE LTD</t>
  </si>
  <si>
    <t>Rent-February 2024</t>
  </si>
  <si>
    <t>Rent-March 2024</t>
  </si>
  <si>
    <t>Rent-April 2024</t>
  </si>
  <si>
    <t>Rent-May 2024</t>
  </si>
  <si>
    <t>Rent-June 2024</t>
  </si>
  <si>
    <t>Rent-July 2024</t>
  </si>
  <si>
    <t>Rent-August 2024</t>
  </si>
  <si>
    <t>Rent-September 2024</t>
  </si>
  <si>
    <t>Rent-October 2024</t>
  </si>
  <si>
    <t>Rent-November 2024</t>
  </si>
  <si>
    <t>Rent-December 2024</t>
  </si>
  <si>
    <t>Total Accounts Receivable</t>
  </si>
  <si>
    <t>ACCRAFILE PTE LTD - INV-14070 - gst7-9/23</t>
  </si>
  <si>
    <t>ACCRAFILE PTE LTD - INV-14351 - gst10-12/23</t>
  </si>
  <si>
    <t>ACCRAFILE PTE LTD - INV-14353 - acc1123-0124</t>
  </si>
  <si>
    <t>ACCRAFILE PTE LTD - INV-14574 - AR1223</t>
  </si>
  <si>
    <t xml:space="preserve">S.O.Liang &amp; Co - Invoice A000482  -
Audit of WAH SIN F.E. MARKETING PTE LTD for FYE 31/12/2023
</t>
  </si>
  <si>
    <t>ACCRAFILE PTE LTD - INV-15103 - tax1223</t>
  </si>
  <si>
    <t>Being accrual for professional fees for the FYE31/12/2024</t>
  </si>
  <si>
    <t xml:space="preserve">Being loan interest for 2024 - Being accrued interest for Dec 2024
</t>
  </si>
  <si>
    <t>Total Accruals</t>
  </si>
  <si>
    <t>Being half-rental received in advance for Jan 2024 (1/1/24-15/1/24) recognised as rental income for the year 2024</t>
  </si>
  <si>
    <t>#1133</t>
  </si>
  <si>
    <t>Being half month (1/1/25-15/1/25) rental received in advance for Jan 2025 - Being half-rental received in advance for Jan 2025</t>
  </si>
  <si>
    <t>#1138</t>
  </si>
  <si>
    <t>Total Advances Received</t>
  </si>
  <si>
    <t>DBS Loan - CPL0010317L - ADVICE ADV 0606RF3270615 23665 CLEARING LOANS SGD 539.28</t>
  </si>
  <si>
    <t>DBS BANK - Cheque Fee</t>
  </si>
  <si>
    <t>Total Bank Charges</t>
  </si>
  <si>
    <t>IRAS</t>
  </si>
  <si>
    <t>WS0042</t>
  </si>
  <si>
    <t>WS0043</t>
  </si>
  <si>
    <t>WS0044</t>
  </si>
  <si>
    <t>WS0045</t>
  </si>
  <si>
    <t>WS0046</t>
  </si>
  <si>
    <t>WS0047</t>
  </si>
  <si>
    <t>WS0048</t>
  </si>
  <si>
    <t>WS0049</t>
  </si>
  <si>
    <t>Receive Money</t>
  </si>
  <si>
    <t>WS0050</t>
  </si>
  <si>
    <t>WS0051</t>
  </si>
  <si>
    <t>WS0052</t>
  </si>
  <si>
    <t>WS0053</t>
  </si>
  <si>
    <t>Total DBS BANK</t>
  </si>
  <si>
    <t>Total Depreciation</t>
  </si>
  <si>
    <t>Singapore Business Federation - INV- 24023745 - SBF Annual  subscription fee from Jan to Dec 2024</t>
  </si>
  <si>
    <t>Total General Expenses</t>
  </si>
  <si>
    <t>IRAS - GST for Oct - Dec23</t>
  </si>
  <si>
    <t>IRAS - GST for Jan - Mar24</t>
  </si>
  <si>
    <t>IRAS - GST for Apr - Jun24</t>
  </si>
  <si>
    <t>IRAS - GST for Jul - Sep24</t>
  </si>
  <si>
    <t>Total GST</t>
  </si>
  <si>
    <t>IRAS - Income Tax - 199202261Z - ECI YA 2024</t>
  </si>
  <si>
    <t xml:space="preserve">IRAS - Income Tax Refund For YA 2024 per final NOA </t>
  </si>
  <si>
    <t>Being underprovision of tax payable YA2024, now adjusted</t>
  </si>
  <si>
    <t>#1145</t>
  </si>
  <si>
    <t>Total Income Tax Payable</t>
  </si>
  <si>
    <t>Total Loan Interest</t>
  </si>
  <si>
    <t>The MCST 2197 - Maintenance Fund - Jan 2024
INV-033692</t>
  </si>
  <si>
    <t>The MCST 2197 - Sinking Fund  - Jan 2024
INV-033692</t>
  </si>
  <si>
    <t>The MCST 2197 - Maintenance Fund - Feb 2024
INV-033914</t>
  </si>
  <si>
    <t>The MCST 2197 - Sinking Fund  - Feb 2024
INV-033914</t>
  </si>
  <si>
    <t>The MCST 2197 - Maintenance Fund - Mar 2024
INV-034112</t>
  </si>
  <si>
    <t>The MCST 2197 - Sinking Fund  - Mar 2024
INV-034112</t>
  </si>
  <si>
    <t>The MCST 2197 - Maintenance Fund - Apr 2024
INV-034326</t>
  </si>
  <si>
    <t>The MCST 2197 - Sinking Fund  - Apr 2024
INV-034326</t>
  </si>
  <si>
    <t>The MCST 2197 - Maintenance Fund - May 2024
INV-034XXX</t>
  </si>
  <si>
    <t>The MCST 2197 - Sinking Fund  - May 2024
INV-034XXX</t>
  </si>
  <si>
    <t xml:space="preserve">The MCST 2197 - Maintenance Fund - Jun 2024
</t>
  </si>
  <si>
    <t xml:space="preserve">The MCST 2197 - Sinking Fund  - Jun 2024
</t>
  </si>
  <si>
    <t xml:space="preserve">The MCST 2197 - Maintenance Fund - Jul 2024
</t>
  </si>
  <si>
    <t xml:space="preserve">The MCST 2197 - Sinking Fund  - Jul 2024
</t>
  </si>
  <si>
    <t xml:space="preserve">The MCST 2197 - Maintenance Fund - Aug 2024
</t>
  </si>
  <si>
    <t xml:space="preserve">The MCST 2197 - Sinking Fund  - Aug 2024
</t>
  </si>
  <si>
    <t xml:space="preserve">The MCST 2197 - Rounding
</t>
  </si>
  <si>
    <t xml:space="preserve">The MCST 2197 - Maintenance Fund - Sep 2024
</t>
  </si>
  <si>
    <t xml:space="preserve">The MCST 2197 - Sinking Fund  - Sep 2024
</t>
  </si>
  <si>
    <t xml:space="preserve">The MCST 2197 - Maintenance Fund - Oct 2024
</t>
  </si>
  <si>
    <t xml:space="preserve">The MCST 2197 - Sinking Fund  - Oct 2024
</t>
  </si>
  <si>
    <t xml:space="preserve">The MCST 2197 - Maintenance Fund - Nov 2024
</t>
  </si>
  <si>
    <t xml:space="preserve">The MCST 2197 - Sinking Fund  - Nov 2024
</t>
  </si>
  <si>
    <t>The MCST 2197 - Maintenance Fund - Dec 2024
INV MSCSP1-036324</t>
  </si>
  <si>
    <t>The MCST 2197 - Sinking Fund  - Dec 2024
INV MSCSP1-036324</t>
  </si>
  <si>
    <t>Total Maintenance &amp; Repairs</t>
  </si>
  <si>
    <t>IAI AISA PTE LTD - Maintenance charges of Suntec City Tower One #09-03A 
From 16 January 2024 to 15 February 2024</t>
  </si>
  <si>
    <t>IAI AISA PTE LTD - Maintenance charges of Suntec City Tower One #09-03A 
From 16 February 2024 to 15 March 2024</t>
  </si>
  <si>
    <t>IAI AISA PTE LTD - Maintenance charges of Suntec City Tower One #09-03A 
From 16 March 2024 to 15 April 2024</t>
  </si>
  <si>
    <t>IAI AISA PTE LTD - Maintenance charges of Suntec City Tower One #09-03A 
From 16 April 2024 to 15 May 2024</t>
  </si>
  <si>
    <t>IAI AISA PTE LTD - Maintenance charges of Suntec City Tower One #09-03A 
From 16 May 2024 to 15 June 2024</t>
  </si>
  <si>
    <t>IAI AISA PTE LTD - Maintenance charges of Suntec City Tower One #09-03A 
From 16 June 2024 to 15 July 2024</t>
  </si>
  <si>
    <t>IAI AISA PTE LTD - Maintenance charges of Suntec City Tower One #09-03A 
From 16 July 2024 to 15 August 2024</t>
  </si>
  <si>
    <t>IAI AISA PTE LTD - Maintenance charges of Suntec City Tower One #09-03A 
From 16 August 2024 to 15 September 2024</t>
  </si>
  <si>
    <t>IAI AISA PTE LTD - Maintenance charges of Suntec City Tower One #09-03A 
From 16 September 2024 to 15 October 2024</t>
  </si>
  <si>
    <t>IAI AISA PTE LTD - Maintenance charges of Suntec City Tower One #09-03A 
From 16 October 2024 to 15 November 2024</t>
  </si>
  <si>
    <t>IAI AISA PTE LTD - Maintenance charges of Suntec City Tower One #09-03A 
From 16 November 2024 to 15 December 2024</t>
  </si>
  <si>
    <t>IAI AISA PTE LTD - Maintenance charges of Suntec City Tower One #09-03A 
From 16 December 2024 to 15 January 2025</t>
  </si>
  <si>
    <t>Total Maintenance Fees</t>
  </si>
  <si>
    <t xml:space="preserve">ACCRAFILE PTE LTD - INV-15436 - sec125regoff
</t>
  </si>
  <si>
    <t>Total Prepayments</t>
  </si>
  <si>
    <t>Total Previous Income Tax</t>
  </si>
  <si>
    <t>ACCRAFILE PTE LTD - INV-14264 - sec124regoff</t>
  </si>
  <si>
    <t>ACCRAFILE PTE LTD - INV-14531 - EGM Director's Fees</t>
  </si>
  <si>
    <t>ACCRAFILE PTE LTD - INV-14631 - acc2-4/24</t>
  </si>
  <si>
    <t>ACCRAFILE PTE LTD - INV-14635 - gst1-3/24</t>
  </si>
  <si>
    <t>ACCRAFILE PTE LTD - INV-14653 - IR8A-Mr Oh</t>
  </si>
  <si>
    <t>ACCRAFILE PTE LTD - INV-14945 - acc5-7/24</t>
  </si>
  <si>
    <t>ACCRAFILE PTE LTD - INV-14948 - gst4-6/24</t>
  </si>
  <si>
    <t>ACCRAFILE PTE LTD - INV-15103 - tax1223 - underprovision in previous year</t>
  </si>
  <si>
    <t>ACCRAFILE PTE LTD - INV-15256 - acc8-10/24</t>
  </si>
  <si>
    <t>ACCRAFILE PTE LTD - INV-15245 - gst7-9/24</t>
  </si>
  <si>
    <t>ACCRAFILE PTE LTD - INV-15203 - DPO</t>
  </si>
  <si>
    <t xml:space="preserve">Being accrual for professional fees for the FYE31/12/2024 - [INV-15512] Bookkeeping &amp; cash flow report for the quarter period Nov2024-Jan2025 
</t>
  </si>
  <si>
    <t>Being accrual for professional fees for the FYE31/12/2024 - [INV-15512] Adhoc service to send invoices, issue cheque, maintain documents etc for the quarter</t>
  </si>
  <si>
    <t xml:space="preserve">Being accrual for professional fees for the FYE31/12/2024 - [INV-15514] Bookkeeping and Accounting Service for the Quarter Period Oct-Dec2024
</t>
  </si>
  <si>
    <t xml:space="preserve">Being accrual for professional fees for the FYE31/12/2024 - Being accrual for FYE 1224 - Disbursement payable to ACRA for Financial year ended 31 December 2024 Annual Return (AR) filing.
</t>
  </si>
  <si>
    <t xml:space="preserve">Being accrual for professional fees for the FYE31/12/2024 - Being accrual for FYE 1224 - Preparation of AGM-related documents for Financial year ended 31 December 2024 Annual Return filing with ACRA.
</t>
  </si>
  <si>
    <t xml:space="preserve">Being accrual for professional fees for the FYE31/12/2024 - Being accrual for audit fee for the FYE31/12/2024
</t>
  </si>
  <si>
    <t xml:space="preserve">Being accrual for professional fees for the FYE31/12/2024 - Being accrual for taxation fee for the FYE31/12/2024
</t>
  </si>
  <si>
    <t>Total Professional Fee</t>
  </si>
  <si>
    <t>IRAS - Propertty Tax - 0987206W</t>
  </si>
  <si>
    <t>Total Property Tax</t>
  </si>
  <si>
    <t>IAI AISA PTE LTD - Monthly rental of Suntec City Tower One #09-03A 
From 16 January 2024 to 15 February 2024</t>
  </si>
  <si>
    <t>IAI AISA PTE LTD - Monthly rental of Suntec City Tower One #09-03A 
From 16 February 2024 to 15 March 2024</t>
  </si>
  <si>
    <t>IAI AISA PTE LTD - Monthly rental of Suntec City Tower One #09-03A 
From 16 March 2024 to 15 April 2024</t>
  </si>
  <si>
    <t>IAI AISA PTE LTD - Monthly rental of Suntec City Tower One #09-03A 
From 16 April 2024 to 15 May 2024</t>
  </si>
  <si>
    <t>IAI AISA PTE LTD - Monthly rental of Suntec City Tower One #09-03A 
From 16 May 2024 to 15 June 2024</t>
  </si>
  <si>
    <t>IAI AISA PTE LTD - Monthly rental of Suntec City Tower One #09-03A 
From 16 June 2024 to 15 July 2024</t>
  </si>
  <si>
    <t>IAI AISA PTE LTD - Monthly rental of Suntec City Tower One #09-03A 
From 16 July 2024 to 15 August 2024</t>
  </si>
  <si>
    <t>IAI AISA PTE LTD - Monthly rental of Suntec City Tower One #09-03A 
From 16 August 2024 to 15 September 2024</t>
  </si>
  <si>
    <t>IAI AISA PTE LTD - Monthly rental of Suntec City Tower One #09-03A 
From 16 September 2024 to 15 October 2024</t>
  </si>
  <si>
    <t>IAI AISA PTE LTD - Monthly rental of Suntec City Tower One #09-03A 
From 16 October 2024 to 15 November 2024</t>
  </si>
  <si>
    <t>IAI AISA PTE LTD - Monthly rental of Suntec City Tower One #09-03A 
From 16 November 2024 to 15 December 2024</t>
  </si>
  <si>
    <t>IAI AISA PTE LTD - Monthly rental of Suntec City Tower One #09-03A 
From 16 December 2024 to 15 January 2025</t>
  </si>
  <si>
    <t>Total Rental Income</t>
  </si>
  <si>
    <t>Journal Report</t>
  </si>
  <si>
    <t>Journal ID</t>
  </si>
  <si>
    <t>ID 1149 Being loan interest for 2024 - Manual</t>
  </si>
  <si>
    <t>Being accrued of loan interest for 2024</t>
  </si>
  <si>
    <t xml:space="preserve">Being accrued interest for Dec 2024
</t>
  </si>
  <si>
    <t>ID 1145 Being underprovision of tax payable YA2024, now adjusted - Manual</t>
  </si>
  <si>
    <t>ID 1138 Being half month (1/1/25-15/1/25) rental received in advance for Jan 2025 - Manual</t>
  </si>
  <si>
    <t>Being half-rental received in advance for Jan 2025</t>
  </si>
  <si>
    <t>ID 1133 Being half-rental received in advance for Jan 2024 (1/1/24-15/1/24) recognised as rental income for the year 2024 - Manual</t>
  </si>
  <si>
    <t>ID 1130 Being accrual for professional fees for the FYE31/12/2024 - Manual</t>
  </si>
  <si>
    <t xml:space="preserve">[INV-15512] Bookkeeping &amp; cash flow report for the quarter period Nov2024-Jan2025 
</t>
  </si>
  <si>
    <t>[INV-15512] Adhoc service to send invoices, issue cheque, maintain documents etc for the quarter</t>
  </si>
  <si>
    <t xml:space="preserve">[INV-15514] Bookkeeping and Accounting Service for the Quarter Period Oct-Dec2024
</t>
  </si>
  <si>
    <t xml:space="preserve">Being accrual for FYE 1224 - Disbursement payable to ACRA for Financial year ended 31 December 2024 Annual Return (AR) filing.
</t>
  </si>
  <si>
    <t xml:space="preserve">Being accrual for FYE 1224 - Preparation of AGM-related documents for Financial year ended 31 December 2024 Annual Return filing with ACRA.
</t>
  </si>
  <si>
    <t xml:space="preserve">Being accrual for audit fee for the FYE31/12/2024
</t>
  </si>
  <si>
    <t xml:space="preserve">Being accrual for taxation fee for the FYE31/12/2024
</t>
  </si>
  <si>
    <t>Being Director Fee - Steve Oh for 2024 - Being Director Fee - Steve Oh for 2024</t>
  </si>
  <si>
    <t>#1151</t>
  </si>
  <si>
    <t>Total Directors' Fee</t>
  </si>
  <si>
    <t>ID 1151 Being Director Fee - Steve Oh for 2024 - Manual</t>
  </si>
  <si>
    <t>Being Director Fee - Steve Oh for 2024</t>
  </si>
  <si>
    <t>Net Profit After Tax</t>
  </si>
  <si>
    <t>Total Income Tax</t>
  </si>
  <si>
    <t>Income Tax</t>
  </si>
  <si>
    <t>Net Profit Before Tax</t>
  </si>
  <si>
    <t>Total Share Capital</t>
  </si>
  <si>
    <t>No transactions within this period</t>
  </si>
  <si>
    <t>Total Retained Earnings</t>
  </si>
  <si>
    <t>Total Renovation</t>
  </si>
  <si>
    <t>#1170</t>
  </si>
  <si>
    <t>Being Audit adjustment for 2024 - Being Audit adjustment for 2024</t>
  </si>
  <si>
    <t>Being Audit adjustment for 2024 - Being Corporate Tax provision for 2024</t>
  </si>
  <si>
    <t>Total Deposits Received</t>
  </si>
  <si>
    <t>Total Current Income Tax</t>
  </si>
  <si>
    <t>Total Acc depn - Renovation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</si>
</sst>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;\(#,##0.00\)"/>
    <numFmt numFmtId="165" formatCode="dd\ mmm\ yyyy"/>
  </numFmts>
  <fonts count="30" x14ac:knownFonts="1">
    <font>
      <sz val="9"/>
      <color theme="1"/>
      <name val="Arial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b/>
      <u/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2"/>
      <color theme="1"/>
      <name val="Arial"/>
    </font>
    <font>
      <sz val="14"/>
      <color theme="1"/>
      <name val="Arial"/>
    </font>
    <font>
      <b/>
      <sz val="14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7" fillId="0" borderId="0"/>
  </cellStyleXfs>
  <cellXfs count="14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left" vertical="center"/>
    </xf>
    <xf numFmtId="165" fontId="0" fillId="0" borderId="2" xfId="0" applyNumberFormat="1" applyBorder="1" applyAlignment="1">
      <alignment horizontal="left" vertical="center"/>
    </xf>
    <xf numFmtId="164" fontId="0" fillId="3" borderId="0" xfId="0" applyNumberFormat="1" applyFill="1" applyAlignment="1">
      <alignment horizontal="right" vertical="center"/>
    </xf>
    <xf numFmtId="164" fontId="0" fillId="3" borderId="2" xfId="0" applyNumberFormat="1" applyFill="1" applyBorder="1" applyAlignment="1">
      <alignment horizontal="right" vertical="center"/>
    </xf>
    <xf numFmtId="4" fontId="0" fillId="0" borderId="0" xfId="0" applyNumberFormat="1"/>
    <xf numFmtId="0" fontId="9" fillId="0" borderId="0" xfId="0" applyFont="1"/>
    <xf numFmtId="4" fontId="0" fillId="3" borderId="0" xfId="0" applyNumberFormat="1" applyFill="1"/>
    <xf numFmtId="0" fontId="10" fillId="0" borderId="0" xfId="2" applyFont="1" applyAlignment="1">
      <alignment vertical="center"/>
    </xf>
    <xf numFmtId="0" fontId="11" fillId="0" borderId="0" xfId="2" applyFont="1"/>
    <xf numFmtId="0" fontId="12" fillId="0" borderId="0" xfId="2" applyFont="1" applyAlignment="1">
      <alignment vertical="center"/>
    </xf>
    <xf numFmtId="0" fontId="12" fillId="0" borderId="0" xfId="2" applyFont="1"/>
    <xf numFmtId="0" fontId="8" fillId="0" borderId="0" xfId="2"/>
    <xf numFmtId="0" fontId="13" fillId="0" borderId="1" xfId="2" applyFont="1" applyBorder="1" applyAlignment="1">
      <alignment horizontal="left" vertical="center"/>
    </xf>
    <xf numFmtId="0" fontId="13" fillId="0" borderId="1" xfId="2" applyFont="1" applyBorder="1" applyAlignment="1">
      <alignment horizontal="right" vertical="center"/>
    </xf>
    <xf numFmtId="0" fontId="14" fillId="0" borderId="0" xfId="2" applyFont="1"/>
    <xf numFmtId="0" fontId="13" fillId="0" borderId="1" xfId="2" applyFont="1" applyBorder="1" applyAlignment="1">
      <alignment vertical="center"/>
    </xf>
    <xf numFmtId="165" fontId="8" fillId="0" borderId="0" xfId="2" applyNumberFormat="1" applyAlignment="1">
      <alignment horizontal="left" vertical="center"/>
    </xf>
    <xf numFmtId="0" fontId="8" fillId="0" borderId="0" xfId="2" applyAlignment="1">
      <alignment vertical="center"/>
    </xf>
    <xf numFmtId="164" fontId="8" fillId="0" borderId="0" xfId="2" applyNumberFormat="1" applyAlignment="1">
      <alignment horizontal="right" vertical="center"/>
    </xf>
    <xf numFmtId="0" fontId="9" fillId="0" borderId="2" xfId="2" applyFont="1" applyBorder="1" applyAlignment="1">
      <alignment vertical="center"/>
    </xf>
    <xf numFmtId="164" fontId="9" fillId="0" borderId="2" xfId="2" applyNumberFormat="1" applyFont="1" applyBorder="1" applyAlignment="1">
      <alignment horizontal="right" vertical="center"/>
    </xf>
    <xf numFmtId="0" fontId="9" fillId="2" borderId="3" xfId="2" applyFont="1" applyFill="1" applyBorder="1" applyAlignment="1">
      <alignment vertical="center"/>
    </xf>
    <xf numFmtId="164" fontId="9" fillId="2" borderId="3" xfId="2" applyNumberFormat="1" applyFont="1" applyFill="1" applyBorder="1" applyAlignment="1">
      <alignment horizontal="right" vertical="center"/>
    </xf>
    <xf numFmtId="10" fontId="9" fillId="2" borderId="3" xfId="2" applyNumberFormat="1" applyFont="1" applyFill="1" applyBorder="1" applyAlignment="1">
      <alignment horizontal="right" vertical="center"/>
    </xf>
    <xf numFmtId="0" fontId="15" fillId="0" borderId="0" xfId="2" applyFont="1" applyAlignment="1">
      <alignment vertical="center"/>
    </xf>
    <xf numFmtId="43" fontId="15" fillId="0" borderId="0" xfId="3" applyFont="1" applyAlignment="1">
      <alignment vertical="center"/>
    </xf>
    <xf numFmtId="0" fontId="15" fillId="0" borderId="0" xfId="2" applyFont="1" applyAlignment="1">
      <alignment horizontal="center" vertical="center" wrapText="1"/>
    </xf>
    <xf numFmtId="43" fontId="0" fillId="0" borderId="0" xfId="3" applyFont="1" applyAlignment="1">
      <alignment vertical="center"/>
    </xf>
    <xf numFmtId="43" fontId="0" fillId="0" borderId="0" xfId="3" applyFont="1" applyFill="1" applyBorder="1" applyAlignment="1">
      <alignment vertical="center"/>
    </xf>
    <xf numFmtId="43" fontId="8" fillId="0" borderId="0" xfId="2" applyNumberFormat="1" applyAlignment="1">
      <alignment vertical="center"/>
    </xf>
    <xf numFmtId="43" fontId="0" fillId="0" borderId="4" xfId="3" applyFont="1" applyBorder="1" applyAlignment="1">
      <alignment vertical="center"/>
    </xf>
    <xf numFmtId="43" fontId="8" fillId="0" borderId="4" xfId="2" applyNumberFormat="1" applyBorder="1" applyAlignment="1">
      <alignment vertical="center"/>
    </xf>
    <xf numFmtId="0" fontId="16" fillId="0" borderId="0" xfId="2" applyFont="1" applyAlignment="1">
      <alignment vertical="center"/>
    </xf>
    <xf numFmtId="43" fontId="0" fillId="0" borderId="0" xfId="3" applyFont="1"/>
    <xf numFmtId="43" fontId="0" fillId="0" borderId="0" xfId="3" applyFont="1" applyFill="1" applyBorder="1"/>
    <xf numFmtId="43" fontId="8" fillId="0" borderId="0" xfId="2" applyNumberFormat="1"/>
    <xf numFmtId="4" fontId="8" fillId="0" borderId="0" xfId="2" applyNumberFormat="1"/>
    <xf numFmtId="43" fontId="0" fillId="0" borderId="0" xfId="3" applyFont="1" applyFill="1"/>
    <xf numFmtId="43" fontId="0" fillId="0" borderId="4" xfId="3" applyFont="1" applyBorder="1"/>
    <xf numFmtId="43" fontId="8" fillId="4" borderId="4" xfId="2" applyNumberFormat="1" applyFill="1" applyBorder="1"/>
    <xf numFmtId="43" fontId="0" fillId="0" borderId="0" xfId="3" applyFont="1" applyFill="1" applyAlignment="1">
      <alignment vertical="center"/>
    </xf>
    <xf numFmtId="43" fontId="8" fillId="3" borderId="0" xfId="2" applyNumberFormat="1" applyFill="1" applyAlignment="1">
      <alignment vertical="center"/>
    </xf>
    <xf numFmtId="0" fontId="8" fillId="0" borderId="0" xfId="2" applyAlignment="1">
      <alignment horizontal="center"/>
    </xf>
    <xf numFmtId="43" fontId="11" fillId="0" borderId="0" xfId="1" applyFont="1"/>
    <xf numFmtId="43" fontId="12" fillId="0" borderId="0" xfId="1" applyFont="1"/>
    <xf numFmtId="43" fontId="8" fillId="0" borderId="0" xfId="1" applyFont="1"/>
    <xf numFmtId="43" fontId="14" fillId="0" borderId="0" xfId="1" applyFont="1"/>
    <xf numFmtId="0" fontId="9" fillId="0" borderId="0" xfId="2" applyFont="1" applyAlignment="1">
      <alignment vertical="center"/>
    </xf>
    <xf numFmtId="10" fontId="9" fillId="0" borderId="0" xfId="2" applyNumberFormat="1" applyFont="1" applyAlignment="1">
      <alignment horizontal="right" vertical="center"/>
    </xf>
    <xf numFmtId="43" fontId="8" fillId="0" borderId="0" xfId="1" applyFont="1" applyFill="1"/>
    <xf numFmtId="0" fontId="7" fillId="0" borderId="0" xfId="2" applyFont="1" applyAlignment="1">
      <alignment horizontal="right"/>
    </xf>
    <xf numFmtId="43" fontId="8" fillId="0" borderId="4" xfId="1" applyFont="1" applyBorder="1"/>
    <xf numFmtId="0" fontId="16" fillId="0" borderId="0" xfId="2" applyFont="1" applyAlignment="1">
      <alignment vertical="top" wrapText="1"/>
    </xf>
    <xf numFmtId="0" fontId="16" fillId="0" borderId="0" xfId="2" applyFont="1" applyAlignment="1">
      <alignment vertical="center" wrapText="1"/>
    </xf>
    <xf numFmtId="0" fontId="3" fillId="0" borderId="0" xfId="4" applyFont="1"/>
    <xf numFmtId="0" fontId="7" fillId="0" borderId="0" xfId="4"/>
    <xf numFmtId="0" fontId="4" fillId="0" borderId="0" xfId="4" applyFont="1"/>
    <xf numFmtId="0" fontId="17" fillId="0" borderId="0" xfId="4" applyFont="1" applyAlignment="1">
      <alignment vertical="center"/>
    </xf>
    <xf numFmtId="0" fontId="5" fillId="0" borderId="0" xfId="4" applyFont="1" applyAlignment="1">
      <alignment vertical="center"/>
    </xf>
    <xf numFmtId="0" fontId="7" fillId="0" borderId="0" xfId="4" applyAlignment="1">
      <alignment wrapText="1"/>
    </xf>
    <xf numFmtId="0" fontId="5" fillId="0" borderId="5" xfId="4" applyFont="1" applyBorder="1" applyAlignment="1">
      <alignment horizontal="center" vertical="center" wrapText="1"/>
    </xf>
    <xf numFmtId="165" fontId="7" fillId="0" borderId="5" xfId="4" applyNumberFormat="1" applyBorder="1" applyAlignment="1">
      <alignment horizontal="left" vertical="center"/>
    </xf>
    <xf numFmtId="0" fontId="7" fillId="0" borderId="5" xfId="4" applyBorder="1" applyAlignment="1">
      <alignment vertical="center"/>
    </xf>
    <xf numFmtId="164" fontId="7" fillId="0" borderId="5" xfId="4" applyNumberFormat="1" applyBorder="1" applyAlignment="1">
      <alignment horizontal="right" vertical="center"/>
    </xf>
    <xf numFmtId="165" fontId="7" fillId="0" borderId="0" xfId="4" applyNumberFormat="1" applyAlignment="1">
      <alignment horizontal="left" vertical="center"/>
    </xf>
    <xf numFmtId="0" fontId="7" fillId="0" borderId="0" xfId="4" applyAlignment="1">
      <alignment vertical="center"/>
    </xf>
    <xf numFmtId="164" fontId="7" fillId="0" borderId="0" xfId="4" applyNumberFormat="1" applyAlignment="1">
      <alignment horizontal="right" vertical="center"/>
    </xf>
    <xf numFmtId="0" fontId="6" fillId="0" borderId="2" xfId="4" applyFont="1" applyBorder="1" applyAlignment="1">
      <alignment vertical="center"/>
    </xf>
    <xf numFmtId="0" fontId="6" fillId="0" borderId="2" xfId="4" applyFont="1" applyBorder="1" applyAlignment="1">
      <alignment horizontal="right" vertical="center"/>
    </xf>
    <xf numFmtId="165" fontId="7" fillId="0" borderId="5" xfId="4" applyNumberFormat="1" applyBorder="1" applyAlignment="1">
      <alignment horizontal="center" vertical="center"/>
    </xf>
    <xf numFmtId="0" fontId="7" fillId="0" borderId="5" xfId="4" applyBorder="1" applyAlignment="1">
      <alignment horizontal="center" vertical="center"/>
    </xf>
    <xf numFmtId="165" fontId="7" fillId="0" borderId="5" xfId="4" applyNumberFormat="1" applyBorder="1" applyAlignment="1">
      <alignment horizontal="center" vertical="center" wrapText="1"/>
    </xf>
    <xf numFmtId="0" fontId="7" fillId="0" borderId="5" xfId="4" applyBorder="1" applyAlignment="1">
      <alignment vertical="center" wrapText="1"/>
    </xf>
    <xf numFmtId="0" fontId="7" fillId="0" borderId="7" xfId="4" applyBorder="1" applyAlignment="1">
      <alignment horizontal="center" vertical="center"/>
    </xf>
    <xf numFmtId="4" fontId="7" fillId="0" borderId="0" xfId="4" applyNumberFormat="1"/>
    <xf numFmtId="165" fontId="7" fillId="0" borderId="2" xfId="4" applyNumberFormat="1" applyBorder="1" applyAlignment="1">
      <alignment horizontal="left" vertical="center"/>
    </xf>
    <xf numFmtId="165" fontId="7" fillId="0" borderId="7" xfId="4" applyNumberFormat="1" applyBorder="1" applyAlignment="1">
      <alignment horizontal="center" vertical="center"/>
    </xf>
    <xf numFmtId="0" fontId="2" fillId="0" borderId="0" xfId="4" applyFont="1" applyAlignment="1">
      <alignment vertical="center"/>
    </xf>
    <xf numFmtId="0" fontId="1" fillId="0" borderId="0" xfId="4" applyFont="1"/>
    <xf numFmtId="0" fontId="3" fillId="0" borderId="0" xfId="4" applyFont="1" applyAlignment="1">
      <alignment vertical="center"/>
    </xf>
    <xf numFmtId="0" fontId="5" fillId="0" borderId="1" xfId="4" applyFont="1" applyBorder="1" applyAlignment="1">
      <alignment horizontal="left" vertical="center"/>
    </xf>
    <xf numFmtId="0" fontId="5" fillId="0" borderId="1" xfId="4" applyFont="1" applyBorder="1" applyAlignment="1">
      <alignment horizontal="right" vertical="center"/>
    </xf>
    <xf numFmtId="0" fontId="7" fillId="0" borderId="2" xfId="4" applyBorder="1" applyAlignment="1">
      <alignment vertical="center"/>
    </xf>
    <xf numFmtId="164" fontId="7" fillId="0" borderId="2" xfId="4" applyNumberFormat="1" applyBorder="1" applyAlignment="1">
      <alignment horizontal="right" vertical="center"/>
    </xf>
    <xf numFmtId="164" fontId="6" fillId="0" borderId="2" xfId="4" applyNumberFormat="1" applyFont="1" applyBorder="1" applyAlignment="1">
      <alignment horizontal="right" vertical="center"/>
    </xf>
    <xf numFmtId="0" fontId="6" fillId="2" borderId="3" xfId="4" applyFont="1" applyFill="1" applyBorder="1" applyAlignment="1">
      <alignment vertical="center"/>
    </xf>
    <xf numFmtId="164" fontId="6" fillId="2" borderId="3" xfId="4" applyNumberFormat="1" applyFont="1" applyFill="1" applyBorder="1" applyAlignment="1">
      <alignment horizontal="right" vertical="center"/>
    </xf>
    <xf numFmtId="164" fontId="6" fillId="3" borderId="2" xfId="4" applyNumberFormat="1" applyFont="1" applyFill="1" applyBorder="1" applyAlignment="1">
      <alignment horizontal="right" vertical="center"/>
    </xf>
    <xf numFmtId="164" fontId="6" fillId="3" borderId="4" xfId="4" applyNumberFormat="1" applyFont="1" applyFill="1" applyBorder="1" applyAlignment="1">
      <alignment horizontal="right" vertical="center"/>
    </xf>
    <xf numFmtId="0" fontId="6" fillId="0" borderId="3" xfId="4" applyFont="1" applyBorder="1" applyAlignment="1">
      <alignment vertical="center"/>
    </xf>
    <xf numFmtId="164" fontId="6" fillId="0" borderId="3" xfId="4" applyNumberFormat="1" applyFont="1" applyBorder="1" applyAlignment="1">
      <alignment horizontal="right" vertical="center"/>
    </xf>
    <xf numFmtId="0" fontId="16" fillId="0" borderId="0" xfId="2" applyFont="1" applyAlignment="1">
      <alignment horizontal="right"/>
    </xf>
    <xf numFmtId="0" fontId="16" fillId="0" borderId="0" xfId="0" applyFont="1" applyAlignment="1">
      <alignment horizontal="right"/>
    </xf>
    <xf numFmtId="164" fontId="9" fillId="3" borderId="3" xfId="2" applyNumberFormat="1" applyFont="1" applyFill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 applyAlignment="1">
      <alignment vertical="center"/>
    </xf>
    <xf numFmtId="0" fontId="20" fillId="0" borderId="0" xfId="0" applyFont="1"/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right" vertical="center"/>
    </xf>
    <xf numFmtId="0" fontId="22" fillId="0" borderId="0" xfId="0" applyFont="1"/>
    <xf numFmtId="0" fontId="23" fillId="0" borderId="2" xfId="0" applyFont="1" applyBorder="1" applyAlignment="1">
      <alignment vertical="center"/>
    </xf>
    <xf numFmtId="164" fontId="23" fillId="0" borderId="2" xfId="0" applyNumberFormat="1" applyFont="1" applyBorder="1" applyAlignment="1">
      <alignment horizontal="right" vertical="center"/>
    </xf>
    <xf numFmtId="0" fontId="0" fillId="0" borderId="2" xfId="0" applyBorder="1" applyAlignment="1">
      <alignment vertical="center" wrapText="1"/>
    </xf>
    <xf numFmtId="0" fontId="21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23" fillId="2" borderId="3" xfId="0" applyFont="1" applyFill="1" applyBorder="1" applyAlignment="1">
      <alignment vertical="center"/>
    </xf>
    <xf numFmtId="164" fontId="23" fillId="2" borderId="3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24" fillId="2" borderId="3" xfId="0" applyNumberFormat="1" applyFont="1" applyFill="1" applyBorder="1" applyAlignment="1">
      <alignment horizontal="right" vertical="center"/>
    </xf>
    <xf numFmtId="0" fontId="24" fillId="2" borderId="3" xfId="0" applyFont="1" applyFill="1" applyBorder="1" applyAlignment="1">
      <alignment vertical="center"/>
    </xf>
    <xf numFmtId="164" fontId="24" fillId="0" borderId="2" xfId="0" applyNumberFormat="1" applyFont="1" applyBorder="1" applyAlignment="1">
      <alignment horizontal="right" vertical="center"/>
    </xf>
    <xf numFmtId="0" fontId="24" fillId="0" borderId="2" xfId="0" applyFont="1" applyBorder="1" applyAlignment="1">
      <alignment vertical="center"/>
    </xf>
    <xf numFmtId="0" fontId="25" fillId="0" borderId="0" xfId="0" applyFont="1"/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horizontal="right" vertical="center"/>
    </xf>
    <xf numFmtId="0" fontId="26" fillId="0" borderId="1" xfId="0" applyFont="1" applyBorder="1" applyAlignment="1">
      <alignment horizontal="left" vertical="center"/>
    </xf>
    <xf numFmtId="0" fontId="27" fillId="0" borderId="0" xfId="0" applyFont="1"/>
    <xf numFmtId="0" fontId="27" fillId="0" borderId="0" xfId="0" applyFont="1" applyAlignment="1">
      <alignment vertical="center"/>
    </xf>
    <xf numFmtId="0" fontId="28" fillId="0" borderId="0" xfId="0" applyFont="1"/>
    <xf numFmtId="0" fontId="29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64" fontId="24" fillId="0" borderId="3" xfId="0" applyNumberFormat="1" applyFont="1" applyBorder="1" applyAlignment="1">
      <alignment horizontal="right" vertical="center"/>
    </xf>
    <xf numFmtId="0" fontId="24" fillId="0" borderId="3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" fillId="0" borderId="0" xfId="4" applyFont="1" applyAlignment="1">
      <alignment horizontal="center" vertical="center"/>
    </xf>
    <xf numFmtId="165" fontId="7" fillId="0" borderId="6" xfId="4" applyNumberFormat="1" applyBorder="1" applyAlignment="1">
      <alignment horizontal="center" vertical="center"/>
    </xf>
    <xf numFmtId="165" fontId="7" fillId="0" borderId="7" xfId="4" applyNumberFormat="1" applyBorder="1" applyAlignment="1">
      <alignment horizontal="center" vertical="center"/>
    </xf>
    <xf numFmtId="0" fontId="7" fillId="0" borderId="6" xfId="4" applyBorder="1" applyAlignment="1">
      <alignment horizontal="center" vertical="center"/>
    </xf>
    <xf numFmtId="0" fontId="7" fillId="0" borderId="7" xfId="4" applyBorder="1" applyAlignment="1">
      <alignment horizontal="center" vertical="center"/>
    </xf>
  </cellXfs>
  <cellStyles count="5">
    <cellStyle name="Comma" xfId="1" builtinId="3"/>
    <cellStyle name="Comma 2" xfId="3" xr:uid="{C21919A7-D846-49E2-AC7D-B83A0B39EED2}"/>
    <cellStyle name="Normal" xfId="0" builtinId="0" customBuiltin="1"/>
    <cellStyle name="Normal 2" xfId="2" xr:uid="{305096E0-8F17-4F15-BA0F-D87CBAE31952}"/>
    <cellStyle name="Normal 3" xfId="4" xr:uid="{917926E4-B424-4977-94C4-B1980FF2E1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457200</xdr:colOff>
      <xdr:row>0</xdr:row>
      <xdr:rowOff>30480</xdr:rowOff>
    </xdr:from>
    <xdr:to>
      <xdr:col>17</xdr:col>
      <xdr:colOff>495300</xdr:colOff>
      <xdr:row>46</xdr:row>
      <xdr:rowOff>45614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F8DAE9-44CD-BF59-A360-01FD7F6C6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4480" y="30480"/>
          <a:ext cx="7170420" cy="69036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441960</xdr:colOff>
          <xdr:row>16</xdr:row>
          <xdr:rowOff>7620</xdr:rowOff>
        </xdr:from>
        <xdr:to>
          <xdr:col>9</xdr:col>
          <xdr:colOff>464820</xdr:colOff>
          <xdr:row>18</xdr:row>
          <xdr:rowOff>76200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7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441960</xdr:colOff>
          <xdr:row>19</xdr:row>
          <xdr:rowOff>68580</xdr:rowOff>
        </xdr:from>
        <xdr:to>
          <xdr:col>9</xdr:col>
          <xdr:colOff>487680</xdr:colOff>
          <xdr:row>21</xdr:row>
          <xdr:rowOff>144780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7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6</xdr:row>
          <xdr:rowOff>45720</xdr:rowOff>
        </xdr:from>
        <xdr:to>
          <xdr:col>6</xdr:col>
          <xdr:colOff>609600</xdr:colOff>
          <xdr:row>7</xdr:row>
          <xdr:rowOff>205740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A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26</xdr:row>
      <xdr:rowOff>68580</xdr:rowOff>
    </xdr:from>
    <xdr:to>
      <xdr:col>5</xdr:col>
      <xdr:colOff>221692</xdr:colOff>
      <xdr:row>60</xdr:row>
      <xdr:rowOff>30903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4F36A1-FD47-0F17-383C-D81D40B12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3924300"/>
          <a:ext cx="8215072" cy="488484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26</xdr:row>
          <xdr:rowOff>114300</xdr:rowOff>
        </xdr:from>
        <xdr:to>
          <xdr:col>6</xdr:col>
          <xdr:colOff>601980</xdr:colOff>
          <xdr:row>29</xdr:row>
          <xdr:rowOff>106680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B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2347E-5924-4A3C-8E59-015BB1274160}">
  <dimension ref="A1:F37"/>
  <sheetViews>
    <sheetView zoomScaleNormal="100" workbookViewId="0">
      <selection activeCell="B43" sqref="B43"/>
    </sheetView>
  </sheetViews>
  <sheetFormatPr defaultRowHeight="11.4" x14ac:dyDescent="0.2"/>
  <cols>
    <col min="1" max="1" width="16" style="70" customWidth="1"/>
    <col min="2" max="2" width="29.375" style="70" customWidth="1"/>
    <col min="3" max="3" width="20.125" style="70" customWidth="1"/>
    <col min="4" max="4" width="22" style="70" customWidth="1"/>
    <col min="5" max="5" width="23" style="70" customWidth="1"/>
    <col min="6" max="6" width="14.375" style="70" customWidth="1"/>
    <col min="7" max="16384" width="9" style="70"/>
  </cols>
  <sheetData>
    <row r="1" spans="1:6" s="93" customFormat="1" ht="16.649999999999999" customHeight="1" x14ac:dyDescent="0.3">
      <c r="A1" s="92" t="s">
        <v>193</v>
      </c>
      <c r="B1" s="92"/>
      <c r="C1" s="92"/>
      <c r="D1" s="92"/>
      <c r="E1" s="92"/>
      <c r="F1" s="92"/>
    </row>
    <row r="2" spans="1:6" s="69" customFormat="1" ht="14.4" customHeight="1" x14ac:dyDescent="0.25">
      <c r="A2" s="94" t="s">
        <v>1</v>
      </c>
      <c r="B2" s="94"/>
      <c r="C2" s="94"/>
      <c r="D2" s="94"/>
      <c r="E2" s="94"/>
      <c r="F2" s="94"/>
    </row>
    <row r="3" spans="1:6" s="69" customFormat="1" ht="14.4" customHeight="1" x14ac:dyDescent="0.25">
      <c r="A3" s="94" t="s">
        <v>2</v>
      </c>
      <c r="B3" s="94"/>
      <c r="C3" s="94"/>
      <c r="D3" s="94"/>
      <c r="E3" s="94"/>
      <c r="F3" s="94"/>
    </row>
    <row r="4" spans="1:6" ht="13.35" customHeight="1" x14ac:dyDescent="0.2"/>
    <row r="5" spans="1:6" s="71" customFormat="1" ht="12.15" customHeight="1" x14ac:dyDescent="0.25">
      <c r="A5" s="95" t="s">
        <v>194</v>
      </c>
      <c r="B5" s="95" t="s">
        <v>3</v>
      </c>
      <c r="C5" s="95" t="s">
        <v>195</v>
      </c>
      <c r="D5" s="96" t="s">
        <v>196</v>
      </c>
      <c r="E5" s="96" t="s">
        <v>197</v>
      </c>
      <c r="F5" s="96" t="s">
        <v>5</v>
      </c>
    </row>
    <row r="6" spans="1:6" ht="10.95" customHeight="1" x14ac:dyDescent="0.2">
      <c r="A6" s="80" t="s">
        <v>198</v>
      </c>
      <c r="B6" s="80" t="s">
        <v>174</v>
      </c>
      <c r="C6" s="80" t="s">
        <v>199</v>
      </c>
      <c r="D6" s="80"/>
      <c r="E6" s="81">
        <v>448963.3</v>
      </c>
      <c r="F6" s="81">
        <v>-446623.27</v>
      </c>
    </row>
    <row r="7" spans="1:6" ht="10.95" customHeight="1" x14ac:dyDescent="0.2">
      <c r="A7" s="97" t="s">
        <v>200</v>
      </c>
      <c r="B7" s="97" t="s">
        <v>173</v>
      </c>
      <c r="C7" s="97" t="s">
        <v>199</v>
      </c>
      <c r="D7" s="97"/>
      <c r="E7" s="98">
        <v>30254.3</v>
      </c>
      <c r="F7" s="98">
        <v>-23760.86</v>
      </c>
    </row>
    <row r="8" spans="1:6" ht="10.95" customHeight="1" x14ac:dyDescent="0.2">
      <c r="A8" s="97" t="s">
        <v>201</v>
      </c>
      <c r="B8" s="97" t="s">
        <v>178</v>
      </c>
      <c r="C8" s="97" t="s">
        <v>202</v>
      </c>
      <c r="D8" s="98">
        <v>619.82000000000005</v>
      </c>
      <c r="E8" s="97"/>
      <c r="F8" s="98">
        <v>567.03</v>
      </c>
    </row>
    <row r="9" spans="1:6" ht="10.95" customHeight="1" x14ac:dyDescent="0.2">
      <c r="A9" s="97" t="s">
        <v>203</v>
      </c>
      <c r="B9" s="97" t="s">
        <v>183</v>
      </c>
      <c r="C9" s="97" t="s">
        <v>202</v>
      </c>
      <c r="D9" s="98">
        <v>49372.95</v>
      </c>
      <c r="E9" s="97"/>
      <c r="F9" s="98">
        <v>50052</v>
      </c>
    </row>
    <row r="10" spans="1:6" ht="10.95" customHeight="1" x14ac:dyDescent="0.2">
      <c r="A10" s="97" t="s">
        <v>204</v>
      </c>
      <c r="B10" s="97" t="s">
        <v>185</v>
      </c>
      <c r="C10" s="97" t="s">
        <v>202</v>
      </c>
      <c r="D10" s="98">
        <v>7190</v>
      </c>
      <c r="E10" s="97"/>
      <c r="F10" s="98">
        <v>7790</v>
      </c>
    </row>
    <row r="11" spans="1:6" ht="10.95" customHeight="1" x14ac:dyDescent="0.2">
      <c r="A11" s="97" t="s">
        <v>205</v>
      </c>
      <c r="B11" s="97" t="s">
        <v>180</v>
      </c>
      <c r="C11" s="97" t="s">
        <v>202</v>
      </c>
      <c r="D11" s="98">
        <v>24000</v>
      </c>
      <c r="E11" s="97"/>
      <c r="F11" s="98">
        <v>23500</v>
      </c>
    </row>
    <row r="12" spans="1:6" ht="10.95" customHeight="1" x14ac:dyDescent="0.2">
      <c r="A12" s="97" t="s">
        <v>206</v>
      </c>
      <c r="B12" s="97" t="s">
        <v>182</v>
      </c>
      <c r="C12" s="97" t="s">
        <v>202</v>
      </c>
      <c r="D12" s="98">
        <v>23725</v>
      </c>
      <c r="E12" s="97"/>
      <c r="F12" s="98">
        <v>7824.65</v>
      </c>
    </row>
    <row r="13" spans="1:6" ht="10.95" customHeight="1" x14ac:dyDescent="0.2">
      <c r="A13" s="97" t="s">
        <v>207</v>
      </c>
      <c r="B13" s="97" t="s">
        <v>65</v>
      </c>
      <c r="C13" s="97" t="s">
        <v>65</v>
      </c>
      <c r="D13" s="98">
        <v>73693.03</v>
      </c>
      <c r="E13" s="97"/>
      <c r="F13" s="98">
        <v>73693.03</v>
      </c>
    </row>
    <row r="14" spans="1:6" ht="10.95" customHeight="1" x14ac:dyDescent="0.2">
      <c r="A14" s="97" t="s">
        <v>208</v>
      </c>
      <c r="B14" s="97" t="s">
        <v>181</v>
      </c>
      <c r="C14" s="97" t="s">
        <v>202</v>
      </c>
      <c r="D14" s="98">
        <v>300</v>
      </c>
      <c r="E14" s="97"/>
      <c r="F14" s="98">
        <v>0</v>
      </c>
    </row>
    <row r="15" spans="1:6" ht="10.95" customHeight="1" x14ac:dyDescent="0.2">
      <c r="A15" s="97" t="s">
        <v>209</v>
      </c>
      <c r="B15" s="97" t="s">
        <v>186</v>
      </c>
      <c r="C15" s="97" t="s">
        <v>202</v>
      </c>
      <c r="D15" s="98">
        <v>41933.339999999997</v>
      </c>
      <c r="E15" s="97"/>
      <c r="F15" s="98">
        <v>41700</v>
      </c>
    </row>
    <row r="16" spans="1:6" ht="10.95" customHeight="1" x14ac:dyDescent="0.2">
      <c r="A16" s="97" t="s">
        <v>210</v>
      </c>
      <c r="B16" s="97" t="s">
        <v>184</v>
      </c>
      <c r="C16" s="97" t="s">
        <v>202</v>
      </c>
      <c r="D16" s="98">
        <v>63.33</v>
      </c>
      <c r="E16" s="97"/>
      <c r="F16" s="98">
        <v>7333.5</v>
      </c>
    </row>
    <row r="17" spans="1:6" ht="10.95" customHeight="1" x14ac:dyDescent="0.2">
      <c r="A17" s="97" t="s">
        <v>211</v>
      </c>
      <c r="B17" s="97" t="s">
        <v>179</v>
      </c>
      <c r="C17" s="97" t="s">
        <v>202</v>
      </c>
      <c r="D17" s="98">
        <v>0</v>
      </c>
      <c r="E17" s="97"/>
      <c r="F17" s="98">
        <v>20035</v>
      </c>
    </row>
    <row r="18" spans="1:6" ht="10.95" customHeight="1" x14ac:dyDescent="0.2">
      <c r="A18" s="97"/>
      <c r="B18" s="97" t="s">
        <v>8</v>
      </c>
      <c r="C18" s="97" t="s">
        <v>7</v>
      </c>
      <c r="D18" s="98">
        <v>58235.42</v>
      </c>
      <c r="E18" s="97"/>
      <c r="F18" s="98">
        <v>47609.96</v>
      </c>
    </row>
    <row r="19" spans="1:6" ht="10.95" customHeight="1" x14ac:dyDescent="0.2">
      <c r="A19" s="97" t="s">
        <v>212</v>
      </c>
      <c r="B19" s="97" t="s">
        <v>14</v>
      </c>
      <c r="C19" s="97" t="s">
        <v>213</v>
      </c>
      <c r="D19" s="98">
        <v>27850</v>
      </c>
      <c r="E19" s="97"/>
      <c r="F19" s="98">
        <v>27850</v>
      </c>
    </row>
    <row r="20" spans="1:6" ht="10.95" customHeight="1" x14ac:dyDescent="0.2">
      <c r="A20" s="97" t="s">
        <v>214</v>
      </c>
      <c r="B20" s="97" t="s">
        <v>13</v>
      </c>
      <c r="C20" s="97" t="s">
        <v>213</v>
      </c>
      <c r="D20" s="98">
        <v>6558680</v>
      </c>
      <c r="E20" s="97"/>
      <c r="F20" s="98">
        <v>6558680</v>
      </c>
    </row>
    <row r="21" spans="1:6" ht="10.95" customHeight="1" x14ac:dyDescent="0.2">
      <c r="A21" s="97" t="s">
        <v>215</v>
      </c>
      <c r="B21" s="97" t="s">
        <v>12</v>
      </c>
      <c r="C21" s="97" t="s">
        <v>213</v>
      </c>
      <c r="D21" s="97"/>
      <c r="E21" s="98">
        <v>27850</v>
      </c>
      <c r="F21" s="98">
        <v>-27850</v>
      </c>
    </row>
    <row r="22" spans="1:6" ht="10.95" customHeight="1" x14ac:dyDescent="0.2">
      <c r="A22" s="97" t="s">
        <v>216</v>
      </c>
      <c r="B22" s="97" t="s">
        <v>11</v>
      </c>
      <c r="C22" s="97" t="s">
        <v>213</v>
      </c>
      <c r="D22" s="97"/>
      <c r="E22" s="98">
        <v>1916019.14</v>
      </c>
      <c r="F22" s="98">
        <v>-1842326.11</v>
      </c>
    </row>
    <row r="23" spans="1:6" ht="10.95" customHeight="1" x14ac:dyDescent="0.2">
      <c r="A23" s="97" t="s">
        <v>217</v>
      </c>
      <c r="B23" s="97" t="s">
        <v>112</v>
      </c>
      <c r="C23" s="97" t="s">
        <v>218</v>
      </c>
      <c r="D23" s="98">
        <v>600</v>
      </c>
      <c r="E23" s="97"/>
      <c r="F23" s="98">
        <v>0</v>
      </c>
    </row>
    <row r="24" spans="1:6" ht="10.95" customHeight="1" x14ac:dyDescent="0.2">
      <c r="A24" s="97" t="s">
        <v>219</v>
      </c>
      <c r="B24" s="97" t="s">
        <v>22</v>
      </c>
      <c r="C24" s="97" t="s">
        <v>220</v>
      </c>
      <c r="D24" s="97"/>
      <c r="E24" s="98">
        <v>412598.49</v>
      </c>
      <c r="F24" s="98">
        <v>-430098.49</v>
      </c>
    </row>
    <row r="25" spans="1:6" ht="10.95" customHeight="1" x14ac:dyDescent="0.2">
      <c r="A25" s="97" t="s">
        <v>221</v>
      </c>
      <c r="B25" s="97" t="s">
        <v>23</v>
      </c>
      <c r="C25" s="97" t="s">
        <v>220</v>
      </c>
      <c r="D25" s="97"/>
      <c r="E25" s="98">
        <v>485478.74</v>
      </c>
      <c r="F25" s="98">
        <v>-506478.74</v>
      </c>
    </row>
    <row r="26" spans="1:6" ht="10.95" customHeight="1" x14ac:dyDescent="0.2">
      <c r="A26" s="97" t="s">
        <v>222</v>
      </c>
      <c r="B26" s="97" t="s">
        <v>25</v>
      </c>
      <c r="C26" s="97" t="s">
        <v>220</v>
      </c>
      <c r="D26" s="97"/>
      <c r="E26" s="98">
        <v>342711.2</v>
      </c>
      <c r="F26" s="98">
        <v>-356211.20000000001</v>
      </c>
    </row>
    <row r="27" spans="1:6" ht="10.95" customHeight="1" x14ac:dyDescent="0.2">
      <c r="A27" s="97" t="s">
        <v>223</v>
      </c>
      <c r="B27" s="97" t="s">
        <v>24</v>
      </c>
      <c r="C27" s="97" t="s">
        <v>220</v>
      </c>
      <c r="D27" s="97"/>
      <c r="E27" s="98">
        <v>398371.37</v>
      </c>
      <c r="F27" s="98">
        <v>-415871.37</v>
      </c>
    </row>
    <row r="28" spans="1:6" ht="10.95" customHeight="1" x14ac:dyDescent="0.2">
      <c r="A28" s="97" t="s">
        <v>224</v>
      </c>
      <c r="B28" s="97" t="s">
        <v>21</v>
      </c>
      <c r="C28" s="97" t="s">
        <v>220</v>
      </c>
      <c r="D28" s="97"/>
      <c r="E28" s="98">
        <v>19720.05</v>
      </c>
      <c r="F28" s="98">
        <v>-19720.05</v>
      </c>
    </row>
    <row r="29" spans="1:6" ht="10.95" customHeight="1" x14ac:dyDescent="0.2">
      <c r="A29" s="97" t="s">
        <v>225</v>
      </c>
      <c r="B29" s="97" t="s">
        <v>26</v>
      </c>
      <c r="C29" s="97" t="s">
        <v>220</v>
      </c>
      <c r="D29" s="97"/>
      <c r="E29" s="98">
        <v>118320.3</v>
      </c>
      <c r="F29" s="98">
        <v>-118320.3</v>
      </c>
    </row>
    <row r="30" spans="1:6" ht="10.95" customHeight="1" x14ac:dyDescent="0.2">
      <c r="A30" s="97" t="s">
        <v>226</v>
      </c>
      <c r="B30" s="97" t="s">
        <v>20</v>
      </c>
      <c r="C30" s="97" t="s">
        <v>220</v>
      </c>
      <c r="D30" s="97"/>
      <c r="E30" s="98">
        <v>5748.39</v>
      </c>
      <c r="F30" s="98">
        <v>-4986.87</v>
      </c>
    </row>
    <row r="31" spans="1:6" ht="10.95" customHeight="1" x14ac:dyDescent="0.2">
      <c r="A31" s="97" t="s">
        <v>227</v>
      </c>
      <c r="B31" s="97" t="s">
        <v>28</v>
      </c>
      <c r="C31" s="97" t="s">
        <v>220</v>
      </c>
      <c r="D31" s="97"/>
      <c r="E31" s="98">
        <v>0</v>
      </c>
      <c r="F31" s="98">
        <v>-20035</v>
      </c>
    </row>
    <row r="32" spans="1:6" ht="10.95" customHeight="1" x14ac:dyDescent="0.2">
      <c r="A32" s="97" t="s">
        <v>228</v>
      </c>
      <c r="B32" s="97" t="s">
        <v>31</v>
      </c>
      <c r="C32" s="97" t="s">
        <v>229</v>
      </c>
      <c r="D32" s="97"/>
      <c r="E32" s="98">
        <v>289676.18</v>
      </c>
      <c r="F32" s="98">
        <v>-523437.7</v>
      </c>
    </row>
    <row r="33" spans="1:6" ht="10.95" customHeight="1" x14ac:dyDescent="0.2">
      <c r="A33" s="97" t="s">
        <v>230</v>
      </c>
      <c r="B33" s="97" t="s">
        <v>19</v>
      </c>
      <c r="C33" s="97" t="s">
        <v>220</v>
      </c>
      <c r="D33" s="97"/>
      <c r="E33" s="98">
        <v>422.92</v>
      </c>
      <c r="F33" s="98">
        <v>0</v>
      </c>
    </row>
    <row r="34" spans="1:6" ht="10.95" customHeight="1" x14ac:dyDescent="0.2">
      <c r="A34" s="97" t="s">
        <v>231</v>
      </c>
      <c r="B34" s="97" t="s">
        <v>27</v>
      </c>
      <c r="C34" s="97" t="s">
        <v>220</v>
      </c>
      <c r="D34" s="97"/>
      <c r="E34" s="98">
        <v>9788.9699999999993</v>
      </c>
      <c r="F34" s="98">
        <v>-8464.59</v>
      </c>
    </row>
    <row r="35" spans="1:6" ht="10.95" customHeight="1" x14ac:dyDescent="0.2">
      <c r="A35" s="97" t="s">
        <v>232</v>
      </c>
      <c r="B35" s="97" t="s">
        <v>38</v>
      </c>
      <c r="C35" s="97" t="s">
        <v>35</v>
      </c>
      <c r="D35" s="97"/>
      <c r="E35" s="98">
        <v>620000</v>
      </c>
      <c r="F35" s="98">
        <v>-620000</v>
      </c>
    </row>
    <row r="36" spans="1:6" ht="10.95" customHeight="1" x14ac:dyDescent="0.2">
      <c r="A36" s="97" t="s">
        <v>233</v>
      </c>
      <c r="B36" s="97" t="s">
        <v>37</v>
      </c>
      <c r="C36" s="97" t="s">
        <v>35</v>
      </c>
      <c r="D36" s="97"/>
      <c r="E36" s="98">
        <v>1740339.54</v>
      </c>
      <c r="F36" s="98">
        <v>-1502450.62</v>
      </c>
    </row>
    <row r="37" spans="1:6" ht="10.95" customHeight="1" x14ac:dyDescent="0.2">
      <c r="A37" s="82" t="s">
        <v>71</v>
      </c>
      <c r="B37" s="82"/>
      <c r="C37" s="82"/>
      <c r="D37" s="99">
        <f>SUM(D6:D36)</f>
        <v>6866262.8899999997</v>
      </c>
      <c r="E37" s="99">
        <f>SUM(E6:E36)</f>
        <v>6866262.8899999987</v>
      </c>
      <c r="F37" s="99">
        <f>SUM(F6:F36)</f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8200-1A7C-4A02-AD2C-977A97B1B931}">
  <dimension ref="A1:C32"/>
  <sheetViews>
    <sheetView showGridLines="0" zoomScale="130" zoomScaleNormal="130" workbookViewId="0">
      <selection activeCell="B35" sqref="B35"/>
    </sheetView>
  </sheetViews>
  <sheetFormatPr defaultRowHeight="11.4" x14ac:dyDescent="0.2"/>
  <cols>
    <col min="1" max="1" width="25.625" customWidth="1"/>
    <col min="2" max="3" width="14.625" customWidth="1"/>
  </cols>
  <sheetData>
    <row r="1" spans="1:3" s="135" customFormat="1" ht="17.399999999999999" x14ac:dyDescent="0.3">
      <c r="A1" s="136" t="s">
        <v>169</v>
      </c>
      <c r="B1" s="136"/>
      <c r="C1" s="136"/>
    </row>
    <row r="2" spans="1:3" s="133" customFormat="1" ht="15" x14ac:dyDescent="0.25">
      <c r="A2" s="134" t="s">
        <v>1</v>
      </c>
      <c r="B2" s="134"/>
      <c r="C2" s="134"/>
    </row>
    <row r="3" spans="1:3" s="133" customFormat="1" ht="15" x14ac:dyDescent="0.25">
      <c r="A3" s="134" t="s">
        <v>54</v>
      </c>
      <c r="B3" s="134"/>
      <c r="C3" s="134"/>
    </row>
    <row r="5" spans="1:3" s="129" customFormat="1" ht="13.2" x14ac:dyDescent="0.25">
      <c r="A5" s="132" t="s">
        <v>3</v>
      </c>
      <c r="B5" s="131" t="s">
        <v>170</v>
      </c>
      <c r="C5" s="131" t="s">
        <v>171</v>
      </c>
    </row>
    <row r="7" spans="1:3" s="129" customFormat="1" ht="13.2" x14ac:dyDescent="0.25">
      <c r="A7" s="130" t="s">
        <v>172</v>
      </c>
      <c r="B7" s="130"/>
      <c r="C7" s="130"/>
    </row>
    <row r="8" spans="1:3" x14ac:dyDescent="0.2">
      <c r="A8" s="13" t="s">
        <v>174</v>
      </c>
      <c r="B8" s="14">
        <v>448963.3</v>
      </c>
      <c r="C8" s="14">
        <v>446623.27</v>
      </c>
    </row>
    <row r="9" spans="1:3" x14ac:dyDescent="0.2">
      <c r="A9" s="9" t="s">
        <v>173</v>
      </c>
      <c r="B9" s="10">
        <v>30254.3</v>
      </c>
      <c r="C9" s="10">
        <v>23760.86</v>
      </c>
    </row>
    <row r="10" spans="1:3" ht="12" x14ac:dyDescent="0.2">
      <c r="A10" s="128" t="s">
        <v>175</v>
      </c>
      <c r="B10" s="127">
        <f>SUM(B8:B9)</f>
        <v>479217.6</v>
      </c>
      <c r="C10" s="127">
        <f>SUM(C8:C9)</f>
        <v>470384.13</v>
      </c>
    </row>
    <row r="12" spans="1:3" ht="12" x14ac:dyDescent="0.2">
      <c r="A12" s="126" t="s">
        <v>176</v>
      </c>
      <c r="B12" s="125">
        <f>(B10 - 0)</f>
        <v>479217.6</v>
      </c>
      <c r="C12" s="125">
        <f>(C10 - 0)</f>
        <v>470384.13</v>
      </c>
    </row>
    <row r="14" spans="1:3" s="129" customFormat="1" ht="13.2" x14ac:dyDescent="0.25">
      <c r="A14" s="130" t="s">
        <v>177</v>
      </c>
      <c r="B14" s="130"/>
      <c r="C14" s="130"/>
    </row>
    <row r="15" spans="1:3" x14ac:dyDescent="0.2">
      <c r="A15" s="13" t="s">
        <v>178</v>
      </c>
      <c r="B15" s="14">
        <v>619.82000000000005</v>
      </c>
      <c r="C15" s="14">
        <v>567.03</v>
      </c>
    </row>
    <row r="16" spans="1:3" x14ac:dyDescent="0.2">
      <c r="A16" s="9" t="s">
        <v>65</v>
      </c>
      <c r="B16" s="10">
        <v>73693.03</v>
      </c>
      <c r="C16" s="10">
        <v>73693.03</v>
      </c>
    </row>
    <row r="17" spans="1:3" x14ac:dyDescent="0.2">
      <c r="A17" s="9" t="s">
        <v>180</v>
      </c>
      <c r="B17" s="10">
        <v>24000</v>
      </c>
      <c r="C17" s="10">
        <v>23500</v>
      </c>
    </row>
    <row r="18" spans="1:3" x14ac:dyDescent="0.2">
      <c r="A18" s="9" t="s">
        <v>181</v>
      </c>
      <c r="B18" s="10">
        <v>300</v>
      </c>
      <c r="C18" s="10">
        <v>0</v>
      </c>
    </row>
    <row r="19" spans="1:3" x14ac:dyDescent="0.2">
      <c r="A19" s="9" t="s">
        <v>182</v>
      </c>
      <c r="B19" s="10">
        <v>23725</v>
      </c>
      <c r="C19" s="10">
        <v>7824.65</v>
      </c>
    </row>
    <row r="20" spans="1:3" x14ac:dyDescent="0.2">
      <c r="A20" s="9" t="s">
        <v>183</v>
      </c>
      <c r="B20" s="10">
        <v>49372.95</v>
      </c>
      <c r="C20" s="10">
        <v>50052</v>
      </c>
    </row>
    <row r="21" spans="1:3" x14ac:dyDescent="0.2">
      <c r="A21" s="9" t="s">
        <v>185</v>
      </c>
      <c r="B21" s="10">
        <v>7240</v>
      </c>
      <c r="C21" s="10">
        <v>7790</v>
      </c>
    </row>
    <row r="22" spans="1:3" x14ac:dyDescent="0.2">
      <c r="A22" s="9" t="s">
        <v>186</v>
      </c>
      <c r="B22" s="10">
        <v>41933.339999999997</v>
      </c>
      <c r="C22" s="10">
        <v>41700</v>
      </c>
    </row>
    <row r="23" spans="1:3" ht="12" x14ac:dyDescent="0.2">
      <c r="A23" s="128" t="s">
        <v>187</v>
      </c>
      <c r="B23" s="127">
        <f>SUM(B15:B22)</f>
        <v>220884.13999999998</v>
      </c>
      <c r="C23" s="127">
        <f>SUM(C15:C22)</f>
        <v>205126.71</v>
      </c>
    </row>
    <row r="25" spans="1:3" ht="12" x14ac:dyDescent="0.2">
      <c r="A25" s="126" t="s">
        <v>451</v>
      </c>
      <c r="B25" s="125">
        <f>((B12 + 0) - B23)</f>
        <v>258333.46</v>
      </c>
      <c r="C25" s="125">
        <f>((C12 + 0) - C23)</f>
        <v>265257.42000000004</v>
      </c>
    </row>
    <row r="27" spans="1:3" s="129" customFormat="1" ht="13.2" x14ac:dyDescent="0.25">
      <c r="A27" s="130" t="s">
        <v>450</v>
      </c>
      <c r="B27" s="130"/>
      <c r="C27" s="130"/>
    </row>
    <row r="28" spans="1:3" x14ac:dyDescent="0.2">
      <c r="A28" s="13" t="s">
        <v>179</v>
      </c>
      <c r="B28" s="14">
        <v>19538.5</v>
      </c>
      <c r="C28" s="14">
        <v>20035</v>
      </c>
    </row>
    <row r="29" spans="1:3" x14ac:dyDescent="0.2">
      <c r="A29" s="9" t="s">
        <v>184</v>
      </c>
      <c r="B29" s="10">
        <v>63.33</v>
      </c>
      <c r="C29" s="10">
        <v>7333.5</v>
      </c>
    </row>
    <row r="30" spans="1:3" ht="12" x14ac:dyDescent="0.2">
      <c r="A30" s="128" t="s">
        <v>449</v>
      </c>
      <c r="B30" s="127">
        <f>SUM(B28:B29)</f>
        <v>19601.830000000002</v>
      </c>
      <c r="C30" s="127">
        <f>SUM(C28:C29)</f>
        <v>27368.5</v>
      </c>
    </row>
    <row r="32" spans="1:3" ht="12" x14ac:dyDescent="0.2">
      <c r="A32" s="126" t="s">
        <v>448</v>
      </c>
      <c r="B32" s="125">
        <f>(B25 - B30)</f>
        <v>238731.63</v>
      </c>
      <c r="C32" s="125">
        <f>(C25 - C30)</f>
        <v>237888.92000000004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105D-C2F2-4EF3-A0A8-9A2DB92A7823}">
  <dimension ref="A1:D46"/>
  <sheetViews>
    <sheetView showGridLines="0" zoomScaleNormal="100" workbookViewId="0">
      <selection activeCell="B35" sqref="B35"/>
    </sheetView>
  </sheetViews>
  <sheetFormatPr defaultRowHeight="11.4" x14ac:dyDescent="0.2"/>
  <cols>
    <col min="1" max="1" width="1.375" customWidth="1"/>
    <col min="2" max="2" width="29.375" customWidth="1"/>
    <col min="3" max="4" width="16.875" customWidth="1"/>
  </cols>
  <sheetData>
    <row r="1" spans="1:4" s="135" customFormat="1" ht="16.649999999999999" customHeight="1" x14ac:dyDescent="0.3">
      <c r="A1" s="136" t="s">
        <v>0</v>
      </c>
      <c r="B1" s="136"/>
      <c r="C1" s="136"/>
      <c r="D1" s="136"/>
    </row>
    <row r="2" spans="1:4" s="133" customFormat="1" ht="14.4" customHeight="1" x14ac:dyDescent="0.25">
      <c r="A2" s="134" t="s">
        <v>1</v>
      </c>
      <c r="B2" s="134"/>
      <c r="C2" s="134"/>
      <c r="D2" s="134"/>
    </row>
    <row r="3" spans="1:4" s="133" customFormat="1" ht="14.4" customHeight="1" x14ac:dyDescent="0.25">
      <c r="A3" s="134" t="s">
        <v>2</v>
      </c>
      <c r="B3" s="134"/>
      <c r="C3" s="134"/>
      <c r="D3" s="134"/>
    </row>
    <row r="4" spans="1:4" ht="13.35" customHeight="1" x14ac:dyDescent="0.2"/>
    <row r="5" spans="1:4" s="129" customFormat="1" ht="12.15" customHeight="1" x14ac:dyDescent="0.25">
      <c r="A5" s="130"/>
      <c r="B5" s="132" t="s">
        <v>3</v>
      </c>
      <c r="C5" s="131" t="s">
        <v>4</v>
      </c>
      <c r="D5" s="131" t="s">
        <v>5</v>
      </c>
    </row>
    <row r="6" spans="1:4" ht="13.35" customHeight="1" x14ac:dyDescent="0.2"/>
    <row r="7" spans="1:4" s="129" customFormat="1" ht="12.15" customHeight="1" x14ac:dyDescent="0.25">
      <c r="A7" s="130" t="s">
        <v>6</v>
      </c>
      <c r="B7" s="130"/>
      <c r="C7" s="130"/>
      <c r="D7" s="130"/>
    </row>
    <row r="8" spans="1:4" ht="10.95" customHeight="1" x14ac:dyDescent="0.2">
      <c r="A8" s="137"/>
      <c r="B8" s="137" t="s">
        <v>7</v>
      </c>
      <c r="C8" s="137"/>
      <c r="D8" s="137"/>
    </row>
    <row r="9" spans="1:4" ht="10.95" customHeight="1" x14ac:dyDescent="0.2">
      <c r="B9" s="9" t="s">
        <v>8</v>
      </c>
      <c r="C9" s="10">
        <v>58235.42</v>
      </c>
      <c r="D9" s="10">
        <v>47609.96</v>
      </c>
    </row>
    <row r="10" spans="1:4" ht="10.95" customHeight="1" x14ac:dyDescent="0.2">
      <c r="B10" s="128" t="s">
        <v>9</v>
      </c>
      <c r="C10" s="127">
        <f>C9</f>
        <v>58235.42</v>
      </c>
      <c r="D10" s="127">
        <f>D9</f>
        <v>47609.96</v>
      </c>
    </row>
    <row r="11" spans="1:4" ht="10.95" customHeight="1" x14ac:dyDescent="0.2">
      <c r="A11" s="137"/>
      <c r="B11" s="137" t="s">
        <v>111</v>
      </c>
      <c r="C11" s="137"/>
      <c r="D11" s="137"/>
    </row>
    <row r="12" spans="1:4" ht="10.95" customHeight="1" x14ac:dyDescent="0.2">
      <c r="B12" s="9" t="s">
        <v>112</v>
      </c>
      <c r="C12" s="10">
        <v>600</v>
      </c>
      <c r="D12" s="10">
        <v>0</v>
      </c>
    </row>
    <row r="13" spans="1:4" ht="10.95" customHeight="1" x14ac:dyDescent="0.2">
      <c r="B13" s="128" t="s">
        <v>113</v>
      </c>
      <c r="C13" s="127">
        <f>C12</f>
        <v>600</v>
      </c>
      <c r="D13" s="127">
        <f>D12</f>
        <v>0</v>
      </c>
    </row>
    <row r="14" spans="1:4" ht="10.95" customHeight="1" x14ac:dyDescent="0.2">
      <c r="A14" s="137"/>
      <c r="B14" s="137" t="s">
        <v>10</v>
      </c>
      <c r="C14" s="137"/>
      <c r="D14" s="137"/>
    </row>
    <row r="15" spans="1:4" ht="10.95" customHeight="1" x14ac:dyDescent="0.2">
      <c r="B15" s="9" t="s">
        <v>11</v>
      </c>
      <c r="C15" s="10">
        <v>-1916019.14</v>
      </c>
      <c r="D15" s="10">
        <v>-1842326.11</v>
      </c>
    </row>
    <row r="16" spans="1:4" ht="10.95" customHeight="1" x14ac:dyDescent="0.2">
      <c r="B16" s="9" t="s">
        <v>12</v>
      </c>
      <c r="C16" s="10">
        <v>-27850</v>
      </c>
      <c r="D16" s="10">
        <v>-27850</v>
      </c>
    </row>
    <row r="17" spans="1:4" ht="10.95" customHeight="1" x14ac:dyDescent="0.2">
      <c r="B17" s="9" t="s">
        <v>13</v>
      </c>
      <c r="C17" s="10">
        <v>6558680</v>
      </c>
      <c r="D17" s="10">
        <v>6558680</v>
      </c>
    </row>
    <row r="18" spans="1:4" ht="10.95" customHeight="1" x14ac:dyDescent="0.2">
      <c r="B18" s="9" t="s">
        <v>14</v>
      </c>
      <c r="C18" s="10">
        <v>27850</v>
      </c>
      <c r="D18" s="10">
        <v>27850</v>
      </c>
    </row>
    <row r="19" spans="1:4" ht="10.95" customHeight="1" x14ac:dyDescent="0.2">
      <c r="B19" s="128" t="s">
        <v>15</v>
      </c>
      <c r="C19" s="127">
        <f>SUM(C15:C18)</f>
        <v>4642660.8600000003</v>
      </c>
      <c r="D19" s="127">
        <f>SUM(D15:D18)</f>
        <v>4716353.8899999997</v>
      </c>
    </row>
    <row r="20" spans="1:4" ht="10.95" customHeight="1" x14ac:dyDescent="0.2">
      <c r="A20" s="128" t="s">
        <v>16</v>
      </c>
      <c r="C20" s="127">
        <f>(0 + ((C10 + C13) + C19))</f>
        <v>4701496.28</v>
      </c>
      <c r="D20" s="127">
        <f>(0 + ((D10 + D13) + D19))</f>
        <v>4763963.8499999996</v>
      </c>
    </row>
    <row r="21" spans="1:4" ht="13.35" customHeight="1" x14ac:dyDescent="0.2"/>
    <row r="22" spans="1:4" s="129" customFormat="1" ht="12.15" customHeight="1" x14ac:dyDescent="0.25">
      <c r="A22" s="130" t="s">
        <v>17</v>
      </c>
      <c r="B22" s="130"/>
      <c r="C22" s="130"/>
      <c r="D22" s="130"/>
    </row>
    <row r="23" spans="1:4" ht="10.95" customHeight="1" x14ac:dyDescent="0.2">
      <c r="A23" s="137"/>
      <c r="B23" s="137" t="s">
        <v>18</v>
      </c>
      <c r="C23" s="137"/>
      <c r="D23" s="137"/>
    </row>
    <row r="24" spans="1:4" ht="10.95" customHeight="1" x14ac:dyDescent="0.2">
      <c r="B24" s="9" t="s">
        <v>19</v>
      </c>
      <c r="C24" s="10">
        <v>422.92</v>
      </c>
      <c r="D24" s="10">
        <v>0</v>
      </c>
    </row>
    <row r="25" spans="1:4" ht="10.95" customHeight="1" x14ac:dyDescent="0.2">
      <c r="B25" s="9" t="s">
        <v>20</v>
      </c>
      <c r="C25" s="10">
        <v>5798.39</v>
      </c>
      <c r="D25" s="10">
        <v>4986.87</v>
      </c>
    </row>
    <row r="26" spans="1:4" ht="10.95" customHeight="1" x14ac:dyDescent="0.2">
      <c r="B26" s="9" t="s">
        <v>21</v>
      </c>
      <c r="C26" s="10">
        <v>19720.05</v>
      </c>
      <c r="D26" s="10">
        <v>19720.05</v>
      </c>
    </row>
    <row r="27" spans="1:4" ht="10.95" customHeight="1" x14ac:dyDescent="0.2">
      <c r="B27" s="9" t="s">
        <v>22</v>
      </c>
      <c r="C27" s="10">
        <v>412598.49</v>
      </c>
      <c r="D27" s="10">
        <v>430098.49</v>
      </c>
    </row>
    <row r="28" spans="1:4" ht="10.95" customHeight="1" x14ac:dyDescent="0.2">
      <c r="B28" s="9" t="s">
        <v>23</v>
      </c>
      <c r="C28" s="10">
        <v>485478.74</v>
      </c>
      <c r="D28" s="10">
        <v>506478.74</v>
      </c>
    </row>
    <row r="29" spans="1:4" ht="10.95" customHeight="1" x14ac:dyDescent="0.2">
      <c r="B29" s="9" t="s">
        <v>24</v>
      </c>
      <c r="C29" s="10">
        <v>398371.37</v>
      </c>
      <c r="D29" s="10">
        <v>415871.37</v>
      </c>
    </row>
    <row r="30" spans="1:4" ht="10.95" customHeight="1" x14ac:dyDescent="0.2">
      <c r="B30" s="9" t="s">
        <v>25</v>
      </c>
      <c r="C30" s="10">
        <v>342711.2</v>
      </c>
      <c r="D30" s="10">
        <v>356211.20000000001</v>
      </c>
    </row>
    <row r="31" spans="1:4" ht="10.95" customHeight="1" x14ac:dyDescent="0.2">
      <c r="B31" s="9" t="s">
        <v>26</v>
      </c>
      <c r="C31" s="10">
        <v>118320.3</v>
      </c>
      <c r="D31" s="10">
        <v>118320.3</v>
      </c>
    </row>
    <row r="32" spans="1:4" ht="10.95" customHeight="1" x14ac:dyDescent="0.2">
      <c r="B32" s="9" t="s">
        <v>27</v>
      </c>
      <c r="C32" s="10">
        <v>9788.9699999999993</v>
      </c>
      <c r="D32" s="10">
        <v>8464.59</v>
      </c>
    </row>
    <row r="33" spans="1:4" ht="10.95" customHeight="1" x14ac:dyDescent="0.2">
      <c r="B33" s="9" t="s">
        <v>28</v>
      </c>
      <c r="C33" s="10">
        <v>19538.5</v>
      </c>
      <c r="D33" s="10">
        <v>20035</v>
      </c>
    </row>
    <row r="34" spans="1:4" ht="10.95" customHeight="1" x14ac:dyDescent="0.2">
      <c r="B34" s="128" t="s">
        <v>29</v>
      </c>
      <c r="C34" s="127">
        <f>SUM(C24:C33)</f>
        <v>1812748.93</v>
      </c>
      <c r="D34" s="127">
        <f>SUM(D24:D33)</f>
        <v>1880186.61</v>
      </c>
    </row>
    <row r="35" spans="1:4" ht="10.95" customHeight="1" x14ac:dyDescent="0.2">
      <c r="A35" s="137"/>
      <c r="B35" s="137" t="s">
        <v>30</v>
      </c>
      <c r="C35" s="137"/>
      <c r="D35" s="137"/>
    </row>
    <row r="36" spans="1:4" ht="10.95" customHeight="1" x14ac:dyDescent="0.2">
      <c r="B36" s="9" t="s">
        <v>31</v>
      </c>
      <c r="C36" s="10">
        <v>289676.18</v>
      </c>
      <c r="D36" s="10">
        <v>523437.7</v>
      </c>
    </row>
    <row r="37" spans="1:4" ht="10.95" customHeight="1" x14ac:dyDescent="0.2">
      <c r="B37" s="128" t="s">
        <v>32</v>
      </c>
      <c r="C37" s="127">
        <f>C36</f>
        <v>289676.18</v>
      </c>
      <c r="D37" s="127">
        <f>D36</f>
        <v>523437.7</v>
      </c>
    </row>
    <row r="38" spans="1:4" ht="10.95" customHeight="1" x14ac:dyDescent="0.2">
      <c r="A38" s="128" t="s">
        <v>33</v>
      </c>
      <c r="C38" s="127">
        <f>(0 + (C34 + C37))</f>
        <v>2102425.11</v>
      </c>
      <c r="D38" s="127">
        <f>(0 + (D34 + D37))</f>
        <v>2403624.31</v>
      </c>
    </row>
    <row r="39" spans="1:4" ht="13.35" customHeight="1" x14ac:dyDescent="0.2"/>
    <row r="40" spans="1:4" ht="10.95" customHeight="1" x14ac:dyDescent="0.2">
      <c r="B40" s="126" t="s">
        <v>34</v>
      </c>
      <c r="C40" s="125">
        <f>(C20 - C38)</f>
        <v>2599071.1700000004</v>
      </c>
      <c r="D40" s="125">
        <f>(D20 - D38)</f>
        <v>2360339.5399999996</v>
      </c>
    </row>
    <row r="41" spans="1:4" ht="13.35" customHeight="1" x14ac:dyDescent="0.2"/>
    <row r="42" spans="1:4" s="129" customFormat="1" ht="12.15" customHeight="1" x14ac:dyDescent="0.25">
      <c r="A42" s="130" t="s">
        <v>35</v>
      </c>
      <c r="B42" s="130"/>
      <c r="C42" s="130"/>
      <c r="D42" s="130"/>
    </row>
    <row r="43" spans="1:4" ht="10.95" customHeight="1" x14ac:dyDescent="0.2">
      <c r="B43" s="13" t="s">
        <v>36</v>
      </c>
      <c r="C43" s="14">
        <v>238731.63</v>
      </c>
      <c r="D43" s="14">
        <v>237888.92</v>
      </c>
    </row>
    <row r="44" spans="1:4" ht="10.95" customHeight="1" x14ac:dyDescent="0.2">
      <c r="B44" s="9" t="s">
        <v>37</v>
      </c>
      <c r="C44" s="10">
        <v>1740339.54</v>
      </c>
      <c r="D44" s="10">
        <v>1502450.62</v>
      </c>
    </row>
    <row r="45" spans="1:4" ht="10.95" customHeight="1" x14ac:dyDescent="0.2">
      <c r="B45" s="9" t="s">
        <v>38</v>
      </c>
      <c r="C45" s="10">
        <v>620000</v>
      </c>
      <c r="D45" s="10">
        <v>620000</v>
      </c>
    </row>
    <row r="46" spans="1:4" ht="10.95" customHeight="1" x14ac:dyDescent="0.2">
      <c r="A46" s="128" t="s">
        <v>39</v>
      </c>
      <c r="C46" s="127">
        <f>SUM(C43:C45)</f>
        <v>2599071.17</v>
      </c>
      <c r="D46" s="127">
        <f>SUM(D43:D45)</f>
        <v>2360339.54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A0C0-A919-4B3D-A8EC-63C047DD6DB9}">
  <dimension ref="A1:G545"/>
  <sheetViews>
    <sheetView showGridLines="0" tabSelected="1" zoomScaleNormal="100" workbookViewId="0">
      <selection activeCell="A531" sqref="A531:XFD545"/>
    </sheetView>
  </sheetViews>
  <sheetFormatPr defaultRowHeight="11.4" x14ac:dyDescent="0.2"/>
  <cols>
    <col min="1" max="1" width="27.375" customWidth="1"/>
    <col min="2" max="2" width="26.125" customWidth="1"/>
    <col min="3" max="3" width="74.75" customWidth="1"/>
    <col min="4" max="4" width="20.5" customWidth="1"/>
    <col min="5" max="6" width="12.875" customWidth="1"/>
    <col min="7" max="7" width="19.375" customWidth="1"/>
  </cols>
  <sheetData>
    <row r="1" spans="1:7" s="135" customFormat="1" ht="16.649999999999999" customHeight="1" x14ac:dyDescent="0.3">
      <c r="A1" s="136" t="s">
        <v>128</v>
      </c>
      <c r="B1" s="136"/>
      <c r="C1" s="136"/>
      <c r="D1" s="136"/>
      <c r="E1" s="136"/>
      <c r="F1" s="136"/>
      <c r="G1" s="136"/>
    </row>
    <row r="2" spans="1:7" s="133" customFormat="1" ht="14.4" customHeight="1" x14ac:dyDescent="0.25">
      <c r="A2" s="134" t="s">
        <v>1</v>
      </c>
      <c r="B2" s="134"/>
      <c r="C2" s="134"/>
      <c r="D2" s="134"/>
      <c r="E2" s="134"/>
      <c r="F2" s="134"/>
      <c r="G2" s="134"/>
    </row>
    <row r="3" spans="1:7" s="133" customFormat="1" ht="14.4" customHeight="1" x14ac:dyDescent="0.25">
      <c r="A3" s="134" t="s">
        <v>110</v>
      </c>
      <c r="B3" s="134"/>
      <c r="C3" s="134"/>
      <c r="D3" s="134"/>
      <c r="E3" s="134"/>
      <c r="F3" s="134"/>
      <c r="G3" s="134"/>
    </row>
    <row r="4" spans="1:7" ht="13.35" customHeight="1" x14ac:dyDescent="0.2"/>
    <row r="5" spans="1:7" s="129" customFormat="1" ht="12.15" customHeight="1" x14ac:dyDescent="0.25">
      <c r="A5" s="132" t="s">
        <v>41</v>
      </c>
      <c r="B5" s="132" t="s">
        <v>129</v>
      </c>
      <c r="C5" s="132" t="s">
        <v>42</v>
      </c>
      <c r="D5" s="132" t="s">
        <v>43</v>
      </c>
      <c r="E5" s="131" t="s">
        <v>130</v>
      </c>
      <c r="F5" s="131" t="s">
        <v>131</v>
      </c>
      <c r="G5" s="131" t="s">
        <v>132</v>
      </c>
    </row>
    <row r="6" spans="1:7" ht="13.35" customHeight="1" x14ac:dyDescent="0.2"/>
    <row r="7" spans="1:7" s="129" customFormat="1" ht="12.15" hidden="1" customHeight="1" x14ac:dyDescent="0.25">
      <c r="A7" s="140" t="s">
        <v>11</v>
      </c>
      <c r="B7" s="140"/>
      <c r="C7" s="140"/>
      <c r="D7" s="140"/>
      <c r="E7" s="140"/>
      <c r="F7" s="140"/>
      <c r="G7" s="140"/>
    </row>
    <row r="8" spans="1:7" ht="10.95" hidden="1" customHeight="1" x14ac:dyDescent="0.2">
      <c r="A8" s="139" t="s">
        <v>135</v>
      </c>
      <c r="B8" s="139"/>
      <c r="C8" s="139"/>
      <c r="D8" s="139"/>
      <c r="E8" s="138">
        <v>0</v>
      </c>
      <c r="F8" s="138">
        <v>1842326.11</v>
      </c>
      <c r="G8" s="138">
        <f>(E8 - F8)</f>
        <v>-1842326.11</v>
      </c>
    </row>
    <row r="9" spans="1:7" ht="10.95" hidden="1" customHeight="1" x14ac:dyDescent="0.2">
      <c r="A9" s="15">
        <v>45322</v>
      </c>
      <c r="B9" s="13"/>
      <c r="C9" s="13" t="s">
        <v>234</v>
      </c>
      <c r="D9" s="13"/>
      <c r="E9" s="14">
        <v>0</v>
      </c>
      <c r="F9" s="14">
        <v>6141.09</v>
      </c>
      <c r="G9" s="14">
        <f t="shared" ref="G9:G20" si="0">((G8 + E9) - F9)</f>
        <v>-1848467.2000000002</v>
      </c>
    </row>
    <row r="10" spans="1:7" ht="10.95" hidden="1" customHeight="1" x14ac:dyDescent="0.2">
      <c r="A10" s="16">
        <v>45351</v>
      </c>
      <c r="B10" s="9"/>
      <c r="C10" s="9" t="s">
        <v>235</v>
      </c>
      <c r="D10" s="9"/>
      <c r="E10" s="10">
        <v>0</v>
      </c>
      <c r="F10" s="10">
        <v>6141.08</v>
      </c>
      <c r="G10" s="10">
        <f t="shared" si="0"/>
        <v>-1854608.2800000003</v>
      </c>
    </row>
    <row r="11" spans="1:7" ht="10.95" hidden="1" customHeight="1" x14ac:dyDescent="0.2">
      <c r="A11" s="16">
        <v>45382</v>
      </c>
      <c r="B11" s="9"/>
      <c r="C11" s="9" t="s">
        <v>236</v>
      </c>
      <c r="D11" s="9"/>
      <c r="E11" s="10">
        <v>0</v>
      </c>
      <c r="F11" s="10">
        <v>6141.09</v>
      </c>
      <c r="G11" s="10">
        <f t="shared" si="0"/>
        <v>-1860749.3700000003</v>
      </c>
    </row>
    <row r="12" spans="1:7" ht="10.95" hidden="1" customHeight="1" x14ac:dyDescent="0.2">
      <c r="A12" s="16">
        <v>45412</v>
      </c>
      <c r="B12" s="9"/>
      <c r="C12" s="9" t="s">
        <v>237</v>
      </c>
      <c r="D12" s="9"/>
      <c r="E12" s="10">
        <v>0</v>
      </c>
      <c r="F12" s="10">
        <v>6141.08</v>
      </c>
      <c r="G12" s="10">
        <f t="shared" si="0"/>
        <v>-1866890.4500000004</v>
      </c>
    </row>
    <row r="13" spans="1:7" ht="10.95" hidden="1" customHeight="1" x14ac:dyDescent="0.2">
      <c r="A13" s="16">
        <v>45443</v>
      </c>
      <c r="B13" s="9"/>
      <c r="C13" s="9" t="s">
        <v>238</v>
      </c>
      <c r="D13" s="9"/>
      <c r="E13" s="10">
        <v>0</v>
      </c>
      <c r="F13" s="10">
        <v>6141.09</v>
      </c>
      <c r="G13" s="10">
        <f t="shared" si="0"/>
        <v>-1873031.5400000005</v>
      </c>
    </row>
    <row r="14" spans="1:7" ht="10.95" hidden="1" customHeight="1" x14ac:dyDescent="0.2">
      <c r="A14" s="16">
        <v>45473</v>
      </c>
      <c r="B14" s="9"/>
      <c r="C14" s="9" t="s">
        <v>239</v>
      </c>
      <c r="D14" s="9"/>
      <c r="E14" s="10">
        <v>0</v>
      </c>
      <c r="F14" s="10">
        <v>6141.08</v>
      </c>
      <c r="G14" s="10">
        <f t="shared" si="0"/>
        <v>-1879172.6200000006</v>
      </c>
    </row>
    <row r="15" spans="1:7" ht="10.95" hidden="1" customHeight="1" x14ac:dyDescent="0.2">
      <c r="A15" s="16">
        <v>45504</v>
      </c>
      <c r="B15" s="9"/>
      <c r="C15" s="9" t="s">
        <v>240</v>
      </c>
      <c r="D15" s="9"/>
      <c r="E15" s="10">
        <v>0</v>
      </c>
      <c r="F15" s="10">
        <v>6141.09</v>
      </c>
      <c r="G15" s="10">
        <f t="shared" si="0"/>
        <v>-1885313.7100000007</v>
      </c>
    </row>
    <row r="16" spans="1:7" ht="10.95" hidden="1" customHeight="1" x14ac:dyDescent="0.2">
      <c r="A16" s="16">
        <v>45535</v>
      </c>
      <c r="B16" s="9"/>
      <c r="C16" s="9" t="s">
        <v>241</v>
      </c>
      <c r="D16" s="9"/>
      <c r="E16" s="10">
        <v>0</v>
      </c>
      <c r="F16" s="10">
        <v>6141.09</v>
      </c>
      <c r="G16" s="10">
        <f t="shared" si="0"/>
        <v>-1891454.8000000007</v>
      </c>
    </row>
    <row r="17" spans="1:7" ht="10.95" hidden="1" customHeight="1" x14ac:dyDescent="0.2">
      <c r="A17" s="16">
        <v>45565</v>
      </c>
      <c r="B17" s="9"/>
      <c r="C17" s="9" t="s">
        <v>242</v>
      </c>
      <c r="D17" s="9"/>
      <c r="E17" s="10">
        <v>0</v>
      </c>
      <c r="F17" s="10">
        <v>6141.08</v>
      </c>
      <c r="G17" s="10">
        <f t="shared" si="0"/>
        <v>-1897595.8800000008</v>
      </c>
    </row>
    <row r="18" spans="1:7" ht="10.95" hidden="1" customHeight="1" x14ac:dyDescent="0.2">
      <c r="A18" s="16">
        <v>45596</v>
      </c>
      <c r="B18" s="9"/>
      <c r="C18" s="9" t="s">
        <v>243</v>
      </c>
      <c r="D18" s="9"/>
      <c r="E18" s="10">
        <v>0</v>
      </c>
      <c r="F18" s="10">
        <v>6141.09</v>
      </c>
      <c r="G18" s="10">
        <f t="shared" si="0"/>
        <v>-1903736.9700000009</v>
      </c>
    </row>
    <row r="19" spans="1:7" ht="10.95" hidden="1" customHeight="1" x14ac:dyDescent="0.2">
      <c r="A19" s="16">
        <v>45626</v>
      </c>
      <c r="B19" s="9"/>
      <c r="C19" s="9" t="s">
        <v>244</v>
      </c>
      <c r="D19" s="9"/>
      <c r="E19" s="10">
        <v>0</v>
      </c>
      <c r="F19" s="10">
        <v>6141.08</v>
      </c>
      <c r="G19" s="10">
        <f t="shared" si="0"/>
        <v>-1909878.050000001</v>
      </c>
    </row>
    <row r="20" spans="1:7" ht="10.95" hidden="1" customHeight="1" x14ac:dyDescent="0.2">
      <c r="A20" s="16">
        <v>45657</v>
      </c>
      <c r="B20" s="9"/>
      <c r="C20" s="9" t="s">
        <v>245</v>
      </c>
      <c r="D20" s="9"/>
      <c r="E20" s="10">
        <v>0</v>
      </c>
      <c r="F20" s="10">
        <v>6141.09</v>
      </c>
      <c r="G20" s="10">
        <f t="shared" si="0"/>
        <v>-1916019.1400000011</v>
      </c>
    </row>
    <row r="21" spans="1:7" ht="10.95" hidden="1" customHeight="1" x14ac:dyDescent="0.2">
      <c r="A21" s="128" t="s">
        <v>246</v>
      </c>
      <c r="B21" s="128"/>
      <c r="C21" s="128"/>
      <c r="D21" s="128"/>
      <c r="E21" s="127">
        <f>SUM(E9:E20)</f>
        <v>0</v>
      </c>
      <c r="F21" s="127">
        <f>SUM(F9:F20)</f>
        <v>73693.03</v>
      </c>
      <c r="G21" s="127">
        <f>G20</f>
        <v>-1916019.1400000011</v>
      </c>
    </row>
    <row r="22" spans="1:7" ht="10.95" hidden="1" customHeight="1" x14ac:dyDescent="0.2">
      <c r="A22" s="139" t="s">
        <v>142</v>
      </c>
      <c r="B22" s="139"/>
      <c r="C22" s="139"/>
      <c r="D22" s="139"/>
      <c r="E22" s="138">
        <v>0</v>
      </c>
      <c r="F22" s="138">
        <v>1916019.14</v>
      </c>
      <c r="G22" s="138">
        <f>G20</f>
        <v>-1916019.1400000011</v>
      </c>
    </row>
    <row r="23" spans="1:7" ht="13.35" hidden="1" customHeight="1" x14ac:dyDescent="0.2"/>
    <row r="24" spans="1:7" s="129" customFormat="1" ht="12.15" hidden="1" customHeight="1" x14ac:dyDescent="0.25">
      <c r="A24" s="140" t="s">
        <v>12</v>
      </c>
      <c r="B24" s="140"/>
      <c r="C24" s="140"/>
      <c r="D24" s="140"/>
      <c r="E24" s="140"/>
      <c r="F24" s="140"/>
      <c r="G24" s="140"/>
    </row>
    <row r="25" spans="1:7" ht="10.95" hidden="1" customHeight="1" x14ac:dyDescent="0.2">
      <c r="A25" s="139" t="s">
        <v>135</v>
      </c>
      <c r="B25" s="139"/>
      <c r="C25" s="139"/>
      <c r="D25" s="139"/>
      <c r="E25" s="138">
        <v>0</v>
      </c>
      <c r="F25" s="138">
        <v>27850</v>
      </c>
      <c r="G25" s="138">
        <f>(E25 - F25)</f>
        <v>-27850</v>
      </c>
    </row>
    <row r="26" spans="1:7" ht="10.95" hidden="1" customHeight="1" x14ac:dyDescent="0.2">
      <c r="A26" s="13"/>
      <c r="B26" s="13"/>
      <c r="C26" s="13" t="s">
        <v>453</v>
      </c>
      <c r="D26" s="13"/>
      <c r="E26" s="14">
        <v>0</v>
      </c>
      <c r="F26" s="14">
        <v>0</v>
      </c>
      <c r="G26" s="14">
        <f>((G25 + E26) - F26)</f>
        <v>-27850</v>
      </c>
    </row>
    <row r="27" spans="1:7" ht="10.95" hidden="1" customHeight="1" x14ac:dyDescent="0.2">
      <c r="A27" s="128" t="s">
        <v>461</v>
      </c>
      <c r="B27" s="128"/>
      <c r="C27" s="128"/>
      <c r="D27" s="128"/>
      <c r="E27" s="127">
        <f>E26</f>
        <v>0</v>
      </c>
      <c r="F27" s="127">
        <f>F26</f>
        <v>0</v>
      </c>
      <c r="G27" s="127">
        <f>G26</f>
        <v>-27850</v>
      </c>
    </row>
    <row r="28" spans="1:7" ht="10.95" hidden="1" customHeight="1" x14ac:dyDescent="0.2">
      <c r="A28" s="139" t="s">
        <v>142</v>
      </c>
      <c r="B28" s="139"/>
      <c r="C28" s="139"/>
      <c r="D28" s="139"/>
      <c r="E28" s="138">
        <v>0</v>
      </c>
      <c r="F28" s="138">
        <v>27850</v>
      </c>
      <c r="G28" s="138">
        <f>G26</f>
        <v>-27850</v>
      </c>
    </row>
    <row r="29" spans="1:7" ht="13.35" hidden="1" customHeight="1" x14ac:dyDescent="0.2"/>
    <row r="30" spans="1:7" s="129" customFormat="1" ht="12.15" hidden="1" customHeight="1" x14ac:dyDescent="0.25">
      <c r="A30" s="140" t="s">
        <v>19</v>
      </c>
      <c r="B30" s="140"/>
      <c r="C30" s="140"/>
      <c r="D30" s="140"/>
      <c r="E30" s="140"/>
      <c r="F30" s="140"/>
      <c r="G30" s="140"/>
    </row>
    <row r="31" spans="1:7" ht="10.95" hidden="1" customHeight="1" x14ac:dyDescent="0.2">
      <c r="A31" s="139" t="s">
        <v>135</v>
      </c>
      <c r="B31" s="139"/>
      <c r="C31" s="139"/>
      <c r="D31" s="139"/>
      <c r="E31" s="138">
        <v>0</v>
      </c>
      <c r="F31" s="138">
        <v>0</v>
      </c>
      <c r="G31" s="138">
        <f>(F31 - E31)</f>
        <v>0</v>
      </c>
    </row>
    <row r="32" spans="1:7" ht="10.95" hidden="1" customHeight="1" x14ac:dyDescent="0.2">
      <c r="A32" s="15">
        <v>45292</v>
      </c>
      <c r="B32" s="13" t="s">
        <v>136</v>
      </c>
      <c r="C32" s="13" t="s">
        <v>84</v>
      </c>
      <c r="D32" s="13" t="s">
        <v>247</v>
      </c>
      <c r="E32" s="14">
        <v>0</v>
      </c>
      <c r="F32" s="14">
        <v>4546.3900000000003</v>
      </c>
      <c r="G32" s="14">
        <f t="shared" ref="G32:G63" si="1">((G31 + F32) - E32)</f>
        <v>4546.3900000000003</v>
      </c>
    </row>
    <row r="33" spans="1:7" ht="10.95" hidden="1" customHeight="1" x14ac:dyDescent="0.2">
      <c r="A33" s="16">
        <v>45301</v>
      </c>
      <c r="B33" s="9" t="s">
        <v>136</v>
      </c>
      <c r="C33" s="9" t="s">
        <v>248</v>
      </c>
      <c r="D33" s="9" t="s">
        <v>249</v>
      </c>
      <c r="E33" s="10">
        <v>0</v>
      </c>
      <c r="F33" s="10">
        <v>1400</v>
      </c>
      <c r="G33" s="10">
        <f t="shared" si="1"/>
        <v>5946.39</v>
      </c>
    </row>
    <row r="34" spans="1:7" ht="10.95" hidden="1" customHeight="1" x14ac:dyDescent="0.2">
      <c r="A34" s="16">
        <v>45306</v>
      </c>
      <c r="B34" s="9" t="s">
        <v>250</v>
      </c>
      <c r="C34" s="9" t="s">
        <v>251</v>
      </c>
      <c r="D34" s="9" t="s">
        <v>249</v>
      </c>
      <c r="E34" s="10">
        <v>1400</v>
      </c>
      <c r="F34" s="10">
        <v>0</v>
      </c>
      <c r="G34" s="10">
        <f t="shared" si="1"/>
        <v>4546.3900000000003</v>
      </c>
    </row>
    <row r="35" spans="1:7" ht="10.95" hidden="1" customHeight="1" x14ac:dyDescent="0.2">
      <c r="A35" s="16">
        <v>45308</v>
      </c>
      <c r="B35" s="9" t="s">
        <v>250</v>
      </c>
      <c r="C35" s="9" t="s">
        <v>252</v>
      </c>
      <c r="D35" s="9" t="s">
        <v>247</v>
      </c>
      <c r="E35" s="10">
        <v>4546.3900000000003</v>
      </c>
      <c r="F35" s="10">
        <v>0</v>
      </c>
      <c r="G35" s="10">
        <f t="shared" si="1"/>
        <v>0</v>
      </c>
    </row>
    <row r="36" spans="1:7" ht="10.95" hidden="1" customHeight="1" x14ac:dyDescent="0.2">
      <c r="A36" s="16">
        <v>45323</v>
      </c>
      <c r="B36" s="9" t="s">
        <v>136</v>
      </c>
      <c r="C36" s="9" t="s">
        <v>84</v>
      </c>
      <c r="D36" s="9" t="s">
        <v>253</v>
      </c>
      <c r="E36" s="10">
        <v>0</v>
      </c>
      <c r="F36" s="10">
        <v>4546.3900000000003</v>
      </c>
      <c r="G36" s="10">
        <f t="shared" si="1"/>
        <v>4546.3900000000003</v>
      </c>
    </row>
    <row r="37" spans="1:7" ht="10.95" hidden="1" customHeight="1" x14ac:dyDescent="0.2">
      <c r="A37" s="16">
        <v>45338</v>
      </c>
      <c r="B37" s="9" t="s">
        <v>250</v>
      </c>
      <c r="C37" s="9" t="s">
        <v>252</v>
      </c>
      <c r="D37" s="9" t="s">
        <v>253</v>
      </c>
      <c r="E37" s="10">
        <v>4546.3900000000003</v>
      </c>
      <c r="F37" s="10">
        <v>0</v>
      </c>
      <c r="G37" s="10">
        <f t="shared" si="1"/>
        <v>0</v>
      </c>
    </row>
    <row r="38" spans="1:7" ht="10.95" hidden="1" customHeight="1" x14ac:dyDescent="0.2">
      <c r="A38" s="16">
        <v>45352</v>
      </c>
      <c r="B38" s="9" t="s">
        <v>136</v>
      </c>
      <c r="C38" s="9" t="s">
        <v>84</v>
      </c>
      <c r="D38" s="9" t="s">
        <v>254</v>
      </c>
      <c r="E38" s="10">
        <v>0</v>
      </c>
      <c r="F38" s="10">
        <v>4546.3900000000003</v>
      </c>
      <c r="G38" s="10">
        <f t="shared" si="1"/>
        <v>4546.3900000000003</v>
      </c>
    </row>
    <row r="39" spans="1:7" ht="10.95" hidden="1" customHeight="1" x14ac:dyDescent="0.2">
      <c r="A39" s="16">
        <v>45362</v>
      </c>
      <c r="B39" s="9" t="s">
        <v>136</v>
      </c>
      <c r="C39" s="9" t="s">
        <v>248</v>
      </c>
      <c r="D39" s="9" t="s">
        <v>255</v>
      </c>
      <c r="E39" s="10">
        <v>0</v>
      </c>
      <c r="F39" s="10">
        <v>390</v>
      </c>
      <c r="G39" s="10">
        <f t="shared" si="1"/>
        <v>4936.3900000000003</v>
      </c>
    </row>
    <row r="40" spans="1:7" ht="10.95" hidden="1" customHeight="1" x14ac:dyDescent="0.2">
      <c r="A40" s="16">
        <v>45371</v>
      </c>
      <c r="B40" s="9" t="s">
        <v>250</v>
      </c>
      <c r="C40" s="9" t="s">
        <v>252</v>
      </c>
      <c r="D40" s="9" t="s">
        <v>254</v>
      </c>
      <c r="E40" s="10">
        <v>4546.3900000000003</v>
      </c>
      <c r="F40" s="10">
        <v>0</v>
      </c>
      <c r="G40" s="10">
        <f t="shared" si="1"/>
        <v>390</v>
      </c>
    </row>
    <row r="41" spans="1:7" ht="10.95" hidden="1" customHeight="1" x14ac:dyDescent="0.2">
      <c r="A41" s="16">
        <v>45383</v>
      </c>
      <c r="B41" s="9" t="s">
        <v>136</v>
      </c>
      <c r="C41" s="9" t="s">
        <v>84</v>
      </c>
      <c r="D41" s="9" t="s">
        <v>256</v>
      </c>
      <c r="E41" s="10">
        <v>0</v>
      </c>
      <c r="F41" s="10">
        <v>4546.3900000000003</v>
      </c>
      <c r="G41" s="10">
        <f t="shared" si="1"/>
        <v>4936.3900000000003</v>
      </c>
    </row>
    <row r="42" spans="1:7" ht="10.95" hidden="1" customHeight="1" x14ac:dyDescent="0.2">
      <c r="A42" s="16">
        <v>45383</v>
      </c>
      <c r="B42" s="9" t="s">
        <v>136</v>
      </c>
      <c r="C42" s="9" t="s">
        <v>248</v>
      </c>
      <c r="D42" s="9" t="s">
        <v>257</v>
      </c>
      <c r="E42" s="10">
        <v>0</v>
      </c>
      <c r="F42" s="10">
        <v>750</v>
      </c>
      <c r="G42" s="10">
        <f t="shared" si="1"/>
        <v>5686.39</v>
      </c>
    </row>
    <row r="43" spans="1:7" ht="10.95" hidden="1" customHeight="1" x14ac:dyDescent="0.2">
      <c r="A43" s="16">
        <v>45383</v>
      </c>
      <c r="B43" s="9" t="s">
        <v>136</v>
      </c>
      <c r="C43" s="9" t="s">
        <v>258</v>
      </c>
      <c r="D43" s="9" t="s">
        <v>154</v>
      </c>
      <c r="E43" s="10">
        <v>0</v>
      </c>
      <c r="F43" s="10">
        <v>23500</v>
      </c>
      <c r="G43" s="10">
        <f t="shared" si="1"/>
        <v>29186.39</v>
      </c>
    </row>
    <row r="44" spans="1:7" ht="10.95" hidden="1" customHeight="1" x14ac:dyDescent="0.2">
      <c r="A44" s="16">
        <v>45383</v>
      </c>
      <c r="B44" s="9" t="s">
        <v>136</v>
      </c>
      <c r="C44" s="9" t="s">
        <v>259</v>
      </c>
      <c r="D44" s="9" t="s">
        <v>260</v>
      </c>
      <c r="E44" s="10">
        <v>0</v>
      </c>
      <c r="F44" s="10">
        <v>2450</v>
      </c>
      <c r="G44" s="10">
        <f t="shared" si="1"/>
        <v>31636.39</v>
      </c>
    </row>
    <row r="45" spans="1:7" ht="10.95" hidden="1" customHeight="1" x14ac:dyDescent="0.2">
      <c r="A45" s="16">
        <v>45387</v>
      </c>
      <c r="B45" s="9" t="s">
        <v>250</v>
      </c>
      <c r="C45" s="9" t="s">
        <v>261</v>
      </c>
      <c r="D45" s="9" t="s">
        <v>154</v>
      </c>
      <c r="E45" s="10">
        <v>23500</v>
      </c>
      <c r="F45" s="10">
        <v>0</v>
      </c>
      <c r="G45" s="10">
        <f t="shared" si="1"/>
        <v>8136.3899999999994</v>
      </c>
    </row>
    <row r="46" spans="1:7" ht="10.95" hidden="1" customHeight="1" x14ac:dyDescent="0.2">
      <c r="A46" s="16">
        <v>45393</v>
      </c>
      <c r="B46" s="9" t="s">
        <v>250</v>
      </c>
      <c r="C46" s="9" t="s">
        <v>251</v>
      </c>
      <c r="D46" s="9" t="s">
        <v>255</v>
      </c>
      <c r="E46" s="10">
        <v>390</v>
      </c>
      <c r="F46" s="10">
        <v>0</v>
      </c>
      <c r="G46" s="10">
        <f t="shared" si="1"/>
        <v>7746.3899999999994</v>
      </c>
    </row>
    <row r="47" spans="1:7" ht="10.95" hidden="1" customHeight="1" x14ac:dyDescent="0.2">
      <c r="A47" s="16">
        <v>45397</v>
      </c>
      <c r="B47" s="9" t="s">
        <v>250</v>
      </c>
      <c r="C47" s="9" t="s">
        <v>251</v>
      </c>
      <c r="D47" s="9" t="s">
        <v>257</v>
      </c>
      <c r="E47" s="10">
        <v>750</v>
      </c>
      <c r="F47" s="10">
        <v>0</v>
      </c>
      <c r="G47" s="10">
        <f t="shared" si="1"/>
        <v>6996.3899999999994</v>
      </c>
    </row>
    <row r="48" spans="1:7" ht="10.95" hidden="1" customHeight="1" x14ac:dyDescent="0.2">
      <c r="A48" s="16">
        <v>45398</v>
      </c>
      <c r="B48" s="9" t="s">
        <v>250</v>
      </c>
      <c r="C48" s="9" t="s">
        <v>252</v>
      </c>
      <c r="D48" s="9" t="s">
        <v>256</v>
      </c>
      <c r="E48" s="10">
        <v>4546.3900000000003</v>
      </c>
      <c r="F48" s="10">
        <v>0</v>
      </c>
      <c r="G48" s="10">
        <f t="shared" si="1"/>
        <v>2449.9999999999991</v>
      </c>
    </row>
    <row r="49" spans="1:7" ht="10.95" hidden="1" customHeight="1" x14ac:dyDescent="0.2">
      <c r="A49" s="16">
        <v>45412</v>
      </c>
      <c r="B49" s="9" t="s">
        <v>250</v>
      </c>
      <c r="C49" s="9" t="s">
        <v>262</v>
      </c>
      <c r="D49" s="9" t="s">
        <v>260</v>
      </c>
      <c r="E49" s="10">
        <v>2450</v>
      </c>
      <c r="F49" s="10">
        <v>0</v>
      </c>
      <c r="G49" s="10">
        <f t="shared" si="1"/>
        <v>-9.0949470177292824E-13</v>
      </c>
    </row>
    <row r="50" spans="1:7" ht="10.95" hidden="1" customHeight="1" x14ac:dyDescent="0.2">
      <c r="A50" s="16">
        <v>45413</v>
      </c>
      <c r="B50" s="9" t="s">
        <v>136</v>
      </c>
      <c r="C50" s="9" t="s">
        <v>84</v>
      </c>
      <c r="D50" s="9" t="s">
        <v>263</v>
      </c>
      <c r="E50" s="10">
        <v>0</v>
      </c>
      <c r="F50" s="10">
        <v>4546.3900000000003</v>
      </c>
      <c r="G50" s="10">
        <f t="shared" si="1"/>
        <v>4546.3899999999994</v>
      </c>
    </row>
    <row r="51" spans="1:7" ht="10.95" hidden="1" customHeight="1" x14ac:dyDescent="0.2">
      <c r="A51" s="16">
        <v>45427</v>
      </c>
      <c r="B51" s="9" t="s">
        <v>136</v>
      </c>
      <c r="C51" s="9" t="s">
        <v>264</v>
      </c>
      <c r="D51" s="9" t="s">
        <v>144</v>
      </c>
      <c r="E51" s="10">
        <v>0</v>
      </c>
      <c r="F51" s="10">
        <v>6000</v>
      </c>
      <c r="G51" s="10">
        <f t="shared" si="1"/>
        <v>10546.39</v>
      </c>
    </row>
    <row r="52" spans="1:7" ht="10.95" hidden="1" customHeight="1" x14ac:dyDescent="0.2">
      <c r="A52" s="16">
        <v>45427</v>
      </c>
      <c r="B52" s="9" t="s">
        <v>136</v>
      </c>
      <c r="C52" s="9" t="s">
        <v>265</v>
      </c>
      <c r="D52" s="9" t="s">
        <v>149</v>
      </c>
      <c r="E52" s="10">
        <v>0</v>
      </c>
      <c r="F52" s="10">
        <v>5000</v>
      </c>
      <c r="G52" s="10">
        <f t="shared" si="1"/>
        <v>15546.39</v>
      </c>
    </row>
    <row r="53" spans="1:7" ht="10.95" hidden="1" customHeight="1" x14ac:dyDescent="0.2">
      <c r="A53" s="16">
        <v>45427</v>
      </c>
      <c r="B53" s="9" t="s">
        <v>136</v>
      </c>
      <c r="C53" s="9" t="s">
        <v>266</v>
      </c>
      <c r="D53" s="9" t="s">
        <v>138</v>
      </c>
      <c r="E53" s="10">
        <v>0</v>
      </c>
      <c r="F53" s="10">
        <v>5000</v>
      </c>
      <c r="G53" s="10">
        <f t="shared" si="1"/>
        <v>20546.39</v>
      </c>
    </row>
    <row r="54" spans="1:7" ht="10.95" hidden="1" customHeight="1" x14ac:dyDescent="0.2">
      <c r="A54" s="16">
        <v>45427</v>
      </c>
      <c r="B54" s="9" t="s">
        <v>136</v>
      </c>
      <c r="C54" s="9" t="s">
        <v>258</v>
      </c>
      <c r="D54" s="9" t="s">
        <v>156</v>
      </c>
      <c r="E54" s="10">
        <v>0</v>
      </c>
      <c r="F54" s="10">
        <v>4000</v>
      </c>
      <c r="G54" s="10">
        <f t="shared" si="1"/>
        <v>24546.39</v>
      </c>
    </row>
    <row r="55" spans="1:7" ht="10.95" hidden="1" customHeight="1" x14ac:dyDescent="0.2">
      <c r="A55" s="16">
        <v>45428</v>
      </c>
      <c r="B55" s="9" t="s">
        <v>250</v>
      </c>
      <c r="C55" s="9" t="s">
        <v>252</v>
      </c>
      <c r="D55" s="9" t="s">
        <v>263</v>
      </c>
      <c r="E55" s="10">
        <v>4546.3900000000003</v>
      </c>
      <c r="F55" s="10">
        <v>0</v>
      </c>
      <c r="G55" s="10">
        <f t="shared" si="1"/>
        <v>20000</v>
      </c>
    </row>
    <row r="56" spans="1:7" ht="10.95" hidden="1" customHeight="1" x14ac:dyDescent="0.2">
      <c r="A56" s="16">
        <v>45429</v>
      </c>
      <c r="B56" s="9" t="s">
        <v>250</v>
      </c>
      <c r="C56" s="9" t="s">
        <v>261</v>
      </c>
      <c r="D56" s="9" t="s">
        <v>156</v>
      </c>
      <c r="E56" s="10">
        <v>4000</v>
      </c>
      <c r="F56" s="10">
        <v>0</v>
      </c>
      <c r="G56" s="10">
        <f t="shared" si="1"/>
        <v>16000</v>
      </c>
    </row>
    <row r="57" spans="1:7" ht="10.95" hidden="1" customHeight="1" x14ac:dyDescent="0.2">
      <c r="A57" s="16">
        <v>45429</v>
      </c>
      <c r="B57" s="9" t="s">
        <v>250</v>
      </c>
      <c r="C57" s="9" t="s">
        <v>267</v>
      </c>
      <c r="D57" s="9" t="s">
        <v>149</v>
      </c>
      <c r="E57" s="10">
        <v>5000</v>
      </c>
      <c r="F57" s="10">
        <v>0</v>
      </c>
      <c r="G57" s="10">
        <f t="shared" si="1"/>
        <v>11000</v>
      </c>
    </row>
    <row r="58" spans="1:7" ht="10.95" hidden="1" customHeight="1" x14ac:dyDescent="0.2">
      <c r="A58" s="16">
        <v>45429</v>
      </c>
      <c r="B58" s="9" t="s">
        <v>250</v>
      </c>
      <c r="C58" s="9" t="s">
        <v>268</v>
      </c>
      <c r="D58" s="9" t="s">
        <v>138</v>
      </c>
      <c r="E58" s="10">
        <v>5000</v>
      </c>
      <c r="F58" s="10">
        <v>0</v>
      </c>
      <c r="G58" s="10">
        <f t="shared" si="1"/>
        <v>6000</v>
      </c>
    </row>
    <row r="59" spans="1:7" ht="10.95" hidden="1" customHeight="1" x14ac:dyDescent="0.2">
      <c r="A59" s="16">
        <v>45429</v>
      </c>
      <c r="B59" s="9" t="s">
        <v>250</v>
      </c>
      <c r="C59" s="9" t="s">
        <v>269</v>
      </c>
      <c r="D59" s="9" t="s">
        <v>144</v>
      </c>
      <c r="E59" s="10">
        <v>6000</v>
      </c>
      <c r="F59" s="10">
        <v>0</v>
      </c>
      <c r="G59" s="10">
        <f t="shared" si="1"/>
        <v>0</v>
      </c>
    </row>
    <row r="60" spans="1:7" ht="10.95" hidden="1" customHeight="1" x14ac:dyDescent="0.2">
      <c r="A60" s="16">
        <v>45444</v>
      </c>
      <c r="B60" s="9" t="s">
        <v>136</v>
      </c>
      <c r="C60" s="9" t="s">
        <v>84</v>
      </c>
      <c r="D60" s="9" t="s">
        <v>270</v>
      </c>
      <c r="E60" s="10">
        <v>0</v>
      </c>
      <c r="F60" s="10">
        <v>4440.67</v>
      </c>
      <c r="G60" s="10">
        <f t="shared" si="1"/>
        <v>4440.67</v>
      </c>
    </row>
    <row r="61" spans="1:7" ht="10.95" hidden="1" customHeight="1" x14ac:dyDescent="0.2">
      <c r="A61" s="16">
        <v>45464</v>
      </c>
      <c r="B61" s="9" t="s">
        <v>250</v>
      </c>
      <c r="C61" s="9" t="s">
        <v>252</v>
      </c>
      <c r="D61" s="9" t="s">
        <v>270</v>
      </c>
      <c r="E61" s="10">
        <v>4440.67</v>
      </c>
      <c r="F61" s="10">
        <v>0</v>
      </c>
      <c r="G61" s="10">
        <f t="shared" si="1"/>
        <v>0</v>
      </c>
    </row>
    <row r="62" spans="1:7" ht="10.95" hidden="1" customHeight="1" x14ac:dyDescent="0.2">
      <c r="A62" s="16">
        <v>45474</v>
      </c>
      <c r="B62" s="9" t="s">
        <v>136</v>
      </c>
      <c r="C62" s="9" t="s">
        <v>84</v>
      </c>
      <c r="D62" s="9" t="s">
        <v>271</v>
      </c>
      <c r="E62" s="10">
        <v>0</v>
      </c>
      <c r="F62" s="10">
        <v>4440.66</v>
      </c>
      <c r="G62" s="10">
        <f t="shared" si="1"/>
        <v>4440.66</v>
      </c>
    </row>
    <row r="63" spans="1:7" ht="10.95" hidden="1" customHeight="1" x14ac:dyDescent="0.2">
      <c r="A63" s="16">
        <v>45478</v>
      </c>
      <c r="B63" s="9" t="s">
        <v>136</v>
      </c>
      <c r="C63" s="9" t="s">
        <v>248</v>
      </c>
      <c r="D63" s="9" t="s">
        <v>272</v>
      </c>
      <c r="E63" s="10">
        <v>0</v>
      </c>
      <c r="F63" s="10">
        <v>700</v>
      </c>
      <c r="G63" s="10">
        <f t="shared" si="1"/>
        <v>5140.66</v>
      </c>
    </row>
    <row r="64" spans="1:7" ht="10.95" hidden="1" customHeight="1" x14ac:dyDescent="0.2">
      <c r="A64" s="16">
        <v>45481</v>
      </c>
      <c r="B64" s="9" t="s">
        <v>250</v>
      </c>
      <c r="C64" s="9" t="s">
        <v>251</v>
      </c>
      <c r="D64" s="9" t="s">
        <v>272</v>
      </c>
      <c r="E64" s="10">
        <v>700</v>
      </c>
      <c r="F64" s="10">
        <v>0</v>
      </c>
      <c r="G64" s="10">
        <f t="shared" ref="G64:G95" si="2">((G63 + F64) - E64)</f>
        <v>4440.66</v>
      </c>
    </row>
    <row r="65" spans="1:7" ht="10.95" hidden="1" customHeight="1" x14ac:dyDescent="0.2">
      <c r="A65" s="16">
        <v>45491</v>
      </c>
      <c r="B65" s="9" t="s">
        <v>250</v>
      </c>
      <c r="C65" s="9" t="s">
        <v>252</v>
      </c>
      <c r="D65" s="9" t="s">
        <v>271</v>
      </c>
      <c r="E65" s="10">
        <v>4440.66</v>
      </c>
      <c r="F65" s="10">
        <v>0</v>
      </c>
      <c r="G65" s="10">
        <f t="shared" si="2"/>
        <v>0</v>
      </c>
    </row>
    <row r="66" spans="1:7" ht="10.95" hidden="1" customHeight="1" x14ac:dyDescent="0.2">
      <c r="A66" s="16">
        <v>45505</v>
      </c>
      <c r="B66" s="9" t="s">
        <v>136</v>
      </c>
      <c r="C66" s="9" t="s">
        <v>84</v>
      </c>
      <c r="D66" s="9" t="s">
        <v>273</v>
      </c>
      <c r="E66" s="10">
        <v>0</v>
      </c>
      <c r="F66" s="10">
        <v>4440.66</v>
      </c>
      <c r="G66" s="10">
        <f t="shared" si="2"/>
        <v>4440.66</v>
      </c>
    </row>
    <row r="67" spans="1:7" ht="10.95" hidden="1" customHeight="1" x14ac:dyDescent="0.2">
      <c r="A67" s="16">
        <v>45505</v>
      </c>
      <c r="B67" s="9" t="s">
        <v>136</v>
      </c>
      <c r="C67" s="9" t="s">
        <v>248</v>
      </c>
      <c r="D67" s="9" t="s">
        <v>274</v>
      </c>
      <c r="E67" s="10">
        <v>0</v>
      </c>
      <c r="F67" s="10">
        <v>800</v>
      </c>
      <c r="G67" s="10">
        <f t="shared" si="2"/>
        <v>5240.66</v>
      </c>
    </row>
    <row r="68" spans="1:7" ht="10.95" hidden="1" customHeight="1" x14ac:dyDescent="0.2">
      <c r="A68" s="16">
        <v>45520</v>
      </c>
      <c r="B68" s="9" t="s">
        <v>136</v>
      </c>
      <c r="C68" s="9" t="s">
        <v>258</v>
      </c>
      <c r="D68" s="9" t="s">
        <v>157</v>
      </c>
      <c r="E68" s="10">
        <v>0</v>
      </c>
      <c r="F68" s="10">
        <v>5000</v>
      </c>
      <c r="G68" s="10">
        <f t="shared" si="2"/>
        <v>10240.66</v>
      </c>
    </row>
    <row r="69" spans="1:7" ht="10.95" hidden="1" customHeight="1" x14ac:dyDescent="0.2">
      <c r="A69" s="16">
        <v>45520</v>
      </c>
      <c r="B69" s="9" t="s">
        <v>136</v>
      </c>
      <c r="C69" s="9" t="s">
        <v>266</v>
      </c>
      <c r="D69" s="9" t="s">
        <v>139</v>
      </c>
      <c r="E69" s="10">
        <v>0</v>
      </c>
      <c r="F69" s="10">
        <v>6250</v>
      </c>
      <c r="G69" s="10">
        <f t="shared" si="2"/>
        <v>16490.66</v>
      </c>
    </row>
    <row r="70" spans="1:7" ht="10.95" hidden="1" customHeight="1" x14ac:dyDescent="0.2">
      <c r="A70" s="16">
        <v>45520</v>
      </c>
      <c r="B70" s="9" t="s">
        <v>136</v>
      </c>
      <c r="C70" s="9" t="s">
        <v>265</v>
      </c>
      <c r="D70" s="9" t="s">
        <v>150</v>
      </c>
      <c r="E70" s="10">
        <v>0</v>
      </c>
      <c r="F70" s="10">
        <v>6250</v>
      </c>
      <c r="G70" s="10">
        <f t="shared" si="2"/>
        <v>22740.66</v>
      </c>
    </row>
    <row r="71" spans="1:7" ht="10.95" hidden="1" customHeight="1" x14ac:dyDescent="0.2">
      <c r="A71" s="16">
        <v>45520</v>
      </c>
      <c r="B71" s="9" t="s">
        <v>136</v>
      </c>
      <c r="C71" s="9" t="s">
        <v>264</v>
      </c>
      <c r="D71" s="9" t="s">
        <v>145</v>
      </c>
      <c r="E71" s="10">
        <v>0</v>
      </c>
      <c r="F71" s="10">
        <v>7500</v>
      </c>
      <c r="G71" s="10">
        <f t="shared" si="2"/>
        <v>30240.66</v>
      </c>
    </row>
    <row r="72" spans="1:7" ht="10.95" hidden="1" customHeight="1" x14ac:dyDescent="0.2">
      <c r="A72" s="16">
        <v>45523</v>
      </c>
      <c r="B72" s="9" t="s">
        <v>250</v>
      </c>
      <c r="C72" s="9" t="s">
        <v>252</v>
      </c>
      <c r="D72" s="9" t="s">
        <v>273</v>
      </c>
      <c r="E72" s="10">
        <v>4440.66</v>
      </c>
      <c r="F72" s="10">
        <v>0</v>
      </c>
      <c r="G72" s="10">
        <f t="shared" si="2"/>
        <v>25800</v>
      </c>
    </row>
    <row r="73" spans="1:7" ht="10.95" hidden="1" customHeight="1" x14ac:dyDescent="0.2">
      <c r="A73" s="16">
        <v>45527</v>
      </c>
      <c r="B73" s="9" t="s">
        <v>250</v>
      </c>
      <c r="C73" s="9" t="s">
        <v>269</v>
      </c>
      <c r="D73" s="9" t="s">
        <v>145</v>
      </c>
      <c r="E73" s="10">
        <v>7500</v>
      </c>
      <c r="F73" s="10">
        <v>0</v>
      </c>
      <c r="G73" s="10">
        <f t="shared" si="2"/>
        <v>18300</v>
      </c>
    </row>
    <row r="74" spans="1:7" ht="10.95" hidden="1" customHeight="1" x14ac:dyDescent="0.2">
      <c r="A74" s="16">
        <v>45527</v>
      </c>
      <c r="B74" s="9" t="s">
        <v>250</v>
      </c>
      <c r="C74" s="9" t="s">
        <v>261</v>
      </c>
      <c r="D74" s="9" t="s">
        <v>157</v>
      </c>
      <c r="E74" s="10">
        <v>5000</v>
      </c>
      <c r="F74" s="10">
        <v>0</v>
      </c>
      <c r="G74" s="10">
        <f t="shared" si="2"/>
        <v>13300</v>
      </c>
    </row>
    <row r="75" spans="1:7" ht="10.95" hidden="1" customHeight="1" x14ac:dyDescent="0.2">
      <c r="A75" s="16">
        <v>45527</v>
      </c>
      <c r="B75" s="9" t="s">
        <v>250</v>
      </c>
      <c r="C75" s="9" t="s">
        <v>268</v>
      </c>
      <c r="D75" s="9" t="s">
        <v>139</v>
      </c>
      <c r="E75" s="10">
        <v>6250</v>
      </c>
      <c r="F75" s="10">
        <v>0</v>
      </c>
      <c r="G75" s="10">
        <f t="shared" si="2"/>
        <v>7050</v>
      </c>
    </row>
    <row r="76" spans="1:7" ht="10.95" hidden="1" customHeight="1" x14ac:dyDescent="0.2">
      <c r="A76" s="16">
        <v>45527</v>
      </c>
      <c r="B76" s="9" t="s">
        <v>250</v>
      </c>
      <c r="C76" s="9" t="s">
        <v>267</v>
      </c>
      <c r="D76" s="9" t="s">
        <v>150</v>
      </c>
      <c r="E76" s="10">
        <v>6250</v>
      </c>
      <c r="F76" s="10">
        <v>0</v>
      </c>
      <c r="G76" s="10">
        <f t="shared" si="2"/>
        <v>800</v>
      </c>
    </row>
    <row r="77" spans="1:7" ht="10.95" hidden="1" customHeight="1" x14ac:dyDescent="0.2">
      <c r="A77" s="16">
        <v>45536</v>
      </c>
      <c r="B77" s="9" t="s">
        <v>136</v>
      </c>
      <c r="C77" s="9" t="s">
        <v>84</v>
      </c>
      <c r="D77" s="9" t="s">
        <v>275</v>
      </c>
      <c r="E77" s="10">
        <v>0</v>
      </c>
      <c r="F77" s="10">
        <v>4440.66</v>
      </c>
      <c r="G77" s="10">
        <f t="shared" si="2"/>
        <v>5240.66</v>
      </c>
    </row>
    <row r="78" spans="1:7" ht="10.95" hidden="1" customHeight="1" x14ac:dyDescent="0.2">
      <c r="A78" s="16">
        <v>45537</v>
      </c>
      <c r="B78" s="9" t="s">
        <v>250</v>
      </c>
      <c r="C78" s="9" t="s">
        <v>251</v>
      </c>
      <c r="D78" s="9" t="s">
        <v>274</v>
      </c>
      <c r="E78" s="10">
        <v>800</v>
      </c>
      <c r="F78" s="10">
        <v>0</v>
      </c>
      <c r="G78" s="10">
        <f t="shared" si="2"/>
        <v>4440.66</v>
      </c>
    </row>
    <row r="79" spans="1:7" ht="10.95" hidden="1" customHeight="1" x14ac:dyDescent="0.2">
      <c r="A79" s="16">
        <v>45551</v>
      </c>
      <c r="B79" s="9" t="s">
        <v>250</v>
      </c>
      <c r="C79" s="9" t="s">
        <v>252</v>
      </c>
      <c r="D79" s="9" t="s">
        <v>275</v>
      </c>
      <c r="E79" s="10">
        <v>4440.66</v>
      </c>
      <c r="F79" s="10">
        <v>0</v>
      </c>
      <c r="G79" s="10">
        <f t="shared" si="2"/>
        <v>0</v>
      </c>
    </row>
    <row r="80" spans="1:7" ht="10.95" hidden="1" customHeight="1" x14ac:dyDescent="0.2">
      <c r="A80" s="16">
        <v>45566</v>
      </c>
      <c r="B80" s="9" t="s">
        <v>136</v>
      </c>
      <c r="C80" s="9" t="s">
        <v>84</v>
      </c>
      <c r="D80" s="9" t="s">
        <v>276</v>
      </c>
      <c r="E80" s="10">
        <v>0</v>
      </c>
      <c r="F80" s="10">
        <v>4440.66</v>
      </c>
      <c r="G80" s="10">
        <f t="shared" si="2"/>
        <v>4440.66</v>
      </c>
    </row>
    <row r="81" spans="1:7" ht="10.95" hidden="1" customHeight="1" x14ac:dyDescent="0.2">
      <c r="A81" s="16">
        <v>45569</v>
      </c>
      <c r="B81" s="9" t="s">
        <v>136</v>
      </c>
      <c r="C81" s="9" t="s">
        <v>248</v>
      </c>
      <c r="D81" s="9" t="s">
        <v>277</v>
      </c>
      <c r="E81" s="10">
        <v>0</v>
      </c>
      <c r="F81" s="10">
        <v>750</v>
      </c>
      <c r="G81" s="10">
        <f t="shared" si="2"/>
        <v>5190.66</v>
      </c>
    </row>
    <row r="82" spans="1:7" ht="10.95" hidden="1" customHeight="1" x14ac:dyDescent="0.2">
      <c r="A82" s="16">
        <v>45569</v>
      </c>
      <c r="B82" s="9" t="s">
        <v>136</v>
      </c>
      <c r="C82" s="9" t="s">
        <v>258</v>
      </c>
      <c r="D82" s="9" t="s">
        <v>158</v>
      </c>
      <c r="E82" s="10">
        <v>0</v>
      </c>
      <c r="F82" s="10">
        <v>5000</v>
      </c>
      <c r="G82" s="10">
        <f t="shared" si="2"/>
        <v>10190.66</v>
      </c>
    </row>
    <row r="83" spans="1:7" ht="10.95" hidden="1" customHeight="1" x14ac:dyDescent="0.2">
      <c r="A83" s="16">
        <v>45569</v>
      </c>
      <c r="B83" s="9" t="s">
        <v>136</v>
      </c>
      <c r="C83" s="9" t="s">
        <v>266</v>
      </c>
      <c r="D83" s="9" t="s">
        <v>140</v>
      </c>
      <c r="E83" s="10">
        <v>0</v>
      </c>
      <c r="F83" s="10">
        <v>6250</v>
      </c>
      <c r="G83" s="10">
        <f t="shared" si="2"/>
        <v>16440.66</v>
      </c>
    </row>
    <row r="84" spans="1:7" ht="10.95" hidden="1" customHeight="1" x14ac:dyDescent="0.2">
      <c r="A84" s="16">
        <v>45569</v>
      </c>
      <c r="B84" s="9" t="s">
        <v>136</v>
      </c>
      <c r="C84" s="9" t="s">
        <v>265</v>
      </c>
      <c r="D84" s="9" t="s">
        <v>151</v>
      </c>
      <c r="E84" s="10">
        <v>0</v>
      </c>
      <c r="F84" s="10">
        <v>6250</v>
      </c>
      <c r="G84" s="10">
        <f t="shared" si="2"/>
        <v>22690.66</v>
      </c>
    </row>
    <row r="85" spans="1:7" ht="10.95" hidden="1" customHeight="1" x14ac:dyDescent="0.2">
      <c r="A85" s="16">
        <v>45569</v>
      </c>
      <c r="B85" s="9" t="s">
        <v>136</v>
      </c>
      <c r="C85" s="9" t="s">
        <v>264</v>
      </c>
      <c r="D85" s="9" t="s">
        <v>146</v>
      </c>
      <c r="E85" s="10">
        <v>0</v>
      </c>
      <c r="F85" s="10">
        <v>7500</v>
      </c>
      <c r="G85" s="10">
        <f t="shared" si="2"/>
        <v>30190.66</v>
      </c>
    </row>
    <row r="86" spans="1:7" ht="10.95" hidden="1" customHeight="1" x14ac:dyDescent="0.2">
      <c r="A86" s="16">
        <v>45581</v>
      </c>
      <c r="B86" s="9" t="s">
        <v>250</v>
      </c>
      <c r="C86" s="9" t="s">
        <v>252</v>
      </c>
      <c r="D86" s="9" t="s">
        <v>276</v>
      </c>
      <c r="E86" s="10">
        <v>4440.66</v>
      </c>
      <c r="F86" s="10">
        <v>0</v>
      </c>
      <c r="G86" s="10">
        <f t="shared" si="2"/>
        <v>25750</v>
      </c>
    </row>
    <row r="87" spans="1:7" ht="10.95" hidden="1" customHeight="1" x14ac:dyDescent="0.2">
      <c r="A87" s="16">
        <v>45581</v>
      </c>
      <c r="B87" s="9" t="s">
        <v>250</v>
      </c>
      <c r="C87" s="9" t="s">
        <v>261</v>
      </c>
      <c r="D87" s="9" t="s">
        <v>158</v>
      </c>
      <c r="E87" s="10">
        <v>5000</v>
      </c>
      <c r="F87" s="10">
        <v>0</v>
      </c>
      <c r="G87" s="10">
        <f t="shared" si="2"/>
        <v>20750</v>
      </c>
    </row>
    <row r="88" spans="1:7" ht="10.95" hidden="1" customHeight="1" x14ac:dyDescent="0.2">
      <c r="A88" s="16">
        <v>45581</v>
      </c>
      <c r="B88" s="9" t="s">
        <v>250</v>
      </c>
      <c r="C88" s="9" t="s">
        <v>268</v>
      </c>
      <c r="D88" s="9" t="s">
        <v>140</v>
      </c>
      <c r="E88" s="10">
        <v>6250</v>
      </c>
      <c r="F88" s="10">
        <v>0</v>
      </c>
      <c r="G88" s="10">
        <f t="shared" si="2"/>
        <v>14500</v>
      </c>
    </row>
    <row r="89" spans="1:7" ht="10.95" hidden="1" customHeight="1" x14ac:dyDescent="0.2">
      <c r="A89" s="16">
        <v>45581</v>
      </c>
      <c r="B89" s="9" t="s">
        <v>250</v>
      </c>
      <c r="C89" s="9" t="s">
        <v>267</v>
      </c>
      <c r="D89" s="9" t="s">
        <v>151</v>
      </c>
      <c r="E89" s="10">
        <v>6250</v>
      </c>
      <c r="F89" s="10">
        <v>0</v>
      </c>
      <c r="G89" s="10">
        <f t="shared" si="2"/>
        <v>8250</v>
      </c>
    </row>
    <row r="90" spans="1:7" ht="10.95" hidden="1" customHeight="1" x14ac:dyDescent="0.2">
      <c r="A90" s="16">
        <v>45581</v>
      </c>
      <c r="B90" s="9" t="s">
        <v>250</v>
      </c>
      <c r="C90" s="9" t="s">
        <v>269</v>
      </c>
      <c r="D90" s="9" t="s">
        <v>146</v>
      </c>
      <c r="E90" s="10">
        <v>7500</v>
      </c>
      <c r="F90" s="10">
        <v>0</v>
      </c>
      <c r="G90" s="10">
        <f t="shared" si="2"/>
        <v>750</v>
      </c>
    </row>
    <row r="91" spans="1:7" ht="10.95" hidden="1" customHeight="1" x14ac:dyDescent="0.2">
      <c r="A91" s="16">
        <v>45582</v>
      </c>
      <c r="B91" s="9" t="s">
        <v>250</v>
      </c>
      <c r="C91" s="9" t="s">
        <v>251</v>
      </c>
      <c r="D91" s="9" t="s">
        <v>277</v>
      </c>
      <c r="E91" s="10">
        <v>750</v>
      </c>
      <c r="F91" s="10">
        <v>0</v>
      </c>
      <c r="G91" s="10">
        <f t="shared" si="2"/>
        <v>0</v>
      </c>
    </row>
    <row r="92" spans="1:7" ht="10.95" hidden="1" customHeight="1" x14ac:dyDescent="0.2">
      <c r="A92" s="16">
        <v>45597</v>
      </c>
      <c r="B92" s="9" t="s">
        <v>136</v>
      </c>
      <c r="C92" s="9" t="s">
        <v>84</v>
      </c>
      <c r="D92" s="9" t="s">
        <v>278</v>
      </c>
      <c r="E92" s="10">
        <v>0</v>
      </c>
      <c r="F92" s="10">
        <v>4440.66</v>
      </c>
      <c r="G92" s="10">
        <f t="shared" si="2"/>
        <v>4440.66</v>
      </c>
    </row>
    <row r="93" spans="1:7" ht="10.95" hidden="1" customHeight="1" x14ac:dyDescent="0.2">
      <c r="A93" s="16">
        <v>45614</v>
      </c>
      <c r="B93" s="9" t="s">
        <v>250</v>
      </c>
      <c r="C93" s="9" t="s">
        <v>252</v>
      </c>
      <c r="D93" s="9" t="s">
        <v>278</v>
      </c>
      <c r="E93" s="10">
        <v>4440.66</v>
      </c>
      <c r="F93" s="10">
        <v>0</v>
      </c>
      <c r="G93" s="10">
        <f t="shared" si="2"/>
        <v>0</v>
      </c>
    </row>
    <row r="94" spans="1:7" ht="10.95" hidden="1" customHeight="1" x14ac:dyDescent="0.2">
      <c r="A94" s="16">
        <v>45627</v>
      </c>
      <c r="B94" s="9" t="s">
        <v>136</v>
      </c>
      <c r="C94" s="9" t="s">
        <v>84</v>
      </c>
      <c r="D94" s="9" t="s">
        <v>279</v>
      </c>
      <c r="E94" s="10">
        <v>0</v>
      </c>
      <c r="F94" s="10">
        <v>4440.66</v>
      </c>
      <c r="G94" s="10">
        <f t="shared" si="2"/>
        <v>4440.66</v>
      </c>
    </row>
    <row r="95" spans="1:7" ht="10.95" hidden="1" customHeight="1" x14ac:dyDescent="0.2">
      <c r="A95" s="16">
        <v>45627</v>
      </c>
      <c r="B95" s="9" t="s">
        <v>136</v>
      </c>
      <c r="C95" s="9" t="s">
        <v>248</v>
      </c>
      <c r="D95" s="9" t="s">
        <v>280</v>
      </c>
      <c r="E95" s="10">
        <v>0</v>
      </c>
      <c r="F95" s="10">
        <v>600</v>
      </c>
      <c r="G95" s="10">
        <f t="shared" si="2"/>
        <v>5040.66</v>
      </c>
    </row>
    <row r="96" spans="1:7" ht="10.95" hidden="1" customHeight="1" x14ac:dyDescent="0.2">
      <c r="A96" s="16">
        <v>45631</v>
      </c>
      <c r="B96" s="9" t="s">
        <v>136</v>
      </c>
      <c r="C96" s="9" t="s">
        <v>281</v>
      </c>
      <c r="D96" s="9" t="s">
        <v>282</v>
      </c>
      <c r="E96" s="10">
        <v>0</v>
      </c>
      <c r="F96" s="10">
        <v>327</v>
      </c>
      <c r="G96" s="10">
        <f t="shared" ref="G96:G100" si="3">((G95 + F96) - E96)</f>
        <v>5367.66</v>
      </c>
    </row>
    <row r="97" spans="1:7" ht="10.95" hidden="1" customHeight="1" x14ac:dyDescent="0.2">
      <c r="A97" s="16">
        <v>45642</v>
      </c>
      <c r="B97" s="9" t="s">
        <v>250</v>
      </c>
      <c r="C97" s="9" t="s">
        <v>283</v>
      </c>
      <c r="D97" s="9" t="s">
        <v>282</v>
      </c>
      <c r="E97" s="10">
        <v>327</v>
      </c>
      <c r="F97" s="10">
        <v>0</v>
      </c>
      <c r="G97" s="10">
        <f t="shared" si="3"/>
        <v>5040.66</v>
      </c>
    </row>
    <row r="98" spans="1:7" ht="10.95" hidden="1" customHeight="1" x14ac:dyDescent="0.2">
      <c r="A98" s="16">
        <v>45642</v>
      </c>
      <c r="B98" s="9" t="s">
        <v>250</v>
      </c>
      <c r="C98" s="9" t="s">
        <v>251</v>
      </c>
      <c r="D98" s="9" t="s">
        <v>280</v>
      </c>
      <c r="E98" s="10">
        <v>600</v>
      </c>
      <c r="F98" s="10">
        <v>0</v>
      </c>
      <c r="G98" s="10">
        <f t="shared" si="3"/>
        <v>4440.66</v>
      </c>
    </row>
    <row r="99" spans="1:7" ht="10.95" hidden="1" customHeight="1" x14ac:dyDescent="0.2">
      <c r="A99" s="16">
        <v>45646</v>
      </c>
      <c r="B99" s="9" t="s">
        <v>250</v>
      </c>
      <c r="C99" s="9" t="s">
        <v>252</v>
      </c>
      <c r="D99" s="9" t="s">
        <v>279</v>
      </c>
      <c r="E99" s="10">
        <v>4440.66</v>
      </c>
      <c r="F99" s="10">
        <v>0</v>
      </c>
      <c r="G99" s="10">
        <f t="shared" si="3"/>
        <v>0</v>
      </c>
    </row>
    <row r="100" spans="1:7" ht="10.95" hidden="1" customHeight="1" x14ac:dyDescent="0.2">
      <c r="A100" s="16">
        <v>45656</v>
      </c>
      <c r="B100" s="9" t="s">
        <v>284</v>
      </c>
      <c r="C100" s="9" t="s">
        <v>252</v>
      </c>
      <c r="D100" s="9" t="s">
        <v>85</v>
      </c>
      <c r="E100" s="10">
        <v>0</v>
      </c>
      <c r="F100" s="10">
        <v>422.92</v>
      </c>
      <c r="G100" s="10">
        <f t="shared" si="3"/>
        <v>422.92</v>
      </c>
    </row>
    <row r="101" spans="1:7" ht="10.95" hidden="1" customHeight="1" x14ac:dyDescent="0.2">
      <c r="A101" s="128" t="s">
        <v>285</v>
      </c>
      <c r="B101" s="128"/>
      <c r="C101" s="128"/>
      <c r="D101" s="128"/>
      <c r="E101" s="127">
        <f>SUM(E32:E100)</f>
        <v>155483.58000000002</v>
      </c>
      <c r="F101" s="127">
        <f>SUM(F32:F100)</f>
        <v>155906.50000000003</v>
      </c>
      <c r="G101" s="127">
        <f>G100</f>
        <v>422.92</v>
      </c>
    </row>
    <row r="102" spans="1:7" ht="10.95" hidden="1" customHeight="1" x14ac:dyDescent="0.2">
      <c r="A102" s="139" t="s">
        <v>142</v>
      </c>
      <c r="B102" s="139"/>
      <c r="C102" s="139"/>
      <c r="D102" s="139"/>
      <c r="E102" s="138">
        <v>0</v>
      </c>
      <c r="F102" s="138">
        <v>422.92</v>
      </c>
      <c r="G102" s="138">
        <f>G100</f>
        <v>422.92</v>
      </c>
    </row>
    <row r="103" spans="1:7" ht="13.35" hidden="1" customHeight="1" x14ac:dyDescent="0.2"/>
    <row r="104" spans="1:7" s="129" customFormat="1" ht="12.15" hidden="1" customHeight="1" x14ac:dyDescent="0.25">
      <c r="A104" s="140" t="s">
        <v>286</v>
      </c>
      <c r="B104" s="140"/>
      <c r="C104" s="140"/>
      <c r="D104" s="140"/>
      <c r="E104" s="140"/>
      <c r="F104" s="140"/>
      <c r="G104" s="140"/>
    </row>
    <row r="105" spans="1:7" ht="10.95" hidden="1" customHeight="1" x14ac:dyDescent="0.2">
      <c r="A105" s="139" t="s">
        <v>135</v>
      </c>
      <c r="B105" s="139"/>
      <c r="C105" s="139"/>
      <c r="D105" s="139"/>
      <c r="E105" s="138">
        <v>0</v>
      </c>
      <c r="F105" s="138">
        <v>0</v>
      </c>
      <c r="G105" s="138">
        <f>(E105 - F105)</f>
        <v>0</v>
      </c>
    </row>
    <row r="106" spans="1:7" ht="10.95" hidden="1" customHeight="1" x14ac:dyDescent="0.2">
      <c r="A106" s="15">
        <v>45299</v>
      </c>
      <c r="B106" s="13" t="s">
        <v>287</v>
      </c>
      <c r="C106" s="13" t="s">
        <v>288</v>
      </c>
      <c r="D106" s="13" t="s">
        <v>289</v>
      </c>
      <c r="E106" s="14">
        <v>42989.71</v>
      </c>
      <c r="F106" s="14">
        <v>0</v>
      </c>
      <c r="G106" s="14">
        <f t="shared" ref="G106:G129" si="4">((G105 + E106) - F106)</f>
        <v>42989.71</v>
      </c>
    </row>
    <row r="107" spans="1:7" ht="10.95" hidden="1" customHeight="1" x14ac:dyDescent="0.2">
      <c r="A107" s="16">
        <v>45306</v>
      </c>
      <c r="B107" s="9" t="s">
        <v>290</v>
      </c>
      <c r="C107" s="9" t="s">
        <v>291</v>
      </c>
      <c r="D107" s="9" t="s">
        <v>289</v>
      </c>
      <c r="E107" s="10">
        <v>0</v>
      </c>
      <c r="F107" s="10">
        <v>42989.71</v>
      </c>
      <c r="G107" s="10">
        <f t="shared" si="4"/>
        <v>0</v>
      </c>
    </row>
    <row r="108" spans="1:7" ht="10.95" hidden="1" customHeight="1" x14ac:dyDescent="0.2">
      <c r="A108" s="16">
        <v>45330</v>
      </c>
      <c r="B108" s="9" t="s">
        <v>287</v>
      </c>
      <c r="C108" s="9" t="s">
        <v>288</v>
      </c>
      <c r="D108" s="9" t="s">
        <v>292</v>
      </c>
      <c r="E108" s="10">
        <v>42989.71</v>
      </c>
      <c r="F108" s="10">
        <v>0</v>
      </c>
      <c r="G108" s="10">
        <f t="shared" si="4"/>
        <v>42989.71</v>
      </c>
    </row>
    <row r="109" spans="1:7" ht="10.95" hidden="1" customHeight="1" x14ac:dyDescent="0.2">
      <c r="A109" s="16">
        <v>45337</v>
      </c>
      <c r="B109" s="9" t="s">
        <v>290</v>
      </c>
      <c r="C109" s="9" t="s">
        <v>291</v>
      </c>
      <c r="D109" s="9" t="s">
        <v>292</v>
      </c>
      <c r="E109" s="10">
        <v>0</v>
      </c>
      <c r="F109" s="10">
        <v>42989.71</v>
      </c>
      <c r="G109" s="10">
        <f t="shared" si="4"/>
        <v>0</v>
      </c>
    </row>
    <row r="110" spans="1:7" ht="10.95" hidden="1" customHeight="1" x14ac:dyDescent="0.2">
      <c r="A110" s="16">
        <v>45359</v>
      </c>
      <c r="B110" s="9" t="s">
        <v>287</v>
      </c>
      <c r="C110" s="9" t="s">
        <v>288</v>
      </c>
      <c r="D110" s="9" t="s">
        <v>293</v>
      </c>
      <c r="E110" s="10">
        <v>42989.71</v>
      </c>
      <c r="F110" s="10">
        <v>0</v>
      </c>
      <c r="G110" s="10">
        <f t="shared" si="4"/>
        <v>42989.71</v>
      </c>
    </row>
    <row r="111" spans="1:7" ht="10.95" hidden="1" customHeight="1" x14ac:dyDescent="0.2">
      <c r="A111" s="16">
        <v>45366</v>
      </c>
      <c r="B111" s="9" t="s">
        <v>290</v>
      </c>
      <c r="C111" s="9" t="s">
        <v>291</v>
      </c>
      <c r="D111" s="9" t="s">
        <v>293</v>
      </c>
      <c r="E111" s="10">
        <v>0</v>
      </c>
      <c r="F111" s="10">
        <v>42989.71</v>
      </c>
      <c r="G111" s="10">
        <f t="shared" si="4"/>
        <v>0</v>
      </c>
    </row>
    <row r="112" spans="1:7" ht="10.95" hidden="1" customHeight="1" x14ac:dyDescent="0.2">
      <c r="A112" s="16">
        <v>45390</v>
      </c>
      <c r="B112" s="9" t="s">
        <v>287</v>
      </c>
      <c r="C112" s="9" t="s">
        <v>288</v>
      </c>
      <c r="D112" s="9" t="s">
        <v>294</v>
      </c>
      <c r="E112" s="10">
        <v>42989.71</v>
      </c>
      <c r="F112" s="10">
        <v>0</v>
      </c>
      <c r="G112" s="10">
        <f t="shared" si="4"/>
        <v>42989.71</v>
      </c>
    </row>
    <row r="113" spans="1:7" ht="10.95" hidden="1" customHeight="1" x14ac:dyDescent="0.2">
      <c r="A113" s="16">
        <v>45397</v>
      </c>
      <c r="B113" s="9" t="s">
        <v>290</v>
      </c>
      <c r="C113" s="9" t="s">
        <v>291</v>
      </c>
      <c r="D113" s="9" t="s">
        <v>294</v>
      </c>
      <c r="E113" s="10">
        <v>0</v>
      </c>
      <c r="F113" s="10">
        <v>42989.71</v>
      </c>
      <c r="G113" s="10">
        <f t="shared" si="4"/>
        <v>0</v>
      </c>
    </row>
    <row r="114" spans="1:7" ht="10.95" hidden="1" customHeight="1" x14ac:dyDescent="0.2">
      <c r="A114" s="16">
        <v>45420</v>
      </c>
      <c r="B114" s="9" t="s">
        <v>287</v>
      </c>
      <c r="C114" s="9" t="s">
        <v>288</v>
      </c>
      <c r="D114" s="9" t="s">
        <v>295</v>
      </c>
      <c r="E114" s="10">
        <v>42989.71</v>
      </c>
      <c r="F114" s="10">
        <v>0</v>
      </c>
      <c r="G114" s="10">
        <f t="shared" si="4"/>
        <v>42989.71</v>
      </c>
    </row>
    <row r="115" spans="1:7" ht="10.95" hidden="1" customHeight="1" x14ac:dyDescent="0.2">
      <c r="A115" s="16">
        <v>45427</v>
      </c>
      <c r="B115" s="9" t="s">
        <v>290</v>
      </c>
      <c r="C115" s="9" t="s">
        <v>291</v>
      </c>
      <c r="D115" s="9" t="s">
        <v>295</v>
      </c>
      <c r="E115" s="10">
        <v>0</v>
      </c>
      <c r="F115" s="10">
        <v>42989.71</v>
      </c>
      <c r="G115" s="10">
        <f t="shared" si="4"/>
        <v>0</v>
      </c>
    </row>
    <row r="116" spans="1:7" ht="10.95" hidden="1" customHeight="1" x14ac:dyDescent="0.2">
      <c r="A116" s="16">
        <v>45451</v>
      </c>
      <c r="B116" s="9" t="s">
        <v>287</v>
      </c>
      <c r="C116" s="9" t="s">
        <v>288</v>
      </c>
      <c r="D116" s="9" t="s">
        <v>296</v>
      </c>
      <c r="E116" s="10">
        <v>42989.71</v>
      </c>
      <c r="F116" s="10">
        <v>0</v>
      </c>
      <c r="G116" s="10">
        <f t="shared" si="4"/>
        <v>42989.71</v>
      </c>
    </row>
    <row r="117" spans="1:7" ht="10.95" hidden="1" customHeight="1" x14ac:dyDescent="0.2">
      <c r="A117" s="16">
        <v>45457</v>
      </c>
      <c r="B117" s="9" t="s">
        <v>290</v>
      </c>
      <c r="C117" s="9" t="s">
        <v>291</v>
      </c>
      <c r="D117" s="9" t="s">
        <v>296</v>
      </c>
      <c r="E117" s="10">
        <v>0</v>
      </c>
      <c r="F117" s="10">
        <v>42989.71</v>
      </c>
      <c r="G117" s="10">
        <f t="shared" si="4"/>
        <v>0</v>
      </c>
    </row>
    <row r="118" spans="1:7" ht="10.95" hidden="1" customHeight="1" x14ac:dyDescent="0.2">
      <c r="A118" s="16">
        <v>45481</v>
      </c>
      <c r="B118" s="9" t="s">
        <v>287</v>
      </c>
      <c r="C118" s="9" t="s">
        <v>288</v>
      </c>
      <c r="D118" s="9" t="s">
        <v>297</v>
      </c>
      <c r="E118" s="10">
        <v>44068.160000000003</v>
      </c>
      <c r="F118" s="10">
        <v>0</v>
      </c>
      <c r="G118" s="10">
        <f t="shared" si="4"/>
        <v>44068.160000000003</v>
      </c>
    </row>
    <row r="119" spans="1:7" ht="10.95" hidden="1" customHeight="1" x14ac:dyDescent="0.2">
      <c r="A119" s="16">
        <v>45488</v>
      </c>
      <c r="B119" s="9" t="s">
        <v>290</v>
      </c>
      <c r="C119" s="9" t="s">
        <v>291</v>
      </c>
      <c r="D119" s="9" t="s">
        <v>297</v>
      </c>
      <c r="E119" s="10">
        <v>0</v>
      </c>
      <c r="F119" s="10">
        <v>44068.160000000003</v>
      </c>
      <c r="G119" s="10">
        <f t="shared" si="4"/>
        <v>0</v>
      </c>
    </row>
    <row r="120" spans="1:7" ht="10.95" hidden="1" customHeight="1" x14ac:dyDescent="0.2">
      <c r="A120" s="16">
        <v>45512</v>
      </c>
      <c r="B120" s="9" t="s">
        <v>287</v>
      </c>
      <c r="C120" s="9" t="s">
        <v>288</v>
      </c>
      <c r="D120" s="9" t="s">
        <v>298</v>
      </c>
      <c r="E120" s="10">
        <v>44068.160000000003</v>
      </c>
      <c r="F120" s="10">
        <v>0</v>
      </c>
      <c r="G120" s="10">
        <f t="shared" si="4"/>
        <v>44068.160000000003</v>
      </c>
    </row>
    <row r="121" spans="1:7" ht="10.95" hidden="1" customHeight="1" x14ac:dyDescent="0.2">
      <c r="A121" s="16">
        <v>45520</v>
      </c>
      <c r="B121" s="9" t="s">
        <v>290</v>
      </c>
      <c r="C121" s="9" t="s">
        <v>291</v>
      </c>
      <c r="D121" s="9" t="s">
        <v>298</v>
      </c>
      <c r="E121" s="10">
        <v>0</v>
      </c>
      <c r="F121" s="10">
        <v>44068.160000000003</v>
      </c>
      <c r="G121" s="10">
        <f t="shared" si="4"/>
        <v>0</v>
      </c>
    </row>
    <row r="122" spans="1:7" ht="10.95" hidden="1" customHeight="1" x14ac:dyDescent="0.2">
      <c r="A122" s="16">
        <v>45543</v>
      </c>
      <c r="B122" s="9" t="s">
        <v>287</v>
      </c>
      <c r="C122" s="9" t="s">
        <v>288</v>
      </c>
      <c r="D122" s="9" t="s">
        <v>299</v>
      </c>
      <c r="E122" s="10">
        <v>44068.160000000003</v>
      </c>
      <c r="F122" s="10">
        <v>0</v>
      </c>
      <c r="G122" s="10">
        <f t="shared" si="4"/>
        <v>44068.160000000003</v>
      </c>
    </row>
    <row r="123" spans="1:7" ht="10.95" hidden="1" customHeight="1" x14ac:dyDescent="0.2">
      <c r="A123" s="16">
        <v>45548</v>
      </c>
      <c r="B123" s="9" t="s">
        <v>290</v>
      </c>
      <c r="C123" s="9" t="s">
        <v>291</v>
      </c>
      <c r="D123" s="9" t="s">
        <v>299</v>
      </c>
      <c r="E123" s="10">
        <v>0</v>
      </c>
      <c r="F123" s="10">
        <v>44068.160000000003</v>
      </c>
      <c r="G123" s="10">
        <f t="shared" si="4"/>
        <v>0</v>
      </c>
    </row>
    <row r="124" spans="1:7" ht="10.95" hidden="1" customHeight="1" x14ac:dyDescent="0.2">
      <c r="A124" s="16">
        <v>45573</v>
      </c>
      <c r="B124" s="9" t="s">
        <v>287</v>
      </c>
      <c r="C124" s="9" t="s">
        <v>288</v>
      </c>
      <c r="D124" s="9" t="s">
        <v>300</v>
      </c>
      <c r="E124" s="10">
        <v>44068.160000000003</v>
      </c>
      <c r="F124" s="10">
        <v>0</v>
      </c>
      <c r="G124" s="10">
        <f t="shared" si="4"/>
        <v>44068.160000000003</v>
      </c>
    </row>
    <row r="125" spans="1:7" ht="10.95" hidden="1" customHeight="1" x14ac:dyDescent="0.2">
      <c r="A125" s="16">
        <v>45580</v>
      </c>
      <c r="B125" s="9" t="s">
        <v>290</v>
      </c>
      <c r="C125" s="9" t="s">
        <v>291</v>
      </c>
      <c r="D125" s="9" t="s">
        <v>300</v>
      </c>
      <c r="E125" s="10">
        <v>0</v>
      </c>
      <c r="F125" s="10">
        <v>44068.160000000003</v>
      </c>
      <c r="G125" s="10">
        <f t="shared" si="4"/>
        <v>0</v>
      </c>
    </row>
    <row r="126" spans="1:7" ht="10.95" hidden="1" customHeight="1" x14ac:dyDescent="0.2">
      <c r="A126" s="16">
        <v>45604</v>
      </c>
      <c r="B126" s="9" t="s">
        <v>287</v>
      </c>
      <c r="C126" s="9" t="s">
        <v>288</v>
      </c>
      <c r="D126" s="9" t="s">
        <v>301</v>
      </c>
      <c r="E126" s="10">
        <v>44068.160000000003</v>
      </c>
      <c r="F126" s="10">
        <v>0</v>
      </c>
      <c r="G126" s="10">
        <f t="shared" si="4"/>
        <v>44068.160000000003</v>
      </c>
    </row>
    <row r="127" spans="1:7" ht="10.95" hidden="1" customHeight="1" x14ac:dyDescent="0.2">
      <c r="A127" s="16">
        <v>45611</v>
      </c>
      <c r="B127" s="9" t="s">
        <v>290</v>
      </c>
      <c r="C127" s="9" t="s">
        <v>291</v>
      </c>
      <c r="D127" s="9" t="s">
        <v>301</v>
      </c>
      <c r="E127" s="10">
        <v>0</v>
      </c>
      <c r="F127" s="10">
        <v>44068.160000000003</v>
      </c>
      <c r="G127" s="10">
        <f t="shared" si="4"/>
        <v>0</v>
      </c>
    </row>
    <row r="128" spans="1:7" ht="10.95" hidden="1" customHeight="1" x14ac:dyDescent="0.2">
      <c r="A128" s="16">
        <v>45634</v>
      </c>
      <c r="B128" s="9" t="s">
        <v>287</v>
      </c>
      <c r="C128" s="9" t="s">
        <v>288</v>
      </c>
      <c r="D128" s="9" t="s">
        <v>302</v>
      </c>
      <c r="E128" s="10">
        <v>44068.160000000003</v>
      </c>
      <c r="F128" s="10">
        <v>0</v>
      </c>
      <c r="G128" s="10">
        <f t="shared" si="4"/>
        <v>44068.160000000003</v>
      </c>
    </row>
    <row r="129" spans="1:7" ht="10.95" hidden="1" customHeight="1" x14ac:dyDescent="0.2">
      <c r="A129" s="16">
        <v>45639</v>
      </c>
      <c r="B129" s="9" t="s">
        <v>290</v>
      </c>
      <c r="C129" s="9" t="s">
        <v>291</v>
      </c>
      <c r="D129" s="9" t="s">
        <v>302</v>
      </c>
      <c r="E129" s="10">
        <v>0</v>
      </c>
      <c r="F129" s="10">
        <v>44068.160000000003</v>
      </c>
      <c r="G129" s="10">
        <f t="shared" si="4"/>
        <v>0</v>
      </c>
    </row>
    <row r="130" spans="1:7" ht="10.95" hidden="1" customHeight="1" x14ac:dyDescent="0.2">
      <c r="A130" s="128" t="s">
        <v>303</v>
      </c>
      <c r="B130" s="128"/>
      <c r="C130" s="128"/>
      <c r="D130" s="128"/>
      <c r="E130" s="127">
        <f>SUM(E106:E129)</f>
        <v>522347.22000000009</v>
      </c>
      <c r="F130" s="127">
        <f>SUM(F106:F129)</f>
        <v>522347.22000000009</v>
      </c>
      <c r="G130" s="127">
        <f>G129</f>
        <v>0</v>
      </c>
    </row>
    <row r="131" spans="1:7" ht="10.95" hidden="1" customHeight="1" x14ac:dyDescent="0.2">
      <c r="A131" s="139" t="s">
        <v>142</v>
      </c>
      <c r="B131" s="139"/>
      <c r="C131" s="139"/>
      <c r="D131" s="139"/>
      <c r="E131" s="138">
        <v>0</v>
      </c>
      <c r="F131" s="138">
        <v>0</v>
      </c>
      <c r="G131" s="138">
        <f>G129</f>
        <v>0</v>
      </c>
    </row>
    <row r="132" spans="1:7" ht="13.35" hidden="1" customHeight="1" x14ac:dyDescent="0.2"/>
    <row r="133" spans="1:7" s="129" customFormat="1" ht="12.15" hidden="1" customHeight="1" x14ac:dyDescent="0.25">
      <c r="A133" s="140" t="s">
        <v>20</v>
      </c>
      <c r="B133" s="140"/>
      <c r="C133" s="140"/>
      <c r="D133" s="140"/>
      <c r="E133" s="140"/>
      <c r="F133" s="140"/>
      <c r="G133" s="140"/>
    </row>
    <row r="134" spans="1:7" ht="10.95" hidden="1" customHeight="1" x14ac:dyDescent="0.2">
      <c r="A134" s="139" t="s">
        <v>135</v>
      </c>
      <c r="B134" s="139"/>
      <c r="C134" s="139"/>
      <c r="D134" s="139"/>
      <c r="E134" s="138">
        <v>0</v>
      </c>
      <c r="F134" s="138">
        <v>4986.87</v>
      </c>
      <c r="G134" s="138">
        <f>(F134 - E134)</f>
        <v>4986.87</v>
      </c>
    </row>
    <row r="135" spans="1:7" ht="10.95" hidden="1" customHeight="1" x14ac:dyDescent="0.2">
      <c r="A135" s="15">
        <v>45301</v>
      </c>
      <c r="B135" s="13" t="s">
        <v>136</v>
      </c>
      <c r="C135" s="13" t="s">
        <v>304</v>
      </c>
      <c r="D135" s="13" t="s">
        <v>249</v>
      </c>
      <c r="E135" s="14">
        <v>100</v>
      </c>
      <c r="F135" s="14">
        <v>0</v>
      </c>
      <c r="G135" s="14">
        <f t="shared" ref="G135:G143" si="5">((G134 + F135) - E135)</f>
        <v>4886.87</v>
      </c>
    </row>
    <row r="136" spans="1:7" ht="10.95" hidden="1" customHeight="1" x14ac:dyDescent="0.2">
      <c r="A136" s="16">
        <v>45301</v>
      </c>
      <c r="B136" s="9" t="s">
        <v>136</v>
      </c>
      <c r="C136" s="9" t="s">
        <v>305</v>
      </c>
      <c r="D136" s="9" t="s">
        <v>249</v>
      </c>
      <c r="E136" s="10">
        <v>100</v>
      </c>
      <c r="F136" s="10">
        <v>0</v>
      </c>
      <c r="G136" s="10">
        <f t="shared" si="5"/>
        <v>4786.87</v>
      </c>
    </row>
    <row r="137" spans="1:7" ht="10.95" hidden="1" customHeight="1" x14ac:dyDescent="0.2">
      <c r="A137" s="16">
        <v>45301</v>
      </c>
      <c r="B137" s="9" t="s">
        <v>136</v>
      </c>
      <c r="C137" s="9" t="s">
        <v>306</v>
      </c>
      <c r="D137" s="9" t="s">
        <v>249</v>
      </c>
      <c r="E137" s="10">
        <v>600</v>
      </c>
      <c r="F137" s="10">
        <v>0</v>
      </c>
      <c r="G137" s="10">
        <f t="shared" si="5"/>
        <v>4186.87</v>
      </c>
    </row>
    <row r="138" spans="1:7" ht="10.95" hidden="1" customHeight="1" x14ac:dyDescent="0.2">
      <c r="A138" s="16">
        <v>45362</v>
      </c>
      <c r="B138" s="9" t="s">
        <v>136</v>
      </c>
      <c r="C138" s="9" t="s">
        <v>307</v>
      </c>
      <c r="D138" s="9" t="s">
        <v>255</v>
      </c>
      <c r="E138" s="10">
        <v>240</v>
      </c>
      <c r="F138" s="10">
        <v>0</v>
      </c>
      <c r="G138" s="10">
        <f t="shared" si="5"/>
        <v>3946.87</v>
      </c>
    </row>
    <row r="139" spans="1:7" ht="52.35" hidden="1" customHeight="1" x14ac:dyDescent="0.2">
      <c r="A139" s="16">
        <v>45383</v>
      </c>
      <c r="B139" s="9" t="s">
        <v>136</v>
      </c>
      <c r="C139" s="118" t="s">
        <v>308</v>
      </c>
      <c r="D139" s="9" t="s">
        <v>260</v>
      </c>
      <c r="E139" s="10">
        <v>2450</v>
      </c>
      <c r="F139" s="10">
        <v>0</v>
      </c>
      <c r="G139" s="10">
        <f t="shared" si="5"/>
        <v>1496.87</v>
      </c>
    </row>
    <row r="140" spans="1:7" ht="10.95" hidden="1" customHeight="1" x14ac:dyDescent="0.2">
      <c r="A140" s="16">
        <v>45505</v>
      </c>
      <c r="B140" s="9" t="s">
        <v>136</v>
      </c>
      <c r="C140" s="9" t="s">
        <v>309</v>
      </c>
      <c r="D140" s="9" t="s">
        <v>274</v>
      </c>
      <c r="E140" s="10">
        <v>750</v>
      </c>
      <c r="F140" s="10">
        <v>0</v>
      </c>
      <c r="G140" s="10">
        <f t="shared" si="5"/>
        <v>746.86999999999989</v>
      </c>
    </row>
    <row r="141" spans="1:7" ht="10.95" hidden="1" customHeight="1" x14ac:dyDescent="0.2">
      <c r="A141" s="16">
        <v>45657</v>
      </c>
      <c r="B141" s="9" t="s">
        <v>165</v>
      </c>
      <c r="C141" s="9" t="s">
        <v>310</v>
      </c>
      <c r="D141" s="9" t="s">
        <v>160</v>
      </c>
      <c r="E141" s="10">
        <v>0</v>
      </c>
      <c r="F141" s="10">
        <v>4190</v>
      </c>
      <c r="G141" s="10">
        <f t="shared" si="5"/>
        <v>4936.87</v>
      </c>
    </row>
    <row r="142" spans="1:7" ht="21.3" hidden="1" customHeight="1" x14ac:dyDescent="0.2">
      <c r="A142" s="16">
        <v>45657</v>
      </c>
      <c r="B142" s="9" t="s">
        <v>165</v>
      </c>
      <c r="C142" s="118" t="s">
        <v>311</v>
      </c>
      <c r="D142" s="9" t="s">
        <v>188</v>
      </c>
      <c r="E142" s="10">
        <v>0</v>
      </c>
      <c r="F142" s="10">
        <v>811.52</v>
      </c>
      <c r="G142" s="10">
        <f t="shared" si="5"/>
        <v>5748.3899999999994</v>
      </c>
    </row>
    <row r="143" spans="1:7" ht="10.95" hidden="1" customHeight="1" x14ac:dyDescent="0.2">
      <c r="A143" s="16">
        <v>45657</v>
      </c>
      <c r="B143" s="9" t="s">
        <v>165</v>
      </c>
      <c r="C143" s="9" t="s">
        <v>457</v>
      </c>
      <c r="D143" s="9" t="s">
        <v>456</v>
      </c>
      <c r="E143" s="10">
        <v>0</v>
      </c>
      <c r="F143" s="10">
        <v>50</v>
      </c>
      <c r="G143" s="10">
        <f t="shared" si="5"/>
        <v>5798.3899999999994</v>
      </c>
    </row>
    <row r="144" spans="1:7" ht="10.95" hidden="1" customHeight="1" x14ac:dyDescent="0.2">
      <c r="A144" s="128" t="s">
        <v>312</v>
      </c>
      <c r="B144" s="128"/>
      <c r="C144" s="128"/>
      <c r="D144" s="128"/>
      <c r="E144" s="127">
        <f>SUM(E135:E143)</f>
        <v>4240</v>
      </c>
      <c r="F144" s="127">
        <f>SUM(F135:F143)</f>
        <v>5051.5200000000004</v>
      </c>
      <c r="G144" s="127">
        <f>G143</f>
        <v>5798.3899999999994</v>
      </c>
    </row>
    <row r="145" spans="1:7" ht="10.95" hidden="1" customHeight="1" x14ac:dyDescent="0.2">
      <c r="A145" s="139" t="s">
        <v>142</v>
      </c>
      <c r="B145" s="139"/>
      <c r="C145" s="139"/>
      <c r="D145" s="139"/>
      <c r="E145" s="138">
        <v>0</v>
      </c>
      <c r="F145" s="138">
        <v>5798.39</v>
      </c>
      <c r="G145" s="138">
        <f>G143</f>
        <v>5798.3899999999994</v>
      </c>
    </row>
    <row r="146" spans="1:7" ht="13.35" hidden="1" customHeight="1" x14ac:dyDescent="0.2"/>
    <row r="147" spans="1:7" s="129" customFormat="1" ht="12.15" hidden="1" customHeight="1" x14ac:dyDescent="0.25">
      <c r="A147" s="140" t="s">
        <v>21</v>
      </c>
      <c r="B147" s="140"/>
      <c r="C147" s="140"/>
      <c r="D147" s="140"/>
      <c r="E147" s="140"/>
      <c r="F147" s="140"/>
      <c r="G147" s="140"/>
    </row>
    <row r="148" spans="1:7" ht="10.95" hidden="1" customHeight="1" x14ac:dyDescent="0.2">
      <c r="A148" s="139" t="s">
        <v>135</v>
      </c>
      <c r="B148" s="139"/>
      <c r="C148" s="139"/>
      <c r="D148" s="139"/>
      <c r="E148" s="138">
        <v>0</v>
      </c>
      <c r="F148" s="138">
        <v>19720.05</v>
      </c>
      <c r="G148" s="138">
        <f>(F148 - E148)</f>
        <v>19720.05</v>
      </c>
    </row>
    <row r="149" spans="1:7" ht="10.95" hidden="1" customHeight="1" x14ac:dyDescent="0.2">
      <c r="A149" s="15">
        <v>45322</v>
      </c>
      <c r="B149" s="13" t="s">
        <v>165</v>
      </c>
      <c r="C149" s="13" t="s">
        <v>313</v>
      </c>
      <c r="D149" s="13" t="s">
        <v>314</v>
      </c>
      <c r="E149" s="14">
        <v>19720.05</v>
      </c>
      <c r="F149" s="14">
        <v>0</v>
      </c>
      <c r="G149" s="14">
        <f>((G148 + F149) - E149)</f>
        <v>0</v>
      </c>
    </row>
    <row r="150" spans="1:7" ht="10.95" hidden="1" customHeight="1" x14ac:dyDescent="0.2">
      <c r="A150" s="16">
        <v>45657</v>
      </c>
      <c r="B150" s="9" t="s">
        <v>165</v>
      </c>
      <c r="C150" s="9" t="s">
        <v>315</v>
      </c>
      <c r="D150" s="9" t="s">
        <v>316</v>
      </c>
      <c r="E150" s="10">
        <v>0</v>
      </c>
      <c r="F150" s="10">
        <v>19720.05</v>
      </c>
      <c r="G150" s="10">
        <f>((G149 + F150) - E150)</f>
        <v>19720.05</v>
      </c>
    </row>
    <row r="151" spans="1:7" ht="10.95" hidden="1" customHeight="1" x14ac:dyDescent="0.2">
      <c r="A151" s="128" t="s">
        <v>317</v>
      </c>
      <c r="B151" s="128"/>
      <c r="C151" s="128"/>
      <c r="D151" s="128"/>
      <c r="E151" s="127">
        <f>SUM(E149:E150)</f>
        <v>19720.05</v>
      </c>
      <c r="F151" s="127">
        <f>SUM(F149:F150)</f>
        <v>19720.05</v>
      </c>
      <c r="G151" s="127">
        <f>G150</f>
        <v>19720.05</v>
      </c>
    </row>
    <row r="152" spans="1:7" ht="10.95" hidden="1" customHeight="1" x14ac:dyDescent="0.2">
      <c r="A152" s="139" t="s">
        <v>142</v>
      </c>
      <c r="B152" s="139"/>
      <c r="C152" s="139"/>
      <c r="D152" s="139"/>
      <c r="E152" s="138">
        <v>0</v>
      </c>
      <c r="F152" s="138">
        <v>19720.05</v>
      </c>
      <c r="G152" s="138">
        <f>G150</f>
        <v>19720.05</v>
      </c>
    </row>
    <row r="153" spans="1:7" ht="13.35" hidden="1" customHeight="1" x14ac:dyDescent="0.2"/>
    <row r="154" spans="1:7" s="129" customFormat="1" ht="12.15" hidden="1" customHeight="1" x14ac:dyDescent="0.25">
      <c r="A154" s="140" t="s">
        <v>22</v>
      </c>
      <c r="B154" s="140"/>
      <c r="C154" s="140"/>
      <c r="D154" s="140"/>
      <c r="E154" s="140"/>
      <c r="F154" s="140"/>
      <c r="G154" s="140"/>
    </row>
    <row r="155" spans="1:7" ht="10.95" hidden="1" customHeight="1" x14ac:dyDescent="0.2">
      <c r="A155" s="139" t="s">
        <v>135</v>
      </c>
      <c r="B155" s="139"/>
      <c r="C155" s="139"/>
      <c r="D155" s="139"/>
      <c r="E155" s="138">
        <v>0</v>
      </c>
      <c r="F155" s="138">
        <v>430098.49</v>
      </c>
      <c r="G155" s="138">
        <f>(F155 - E155)</f>
        <v>430098.49</v>
      </c>
    </row>
    <row r="156" spans="1:7" ht="10.95" hidden="1" customHeight="1" x14ac:dyDescent="0.2">
      <c r="A156" s="15">
        <v>45427</v>
      </c>
      <c r="B156" s="13" t="s">
        <v>136</v>
      </c>
      <c r="C156" s="13" t="s">
        <v>137</v>
      </c>
      <c r="D156" s="13" t="s">
        <v>138</v>
      </c>
      <c r="E156" s="14">
        <v>5000</v>
      </c>
      <c r="F156" s="14">
        <v>0</v>
      </c>
      <c r="G156" s="14">
        <f>((G155 + F156) - E156)</f>
        <v>425098.49</v>
      </c>
    </row>
    <row r="157" spans="1:7" ht="10.95" hidden="1" customHeight="1" x14ac:dyDescent="0.2">
      <c r="A157" s="16">
        <v>45520</v>
      </c>
      <c r="B157" s="9" t="s">
        <v>136</v>
      </c>
      <c r="C157" s="9" t="s">
        <v>137</v>
      </c>
      <c r="D157" s="9" t="s">
        <v>139</v>
      </c>
      <c r="E157" s="10">
        <v>6250</v>
      </c>
      <c r="F157" s="10">
        <v>0</v>
      </c>
      <c r="G157" s="10">
        <f>((G156 + F157) - E157)</f>
        <v>418848.49</v>
      </c>
    </row>
    <row r="158" spans="1:7" ht="10.95" hidden="1" customHeight="1" x14ac:dyDescent="0.2">
      <c r="A158" s="16">
        <v>45569</v>
      </c>
      <c r="B158" s="9" t="s">
        <v>136</v>
      </c>
      <c r="C158" s="9" t="s">
        <v>137</v>
      </c>
      <c r="D158" s="9" t="s">
        <v>140</v>
      </c>
      <c r="E158" s="10">
        <v>6250</v>
      </c>
      <c r="F158" s="10">
        <v>0</v>
      </c>
      <c r="G158" s="10">
        <f>((G157 + F158) - E158)</f>
        <v>412598.49</v>
      </c>
    </row>
    <row r="159" spans="1:7" ht="10.95" hidden="1" customHeight="1" x14ac:dyDescent="0.2">
      <c r="A159" s="128" t="s">
        <v>141</v>
      </c>
      <c r="B159" s="128"/>
      <c r="C159" s="128"/>
      <c r="D159" s="128"/>
      <c r="E159" s="127">
        <f>SUM(E156:E158)</f>
        <v>17500</v>
      </c>
      <c r="F159" s="127">
        <f>SUM(F156:F158)</f>
        <v>0</v>
      </c>
      <c r="G159" s="127">
        <f>G158</f>
        <v>412598.49</v>
      </c>
    </row>
    <row r="160" spans="1:7" ht="10.95" hidden="1" customHeight="1" x14ac:dyDescent="0.2">
      <c r="A160" s="139" t="s">
        <v>142</v>
      </c>
      <c r="B160" s="139"/>
      <c r="C160" s="139"/>
      <c r="D160" s="139"/>
      <c r="E160" s="138">
        <v>0</v>
      </c>
      <c r="F160" s="138">
        <v>412598.49</v>
      </c>
      <c r="G160" s="138">
        <f>G158</f>
        <v>412598.49</v>
      </c>
    </row>
    <row r="161" spans="1:7" ht="13.35" hidden="1" customHeight="1" x14ac:dyDescent="0.2"/>
    <row r="162" spans="1:7" s="129" customFormat="1" ht="12.15" hidden="1" customHeight="1" x14ac:dyDescent="0.25">
      <c r="A162" s="140" t="s">
        <v>23</v>
      </c>
      <c r="B162" s="140"/>
      <c r="C162" s="140"/>
      <c r="D162" s="140"/>
      <c r="E162" s="140"/>
      <c r="F162" s="140"/>
      <c r="G162" s="140"/>
    </row>
    <row r="163" spans="1:7" ht="10.95" hidden="1" customHeight="1" x14ac:dyDescent="0.2">
      <c r="A163" s="139" t="s">
        <v>135</v>
      </c>
      <c r="B163" s="139"/>
      <c r="C163" s="139"/>
      <c r="D163" s="139"/>
      <c r="E163" s="138">
        <v>0</v>
      </c>
      <c r="F163" s="138">
        <v>506478.74</v>
      </c>
      <c r="G163" s="138">
        <f>(F163 - E163)</f>
        <v>506478.74</v>
      </c>
    </row>
    <row r="164" spans="1:7" ht="10.95" hidden="1" customHeight="1" x14ac:dyDescent="0.2">
      <c r="A164" s="15">
        <v>45427</v>
      </c>
      <c r="B164" s="13" t="s">
        <v>136</v>
      </c>
      <c r="C164" s="13" t="s">
        <v>143</v>
      </c>
      <c r="D164" s="13" t="s">
        <v>144</v>
      </c>
      <c r="E164" s="14">
        <v>6000</v>
      </c>
      <c r="F164" s="14">
        <v>0</v>
      </c>
      <c r="G164" s="14">
        <f>((G163 + F164) - E164)</f>
        <v>500478.74</v>
      </c>
    </row>
    <row r="165" spans="1:7" ht="10.95" hidden="1" customHeight="1" x14ac:dyDescent="0.2">
      <c r="A165" s="16">
        <v>45520</v>
      </c>
      <c r="B165" s="9" t="s">
        <v>136</v>
      </c>
      <c r="C165" s="9" t="s">
        <v>143</v>
      </c>
      <c r="D165" s="9" t="s">
        <v>145</v>
      </c>
      <c r="E165" s="10">
        <v>7500</v>
      </c>
      <c r="F165" s="10">
        <v>0</v>
      </c>
      <c r="G165" s="10">
        <f>((G164 + F165) - E165)</f>
        <v>492978.74</v>
      </c>
    </row>
    <row r="166" spans="1:7" ht="10.95" hidden="1" customHeight="1" x14ac:dyDescent="0.2">
      <c r="A166" s="16">
        <v>45569</v>
      </c>
      <c r="B166" s="9" t="s">
        <v>136</v>
      </c>
      <c r="C166" s="9" t="s">
        <v>143</v>
      </c>
      <c r="D166" s="9" t="s">
        <v>146</v>
      </c>
      <c r="E166" s="10">
        <v>7500</v>
      </c>
      <c r="F166" s="10">
        <v>0</v>
      </c>
      <c r="G166" s="10">
        <f>((G165 + F166) - E166)</f>
        <v>485478.74</v>
      </c>
    </row>
    <row r="167" spans="1:7" ht="10.95" hidden="1" customHeight="1" x14ac:dyDescent="0.2">
      <c r="A167" s="128" t="s">
        <v>147</v>
      </c>
      <c r="B167" s="128"/>
      <c r="C167" s="128"/>
      <c r="D167" s="128"/>
      <c r="E167" s="127">
        <f>SUM(E164:E166)</f>
        <v>21000</v>
      </c>
      <c r="F167" s="127">
        <f>SUM(F164:F166)</f>
        <v>0</v>
      </c>
      <c r="G167" s="127">
        <f>G166</f>
        <v>485478.74</v>
      </c>
    </row>
    <row r="168" spans="1:7" ht="10.95" hidden="1" customHeight="1" x14ac:dyDescent="0.2">
      <c r="A168" s="139" t="s">
        <v>142</v>
      </c>
      <c r="B168" s="139"/>
      <c r="C168" s="139"/>
      <c r="D168" s="139"/>
      <c r="E168" s="138">
        <v>0</v>
      </c>
      <c r="F168" s="138">
        <v>485478.74</v>
      </c>
      <c r="G168" s="138">
        <f>G166</f>
        <v>485478.74</v>
      </c>
    </row>
    <row r="169" spans="1:7" ht="13.35" hidden="1" customHeight="1" x14ac:dyDescent="0.2"/>
    <row r="170" spans="1:7" s="129" customFormat="1" ht="12.15" hidden="1" customHeight="1" x14ac:dyDescent="0.25">
      <c r="A170" s="140" t="s">
        <v>24</v>
      </c>
      <c r="B170" s="140"/>
      <c r="C170" s="140"/>
      <c r="D170" s="140"/>
      <c r="E170" s="140"/>
      <c r="F170" s="140"/>
      <c r="G170" s="140"/>
    </row>
    <row r="171" spans="1:7" ht="10.95" hidden="1" customHeight="1" x14ac:dyDescent="0.2">
      <c r="A171" s="139" t="s">
        <v>135</v>
      </c>
      <c r="B171" s="139"/>
      <c r="C171" s="139"/>
      <c r="D171" s="139"/>
      <c r="E171" s="138">
        <v>0</v>
      </c>
      <c r="F171" s="138">
        <v>415871.37</v>
      </c>
      <c r="G171" s="138">
        <f>(F171 - E171)</f>
        <v>415871.37</v>
      </c>
    </row>
    <row r="172" spans="1:7" ht="10.95" hidden="1" customHeight="1" x14ac:dyDescent="0.2">
      <c r="A172" s="15">
        <v>45427</v>
      </c>
      <c r="B172" s="13" t="s">
        <v>136</v>
      </c>
      <c r="C172" s="13" t="s">
        <v>148</v>
      </c>
      <c r="D172" s="13" t="s">
        <v>149</v>
      </c>
      <c r="E172" s="14">
        <v>5000</v>
      </c>
      <c r="F172" s="14">
        <v>0</v>
      </c>
      <c r="G172" s="14">
        <f>((G171 + F172) - E172)</f>
        <v>410871.37</v>
      </c>
    </row>
    <row r="173" spans="1:7" ht="10.95" hidden="1" customHeight="1" x14ac:dyDescent="0.2">
      <c r="A173" s="16">
        <v>45520</v>
      </c>
      <c r="B173" s="9" t="s">
        <v>136</v>
      </c>
      <c r="C173" s="9" t="s">
        <v>148</v>
      </c>
      <c r="D173" s="9" t="s">
        <v>150</v>
      </c>
      <c r="E173" s="10">
        <v>6250</v>
      </c>
      <c r="F173" s="10">
        <v>0</v>
      </c>
      <c r="G173" s="10">
        <f>((G172 + F173) - E173)</f>
        <v>404621.37</v>
      </c>
    </row>
    <row r="174" spans="1:7" ht="10.95" hidden="1" customHeight="1" x14ac:dyDescent="0.2">
      <c r="A174" s="16">
        <v>45569</v>
      </c>
      <c r="B174" s="9" t="s">
        <v>136</v>
      </c>
      <c r="C174" s="9" t="s">
        <v>148</v>
      </c>
      <c r="D174" s="9" t="s">
        <v>151</v>
      </c>
      <c r="E174" s="10">
        <v>6250</v>
      </c>
      <c r="F174" s="10">
        <v>0</v>
      </c>
      <c r="G174" s="10">
        <f>((G173 + F174) - E174)</f>
        <v>398371.37</v>
      </c>
    </row>
    <row r="175" spans="1:7" ht="10.95" hidden="1" customHeight="1" x14ac:dyDescent="0.2">
      <c r="A175" s="128" t="s">
        <v>152</v>
      </c>
      <c r="B175" s="128"/>
      <c r="C175" s="128"/>
      <c r="D175" s="128"/>
      <c r="E175" s="127">
        <f>SUM(E172:E174)</f>
        <v>17500</v>
      </c>
      <c r="F175" s="127">
        <f>SUM(F172:F174)</f>
        <v>0</v>
      </c>
      <c r="G175" s="127">
        <f>G174</f>
        <v>398371.37</v>
      </c>
    </row>
    <row r="176" spans="1:7" ht="10.95" hidden="1" customHeight="1" x14ac:dyDescent="0.2">
      <c r="A176" s="139" t="s">
        <v>142</v>
      </c>
      <c r="B176" s="139"/>
      <c r="C176" s="139"/>
      <c r="D176" s="139"/>
      <c r="E176" s="138">
        <v>0</v>
      </c>
      <c r="F176" s="138">
        <v>398371.37</v>
      </c>
      <c r="G176" s="138">
        <f>G174</f>
        <v>398371.37</v>
      </c>
    </row>
    <row r="177" spans="1:7" ht="13.35" hidden="1" customHeight="1" x14ac:dyDescent="0.2"/>
    <row r="178" spans="1:7" s="129" customFormat="1" ht="12.15" hidden="1" customHeight="1" x14ac:dyDescent="0.25">
      <c r="A178" s="140" t="s">
        <v>25</v>
      </c>
      <c r="B178" s="140"/>
      <c r="C178" s="140"/>
      <c r="D178" s="140"/>
      <c r="E178" s="140"/>
      <c r="F178" s="140"/>
      <c r="G178" s="140"/>
    </row>
    <row r="179" spans="1:7" ht="10.95" hidden="1" customHeight="1" x14ac:dyDescent="0.2">
      <c r="A179" s="139" t="s">
        <v>135</v>
      </c>
      <c r="B179" s="139"/>
      <c r="C179" s="139"/>
      <c r="D179" s="139"/>
      <c r="E179" s="138">
        <v>0</v>
      </c>
      <c r="F179" s="138">
        <v>356211.20000000001</v>
      </c>
      <c r="G179" s="138">
        <f>(F179 - E179)</f>
        <v>356211.20000000001</v>
      </c>
    </row>
    <row r="180" spans="1:7" ht="10.95" hidden="1" customHeight="1" x14ac:dyDescent="0.2">
      <c r="A180" s="15">
        <v>45383</v>
      </c>
      <c r="B180" s="13" t="s">
        <v>136</v>
      </c>
      <c r="C180" s="13" t="s">
        <v>153</v>
      </c>
      <c r="D180" s="13" t="s">
        <v>154</v>
      </c>
      <c r="E180" s="14">
        <v>23500</v>
      </c>
      <c r="F180" s="14">
        <v>0</v>
      </c>
      <c r="G180" s="14">
        <f>((G179 + F180) - E180)</f>
        <v>332711.2</v>
      </c>
    </row>
    <row r="181" spans="1:7" ht="10.95" hidden="1" customHeight="1" x14ac:dyDescent="0.2">
      <c r="A181" s="16">
        <v>45427</v>
      </c>
      <c r="B181" s="9" t="s">
        <v>136</v>
      </c>
      <c r="C181" s="9" t="s">
        <v>155</v>
      </c>
      <c r="D181" s="9" t="s">
        <v>156</v>
      </c>
      <c r="E181" s="10">
        <v>4000</v>
      </c>
      <c r="F181" s="10">
        <v>0</v>
      </c>
      <c r="G181" s="10">
        <f>((G180 + F181) - E181)</f>
        <v>328711.2</v>
      </c>
    </row>
    <row r="182" spans="1:7" ht="10.95" hidden="1" customHeight="1" x14ac:dyDescent="0.2">
      <c r="A182" s="16">
        <v>45520</v>
      </c>
      <c r="B182" s="9" t="s">
        <v>136</v>
      </c>
      <c r="C182" s="9" t="s">
        <v>155</v>
      </c>
      <c r="D182" s="9" t="s">
        <v>157</v>
      </c>
      <c r="E182" s="10">
        <v>5000</v>
      </c>
      <c r="F182" s="10">
        <v>0</v>
      </c>
      <c r="G182" s="10">
        <f>((G181 + F182) - E182)</f>
        <v>323711.2</v>
      </c>
    </row>
    <row r="183" spans="1:7" ht="10.95" hidden="1" customHeight="1" x14ac:dyDescent="0.2">
      <c r="A183" s="16">
        <v>45569</v>
      </c>
      <c r="B183" s="9" t="s">
        <v>136</v>
      </c>
      <c r="C183" s="9" t="s">
        <v>155</v>
      </c>
      <c r="D183" s="9" t="s">
        <v>158</v>
      </c>
      <c r="E183" s="10">
        <v>5000</v>
      </c>
      <c r="F183" s="10">
        <v>0</v>
      </c>
      <c r="G183" s="10">
        <f>((G182 + F183) - E183)</f>
        <v>318711.2</v>
      </c>
    </row>
    <row r="184" spans="1:7" ht="10.95" hidden="1" customHeight="1" x14ac:dyDescent="0.2">
      <c r="A184" s="16">
        <v>45657</v>
      </c>
      <c r="B184" s="9" t="s">
        <v>165</v>
      </c>
      <c r="C184" s="9" t="s">
        <v>443</v>
      </c>
      <c r="D184" s="9" t="s">
        <v>444</v>
      </c>
      <c r="E184" s="10">
        <v>0</v>
      </c>
      <c r="F184" s="10">
        <v>24000</v>
      </c>
      <c r="G184" s="10">
        <f>((G183 + F184) - E184)</f>
        <v>342711.2</v>
      </c>
    </row>
    <row r="185" spans="1:7" ht="10.95" hidden="1" customHeight="1" x14ac:dyDescent="0.2">
      <c r="A185" s="128" t="s">
        <v>159</v>
      </c>
      <c r="B185" s="128"/>
      <c r="C185" s="128"/>
      <c r="D185" s="128"/>
      <c r="E185" s="127">
        <f>SUM(E180:E184)</f>
        <v>37500</v>
      </c>
      <c r="F185" s="127">
        <f>SUM(F180:F184)</f>
        <v>24000</v>
      </c>
      <c r="G185" s="127">
        <f>G184</f>
        <v>342711.2</v>
      </c>
    </row>
    <row r="186" spans="1:7" ht="10.95" hidden="1" customHeight="1" x14ac:dyDescent="0.2">
      <c r="A186" s="139" t="s">
        <v>142</v>
      </c>
      <c r="B186" s="139"/>
      <c r="C186" s="139"/>
      <c r="D186" s="139"/>
      <c r="E186" s="138">
        <v>0</v>
      </c>
      <c r="F186" s="138">
        <v>342711.2</v>
      </c>
      <c r="G186" s="138">
        <f>G184</f>
        <v>342711.2</v>
      </c>
    </row>
    <row r="187" spans="1:7" ht="13.35" hidden="1" customHeight="1" x14ac:dyDescent="0.2"/>
    <row r="188" spans="1:7" s="129" customFormat="1" ht="12.15" hidden="1" customHeight="1" x14ac:dyDescent="0.25">
      <c r="A188" s="130" t="s">
        <v>178</v>
      </c>
      <c r="B188" s="130"/>
      <c r="C188" s="130"/>
      <c r="D188" s="130"/>
      <c r="E188" s="130"/>
      <c r="F188" s="130"/>
      <c r="G188" s="130"/>
    </row>
    <row r="189" spans="1:7" ht="10.95" hidden="1" customHeight="1" x14ac:dyDescent="0.2">
      <c r="A189" s="15">
        <v>45306</v>
      </c>
      <c r="B189" s="13" t="s">
        <v>162</v>
      </c>
      <c r="C189" s="13" t="s">
        <v>318</v>
      </c>
      <c r="D189" s="13"/>
      <c r="E189" s="14">
        <v>544.32000000000005</v>
      </c>
      <c r="F189" s="14">
        <v>0</v>
      </c>
      <c r="G189" s="14">
        <f>(E189 - F189)</f>
        <v>544.32000000000005</v>
      </c>
    </row>
    <row r="190" spans="1:7" ht="10.95" hidden="1" customHeight="1" x14ac:dyDescent="0.2">
      <c r="A190" s="16">
        <v>45322</v>
      </c>
      <c r="B190" s="9" t="s">
        <v>162</v>
      </c>
      <c r="C190" s="9" t="s">
        <v>319</v>
      </c>
      <c r="D190" s="9"/>
      <c r="E190" s="10">
        <v>1.5</v>
      </c>
      <c r="F190" s="10">
        <v>0</v>
      </c>
      <c r="G190" s="10">
        <f t="shared" ref="G190:G202" si="6">((G189 + E190) - F190)</f>
        <v>545.82000000000005</v>
      </c>
    </row>
    <row r="191" spans="1:7" ht="10.95" hidden="1" customHeight="1" x14ac:dyDescent="0.2">
      <c r="A191" s="16">
        <v>45351</v>
      </c>
      <c r="B191" s="9" t="s">
        <v>162</v>
      </c>
      <c r="C191" s="9" t="s">
        <v>319</v>
      </c>
      <c r="D191" s="9"/>
      <c r="E191" s="10">
        <v>0.75</v>
      </c>
      <c r="F191" s="10">
        <v>0</v>
      </c>
      <c r="G191" s="10">
        <f t="shared" si="6"/>
        <v>546.57000000000005</v>
      </c>
    </row>
    <row r="192" spans="1:7" ht="10.95" hidden="1" customHeight="1" x14ac:dyDescent="0.2">
      <c r="A192" s="16">
        <v>45381</v>
      </c>
      <c r="B192" s="9" t="s">
        <v>162</v>
      </c>
      <c r="C192" s="9" t="s">
        <v>319</v>
      </c>
      <c r="D192" s="9"/>
      <c r="E192" s="10">
        <v>0.75</v>
      </c>
      <c r="F192" s="10">
        <v>0</v>
      </c>
      <c r="G192" s="10">
        <f t="shared" si="6"/>
        <v>547.32000000000005</v>
      </c>
    </row>
    <row r="193" spans="1:7" ht="10.95" hidden="1" customHeight="1" x14ac:dyDescent="0.2">
      <c r="A193" s="16">
        <v>45412</v>
      </c>
      <c r="B193" s="9" t="s">
        <v>162</v>
      </c>
      <c r="C193" s="9" t="s">
        <v>319</v>
      </c>
      <c r="D193" s="9"/>
      <c r="E193" s="10">
        <v>3.75</v>
      </c>
      <c r="F193" s="10">
        <v>0</v>
      </c>
      <c r="G193" s="10">
        <f t="shared" si="6"/>
        <v>551.07000000000005</v>
      </c>
    </row>
    <row r="194" spans="1:7" ht="10.95" hidden="1" customHeight="1" x14ac:dyDescent="0.2">
      <c r="A194" s="16">
        <v>45443</v>
      </c>
      <c r="B194" s="9" t="s">
        <v>162</v>
      </c>
      <c r="C194" s="9" t="s">
        <v>319</v>
      </c>
      <c r="D194" s="9"/>
      <c r="E194" s="10">
        <v>3.75</v>
      </c>
      <c r="F194" s="10">
        <v>0</v>
      </c>
      <c r="G194" s="10">
        <f t="shared" si="6"/>
        <v>554.82000000000005</v>
      </c>
    </row>
    <row r="195" spans="1:7" ht="10.95" hidden="1" customHeight="1" x14ac:dyDescent="0.2">
      <c r="A195" s="16">
        <v>45456</v>
      </c>
      <c r="B195" s="9" t="s">
        <v>162</v>
      </c>
      <c r="C195" s="9" t="s">
        <v>8</v>
      </c>
      <c r="D195" s="9"/>
      <c r="E195" s="10">
        <v>50</v>
      </c>
      <c r="F195" s="10">
        <v>0</v>
      </c>
      <c r="G195" s="10">
        <f t="shared" si="6"/>
        <v>604.82000000000005</v>
      </c>
    </row>
    <row r="196" spans="1:7" ht="10.95" hidden="1" customHeight="1" x14ac:dyDescent="0.2">
      <c r="A196" s="16">
        <v>45472</v>
      </c>
      <c r="B196" s="9" t="s">
        <v>162</v>
      </c>
      <c r="C196" s="9" t="s">
        <v>319</v>
      </c>
      <c r="D196" s="9"/>
      <c r="E196" s="10">
        <v>0.75</v>
      </c>
      <c r="F196" s="10">
        <v>0</v>
      </c>
      <c r="G196" s="10">
        <f t="shared" si="6"/>
        <v>605.57000000000005</v>
      </c>
    </row>
    <row r="197" spans="1:7" ht="10.95" hidden="1" customHeight="1" x14ac:dyDescent="0.2">
      <c r="A197" s="16">
        <v>45504</v>
      </c>
      <c r="B197" s="9" t="s">
        <v>162</v>
      </c>
      <c r="C197" s="9" t="s">
        <v>319</v>
      </c>
      <c r="D197" s="9"/>
      <c r="E197" s="10">
        <v>1.5</v>
      </c>
      <c r="F197" s="10">
        <v>0</v>
      </c>
      <c r="G197" s="10">
        <f t="shared" si="6"/>
        <v>607.07000000000005</v>
      </c>
    </row>
    <row r="198" spans="1:7" ht="10.95" hidden="1" customHeight="1" x14ac:dyDescent="0.2">
      <c r="A198" s="16">
        <v>45535</v>
      </c>
      <c r="B198" s="9" t="s">
        <v>162</v>
      </c>
      <c r="C198" s="9" t="s">
        <v>319</v>
      </c>
      <c r="D198" s="9"/>
      <c r="E198" s="10">
        <v>3.75</v>
      </c>
      <c r="F198" s="10">
        <v>0</v>
      </c>
      <c r="G198" s="10">
        <f t="shared" si="6"/>
        <v>610.82000000000005</v>
      </c>
    </row>
    <row r="199" spans="1:7" ht="10.95" hidden="1" customHeight="1" x14ac:dyDescent="0.2">
      <c r="A199" s="16">
        <v>45565</v>
      </c>
      <c r="B199" s="9" t="s">
        <v>162</v>
      </c>
      <c r="C199" s="9" t="s">
        <v>319</v>
      </c>
      <c r="D199" s="9"/>
      <c r="E199" s="10">
        <v>1.5</v>
      </c>
      <c r="F199" s="10">
        <v>0</v>
      </c>
      <c r="G199" s="10">
        <f t="shared" si="6"/>
        <v>612.32000000000005</v>
      </c>
    </row>
    <row r="200" spans="1:7" ht="10.95" hidden="1" customHeight="1" x14ac:dyDescent="0.2">
      <c r="A200" s="16">
        <v>45595</v>
      </c>
      <c r="B200" s="9" t="s">
        <v>162</v>
      </c>
      <c r="C200" s="9" t="s">
        <v>319</v>
      </c>
      <c r="D200" s="9"/>
      <c r="E200" s="10">
        <v>4.5</v>
      </c>
      <c r="F200" s="10">
        <v>0</v>
      </c>
      <c r="G200" s="10">
        <f t="shared" si="6"/>
        <v>616.82000000000005</v>
      </c>
    </row>
    <row r="201" spans="1:7" ht="10.95" hidden="1" customHeight="1" x14ac:dyDescent="0.2">
      <c r="A201" s="16">
        <v>45626</v>
      </c>
      <c r="B201" s="9" t="s">
        <v>162</v>
      </c>
      <c r="C201" s="9" t="s">
        <v>319</v>
      </c>
      <c r="D201" s="9"/>
      <c r="E201" s="10">
        <v>0.75</v>
      </c>
      <c r="F201" s="10">
        <v>0</v>
      </c>
      <c r="G201" s="10">
        <f t="shared" si="6"/>
        <v>617.57000000000005</v>
      </c>
    </row>
    <row r="202" spans="1:7" ht="10.95" hidden="1" customHeight="1" x14ac:dyDescent="0.2">
      <c r="A202" s="16">
        <v>45657</v>
      </c>
      <c r="B202" s="9" t="s">
        <v>162</v>
      </c>
      <c r="C202" s="9" t="s">
        <v>319</v>
      </c>
      <c r="D202" s="9"/>
      <c r="E202" s="10">
        <v>2.25</v>
      </c>
      <c r="F202" s="10">
        <v>0</v>
      </c>
      <c r="G202" s="10">
        <f t="shared" si="6"/>
        <v>619.82000000000005</v>
      </c>
    </row>
    <row r="203" spans="1:7" ht="10.95" hidden="1" customHeight="1" x14ac:dyDescent="0.2">
      <c r="A203" s="128" t="s">
        <v>320</v>
      </c>
      <c r="B203" s="128"/>
      <c r="C203" s="128"/>
      <c r="D203" s="128"/>
      <c r="E203" s="127">
        <f>SUM(E189:E202)</f>
        <v>619.82000000000005</v>
      </c>
      <c r="F203" s="127">
        <f>SUM(F189:F202)</f>
        <v>0</v>
      </c>
      <c r="G203" s="127">
        <f>G202</f>
        <v>619.82000000000005</v>
      </c>
    </row>
    <row r="204" spans="1:7" ht="13.35" hidden="1" customHeight="1" x14ac:dyDescent="0.2"/>
    <row r="205" spans="1:7" s="129" customFormat="1" ht="12.15" hidden="1" customHeight="1" x14ac:dyDescent="0.25">
      <c r="A205" s="130" t="s">
        <v>179</v>
      </c>
      <c r="B205" s="130"/>
      <c r="C205" s="130"/>
      <c r="D205" s="130"/>
      <c r="E205" s="130"/>
      <c r="F205" s="130"/>
      <c r="G205" s="130"/>
    </row>
    <row r="206" spans="1:7" ht="10.95" hidden="1" customHeight="1" x14ac:dyDescent="0.2">
      <c r="A206" s="15">
        <v>45657</v>
      </c>
      <c r="B206" s="13" t="s">
        <v>165</v>
      </c>
      <c r="C206" s="13" t="s">
        <v>458</v>
      </c>
      <c r="D206" s="13" t="s">
        <v>456</v>
      </c>
      <c r="E206" s="14">
        <v>19538.5</v>
      </c>
      <c r="F206" s="14">
        <v>0</v>
      </c>
      <c r="G206" s="14">
        <f>(E206 - F206)</f>
        <v>19538.5</v>
      </c>
    </row>
    <row r="207" spans="1:7" ht="10.95" hidden="1" customHeight="1" x14ac:dyDescent="0.2">
      <c r="A207" s="128" t="s">
        <v>460</v>
      </c>
      <c r="B207" s="128"/>
      <c r="C207" s="128"/>
      <c r="D207" s="128"/>
      <c r="E207" s="127">
        <f>E206</f>
        <v>19538.5</v>
      </c>
      <c r="F207" s="127">
        <f>F206</f>
        <v>0</v>
      </c>
      <c r="G207" s="127">
        <f>G206</f>
        <v>19538.5</v>
      </c>
    </row>
    <row r="208" spans="1:7" ht="13.35" hidden="1" customHeight="1" x14ac:dyDescent="0.2"/>
    <row r="209" spans="1:7" s="129" customFormat="1" ht="12.15" hidden="1" customHeight="1" x14ac:dyDescent="0.25">
      <c r="A209" s="140" t="s">
        <v>8</v>
      </c>
      <c r="B209" s="140"/>
      <c r="C209" s="140"/>
      <c r="D209" s="140"/>
      <c r="E209" s="140"/>
      <c r="F209" s="140"/>
      <c r="G209" s="140"/>
    </row>
    <row r="210" spans="1:7" ht="10.95" hidden="1" customHeight="1" x14ac:dyDescent="0.2">
      <c r="A210" s="139" t="s">
        <v>135</v>
      </c>
      <c r="B210" s="139"/>
      <c r="C210" s="139"/>
      <c r="D210" s="139"/>
      <c r="E210" s="138">
        <v>47609.96</v>
      </c>
      <c r="F210" s="138">
        <v>0</v>
      </c>
      <c r="G210" s="138">
        <f>(E210 - F210)</f>
        <v>47609.96</v>
      </c>
    </row>
    <row r="211" spans="1:7" ht="10.95" hidden="1" customHeight="1" x14ac:dyDescent="0.2">
      <c r="A211" s="15">
        <v>45293</v>
      </c>
      <c r="B211" s="13" t="s">
        <v>162</v>
      </c>
      <c r="C211" s="13" t="s">
        <v>164</v>
      </c>
      <c r="D211" s="13"/>
      <c r="E211" s="14">
        <v>0</v>
      </c>
      <c r="F211" s="14">
        <v>20514</v>
      </c>
      <c r="G211" s="14">
        <f t="shared" ref="G211:G242" si="7">((G210 + E211) - F211)</f>
        <v>27095.96</v>
      </c>
    </row>
    <row r="212" spans="1:7" ht="10.95" hidden="1" customHeight="1" x14ac:dyDescent="0.2">
      <c r="A212" s="16">
        <v>45296</v>
      </c>
      <c r="B212" s="9" t="s">
        <v>162</v>
      </c>
      <c r="C212" s="9" t="s">
        <v>321</v>
      </c>
      <c r="D212" s="9"/>
      <c r="E212" s="10">
        <v>0</v>
      </c>
      <c r="F212" s="10">
        <v>3416.67</v>
      </c>
      <c r="G212" s="10">
        <f t="shared" si="7"/>
        <v>23679.29</v>
      </c>
    </row>
    <row r="213" spans="1:7" ht="10.95" hidden="1" customHeight="1" x14ac:dyDescent="0.2">
      <c r="A213" s="16">
        <v>45306</v>
      </c>
      <c r="B213" s="9" t="s">
        <v>290</v>
      </c>
      <c r="C213" s="9" t="s">
        <v>291</v>
      </c>
      <c r="D213" s="9" t="s">
        <v>322</v>
      </c>
      <c r="E213" s="10">
        <v>42989.71</v>
      </c>
      <c r="F213" s="10">
        <v>0</v>
      </c>
      <c r="G213" s="10">
        <f t="shared" si="7"/>
        <v>66669</v>
      </c>
    </row>
    <row r="214" spans="1:7" ht="10.95" hidden="1" customHeight="1" x14ac:dyDescent="0.2">
      <c r="A214" s="16">
        <v>45306</v>
      </c>
      <c r="B214" s="9" t="s">
        <v>162</v>
      </c>
      <c r="C214" s="9" t="s">
        <v>164</v>
      </c>
      <c r="D214" s="9"/>
      <c r="E214" s="10">
        <v>0</v>
      </c>
      <c r="F214" s="10">
        <v>544.32000000000005</v>
      </c>
      <c r="G214" s="10">
        <f t="shared" si="7"/>
        <v>66124.679999999993</v>
      </c>
    </row>
    <row r="215" spans="1:7" ht="10.95" hidden="1" customHeight="1" x14ac:dyDescent="0.2">
      <c r="A215" s="16">
        <v>45306</v>
      </c>
      <c r="B215" s="9" t="s">
        <v>250</v>
      </c>
      <c r="C215" s="9" t="s">
        <v>251</v>
      </c>
      <c r="D215" s="9" t="s">
        <v>249</v>
      </c>
      <c r="E215" s="10">
        <v>0</v>
      </c>
      <c r="F215" s="10">
        <v>1400</v>
      </c>
      <c r="G215" s="10">
        <f t="shared" si="7"/>
        <v>64724.679999999993</v>
      </c>
    </row>
    <row r="216" spans="1:7" ht="10.95" hidden="1" customHeight="1" x14ac:dyDescent="0.2">
      <c r="A216" s="16">
        <v>45308</v>
      </c>
      <c r="B216" s="9" t="s">
        <v>250</v>
      </c>
      <c r="C216" s="9" t="s">
        <v>252</v>
      </c>
      <c r="D216" s="9" t="s">
        <v>247</v>
      </c>
      <c r="E216" s="10">
        <v>0</v>
      </c>
      <c r="F216" s="10">
        <v>4546.3900000000003</v>
      </c>
      <c r="G216" s="10">
        <f t="shared" si="7"/>
        <v>60178.289999999994</v>
      </c>
    </row>
    <row r="217" spans="1:7" ht="10.95" hidden="1" customHeight="1" x14ac:dyDescent="0.2">
      <c r="A217" s="16">
        <v>45322</v>
      </c>
      <c r="B217" s="9" t="s">
        <v>162</v>
      </c>
      <c r="C217" s="9" t="s">
        <v>8</v>
      </c>
      <c r="D217" s="9"/>
      <c r="E217" s="10">
        <v>0</v>
      </c>
      <c r="F217" s="10">
        <v>1.5</v>
      </c>
      <c r="G217" s="10">
        <f t="shared" si="7"/>
        <v>60176.789999999994</v>
      </c>
    </row>
    <row r="218" spans="1:7" ht="10.95" hidden="1" customHeight="1" x14ac:dyDescent="0.2">
      <c r="A218" s="16">
        <v>45323</v>
      </c>
      <c r="B218" s="9" t="s">
        <v>162</v>
      </c>
      <c r="C218" s="9" t="s">
        <v>164</v>
      </c>
      <c r="D218" s="9"/>
      <c r="E218" s="10">
        <v>0</v>
      </c>
      <c r="F218" s="10">
        <v>20514</v>
      </c>
      <c r="G218" s="10">
        <f t="shared" si="7"/>
        <v>39662.789999999994</v>
      </c>
    </row>
    <row r="219" spans="1:7" ht="10.95" hidden="1" customHeight="1" x14ac:dyDescent="0.2">
      <c r="A219" s="16">
        <v>45327</v>
      </c>
      <c r="B219" s="9" t="s">
        <v>162</v>
      </c>
      <c r="C219" s="9" t="s">
        <v>321</v>
      </c>
      <c r="D219" s="9"/>
      <c r="E219" s="10">
        <v>0</v>
      </c>
      <c r="F219" s="10">
        <v>3416.67</v>
      </c>
      <c r="G219" s="10">
        <f t="shared" si="7"/>
        <v>36246.119999999995</v>
      </c>
    </row>
    <row r="220" spans="1:7" ht="10.95" hidden="1" customHeight="1" x14ac:dyDescent="0.2">
      <c r="A220" s="16">
        <v>45337</v>
      </c>
      <c r="B220" s="9" t="s">
        <v>162</v>
      </c>
      <c r="C220" s="9" t="s">
        <v>321</v>
      </c>
      <c r="D220" s="9"/>
      <c r="E220" s="10">
        <v>0</v>
      </c>
      <c r="F220" s="10">
        <v>8464.59</v>
      </c>
      <c r="G220" s="10">
        <f t="shared" si="7"/>
        <v>27781.529999999995</v>
      </c>
    </row>
    <row r="221" spans="1:7" ht="10.95" hidden="1" customHeight="1" x14ac:dyDescent="0.2">
      <c r="A221" s="16">
        <v>45337</v>
      </c>
      <c r="B221" s="9" t="s">
        <v>290</v>
      </c>
      <c r="C221" s="9" t="s">
        <v>291</v>
      </c>
      <c r="D221" s="9" t="s">
        <v>323</v>
      </c>
      <c r="E221" s="10">
        <v>42989.71</v>
      </c>
      <c r="F221" s="10">
        <v>0</v>
      </c>
      <c r="G221" s="10">
        <f t="shared" si="7"/>
        <v>70771.239999999991</v>
      </c>
    </row>
    <row r="222" spans="1:7" ht="10.95" hidden="1" customHeight="1" x14ac:dyDescent="0.2">
      <c r="A222" s="16">
        <v>45338</v>
      </c>
      <c r="B222" s="9" t="s">
        <v>250</v>
      </c>
      <c r="C222" s="9" t="s">
        <v>252</v>
      </c>
      <c r="D222" s="9" t="s">
        <v>253</v>
      </c>
      <c r="E222" s="10">
        <v>0</v>
      </c>
      <c r="F222" s="10">
        <v>4546.3900000000003</v>
      </c>
      <c r="G222" s="10">
        <f t="shared" si="7"/>
        <v>66224.849999999991</v>
      </c>
    </row>
    <row r="223" spans="1:7" ht="10.95" hidden="1" customHeight="1" x14ac:dyDescent="0.2">
      <c r="A223" s="16">
        <v>45351</v>
      </c>
      <c r="B223" s="9" t="s">
        <v>162</v>
      </c>
      <c r="C223" s="9" t="s">
        <v>8</v>
      </c>
      <c r="D223" s="9"/>
      <c r="E223" s="10">
        <v>0</v>
      </c>
      <c r="F223" s="10">
        <v>0.75</v>
      </c>
      <c r="G223" s="10">
        <f t="shared" si="7"/>
        <v>66224.099999999991</v>
      </c>
    </row>
    <row r="224" spans="1:7" ht="10.95" hidden="1" customHeight="1" x14ac:dyDescent="0.2">
      <c r="A224" s="16">
        <v>45352</v>
      </c>
      <c r="B224" s="9" t="s">
        <v>162</v>
      </c>
      <c r="C224" s="9" t="s">
        <v>164</v>
      </c>
      <c r="D224" s="9"/>
      <c r="E224" s="10">
        <v>0</v>
      </c>
      <c r="F224" s="10">
        <v>21586</v>
      </c>
      <c r="G224" s="10">
        <f t="shared" si="7"/>
        <v>44638.099999999991</v>
      </c>
    </row>
    <row r="225" spans="1:7" ht="10.95" hidden="1" customHeight="1" x14ac:dyDescent="0.2">
      <c r="A225" s="16">
        <v>45356</v>
      </c>
      <c r="B225" s="9" t="s">
        <v>162</v>
      </c>
      <c r="C225" s="9" t="s">
        <v>321</v>
      </c>
      <c r="D225" s="9"/>
      <c r="E225" s="10">
        <v>0</v>
      </c>
      <c r="F225" s="10">
        <v>3416.67</v>
      </c>
      <c r="G225" s="10">
        <f t="shared" si="7"/>
        <v>41221.429999999993</v>
      </c>
    </row>
    <row r="226" spans="1:7" ht="10.95" hidden="1" customHeight="1" x14ac:dyDescent="0.2">
      <c r="A226" s="16">
        <v>45366</v>
      </c>
      <c r="B226" s="9" t="s">
        <v>290</v>
      </c>
      <c r="C226" s="9" t="s">
        <v>291</v>
      </c>
      <c r="D226" s="9" t="s">
        <v>324</v>
      </c>
      <c r="E226" s="10">
        <v>42989.71</v>
      </c>
      <c r="F226" s="10">
        <v>0</v>
      </c>
      <c r="G226" s="10">
        <f t="shared" si="7"/>
        <v>84211.139999999985</v>
      </c>
    </row>
    <row r="227" spans="1:7" ht="10.95" hidden="1" customHeight="1" x14ac:dyDescent="0.2">
      <c r="A227" s="16">
        <v>45371</v>
      </c>
      <c r="B227" s="9" t="s">
        <v>250</v>
      </c>
      <c r="C227" s="9" t="s">
        <v>252</v>
      </c>
      <c r="D227" s="9" t="s">
        <v>254</v>
      </c>
      <c r="E227" s="10">
        <v>0</v>
      </c>
      <c r="F227" s="10">
        <v>4546.3900000000003</v>
      </c>
      <c r="G227" s="10">
        <f t="shared" si="7"/>
        <v>79664.749999999985</v>
      </c>
    </row>
    <row r="228" spans="1:7" ht="10.95" hidden="1" customHeight="1" x14ac:dyDescent="0.2">
      <c r="A228" s="16">
        <v>45381</v>
      </c>
      <c r="B228" s="9" t="s">
        <v>162</v>
      </c>
      <c r="C228" s="9" t="s">
        <v>8</v>
      </c>
      <c r="D228" s="9"/>
      <c r="E228" s="10">
        <v>0</v>
      </c>
      <c r="F228" s="10">
        <v>0.75</v>
      </c>
      <c r="G228" s="10">
        <f t="shared" si="7"/>
        <v>79663.999999999985</v>
      </c>
    </row>
    <row r="229" spans="1:7" ht="10.95" hidden="1" customHeight="1" x14ac:dyDescent="0.2">
      <c r="A229" s="16">
        <v>45383</v>
      </c>
      <c r="B229" s="9" t="s">
        <v>162</v>
      </c>
      <c r="C229" s="9" t="s">
        <v>164</v>
      </c>
      <c r="D229" s="9"/>
      <c r="E229" s="10">
        <v>0</v>
      </c>
      <c r="F229" s="10">
        <v>21586</v>
      </c>
      <c r="G229" s="10">
        <f t="shared" si="7"/>
        <v>58077.999999999985</v>
      </c>
    </row>
    <row r="230" spans="1:7" ht="10.95" hidden="1" customHeight="1" x14ac:dyDescent="0.2">
      <c r="A230" s="16">
        <v>45387</v>
      </c>
      <c r="B230" s="9" t="s">
        <v>162</v>
      </c>
      <c r="C230" s="9" t="s">
        <v>321</v>
      </c>
      <c r="D230" s="9"/>
      <c r="E230" s="10">
        <v>0</v>
      </c>
      <c r="F230" s="10">
        <v>3416.67</v>
      </c>
      <c r="G230" s="10">
        <f t="shared" si="7"/>
        <v>54661.329999999987</v>
      </c>
    </row>
    <row r="231" spans="1:7" ht="10.95" hidden="1" customHeight="1" x14ac:dyDescent="0.2">
      <c r="A231" s="16">
        <v>45387</v>
      </c>
      <c r="B231" s="9" t="s">
        <v>250</v>
      </c>
      <c r="C231" s="9" t="s">
        <v>261</v>
      </c>
      <c r="D231" s="9" t="s">
        <v>154</v>
      </c>
      <c r="E231" s="10">
        <v>0</v>
      </c>
      <c r="F231" s="10">
        <v>23500</v>
      </c>
      <c r="G231" s="10">
        <f t="shared" si="7"/>
        <v>31161.329999999987</v>
      </c>
    </row>
    <row r="232" spans="1:7" ht="10.95" hidden="1" customHeight="1" x14ac:dyDescent="0.2">
      <c r="A232" s="16">
        <v>45390</v>
      </c>
      <c r="B232" s="9" t="s">
        <v>162</v>
      </c>
      <c r="C232" s="9" t="s">
        <v>321</v>
      </c>
      <c r="D232" s="9"/>
      <c r="E232" s="10">
        <v>0</v>
      </c>
      <c r="F232" s="10">
        <v>6746.5</v>
      </c>
      <c r="G232" s="10">
        <f t="shared" si="7"/>
        <v>24414.829999999987</v>
      </c>
    </row>
    <row r="233" spans="1:7" ht="10.95" hidden="1" customHeight="1" x14ac:dyDescent="0.2">
      <c r="A233" s="16">
        <v>45393</v>
      </c>
      <c r="B233" s="9" t="s">
        <v>250</v>
      </c>
      <c r="C233" s="9" t="s">
        <v>251</v>
      </c>
      <c r="D233" s="9" t="s">
        <v>255</v>
      </c>
      <c r="E233" s="10">
        <v>0</v>
      </c>
      <c r="F233" s="10">
        <v>390</v>
      </c>
      <c r="G233" s="10">
        <f t="shared" si="7"/>
        <v>24024.829999999987</v>
      </c>
    </row>
    <row r="234" spans="1:7" ht="10.95" hidden="1" customHeight="1" x14ac:dyDescent="0.2">
      <c r="A234" s="16">
        <v>45397</v>
      </c>
      <c r="B234" s="9" t="s">
        <v>290</v>
      </c>
      <c r="C234" s="9" t="s">
        <v>291</v>
      </c>
      <c r="D234" s="9" t="s">
        <v>325</v>
      </c>
      <c r="E234" s="10">
        <v>42989.71</v>
      </c>
      <c r="F234" s="10">
        <v>0</v>
      </c>
      <c r="G234" s="10">
        <f t="shared" si="7"/>
        <v>67014.539999999979</v>
      </c>
    </row>
    <row r="235" spans="1:7" ht="10.95" hidden="1" customHeight="1" x14ac:dyDescent="0.2">
      <c r="A235" s="16">
        <v>45397</v>
      </c>
      <c r="B235" s="9" t="s">
        <v>250</v>
      </c>
      <c r="C235" s="9" t="s">
        <v>251</v>
      </c>
      <c r="D235" s="9" t="s">
        <v>257</v>
      </c>
      <c r="E235" s="10">
        <v>0</v>
      </c>
      <c r="F235" s="10">
        <v>750</v>
      </c>
      <c r="G235" s="10">
        <f t="shared" si="7"/>
        <v>66264.539999999979</v>
      </c>
    </row>
    <row r="236" spans="1:7" ht="10.95" hidden="1" customHeight="1" x14ac:dyDescent="0.2">
      <c r="A236" s="16">
        <v>45398</v>
      </c>
      <c r="B236" s="9" t="s">
        <v>250</v>
      </c>
      <c r="C236" s="9" t="s">
        <v>252</v>
      </c>
      <c r="D236" s="9" t="s">
        <v>256</v>
      </c>
      <c r="E236" s="10">
        <v>0</v>
      </c>
      <c r="F236" s="10">
        <v>4546.3900000000003</v>
      </c>
      <c r="G236" s="10">
        <f t="shared" si="7"/>
        <v>61718.14999999998</v>
      </c>
    </row>
    <row r="237" spans="1:7" ht="10.95" hidden="1" customHeight="1" x14ac:dyDescent="0.2">
      <c r="A237" s="16">
        <v>45412</v>
      </c>
      <c r="B237" s="9" t="s">
        <v>162</v>
      </c>
      <c r="C237" s="9" t="s">
        <v>8</v>
      </c>
      <c r="D237" s="9"/>
      <c r="E237" s="10">
        <v>0</v>
      </c>
      <c r="F237" s="10">
        <v>3.75</v>
      </c>
      <c r="G237" s="10">
        <f t="shared" si="7"/>
        <v>61714.39999999998</v>
      </c>
    </row>
    <row r="238" spans="1:7" ht="10.95" hidden="1" customHeight="1" x14ac:dyDescent="0.2">
      <c r="A238" s="16">
        <v>45412</v>
      </c>
      <c r="B238" s="9" t="s">
        <v>250</v>
      </c>
      <c r="C238" s="9" t="s">
        <v>262</v>
      </c>
      <c r="D238" s="9" t="s">
        <v>260</v>
      </c>
      <c r="E238" s="10">
        <v>0</v>
      </c>
      <c r="F238" s="10">
        <v>2450</v>
      </c>
      <c r="G238" s="10">
        <f t="shared" si="7"/>
        <v>59264.39999999998</v>
      </c>
    </row>
    <row r="239" spans="1:7" ht="10.95" hidden="1" customHeight="1" x14ac:dyDescent="0.2">
      <c r="A239" s="16">
        <v>45414</v>
      </c>
      <c r="B239" s="9" t="s">
        <v>162</v>
      </c>
      <c r="C239" s="9" t="s">
        <v>164</v>
      </c>
      <c r="D239" s="9"/>
      <c r="E239" s="10">
        <v>0</v>
      </c>
      <c r="F239" s="10">
        <v>21586</v>
      </c>
      <c r="G239" s="10">
        <f t="shared" si="7"/>
        <v>37678.39999999998</v>
      </c>
    </row>
    <row r="240" spans="1:7" ht="10.95" hidden="1" customHeight="1" x14ac:dyDescent="0.2">
      <c r="A240" s="16">
        <v>45418</v>
      </c>
      <c r="B240" s="9" t="s">
        <v>162</v>
      </c>
      <c r="C240" s="9" t="s">
        <v>321</v>
      </c>
      <c r="D240" s="9"/>
      <c r="E240" s="10">
        <v>0</v>
      </c>
      <c r="F240" s="10">
        <v>6690</v>
      </c>
      <c r="G240" s="10">
        <f t="shared" si="7"/>
        <v>30988.39999999998</v>
      </c>
    </row>
    <row r="241" spans="1:7" ht="10.95" hidden="1" customHeight="1" x14ac:dyDescent="0.2">
      <c r="A241" s="16">
        <v>45418</v>
      </c>
      <c r="B241" s="9" t="s">
        <v>162</v>
      </c>
      <c r="C241" s="9" t="s">
        <v>321</v>
      </c>
      <c r="D241" s="9"/>
      <c r="E241" s="10">
        <v>0</v>
      </c>
      <c r="F241" s="10">
        <v>3416.67</v>
      </c>
      <c r="G241" s="10">
        <f t="shared" si="7"/>
        <v>27571.729999999981</v>
      </c>
    </row>
    <row r="242" spans="1:7" ht="10.95" hidden="1" customHeight="1" x14ac:dyDescent="0.2">
      <c r="A242" s="16">
        <v>45427</v>
      </c>
      <c r="B242" s="9" t="s">
        <v>162</v>
      </c>
      <c r="C242" s="9" t="s">
        <v>321</v>
      </c>
      <c r="D242" s="9"/>
      <c r="E242" s="10">
        <v>0</v>
      </c>
      <c r="F242" s="10">
        <v>9522.66</v>
      </c>
      <c r="G242" s="10">
        <f t="shared" si="7"/>
        <v>18049.069999999982</v>
      </c>
    </row>
    <row r="243" spans="1:7" ht="10.95" hidden="1" customHeight="1" x14ac:dyDescent="0.2">
      <c r="A243" s="16">
        <v>45427</v>
      </c>
      <c r="B243" s="9" t="s">
        <v>290</v>
      </c>
      <c r="C243" s="9" t="s">
        <v>291</v>
      </c>
      <c r="D243" s="9" t="s">
        <v>326</v>
      </c>
      <c r="E243" s="10">
        <v>42989.71</v>
      </c>
      <c r="F243" s="10">
        <v>0</v>
      </c>
      <c r="G243" s="10">
        <f t="shared" ref="G243:G274" si="8">((G242 + E243) - F243)</f>
        <v>61038.779999999984</v>
      </c>
    </row>
    <row r="244" spans="1:7" ht="10.95" hidden="1" customHeight="1" x14ac:dyDescent="0.2">
      <c r="A244" s="16">
        <v>45428</v>
      </c>
      <c r="B244" s="9" t="s">
        <v>250</v>
      </c>
      <c r="C244" s="9" t="s">
        <v>252</v>
      </c>
      <c r="D244" s="9" t="s">
        <v>263</v>
      </c>
      <c r="E244" s="10">
        <v>0</v>
      </c>
      <c r="F244" s="10">
        <v>4546.3900000000003</v>
      </c>
      <c r="G244" s="10">
        <f t="shared" si="8"/>
        <v>56492.389999999985</v>
      </c>
    </row>
    <row r="245" spans="1:7" ht="10.95" hidden="1" customHeight="1" x14ac:dyDescent="0.2">
      <c r="A245" s="16">
        <v>45429</v>
      </c>
      <c r="B245" s="9" t="s">
        <v>250</v>
      </c>
      <c r="C245" s="9" t="s">
        <v>261</v>
      </c>
      <c r="D245" s="9" t="s">
        <v>156</v>
      </c>
      <c r="E245" s="10">
        <v>0</v>
      </c>
      <c r="F245" s="10">
        <v>4000</v>
      </c>
      <c r="G245" s="10">
        <f t="shared" si="8"/>
        <v>52492.389999999985</v>
      </c>
    </row>
    <row r="246" spans="1:7" ht="10.95" hidden="1" customHeight="1" x14ac:dyDescent="0.2">
      <c r="A246" s="16">
        <v>45429</v>
      </c>
      <c r="B246" s="9" t="s">
        <v>250</v>
      </c>
      <c r="C246" s="9" t="s">
        <v>267</v>
      </c>
      <c r="D246" s="9" t="s">
        <v>149</v>
      </c>
      <c r="E246" s="10">
        <v>0</v>
      </c>
      <c r="F246" s="10">
        <v>5000</v>
      </c>
      <c r="G246" s="10">
        <f t="shared" si="8"/>
        <v>47492.389999999985</v>
      </c>
    </row>
    <row r="247" spans="1:7" ht="10.95" hidden="1" customHeight="1" x14ac:dyDescent="0.2">
      <c r="A247" s="16">
        <v>45429</v>
      </c>
      <c r="B247" s="9" t="s">
        <v>250</v>
      </c>
      <c r="C247" s="9" t="s">
        <v>268</v>
      </c>
      <c r="D247" s="9" t="s">
        <v>138</v>
      </c>
      <c r="E247" s="10">
        <v>0</v>
      </c>
      <c r="F247" s="10">
        <v>5000</v>
      </c>
      <c r="G247" s="10">
        <f t="shared" si="8"/>
        <v>42492.389999999985</v>
      </c>
    </row>
    <row r="248" spans="1:7" ht="10.95" hidden="1" customHeight="1" x14ac:dyDescent="0.2">
      <c r="A248" s="16">
        <v>45429</v>
      </c>
      <c r="B248" s="9" t="s">
        <v>250</v>
      </c>
      <c r="C248" s="9" t="s">
        <v>269</v>
      </c>
      <c r="D248" s="9" t="s">
        <v>144</v>
      </c>
      <c r="E248" s="10">
        <v>0</v>
      </c>
      <c r="F248" s="10">
        <v>6000</v>
      </c>
      <c r="G248" s="10">
        <f t="shared" si="8"/>
        <v>36492.389999999985</v>
      </c>
    </row>
    <row r="249" spans="1:7" ht="10.95" hidden="1" customHeight="1" x14ac:dyDescent="0.2">
      <c r="A249" s="16">
        <v>45443</v>
      </c>
      <c r="B249" s="9" t="s">
        <v>162</v>
      </c>
      <c r="C249" s="9" t="s">
        <v>8</v>
      </c>
      <c r="D249" s="9"/>
      <c r="E249" s="10">
        <v>0</v>
      </c>
      <c r="F249" s="10">
        <v>3.75</v>
      </c>
      <c r="G249" s="10">
        <f t="shared" si="8"/>
        <v>36488.639999999985</v>
      </c>
    </row>
    <row r="250" spans="1:7" ht="10.95" hidden="1" customHeight="1" x14ac:dyDescent="0.2">
      <c r="A250" s="16">
        <v>45446</v>
      </c>
      <c r="B250" s="9" t="s">
        <v>162</v>
      </c>
      <c r="C250" s="9" t="s">
        <v>164</v>
      </c>
      <c r="D250" s="9"/>
      <c r="E250" s="10">
        <v>0</v>
      </c>
      <c r="F250" s="10">
        <v>21562</v>
      </c>
      <c r="G250" s="10">
        <f t="shared" si="8"/>
        <v>14926.639999999985</v>
      </c>
    </row>
    <row r="251" spans="1:7" ht="10.95" hidden="1" customHeight="1" x14ac:dyDescent="0.2">
      <c r="A251" s="16">
        <v>45448</v>
      </c>
      <c r="B251" s="9" t="s">
        <v>162</v>
      </c>
      <c r="C251" s="9" t="s">
        <v>321</v>
      </c>
      <c r="D251" s="9"/>
      <c r="E251" s="10">
        <v>0</v>
      </c>
      <c r="F251" s="10">
        <v>3550</v>
      </c>
      <c r="G251" s="10">
        <f t="shared" si="8"/>
        <v>11376.639999999985</v>
      </c>
    </row>
    <row r="252" spans="1:7" ht="10.95" hidden="1" customHeight="1" x14ac:dyDescent="0.2">
      <c r="A252" s="16">
        <v>45449</v>
      </c>
      <c r="B252" s="9" t="s">
        <v>162</v>
      </c>
      <c r="C252" s="9" t="s">
        <v>321</v>
      </c>
      <c r="D252" s="9"/>
      <c r="E252" s="10">
        <v>0</v>
      </c>
      <c r="F252" s="10">
        <v>6690</v>
      </c>
      <c r="G252" s="10">
        <f t="shared" si="8"/>
        <v>4686.6399999999849</v>
      </c>
    </row>
    <row r="253" spans="1:7" ht="10.95" hidden="1" customHeight="1" x14ac:dyDescent="0.2">
      <c r="A253" s="16">
        <v>45456</v>
      </c>
      <c r="B253" s="9" t="s">
        <v>162</v>
      </c>
      <c r="C253" s="9" t="s">
        <v>8</v>
      </c>
      <c r="D253" s="9"/>
      <c r="E253" s="10">
        <v>0</v>
      </c>
      <c r="F253" s="10">
        <v>50</v>
      </c>
      <c r="G253" s="10">
        <f t="shared" si="8"/>
        <v>4636.6399999999849</v>
      </c>
    </row>
    <row r="254" spans="1:7" ht="10.95" hidden="1" customHeight="1" x14ac:dyDescent="0.2">
      <c r="A254" s="16">
        <v>45457</v>
      </c>
      <c r="B254" s="9" t="s">
        <v>290</v>
      </c>
      <c r="C254" s="9" t="s">
        <v>291</v>
      </c>
      <c r="D254" s="9" t="s">
        <v>327</v>
      </c>
      <c r="E254" s="10">
        <v>42989.71</v>
      </c>
      <c r="F254" s="10">
        <v>0</v>
      </c>
      <c r="G254" s="10">
        <f t="shared" si="8"/>
        <v>47626.349999999984</v>
      </c>
    </row>
    <row r="255" spans="1:7" ht="10.95" hidden="1" customHeight="1" x14ac:dyDescent="0.2">
      <c r="A255" s="16">
        <v>45464</v>
      </c>
      <c r="B255" s="9" t="s">
        <v>250</v>
      </c>
      <c r="C255" s="9" t="s">
        <v>252</v>
      </c>
      <c r="D255" s="9" t="s">
        <v>270</v>
      </c>
      <c r="E255" s="10">
        <v>0</v>
      </c>
      <c r="F255" s="10">
        <v>4440.67</v>
      </c>
      <c r="G255" s="10">
        <f t="shared" si="8"/>
        <v>43185.679999999986</v>
      </c>
    </row>
    <row r="256" spans="1:7" ht="10.95" hidden="1" customHeight="1" x14ac:dyDescent="0.2">
      <c r="A256" s="16">
        <v>45472</v>
      </c>
      <c r="B256" s="9" t="s">
        <v>162</v>
      </c>
      <c r="C256" s="9" t="s">
        <v>8</v>
      </c>
      <c r="D256" s="9"/>
      <c r="E256" s="10">
        <v>0</v>
      </c>
      <c r="F256" s="10">
        <v>0.75</v>
      </c>
      <c r="G256" s="10">
        <f t="shared" si="8"/>
        <v>43184.929999999986</v>
      </c>
    </row>
    <row r="257" spans="1:7" ht="10.95" hidden="1" customHeight="1" x14ac:dyDescent="0.2">
      <c r="A257" s="16">
        <v>45474</v>
      </c>
      <c r="B257" s="9" t="s">
        <v>162</v>
      </c>
      <c r="C257" s="9" t="s">
        <v>164</v>
      </c>
      <c r="D257" s="9"/>
      <c r="E257" s="10">
        <v>0</v>
      </c>
      <c r="F257" s="10">
        <v>21562</v>
      </c>
      <c r="G257" s="10">
        <f t="shared" si="8"/>
        <v>21622.929999999986</v>
      </c>
    </row>
    <row r="258" spans="1:7" ht="10.95" hidden="1" customHeight="1" x14ac:dyDescent="0.2">
      <c r="A258" s="16">
        <v>45478</v>
      </c>
      <c r="B258" s="9" t="s">
        <v>162</v>
      </c>
      <c r="C258" s="9" t="s">
        <v>321</v>
      </c>
      <c r="D258" s="9"/>
      <c r="E258" s="10">
        <v>0</v>
      </c>
      <c r="F258" s="10">
        <v>3550</v>
      </c>
      <c r="G258" s="10">
        <f t="shared" si="8"/>
        <v>18072.929999999986</v>
      </c>
    </row>
    <row r="259" spans="1:7" ht="10.95" hidden="1" customHeight="1" x14ac:dyDescent="0.2">
      <c r="A259" s="16">
        <v>45481</v>
      </c>
      <c r="B259" s="9" t="s">
        <v>162</v>
      </c>
      <c r="C259" s="9" t="s">
        <v>321</v>
      </c>
      <c r="D259" s="9"/>
      <c r="E259" s="10">
        <v>0</v>
      </c>
      <c r="F259" s="10">
        <v>6690</v>
      </c>
      <c r="G259" s="10">
        <f t="shared" si="8"/>
        <v>11382.929999999986</v>
      </c>
    </row>
    <row r="260" spans="1:7" ht="10.95" hidden="1" customHeight="1" x14ac:dyDescent="0.2">
      <c r="A260" s="16">
        <v>45481</v>
      </c>
      <c r="B260" s="9" t="s">
        <v>250</v>
      </c>
      <c r="C260" s="9" t="s">
        <v>251</v>
      </c>
      <c r="D260" s="9" t="s">
        <v>272</v>
      </c>
      <c r="E260" s="10">
        <v>0</v>
      </c>
      <c r="F260" s="10">
        <v>700</v>
      </c>
      <c r="G260" s="10">
        <f t="shared" si="8"/>
        <v>10682.929999999986</v>
      </c>
    </row>
    <row r="261" spans="1:7" ht="10.95" hidden="1" customHeight="1" x14ac:dyDescent="0.2">
      <c r="A261" s="16">
        <v>45488</v>
      </c>
      <c r="B261" s="9" t="s">
        <v>290</v>
      </c>
      <c r="C261" s="9" t="s">
        <v>291</v>
      </c>
      <c r="D261" s="9" t="s">
        <v>328</v>
      </c>
      <c r="E261" s="10">
        <v>44068.160000000003</v>
      </c>
      <c r="F261" s="10">
        <v>0</v>
      </c>
      <c r="G261" s="10">
        <f t="shared" si="8"/>
        <v>54751.089999999989</v>
      </c>
    </row>
    <row r="262" spans="1:7" ht="10.95" hidden="1" customHeight="1" x14ac:dyDescent="0.2">
      <c r="A262" s="16">
        <v>45491</v>
      </c>
      <c r="B262" s="9" t="s">
        <v>250</v>
      </c>
      <c r="C262" s="9" t="s">
        <v>252</v>
      </c>
      <c r="D262" s="9" t="s">
        <v>271</v>
      </c>
      <c r="E262" s="10">
        <v>0</v>
      </c>
      <c r="F262" s="10">
        <v>4440.66</v>
      </c>
      <c r="G262" s="10">
        <f t="shared" si="8"/>
        <v>50310.429999999993</v>
      </c>
    </row>
    <row r="263" spans="1:7" ht="10.95" hidden="1" customHeight="1" x14ac:dyDescent="0.2">
      <c r="A263" s="16">
        <v>45504</v>
      </c>
      <c r="B263" s="9" t="s">
        <v>162</v>
      </c>
      <c r="C263" s="9" t="s">
        <v>8</v>
      </c>
      <c r="D263" s="9"/>
      <c r="E263" s="10">
        <v>0</v>
      </c>
      <c r="F263" s="10">
        <v>1.5</v>
      </c>
      <c r="G263" s="10">
        <f t="shared" si="8"/>
        <v>50308.929999999993</v>
      </c>
    </row>
    <row r="264" spans="1:7" ht="10.95" hidden="1" customHeight="1" x14ac:dyDescent="0.2">
      <c r="A264" s="16">
        <v>45505</v>
      </c>
      <c r="B264" s="9" t="s">
        <v>162</v>
      </c>
      <c r="C264" s="9" t="s">
        <v>164</v>
      </c>
      <c r="D264" s="9"/>
      <c r="E264" s="10">
        <v>0</v>
      </c>
      <c r="F264" s="10">
        <v>21562</v>
      </c>
      <c r="G264" s="10">
        <f t="shared" si="8"/>
        <v>28746.929999999993</v>
      </c>
    </row>
    <row r="265" spans="1:7" ht="10.95" hidden="1" customHeight="1" x14ac:dyDescent="0.2">
      <c r="A265" s="16">
        <v>45509</v>
      </c>
      <c r="B265" s="9" t="s">
        <v>162</v>
      </c>
      <c r="C265" s="9" t="s">
        <v>321</v>
      </c>
      <c r="D265" s="9"/>
      <c r="E265" s="10">
        <v>0</v>
      </c>
      <c r="F265" s="10">
        <v>3550</v>
      </c>
      <c r="G265" s="10">
        <f t="shared" si="8"/>
        <v>25196.929999999993</v>
      </c>
    </row>
    <row r="266" spans="1:7" ht="10.95" hidden="1" customHeight="1" x14ac:dyDescent="0.2">
      <c r="A266" s="16">
        <v>45510</v>
      </c>
      <c r="B266" s="9" t="s">
        <v>162</v>
      </c>
      <c r="C266" s="9" t="s">
        <v>321</v>
      </c>
      <c r="D266" s="9"/>
      <c r="E266" s="10">
        <v>0</v>
      </c>
      <c r="F266" s="10">
        <v>6690</v>
      </c>
      <c r="G266" s="10">
        <f t="shared" si="8"/>
        <v>18506.929999999993</v>
      </c>
    </row>
    <row r="267" spans="1:7" ht="10.95" hidden="1" customHeight="1" x14ac:dyDescent="0.2">
      <c r="A267" s="16">
        <v>45519</v>
      </c>
      <c r="B267" s="9" t="s">
        <v>162</v>
      </c>
      <c r="C267" s="9" t="s">
        <v>321</v>
      </c>
      <c r="D267" s="9"/>
      <c r="E267" s="10">
        <v>0</v>
      </c>
      <c r="F267" s="10">
        <v>9531.3799999999992</v>
      </c>
      <c r="G267" s="10">
        <f t="shared" si="8"/>
        <v>8975.5499999999938</v>
      </c>
    </row>
    <row r="268" spans="1:7" ht="10.95" hidden="1" customHeight="1" x14ac:dyDescent="0.2">
      <c r="A268" s="16">
        <v>45520</v>
      </c>
      <c r="B268" s="9" t="s">
        <v>290</v>
      </c>
      <c r="C268" s="9" t="s">
        <v>291</v>
      </c>
      <c r="D268" s="9" t="s">
        <v>329</v>
      </c>
      <c r="E268" s="10">
        <v>44068.160000000003</v>
      </c>
      <c r="F268" s="10">
        <v>0</v>
      </c>
      <c r="G268" s="10">
        <f t="shared" si="8"/>
        <v>53043.71</v>
      </c>
    </row>
    <row r="269" spans="1:7" ht="10.95" hidden="1" customHeight="1" x14ac:dyDescent="0.2">
      <c r="A269" s="16">
        <v>45523</v>
      </c>
      <c r="B269" s="9" t="s">
        <v>250</v>
      </c>
      <c r="C269" s="9" t="s">
        <v>252</v>
      </c>
      <c r="D269" s="9" t="s">
        <v>273</v>
      </c>
      <c r="E269" s="10">
        <v>0</v>
      </c>
      <c r="F269" s="10">
        <v>4440.66</v>
      </c>
      <c r="G269" s="10">
        <f t="shared" si="8"/>
        <v>48603.05</v>
      </c>
    </row>
    <row r="270" spans="1:7" ht="10.95" hidden="1" customHeight="1" x14ac:dyDescent="0.2">
      <c r="A270" s="16">
        <v>45527</v>
      </c>
      <c r="B270" s="9" t="s">
        <v>250</v>
      </c>
      <c r="C270" s="9" t="s">
        <v>269</v>
      </c>
      <c r="D270" s="9" t="s">
        <v>145</v>
      </c>
      <c r="E270" s="10">
        <v>0</v>
      </c>
      <c r="F270" s="10">
        <v>7500</v>
      </c>
      <c r="G270" s="10">
        <f t="shared" si="8"/>
        <v>41103.050000000003</v>
      </c>
    </row>
    <row r="271" spans="1:7" ht="10.95" hidden="1" customHeight="1" x14ac:dyDescent="0.2">
      <c r="A271" s="16">
        <v>45527</v>
      </c>
      <c r="B271" s="9" t="s">
        <v>250</v>
      </c>
      <c r="C271" s="9" t="s">
        <v>261</v>
      </c>
      <c r="D271" s="9" t="s">
        <v>157</v>
      </c>
      <c r="E271" s="10">
        <v>0</v>
      </c>
      <c r="F271" s="10">
        <v>5000</v>
      </c>
      <c r="G271" s="10">
        <f t="shared" si="8"/>
        <v>36103.050000000003</v>
      </c>
    </row>
    <row r="272" spans="1:7" ht="10.95" hidden="1" customHeight="1" x14ac:dyDescent="0.2">
      <c r="A272" s="16">
        <v>45527</v>
      </c>
      <c r="B272" s="9" t="s">
        <v>250</v>
      </c>
      <c r="C272" s="9" t="s">
        <v>268</v>
      </c>
      <c r="D272" s="9" t="s">
        <v>139</v>
      </c>
      <c r="E272" s="10">
        <v>0</v>
      </c>
      <c r="F272" s="10">
        <v>6250</v>
      </c>
      <c r="G272" s="10">
        <f t="shared" si="8"/>
        <v>29853.050000000003</v>
      </c>
    </row>
    <row r="273" spans="1:7" ht="10.95" hidden="1" customHeight="1" x14ac:dyDescent="0.2">
      <c r="A273" s="16">
        <v>45527</v>
      </c>
      <c r="B273" s="9" t="s">
        <v>250</v>
      </c>
      <c r="C273" s="9" t="s">
        <v>267</v>
      </c>
      <c r="D273" s="9" t="s">
        <v>150</v>
      </c>
      <c r="E273" s="10">
        <v>0</v>
      </c>
      <c r="F273" s="10">
        <v>6250</v>
      </c>
      <c r="G273" s="10">
        <f t="shared" si="8"/>
        <v>23603.050000000003</v>
      </c>
    </row>
    <row r="274" spans="1:7" ht="10.95" hidden="1" customHeight="1" x14ac:dyDescent="0.2">
      <c r="A274" s="16">
        <v>45531</v>
      </c>
      <c r="B274" s="9" t="s">
        <v>330</v>
      </c>
      <c r="C274" s="9" t="s">
        <v>321</v>
      </c>
      <c r="D274" s="9"/>
      <c r="E274" s="10">
        <v>13408.17</v>
      </c>
      <c r="F274" s="10">
        <v>0</v>
      </c>
      <c r="G274" s="10">
        <f t="shared" si="8"/>
        <v>37011.22</v>
      </c>
    </row>
    <row r="275" spans="1:7" ht="10.95" hidden="1" customHeight="1" x14ac:dyDescent="0.2">
      <c r="A275" s="16">
        <v>45535</v>
      </c>
      <c r="B275" s="9" t="s">
        <v>162</v>
      </c>
      <c r="C275" s="9" t="s">
        <v>8</v>
      </c>
      <c r="D275" s="9"/>
      <c r="E275" s="10">
        <v>0</v>
      </c>
      <c r="F275" s="10">
        <v>3.75</v>
      </c>
      <c r="G275" s="10">
        <f t="shared" ref="G275:G305" si="9">((G274 + E275) - F275)</f>
        <v>37007.47</v>
      </c>
    </row>
    <row r="276" spans="1:7" ht="10.95" hidden="1" customHeight="1" x14ac:dyDescent="0.2">
      <c r="A276" s="16">
        <v>45537</v>
      </c>
      <c r="B276" s="9" t="s">
        <v>162</v>
      </c>
      <c r="C276" s="9" t="s">
        <v>164</v>
      </c>
      <c r="D276" s="9"/>
      <c r="E276" s="10">
        <v>0</v>
      </c>
      <c r="F276" s="10">
        <v>21560</v>
      </c>
      <c r="G276" s="10">
        <f t="shared" si="9"/>
        <v>15447.470000000001</v>
      </c>
    </row>
    <row r="277" spans="1:7" ht="10.95" hidden="1" customHeight="1" x14ac:dyDescent="0.2">
      <c r="A277" s="16">
        <v>45537</v>
      </c>
      <c r="B277" s="9" t="s">
        <v>250</v>
      </c>
      <c r="C277" s="9" t="s">
        <v>251</v>
      </c>
      <c r="D277" s="9" t="s">
        <v>274</v>
      </c>
      <c r="E277" s="10">
        <v>0</v>
      </c>
      <c r="F277" s="10">
        <v>800</v>
      </c>
      <c r="G277" s="10">
        <f t="shared" si="9"/>
        <v>14647.470000000001</v>
      </c>
    </row>
    <row r="278" spans="1:7" ht="10.95" hidden="1" customHeight="1" x14ac:dyDescent="0.2">
      <c r="A278" s="16">
        <v>45540</v>
      </c>
      <c r="B278" s="9" t="s">
        <v>162</v>
      </c>
      <c r="C278" s="9" t="s">
        <v>321</v>
      </c>
      <c r="D278" s="9"/>
      <c r="E278" s="10">
        <v>0</v>
      </c>
      <c r="F278" s="10">
        <v>3550</v>
      </c>
      <c r="G278" s="10">
        <f t="shared" si="9"/>
        <v>11097.470000000001</v>
      </c>
    </row>
    <row r="279" spans="1:7" ht="10.95" hidden="1" customHeight="1" x14ac:dyDescent="0.2">
      <c r="A279" s="16">
        <v>45548</v>
      </c>
      <c r="B279" s="9" t="s">
        <v>290</v>
      </c>
      <c r="C279" s="9" t="s">
        <v>291</v>
      </c>
      <c r="D279" s="9" t="s">
        <v>331</v>
      </c>
      <c r="E279" s="10">
        <v>44068.160000000003</v>
      </c>
      <c r="F279" s="10">
        <v>0</v>
      </c>
      <c r="G279" s="10">
        <f t="shared" si="9"/>
        <v>55165.630000000005</v>
      </c>
    </row>
    <row r="280" spans="1:7" ht="10.95" hidden="1" customHeight="1" x14ac:dyDescent="0.2">
      <c r="A280" s="16">
        <v>45551</v>
      </c>
      <c r="B280" s="9" t="s">
        <v>250</v>
      </c>
      <c r="C280" s="9" t="s">
        <v>252</v>
      </c>
      <c r="D280" s="9" t="s">
        <v>275</v>
      </c>
      <c r="E280" s="10">
        <v>0</v>
      </c>
      <c r="F280" s="10">
        <v>4440.66</v>
      </c>
      <c r="G280" s="10">
        <f t="shared" si="9"/>
        <v>50724.97</v>
      </c>
    </row>
    <row r="281" spans="1:7" ht="10.95" hidden="1" customHeight="1" x14ac:dyDescent="0.2">
      <c r="A281" s="16">
        <v>45565</v>
      </c>
      <c r="B281" s="9" t="s">
        <v>162</v>
      </c>
      <c r="C281" s="9" t="s">
        <v>8</v>
      </c>
      <c r="D281" s="9"/>
      <c r="E281" s="10">
        <v>0</v>
      </c>
      <c r="F281" s="10">
        <v>1.5</v>
      </c>
      <c r="G281" s="10">
        <f t="shared" si="9"/>
        <v>50723.47</v>
      </c>
    </row>
    <row r="282" spans="1:7" ht="10.95" hidden="1" customHeight="1" x14ac:dyDescent="0.2">
      <c r="A282" s="16">
        <v>45566</v>
      </c>
      <c r="B282" s="9" t="s">
        <v>162</v>
      </c>
      <c r="C282" s="9" t="s">
        <v>164</v>
      </c>
      <c r="D282" s="9"/>
      <c r="E282" s="10">
        <v>0</v>
      </c>
      <c r="F282" s="10">
        <v>21560</v>
      </c>
      <c r="G282" s="10">
        <f t="shared" si="9"/>
        <v>29163.47</v>
      </c>
    </row>
    <row r="283" spans="1:7" ht="10.95" hidden="1" customHeight="1" x14ac:dyDescent="0.2">
      <c r="A283" s="16">
        <v>45572</v>
      </c>
      <c r="B283" s="9" t="s">
        <v>162</v>
      </c>
      <c r="C283" s="9" t="s">
        <v>321</v>
      </c>
      <c r="D283" s="9"/>
      <c r="E283" s="10">
        <v>0</v>
      </c>
      <c r="F283" s="10">
        <v>3550</v>
      </c>
      <c r="G283" s="10">
        <f t="shared" si="9"/>
        <v>25613.47</v>
      </c>
    </row>
    <row r="284" spans="1:7" ht="10.95" hidden="1" customHeight="1" x14ac:dyDescent="0.2">
      <c r="A284" s="16">
        <v>45580</v>
      </c>
      <c r="B284" s="9" t="s">
        <v>290</v>
      </c>
      <c r="C284" s="9" t="s">
        <v>291</v>
      </c>
      <c r="D284" s="9" t="s">
        <v>332</v>
      </c>
      <c r="E284" s="10">
        <v>44068.160000000003</v>
      </c>
      <c r="F284" s="10">
        <v>0</v>
      </c>
      <c r="G284" s="10">
        <f t="shared" si="9"/>
        <v>69681.63</v>
      </c>
    </row>
    <row r="285" spans="1:7" ht="10.95" hidden="1" customHeight="1" x14ac:dyDescent="0.2">
      <c r="A285" s="16">
        <v>45581</v>
      </c>
      <c r="B285" s="9" t="s">
        <v>250</v>
      </c>
      <c r="C285" s="9" t="s">
        <v>252</v>
      </c>
      <c r="D285" s="9" t="s">
        <v>276</v>
      </c>
      <c r="E285" s="10">
        <v>0</v>
      </c>
      <c r="F285" s="10">
        <v>4440.66</v>
      </c>
      <c r="G285" s="10">
        <f t="shared" si="9"/>
        <v>65240.97</v>
      </c>
    </row>
    <row r="286" spans="1:7" ht="10.95" hidden="1" customHeight="1" x14ac:dyDescent="0.2">
      <c r="A286" s="16">
        <v>45581</v>
      </c>
      <c r="B286" s="9" t="s">
        <v>250</v>
      </c>
      <c r="C286" s="9" t="s">
        <v>261</v>
      </c>
      <c r="D286" s="9" t="s">
        <v>158</v>
      </c>
      <c r="E286" s="10">
        <v>0</v>
      </c>
      <c r="F286" s="10">
        <v>5000</v>
      </c>
      <c r="G286" s="10">
        <f t="shared" si="9"/>
        <v>60240.97</v>
      </c>
    </row>
    <row r="287" spans="1:7" ht="10.95" hidden="1" customHeight="1" x14ac:dyDescent="0.2">
      <c r="A287" s="16">
        <v>45581</v>
      </c>
      <c r="B287" s="9" t="s">
        <v>250</v>
      </c>
      <c r="C287" s="9" t="s">
        <v>268</v>
      </c>
      <c r="D287" s="9" t="s">
        <v>140</v>
      </c>
      <c r="E287" s="10">
        <v>0</v>
      </c>
      <c r="F287" s="10">
        <v>6250</v>
      </c>
      <c r="G287" s="10">
        <f t="shared" si="9"/>
        <v>53990.97</v>
      </c>
    </row>
    <row r="288" spans="1:7" ht="10.95" hidden="1" customHeight="1" x14ac:dyDescent="0.2">
      <c r="A288" s="16">
        <v>45581</v>
      </c>
      <c r="B288" s="9" t="s">
        <v>250</v>
      </c>
      <c r="C288" s="9" t="s">
        <v>267</v>
      </c>
      <c r="D288" s="9" t="s">
        <v>151</v>
      </c>
      <c r="E288" s="10">
        <v>0</v>
      </c>
      <c r="F288" s="10">
        <v>6250</v>
      </c>
      <c r="G288" s="10">
        <f t="shared" si="9"/>
        <v>47740.97</v>
      </c>
    </row>
    <row r="289" spans="1:7" ht="10.95" hidden="1" customHeight="1" x14ac:dyDescent="0.2">
      <c r="A289" s="16">
        <v>45581</v>
      </c>
      <c r="B289" s="9" t="s">
        <v>250</v>
      </c>
      <c r="C289" s="9" t="s">
        <v>269</v>
      </c>
      <c r="D289" s="9" t="s">
        <v>146</v>
      </c>
      <c r="E289" s="10">
        <v>0</v>
      </c>
      <c r="F289" s="10">
        <v>7500</v>
      </c>
      <c r="G289" s="10">
        <f t="shared" si="9"/>
        <v>40240.97</v>
      </c>
    </row>
    <row r="290" spans="1:7" ht="10.95" hidden="1" customHeight="1" x14ac:dyDescent="0.2">
      <c r="A290" s="16">
        <v>45582</v>
      </c>
      <c r="B290" s="9" t="s">
        <v>250</v>
      </c>
      <c r="C290" s="9" t="s">
        <v>251</v>
      </c>
      <c r="D290" s="9" t="s">
        <v>277</v>
      </c>
      <c r="E290" s="10">
        <v>0</v>
      </c>
      <c r="F290" s="10">
        <v>750</v>
      </c>
      <c r="G290" s="10">
        <f t="shared" si="9"/>
        <v>39490.97</v>
      </c>
    </row>
    <row r="291" spans="1:7" ht="10.95" hidden="1" customHeight="1" x14ac:dyDescent="0.2">
      <c r="A291" s="16">
        <v>45595</v>
      </c>
      <c r="B291" s="9" t="s">
        <v>162</v>
      </c>
      <c r="C291" s="9" t="s">
        <v>8</v>
      </c>
      <c r="D291" s="9"/>
      <c r="E291" s="10">
        <v>0</v>
      </c>
      <c r="F291" s="10">
        <v>4.5</v>
      </c>
      <c r="G291" s="10">
        <f t="shared" si="9"/>
        <v>39486.47</v>
      </c>
    </row>
    <row r="292" spans="1:7" ht="10.95" hidden="1" customHeight="1" x14ac:dyDescent="0.2">
      <c r="A292" s="16">
        <v>45597</v>
      </c>
      <c r="B292" s="9" t="s">
        <v>162</v>
      </c>
      <c r="C292" s="9" t="s">
        <v>164</v>
      </c>
      <c r="D292" s="9"/>
      <c r="E292" s="10">
        <v>0</v>
      </c>
      <c r="F292" s="10">
        <v>21560</v>
      </c>
      <c r="G292" s="10">
        <f t="shared" si="9"/>
        <v>17926.47</v>
      </c>
    </row>
    <row r="293" spans="1:7" ht="10.95" hidden="1" customHeight="1" x14ac:dyDescent="0.2">
      <c r="A293" s="16">
        <v>45601</v>
      </c>
      <c r="B293" s="9" t="s">
        <v>162</v>
      </c>
      <c r="C293" s="9" t="s">
        <v>321</v>
      </c>
      <c r="D293" s="9"/>
      <c r="E293" s="10">
        <v>0</v>
      </c>
      <c r="F293" s="10">
        <v>3550</v>
      </c>
      <c r="G293" s="10">
        <f t="shared" si="9"/>
        <v>14376.470000000001</v>
      </c>
    </row>
    <row r="294" spans="1:7" ht="10.95" hidden="1" customHeight="1" x14ac:dyDescent="0.2">
      <c r="A294" s="16">
        <v>45611</v>
      </c>
      <c r="B294" s="9" t="s">
        <v>162</v>
      </c>
      <c r="C294" s="9" t="s">
        <v>321</v>
      </c>
      <c r="D294" s="9"/>
      <c r="E294" s="10">
        <v>0</v>
      </c>
      <c r="F294" s="10">
        <v>9815.98</v>
      </c>
      <c r="G294" s="10">
        <f t="shared" si="9"/>
        <v>4560.4900000000016</v>
      </c>
    </row>
    <row r="295" spans="1:7" ht="10.95" hidden="1" customHeight="1" x14ac:dyDescent="0.2">
      <c r="A295" s="16">
        <v>45611</v>
      </c>
      <c r="B295" s="9" t="s">
        <v>290</v>
      </c>
      <c r="C295" s="9" t="s">
        <v>291</v>
      </c>
      <c r="D295" s="9" t="s">
        <v>333</v>
      </c>
      <c r="E295" s="10">
        <v>44068.160000000003</v>
      </c>
      <c r="F295" s="10">
        <v>0</v>
      </c>
      <c r="G295" s="10">
        <f t="shared" si="9"/>
        <v>48628.650000000009</v>
      </c>
    </row>
    <row r="296" spans="1:7" ht="10.95" hidden="1" customHeight="1" x14ac:dyDescent="0.2">
      <c r="A296" s="16">
        <v>45614</v>
      </c>
      <c r="B296" s="9" t="s">
        <v>250</v>
      </c>
      <c r="C296" s="9" t="s">
        <v>252</v>
      </c>
      <c r="D296" s="9" t="s">
        <v>278</v>
      </c>
      <c r="E296" s="10">
        <v>0</v>
      </c>
      <c r="F296" s="10">
        <v>4440.66</v>
      </c>
      <c r="G296" s="10">
        <f t="shared" si="9"/>
        <v>44187.990000000005</v>
      </c>
    </row>
    <row r="297" spans="1:7" ht="10.95" hidden="1" customHeight="1" x14ac:dyDescent="0.2">
      <c r="A297" s="16">
        <v>45626</v>
      </c>
      <c r="B297" s="9" t="s">
        <v>162</v>
      </c>
      <c r="C297" s="9" t="s">
        <v>8</v>
      </c>
      <c r="D297" s="9"/>
      <c r="E297" s="10">
        <v>0</v>
      </c>
      <c r="F297" s="10">
        <v>0.75</v>
      </c>
      <c r="G297" s="10">
        <f t="shared" si="9"/>
        <v>44187.240000000005</v>
      </c>
    </row>
    <row r="298" spans="1:7" ht="10.95" hidden="1" customHeight="1" x14ac:dyDescent="0.2">
      <c r="A298" s="16">
        <v>45628</v>
      </c>
      <c r="B298" s="9" t="s">
        <v>162</v>
      </c>
      <c r="C298" s="9" t="s">
        <v>164</v>
      </c>
      <c r="D298" s="9"/>
      <c r="E298" s="10">
        <v>0</v>
      </c>
      <c r="F298" s="10">
        <v>21523</v>
      </c>
      <c r="G298" s="10">
        <f t="shared" si="9"/>
        <v>22664.240000000005</v>
      </c>
    </row>
    <row r="299" spans="1:7" ht="10.95" hidden="1" customHeight="1" x14ac:dyDescent="0.2">
      <c r="A299" s="16">
        <v>45631</v>
      </c>
      <c r="B299" s="9" t="s">
        <v>162</v>
      </c>
      <c r="C299" s="9" t="s">
        <v>321</v>
      </c>
      <c r="D299" s="9"/>
      <c r="E299" s="10">
        <v>0</v>
      </c>
      <c r="F299" s="10">
        <v>3549.99</v>
      </c>
      <c r="G299" s="10">
        <f t="shared" si="9"/>
        <v>19114.250000000007</v>
      </c>
    </row>
    <row r="300" spans="1:7" ht="10.95" hidden="1" customHeight="1" x14ac:dyDescent="0.2">
      <c r="A300" s="16">
        <v>45639</v>
      </c>
      <c r="B300" s="9" t="s">
        <v>290</v>
      </c>
      <c r="C300" s="9" t="s">
        <v>291</v>
      </c>
      <c r="D300" s="9" t="s">
        <v>334</v>
      </c>
      <c r="E300" s="10">
        <v>44068.160000000003</v>
      </c>
      <c r="F300" s="10">
        <v>0</v>
      </c>
      <c r="G300" s="10">
        <f t="shared" si="9"/>
        <v>63182.410000000011</v>
      </c>
    </row>
    <row r="301" spans="1:7" ht="10.95" hidden="1" customHeight="1" x14ac:dyDescent="0.2">
      <c r="A301" s="16">
        <v>45642</v>
      </c>
      <c r="B301" s="9" t="s">
        <v>250</v>
      </c>
      <c r="C301" s="9" t="s">
        <v>283</v>
      </c>
      <c r="D301" s="9" t="s">
        <v>282</v>
      </c>
      <c r="E301" s="10">
        <v>0</v>
      </c>
      <c r="F301" s="10">
        <v>327</v>
      </c>
      <c r="G301" s="10">
        <f t="shared" si="9"/>
        <v>62855.410000000011</v>
      </c>
    </row>
    <row r="302" spans="1:7" ht="10.95" hidden="1" customHeight="1" x14ac:dyDescent="0.2">
      <c r="A302" s="16">
        <v>45642</v>
      </c>
      <c r="B302" s="9" t="s">
        <v>250</v>
      </c>
      <c r="C302" s="9" t="s">
        <v>251</v>
      </c>
      <c r="D302" s="9" t="s">
        <v>280</v>
      </c>
      <c r="E302" s="10">
        <v>0</v>
      </c>
      <c r="F302" s="10">
        <v>600</v>
      </c>
      <c r="G302" s="10">
        <f t="shared" si="9"/>
        <v>62255.410000000011</v>
      </c>
    </row>
    <row r="303" spans="1:7" ht="10.95" hidden="1" customHeight="1" x14ac:dyDescent="0.2">
      <c r="A303" s="16">
        <v>45646</v>
      </c>
      <c r="B303" s="9" t="s">
        <v>250</v>
      </c>
      <c r="C303" s="9" t="s">
        <v>252</v>
      </c>
      <c r="D303" s="9" t="s">
        <v>279</v>
      </c>
      <c r="E303" s="10">
        <v>0</v>
      </c>
      <c r="F303" s="10">
        <v>4440.66</v>
      </c>
      <c r="G303" s="10">
        <f t="shared" si="9"/>
        <v>57814.750000000015</v>
      </c>
    </row>
    <row r="304" spans="1:7" ht="10.95" hidden="1" customHeight="1" x14ac:dyDescent="0.2">
      <c r="A304" s="16">
        <v>45656</v>
      </c>
      <c r="B304" s="9" t="s">
        <v>284</v>
      </c>
      <c r="C304" s="9" t="s">
        <v>252</v>
      </c>
      <c r="D304" s="9" t="s">
        <v>85</v>
      </c>
      <c r="E304" s="10">
        <v>422.92</v>
      </c>
      <c r="F304" s="10">
        <v>0</v>
      </c>
      <c r="G304" s="10">
        <f t="shared" si="9"/>
        <v>58237.670000000013</v>
      </c>
    </row>
    <row r="305" spans="1:7" ht="10.95" hidden="1" customHeight="1" x14ac:dyDescent="0.2">
      <c r="A305" s="16">
        <v>45657</v>
      </c>
      <c r="B305" s="9" t="s">
        <v>162</v>
      </c>
      <c r="C305" s="9" t="s">
        <v>8</v>
      </c>
      <c r="D305" s="9"/>
      <c r="E305" s="10">
        <v>0</v>
      </c>
      <c r="F305" s="10">
        <v>2.25</v>
      </c>
      <c r="G305" s="10">
        <f t="shared" si="9"/>
        <v>58235.420000000013</v>
      </c>
    </row>
    <row r="306" spans="1:7" ht="10.95" hidden="1" customHeight="1" x14ac:dyDescent="0.2">
      <c r="A306" s="128" t="s">
        <v>335</v>
      </c>
      <c r="B306" s="128"/>
      <c r="C306" s="128"/>
      <c r="D306" s="128"/>
      <c r="E306" s="127">
        <f>SUM(E211:E305)</f>
        <v>536178.31000000006</v>
      </c>
      <c r="F306" s="127">
        <f>SUM(F211:F305)</f>
        <v>525552.84999999986</v>
      </c>
      <c r="G306" s="127">
        <f>G305</f>
        <v>58235.420000000013</v>
      </c>
    </row>
    <row r="307" spans="1:7" ht="10.95" hidden="1" customHeight="1" x14ac:dyDescent="0.2">
      <c r="A307" s="139" t="s">
        <v>142</v>
      </c>
      <c r="B307" s="139"/>
      <c r="C307" s="139"/>
      <c r="D307" s="139"/>
      <c r="E307" s="138">
        <v>58235.42</v>
      </c>
      <c r="F307" s="138">
        <v>0</v>
      </c>
      <c r="G307" s="138">
        <f>G305</f>
        <v>58235.420000000013</v>
      </c>
    </row>
    <row r="308" spans="1:7" ht="13.35" hidden="1" customHeight="1" x14ac:dyDescent="0.2"/>
    <row r="309" spans="1:7" s="129" customFormat="1" ht="12.15" hidden="1" customHeight="1" x14ac:dyDescent="0.25">
      <c r="A309" s="140" t="s">
        <v>26</v>
      </c>
      <c r="B309" s="140"/>
      <c r="C309" s="140"/>
      <c r="D309" s="140"/>
      <c r="E309" s="140"/>
      <c r="F309" s="140"/>
      <c r="G309" s="140"/>
    </row>
    <row r="310" spans="1:7" ht="10.95" hidden="1" customHeight="1" x14ac:dyDescent="0.2">
      <c r="A310" s="139" t="s">
        <v>135</v>
      </c>
      <c r="B310" s="139"/>
      <c r="C310" s="139"/>
      <c r="D310" s="139"/>
      <c r="E310" s="138">
        <v>0</v>
      </c>
      <c r="F310" s="138">
        <v>118320.3</v>
      </c>
      <c r="G310" s="138">
        <f>(F310 - E310)</f>
        <v>118320.3</v>
      </c>
    </row>
    <row r="311" spans="1:7" ht="10.95" hidden="1" customHeight="1" x14ac:dyDescent="0.2">
      <c r="A311" s="13"/>
      <c r="B311" s="13"/>
      <c r="C311" s="13" t="s">
        <v>453</v>
      </c>
      <c r="D311" s="13"/>
      <c r="E311" s="14">
        <v>0</v>
      </c>
      <c r="F311" s="14">
        <v>0</v>
      </c>
      <c r="G311" s="14">
        <f>((G310 + F311) - E311)</f>
        <v>118320.3</v>
      </c>
    </row>
    <row r="312" spans="1:7" ht="10.95" hidden="1" customHeight="1" x14ac:dyDescent="0.2">
      <c r="A312" s="128" t="s">
        <v>459</v>
      </c>
      <c r="B312" s="128"/>
      <c r="C312" s="128"/>
      <c r="D312" s="128"/>
      <c r="E312" s="127">
        <f>E311</f>
        <v>0</v>
      </c>
      <c r="F312" s="127">
        <f>F311</f>
        <v>0</v>
      </c>
      <c r="G312" s="127">
        <f>G311</f>
        <v>118320.3</v>
      </c>
    </row>
    <row r="313" spans="1:7" ht="10.95" hidden="1" customHeight="1" x14ac:dyDescent="0.2">
      <c r="A313" s="139" t="s">
        <v>142</v>
      </c>
      <c r="B313" s="139"/>
      <c r="C313" s="139"/>
      <c r="D313" s="139"/>
      <c r="E313" s="138">
        <v>0</v>
      </c>
      <c r="F313" s="138">
        <v>118320.3</v>
      </c>
      <c r="G313" s="138">
        <f>G311</f>
        <v>118320.3</v>
      </c>
    </row>
    <row r="314" spans="1:7" ht="13.35" hidden="1" customHeight="1" x14ac:dyDescent="0.2"/>
    <row r="315" spans="1:7" s="129" customFormat="1" ht="12.15" hidden="1" customHeight="1" x14ac:dyDescent="0.25">
      <c r="A315" s="130" t="s">
        <v>65</v>
      </c>
      <c r="B315" s="130"/>
      <c r="C315" s="130"/>
      <c r="D315" s="130"/>
      <c r="E315" s="130"/>
      <c r="F315" s="130"/>
      <c r="G315" s="130"/>
    </row>
    <row r="316" spans="1:7" ht="10.95" hidden="1" customHeight="1" x14ac:dyDescent="0.2">
      <c r="A316" s="15">
        <v>45322</v>
      </c>
      <c r="B316" s="13"/>
      <c r="C316" s="13" t="s">
        <v>234</v>
      </c>
      <c r="D316" s="13"/>
      <c r="E316" s="14">
        <v>6141.09</v>
      </c>
      <c r="F316" s="14">
        <v>0</v>
      </c>
      <c r="G316" s="14">
        <f>(E316 - F316)</f>
        <v>6141.09</v>
      </c>
    </row>
    <row r="317" spans="1:7" ht="10.95" hidden="1" customHeight="1" x14ac:dyDescent="0.2">
      <c r="A317" s="16">
        <v>45351</v>
      </c>
      <c r="B317" s="9"/>
      <c r="C317" s="9" t="s">
        <v>235</v>
      </c>
      <c r="D317" s="9"/>
      <c r="E317" s="10">
        <v>6141.08</v>
      </c>
      <c r="F317" s="10">
        <v>0</v>
      </c>
      <c r="G317" s="10">
        <f t="shared" ref="G317:G327" si="10">((G316 + E317) - F317)</f>
        <v>12282.17</v>
      </c>
    </row>
    <row r="318" spans="1:7" ht="10.95" hidden="1" customHeight="1" x14ac:dyDescent="0.2">
      <c r="A318" s="16">
        <v>45382</v>
      </c>
      <c r="B318" s="9"/>
      <c r="C318" s="9" t="s">
        <v>236</v>
      </c>
      <c r="D318" s="9"/>
      <c r="E318" s="10">
        <v>6141.09</v>
      </c>
      <c r="F318" s="10">
        <v>0</v>
      </c>
      <c r="G318" s="10">
        <f t="shared" si="10"/>
        <v>18423.260000000002</v>
      </c>
    </row>
    <row r="319" spans="1:7" ht="10.95" hidden="1" customHeight="1" x14ac:dyDescent="0.2">
      <c r="A319" s="16">
        <v>45412</v>
      </c>
      <c r="B319" s="9"/>
      <c r="C319" s="9" t="s">
        <v>237</v>
      </c>
      <c r="D319" s="9"/>
      <c r="E319" s="10">
        <v>6141.08</v>
      </c>
      <c r="F319" s="10">
        <v>0</v>
      </c>
      <c r="G319" s="10">
        <f t="shared" si="10"/>
        <v>24564.340000000004</v>
      </c>
    </row>
    <row r="320" spans="1:7" ht="10.95" hidden="1" customHeight="1" x14ac:dyDescent="0.2">
      <c r="A320" s="16">
        <v>45443</v>
      </c>
      <c r="B320" s="9"/>
      <c r="C320" s="9" t="s">
        <v>238</v>
      </c>
      <c r="D320" s="9"/>
      <c r="E320" s="10">
        <v>6141.09</v>
      </c>
      <c r="F320" s="10">
        <v>0</v>
      </c>
      <c r="G320" s="10">
        <f t="shared" si="10"/>
        <v>30705.430000000004</v>
      </c>
    </row>
    <row r="321" spans="1:7" ht="10.95" hidden="1" customHeight="1" x14ac:dyDescent="0.2">
      <c r="A321" s="16">
        <v>45473</v>
      </c>
      <c r="B321" s="9"/>
      <c r="C321" s="9" t="s">
        <v>239</v>
      </c>
      <c r="D321" s="9"/>
      <c r="E321" s="10">
        <v>6141.08</v>
      </c>
      <c r="F321" s="10">
        <v>0</v>
      </c>
      <c r="G321" s="10">
        <f t="shared" si="10"/>
        <v>36846.51</v>
      </c>
    </row>
    <row r="322" spans="1:7" ht="10.95" hidden="1" customHeight="1" x14ac:dyDescent="0.2">
      <c r="A322" s="16">
        <v>45504</v>
      </c>
      <c r="B322" s="9"/>
      <c r="C322" s="9" t="s">
        <v>240</v>
      </c>
      <c r="D322" s="9"/>
      <c r="E322" s="10">
        <v>6141.09</v>
      </c>
      <c r="F322" s="10">
        <v>0</v>
      </c>
      <c r="G322" s="10">
        <f t="shared" si="10"/>
        <v>42987.600000000006</v>
      </c>
    </row>
    <row r="323" spans="1:7" ht="10.95" hidden="1" customHeight="1" x14ac:dyDescent="0.2">
      <c r="A323" s="16">
        <v>45535</v>
      </c>
      <c r="B323" s="9"/>
      <c r="C323" s="9" t="s">
        <v>241</v>
      </c>
      <c r="D323" s="9"/>
      <c r="E323" s="10">
        <v>6141.09</v>
      </c>
      <c r="F323" s="10">
        <v>0</v>
      </c>
      <c r="G323" s="10">
        <f t="shared" si="10"/>
        <v>49128.69</v>
      </c>
    </row>
    <row r="324" spans="1:7" ht="10.95" hidden="1" customHeight="1" x14ac:dyDescent="0.2">
      <c r="A324" s="16">
        <v>45565</v>
      </c>
      <c r="B324" s="9"/>
      <c r="C324" s="9" t="s">
        <v>242</v>
      </c>
      <c r="D324" s="9"/>
      <c r="E324" s="10">
        <v>6141.08</v>
      </c>
      <c r="F324" s="10">
        <v>0</v>
      </c>
      <c r="G324" s="10">
        <f t="shared" si="10"/>
        <v>55269.770000000004</v>
      </c>
    </row>
    <row r="325" spans="1:7" ht="10.95" hidden="1" customHeight="1" x14ac:dyDescent="0.2">
      <c r="A325" s="16">
        <v>45596</v>
      </c>
      <c r="B325" s="9"/>
      <c r="C325" s="9" t="s">
        <v>243</v>
      </c>
      <c r="D325" s="9"/>
      <c r="E325" s="10">
        <v>6141.09</v>
      </c>
      <c r="F325" s="10">
        <v>0</v>
      </c>
      <c r="G325" s="10">
        <f t="shared" si="10"/>
        <v>61410.86</v>
      </c>
    </row>
    <row r="326" spans="1:7" ht="10.95" hidden="1" customHeight="1" x14ac:dyDescent="0.2">
      <c r="A326" s="16">
        <v>45626</v>
      </c>
      <c r="B326" s="9"/>
      <c r="C326" s="9" t="s">
        <v>244</v>
      </c>
      <c r="D326" s="9"/>
      <c r="E326" s="10">
        <v>6141.08</v>
      </c>
      <c r="F326" s="10">
        <v>0</v>
      </c>
      <c r="G326" s="10">
        <f t="shared" si="10"/>
        <v>67551.94</v>
      </c>
    </row>
    <row r="327" spans="1:7" ht="10.95" hidden="1" customHeight="1" x14ac:dyDescent="0.2">
      <c r="A327" s="16">
        <v>45657</v>
      </c>
      <c r="B327" s="9"/>
      <c r="C327" s="9" t="s">
        <v>245</v>
      </c>
      <c r="D327" s="9"/>
      <c r="E327" s="10">
        <v>6141.09</v>
      </c>
      <c r="F327" s="10">
        <v>0</v>
      </c>
      <c r="G327" s="10">
        <f t="shared" si="10"/>
        <v>73693.03</v>
      </c>
    </row>
    <row r="328" spans="1:7" ht="10.95" hidden="1" customHeight="1" x14ac:dyDescent="0.2">
      <c r="A328" s="128" t="s">
        <v>336</v>
      </c>
      <c r="B328" s="128"/>
      <c r="C328" s="128"/>
      <c r="D328" s="128"/>
      <c r="E328" s="127">
        <f>SUM(E316:E327)</f>
        <v>73693.03</v>
      </c>
      <c r="F328" s="127">
        <f>SUM(F316:F327)</f>
        <v>0</v>
      </c>
      <c r="G328" s="127">
        <f>G327</f>
        <v>73693.03</v>
      </c>
    </row>
    <row r="329" spans="1:7" ht="13.35" hidden="1" customHeight="1" x14ac:dyDescent="0.2"/>
    <row r="330" spans="1:7" s="129" customFormat="1" ht="12.15" hidden="1" customHeight="1" x14ac:dyDescent="0.25">
      <c r="A330" s="130" t="s">
        <v>180</v>
      </c>
      <c r="B330" s="130"/>
      <c r="C330" s="130"/>
      <c r="D330" s="130"/>
      <c r="E330" s="130"/>
      <c r="F330" s="130"/>
      <c r="G330" s="130"/>
    </row>
    <row r="331" spans="1:7" ht="10.95" hidden="1" customHeight="1" x14ac:dyDescent="0.2">
      <c r="A331" s="15">
        <v>45657</v>
      </c>
      <c r="B331" s="13" t="s">
        <v>165</v>
      </c>
      <c r="C331" s="13" t="s">
        <v>443</v>
      </c>
      <c r="D331" s="13" t="s">
        <v>444</v>
      </c>
      <c r="E331" s="14">
        <v>24000</v>
      </c>
      <c r="F331" s="14">
        <v>0</v>
      </c>
      <c r="G331" s="14">
        <f>(E331 - F331)</f>
        <v>24000</v>
      </c>
    </row>
    <row r="332" spans="1:7" ht="10.95" hidden="1" customHeight="1" x14ac:dyDescent="0.2">
      <c r="A332" s="128" t="s">
        <v>445</v>
      </c>
      <c r="B332" s="128"/>
      <c r="C332" s="128"/>
      <c r="D332" s="128"/>
      <c r="E332" s="127">
        <f>E331</f>
        <v>24000</v>
      </c>
      <c r="F332" s="127">
        <f>F331</f>
        <v>0</v>
      </c>
      <c r="G332" s="127">
        <f>G331</f>
        <v>24000</v>
      </c>
    </row>
    <row r="333" spans="1:7" ht="13.35" hidden="1" customHeight="1" x14ac:dyDescent="0.2"/>
    <row r="334" spans="1:7" s="129" customFormat="1" ht="12.15" hidden="1" customHeight="1" x14ac:dyDescent="0.25">
      <c r="A334" s="130" t="s">
        <v>181</v>
      </c>
      <c r="B334" s="130"/>
      <c r="C334" s="130"/>
      <c r="D334" s="130"/>
      <c r="E334" s="130"/>
      <c r="F334" s="130"/>
      <c r="G334" s="130"/>
    </row>
    <row r="335" spans="1:7" ht="10.95" hidden="1" customHeight="1" x14ac:dyDescent="0.2">
      <c r="A335" s="15">
        <v>45631</v>
      </c>
      <c r="B335" s="13" t="s">
        <v>136</v>
      </c>
      <c r="C335" s="13" t="s">
        <v>337</v>
      </c>
      <c r="D335" s="13" t="s">
        <v>282</v>
      </c>
      <c r="E335" s="14">
        <v>300</v>
      </c>
      <c r="F335" s="14">
        <v>0</v>
      </c>
      <c r="G335" s="14">
        <f>(E335 - F335)</f>
        <v>300</v>
      </c>
    </row>
    <row r="336" spans="1:7" ht="10.95" hidden="1" customHeight="1" x14ac:dyDescent="0.2">
      <c r="A336" s="128" t="s">
        <v>338</v>
      </c>
      <c r="B336" s="128"/>
      <c r="C336" s="128"/>
      <c r="D336" s="128"/>
      <c r="E336" s="127">
        <f>E335</f>
        <v>300</v>
      </c>
      <c r="F336" s="127">
        <f>F335</f>
        <v>0</v>
      </c>
      <c r="G336" s="127">
        <f>G335</f>
        <v>300</v>
      </c>
    </row>
    <row r="337" spans="1:7" ht="13.35" hidden="1" customHeight="1" x14ac:dyDescent="0.2"/>
    <row r="338" spans="1:7" s="129" customFormat="1" ht="12.15" hidden="1" customHeight="1" x14ac:dyDescent="0.25">
      <c r="A338" s="140" t="s">
        <v>27</v>
      </c>
      <c r="B338" s="140"/>
      <c r="C338" s="140"/>
      <c r="D338" s="140"/>
      <c r="E338" s="140"/>
      <c r="F338" s="140"/>
      <c r="G338" s="140"/>
    </row>
    <row r="339" spans="1:7" ht="10.95" hidden="1" customHeight="1" x14ac:dyDescent="0.2">
      <c r="A339" s="139" t="s">
        <v>135</v>
      </c>
      <c r="B339" s="139"/>
      <c r="C339" s="139"/>
      <c r="D339" s="139"/>
      <c r="E339" s="138">
        <v>0</v>
      </c>
      <c r="F339" s="138">
        <v>8464.59</v>
      </c>
      <c r="G339" s="138">
        <f>(F339 - E339)</f>
        <v>8464.59</v>
      </c>
    </row>
    <row r="340" spans="1:7" ht="10.95" hidden="1" customHeight="1" x14ac:dyDescent="0.2">
      <c r="A340" s="15">
        <v>45292</v>
      </c>
      <c r="B340" s="13" t="s">
        <v>136</v>
      </c>
      <c r="C340" s="13" t="s">
        <v>84</v>
      </c>
      <c r="D340" s="13" t="s">
        <v>247</v>
      </c>
      <c r="E340" s="14">
        <v>375.39</v>
      </c>
      <c r="F340" s="14">
        <v>0</v>
      </c>
      <c r="G340" s="14">
        <f t="shared" ref="G340:G368" si="11">((G339 + F340) - E340)</f>
        <v>8089.2</v>
      </c>
    </row>
    <row r="341" spans="1:7" ht="10.95" hidden="1" customHeight="1" x14ac:dyDescent="0.2">
      <c r="A341" s="16">
        <v>45299</v>
      </c>
      <c r="B341" s="9" t="s">
        <v>287</v>
      </c>
      <c r="C341" s="9" t="s">
        <v>288</v>
      </c>
      <c r="D341" s="9" t="s">
        <v>289</v>
      </c>
      <c r="E341" s="10">
        <v>0</v>
      </c>
      <c r="F341" s="10">
        <v>3549.61</v>
      </c>
      <c r="G341" s="10">
        <f t="shared" si="11"/>
        <v>11638.81</v>
      </c>
    </row>
    <row r="342" spans="1:7" ht="10.95" hidden="1" customHeight="1" x14ac:dyDescent="0.2">
      <c r="A342" s="16">
        <v>45323</v>
      </c>
      <c r="B342" s="9" t="s">
        <v>136</v>
      </c>
      <c r="C342" s="9" t="s">
        <v>84</v>
      </c>
      <c r="D342" s="9" t="s">
        <v>253</v>
      </c>
      <c r="E342" s="10">
        <v>375.39</v>
      </c>
      <c r="F342" s="10">
        <v>0</v>
      </c>
      <c r="G342" s="10">
        <f t="shared" si="11"/>
        <v>11263.42</v>
      </c>
    </row>
    <row r="343" spans="1:7" ht="10.95" hidden="1" customHeight="1" x14ac:dyDescent="0.2">
      <c r="A343" s="16">
        <v>45330</v>
      </c>
      <c r="B343" s="9" t="s">
        <v>287</v>
      </c>
      <c r="C343" s="9" t="s">
        <v>288</v>
      </c>
      <c r="D343" s="9" t="s">
        <v>292</v>
      </c>
      <c r="E343" s="10">
        <v>0</v>
      </c>
      <c r="F343" s="10">
        <v>3549.61</v>
      </c>
      <c r="G343" s="10">
        <f t="shared" si="11"/>
        <v>14813.03</v>
      </c>
    </row>
    <row r="344" spans="1:7" ht="10.95" hidden="1" customHeight="1" x14ac:dyDescent="0.2">
      <c r="A344" s="16">
        <v>45337</v>
      </c>
      <c r="B344" s="9" t="s">
        <v>162</v>
      </c>
      <c r="C344" s="9" t="s">
        <v>339</v>
      </c>
      <c r="D344" s="9"/>
      <c r="E344" s="10">
        <v>8464.59</v>
      </c>
      <c r="F344" s="10">
        <v>0</v>
      </c>
      <c r="G344" s="10">
        <f t="shared" si="11"/>
        <v>6348.4400000000005</v>
      </c>
    </row>
    <row r="345" spans="1:7" ht="10.95" hidden="1" customHeight="1" x14ac:dyDescent="0.2">
      <c r="A345" s="16">
        <v>45352</v>
      </c>
      <c r="B345" s="9" t="s">
        <v>136</v>
      </c>
      <c r="C345" s="9" t="s">
        <v>84</v>
      </c>
      <c r="D345" s="9" t="s">
        <v>254</v>
      </c>
      <c r="E345" s="10">
        <v>375.39</v>
      </c>
      <c r="F345" s="10">
        <v>0</v>
      </c>
      <c r="G345" s="10">
        <f t="shared" si="11"/>
        <v>5973.05</v>
      </c>
    </row>
    <row r="346" spans="1:7" ht="10.95" hidden="1" customHeight="1" x14ac:dyDescent="0.2">
      <c r="A346" s="16">
        <v>45359</v>
      </c>
      <c r="B346" s="9" t="s">
        <v>287</v>
      </c>
      <c r="C346" s="9" t="s">
        <v>288</v>
      </c>
      <c r="D346" s="9" t="s">
        <v>293</v>
      </c>
      <c r="E346" s="10">
        <v>0</v>
      </c>
      <c r="F346" s="10">
        <v>3549.61</v>
      </c>
      <c r="G346" s="10">
        <f t="shared" si="11"/>
        <v>9522.66</v>
      </c>
    </row>
    <row r="347" spans="1:7" ht="10.95" hidden="1" customHeight="1" x14ac:dyDescent="0.2">
      <c r="A347" s="16">
        <v>45383</v>
      </c>
      <c r="B347" s="9" t="s">
        <v>136</v>
      </c>
      <c r="C347" s="9" t="s">
        <v>84</v>
      </c>
      <c r="D347" s="9" t="s">
        <v>256</v>
      </c>
      <c r="E347" s="10">
        <v>375.39</v>
      </c>
      <c r="F347" s="10">
        <v>0</v>
      </c>
      <c r="G347" s="10">
        <f t="shared" si="11"/>
        <v>9147.27</v>
      </c>
    </row>
    <row r="348" spans="1:7" ht="10.95" hidden="1" customHeight="1" x14ac:dyDescent="0.2">
      <c r="A348" s="16">
        <v>45390</v>
      </c>
      <c r="B348" s="9" t="s">
        <v>287</v>
      </c>
      <c r="C348" s="9" t="s">
        <v>288</v>
      </c>
      <c r="D348" s="9" t="s">
        <v>294</v>
      </c>
      <c r="E348" s="10">
        <v>0</v>
      </c>
      <c r="F348" s="10">
        <v>3549.61</v>
      </c>
      <c r="G348" s="10">
        <f t="shared" si="11"/>
        <v>12696.880000000001</v>
      </c>
    </row>
    <row r="349" spans="1:7" ht="10.95" hidden="1" customHeight="1" x14ac:dyDescent="0.2">
      <c r="A349" s="16">
        <v>45413</v>
      </c>
      <c r="B349" s="9" t="s">
        <v>136</v>
      </c>
      <c r="C349" s="9" t="s">
        <v>84</v>
      </c>
      <c r="D349" s="9" t="s">
        <v>263</v>
      </c>
      <c r="E349" s="10">
        <v>375.39</v>
      </c>
      <c r="F349" s="10">
        <v>0</v>
      </c>
      <c r="G349" s="10">
        <f t="shared" si="11"/>
        <v>12321.490000000002</v>
      </c>
    </row>
    <row r="350" spans="1:7" ht="10.95" hidden="1" customHeight="1" x14ac:dyDescent="0.2">
      <c r="A350" s="16">
        <v>45420</v>
      </c>
      <c r="B350" s="9" t="s">
        <v>287</v>
      </c>
      <c r="C350" s="9" t="s">
        <v>288</v>
      </c>
      <c r="D350" s="9" t="s">
        <v>295</v>
      </c>
      <c r="E350" s="10">
        <v>0</v>
      </c>
      <c r="F350" s="10">
        <v>3549.61</v>
      </c>
      <c r="G350" s="10">
        <f t="shared" si="11"/>
        <v>15871.100000000002</v>
      </c>
    </row>
    <row r="351" spans="1:7" ht="10.95" hidden="1" customHeight="1" x14ac:dyDescent="0.2">
      <c r="A351" s="16">
        <v>45427</v>
      </c>
      <c r="B351" s="9" t="s">
        <v>162</v>
      </c>
      <c r="C351" s="9" t="s">
        <v>340</v>
      </c>
      <c r="D351" s="9"/>
      <c r="E351" s="10">
        <v>9522.66</v>
      </c>
      <c r="F351" s="10">
        <v>0</v>
      </c>
      <c r="G351" s="10">
        <f t="shared" si="11"/>
        <v>6348.4400000000023</v>
      </c>
    </row>
    <row r="352" spans="1:7" ht="10.95" hidden="1" customHeight="1" x14ac:dyDescent="0.2">
      <c r="A352" s="16">
        <v>45444</v>
      </c>
      <c r="B352" s="9" t="s">
        <v>136</v>
      </c>
      <c r="C352" s="9" t="s">
        <v>84</v>
      </c>
      <c r="D352" s="9" t="s">
        <v>270</v>
      </c>
      <c r="E352" s="10">
        <v>366.67</v>
      </c>
      <c r="F352" s="10">
        <v>0</v>
      </c>
      <c r="G352" s="10">
        <f t="shared" si="11"/>
        <v>5981.7700000000023</v>
      </c>
    </row>
    <row r="353" spans="1:7" ht="10.95" hidden="1" customHeight="1" x14ac:dyDescent="0.2">
      <c r="A353" s="16">
        <v>45451</v>
      </c>
      <c r="B353" s="9" t="s">
        <v>287</v>
      </c>
      <c r="C353" s="9" t="s">
        <v>288</v>
      </c>
      <c r="D353" s="9" t="s">
        <v>296</v>
      </c>
      <c r="E353" s="10">
        <v>0</v>
      </c>
      <c r="F353" s="10">
        <v>3549.61</v>
      </c>
      <c r="G353" s="10">
        <f t="shared" si="11"/>
        <v>9531.3800000000028</v>
      </c>
    </row>
    <row r="354" spans="1:7" ht="10.95" hidden="1" customHeight="1" x14ac:dyDescent="0.2">
      <c r="A354" s="16">
        <v>45474</v>
      </c>
      <c r="B354" s="9" t="s">
        <v>136</v>
      </c>
      <c r="C354" s="9" t="s">
        <v>84</v>
      </c>
      <c r="D354" s="9" t="s">
        <v>271</v>
      </c>
      <c r="E354" s="10">
        <v>366.66</v>
      </c>
      <c r="F354" s="10">
        <v>0</v>
      </c>
      <c r="G354" s="10">
        <f t="shared" si="11"/>
        <v>9164.720000000003</v>
      </c>
    </row>
    <row r="355" spans="1:7" ht="10.95" hidden="1" customHeight="1" x14ac:dyDescent="0.2">
      <c r="A355" s="16">
        <v>45481</v>
      </c>
      <c r="B355" s="9" t="s">
        <v>287</v>
      </c>
      <c r="C355" s="9" t="s">
        <v>288</v>
      </c>
      <c r="D355" s="9" t="s">
        <v>297</v>
      </c>
      <c r="E355" s="10">
        <v>0</v>
      </c>
      <c r="F355" s="10">
        <v>3638.66</v>
      </c>
      <c r="G355" s="10">
        <f t="shared" si="11"/>
        <v>12803.380000000003</v>
      </c>
    </row>
    <row r="356" spans="1:7" ht="10.95" hidden="1" customHeight="1" x14ac:dyDescent="0.2">
      <c r="A356" s="16">
        <v>45505</v>
      </c>
      <c r="B356" s="9" t="s">
        <v>136</v>
      </c>
      <c r="C356" s="9" t="s">
        <v>84</v>
      </c>
      <c r="D356" s="9" t="s">
        <v>273</v>
      </c>
      <c r="E356" s="10">
        <v>366.67</v>
      </c>
      <c r="F356" s="10">
        <v>0</v>
      </c>
      <c r="G356" s="10">
        <f t="shared" si="11"/>
        <v>12436.710000000003</v>
      </c>
    </row>
    <row r="357" spans="1:7" ht="10.95" hidden="1" customHeight="1" x14ac:dyDescent="0.2">
      <c r="A357" s="16">
        <v>45512</v>
      </c>
      <c r="B357" s="9" t="s">
        <v>287</v>
      </c>
      <c r="C357" s="9" t="s">
        <v>288</v>
      </c>
      <c r="D357" s="9" t="s">
        <v>298</v>
      </c>
      <c r="E357" s="10">
        <v>0</v>
      </c>
      <c r="F357" s="10">
        <v>3638.66</v>
      </c>
      <c r="G357" s="10">
        <f t="shared" si="11"/>
        <v>16075.370000000003</v>
      </c>
    </row>
    <row r="358" spans="1:7" ht="10.95" hidden="1" customHeight="1" x14ac:dyDescent="0.2">
      <c r="A358" s="16">
        <v>45519</v>
      </c>
      <c r="B358" s="9" t="s">
        <v>162</v>
      </c>
      <c r="C358" s="9" t="s">
        <v>341</v>
      </c>
      <c r="D358" s="9"/>
      <c r="E358" s="10">
        <v>9531.3799999999992</v>
      </c>
      <c r="F358" s="10">
        <v>0</v>
      </c>
      <c r="G358" s="10">
        <f t="shared" si="11"/>
        <v>6543.9900000000034</v>
      </c>
    </row>
    <row r="359" spans="1:7" ht="10.95" hidden="1" customHeight="1" x14ac:dyDescent="0.2">
      <c r="A359" s="16">
        <v>45536</v>
      </c>
      <c r="B359" s="9" t="s">
        <v>136</v>
      </c>
      <c r="C359" s="9" t="s">
        <v>84</v>
      </c>
      <c r="D359" s="9" t="s">
        <v>275</v>
      </c>
      <c r="E359" s="10">
        <v>366.67</v>
      </c>
      <c r="F359" s="10">
        <v>0</v>
      </c>
      <c r="G359" s="10">
        <f t="shared" si="11"/>
        <v>6177.3200000000033</v>
      </c>
    </row>
    <row r="360" spans="1:7" ht="10.95" hidden="1" customHeight="1" x14ac:dyDescent="0.2">
      <c r="A360" s="16">
        <v>45543</v>
      </c>
      <c r="B360" s="9" t="s">
        <v>287</v>
      </c>
      <c r="C360" s="9" t="s">
        <v>288</v>
      </c>
      <c r="D360" s="9" t="s">
        <v>299</v>
      </c>
      <c r="E360" s="10">
        <v>0</v>
      </c>
      <c r="F360" s="10">
        <v>3638.66</v>
      </c>
      <c r="G360" s="10">
        <f t="shared" si="11"/>
        <v>9815.9800000000032</v>
      </c>
    </row>
    <row r="361" spans="1:7" ht="10.95" hidden="1" customHeight="1" x14ac:dyDescent="0.2">
      <c r="A361" s="16">
        <v>45566</v>
      </c>
      <c r="B361" s="9" t="s">
        <v>136</v>
      </c>
      <c r="C361" s="9" t="s">
        <v>84</v>
      </c>
      <c r="D361" s="9" t="s">
        <v>276</v>
      </c>
      <c r="E361" s="10">
        <v>366.67</v>
      </c>
      <c r="F361" s="10">
        <v>0</v>
      </c>
      <c r="G361" s="10">
        <f t="shared" si="11"/>
        <v>9449.3100000000031</v>
      </c>
    </row>
    <row r="362" spans="1:7" ht="10.95" hidden="1" customHeight="1" x14ac:dyDescent="0.2">
      <c r="A362" s="16">
        <v>45573</v>
      </c>
      <c r="B362" s="9" t="s">
        <v>287</v>
      </c>
      <c r="C362" s="9" t="s">
        <v>288</v>
      </c>
      <c r="D362" s="9" t="s">
        <v>300</v>
      </c>
      <c r="E362" s="10">
        <v>0</v>
      </c>
      <c r="F362" s="10">
        <v>3638.66</v>
      </c>
      <c r="G362" s="10">
        <f t="shared" si="11"/>
        <v>13087.970000000003</v>
      </c>
    </row>
    <row r="363" spans="1:7" ht="10.95" hidden="1" customHeight="1" x14ac:dyDescent="0.2">
      <c r="A363" s="16">
        <v>45597</v>
      </c>
      <c r="B363" s="9" t="s">
        <v>136</v>
      </c>
      <c r="C363" s="9" t="s">
        <v>84</v>
      </c>
      <c r="D363" s="9" t="s">
        <v>278</v>
      </c>
      <c r="E363" s="10">
        <v>366.67</v>
      </c>
      <c r="F363" s="10">
        <v>0</v>
      </c>
      <c r="G363" s="10">
        <f t="shared" si="11"/>
        <v>12721.300000000003</v>
      </c>
    </row>
    <row r="364" spans="1:7" ht="10.95" hidden="1" customHeight="1" x14ac:dyDescent="0.2">
      <c r="A364" s="16">
        <v>45604</v>
      </c>
      <c r="B364" s="9" t="s">
        <v>287</v>
      </c>
      <c r="C364" s="9" t="s">
        <v>288</v>
      </c>
      <c r="D364" s="9" t="s">
        <v>301</v>
      </c>
      <c r="E364" s="10">
        <v>0</v>
      </c>
      <c r="F364" s="10">
        <v>3638.66</v>
      </c>
      <c r="G364" s="10">
        <f t="shared" si="11"/>
        <v>16359.960000000003</v>
      </c>
    </row>
    <row r="365" spans="1:7" ht="10.95" hidden="1" customHeight="1" x14ac:dyDescent="0.2">
      <c r="A365" s="16">
        <v>45611</v>
      </c>
      <c r="B365" s="9" t="s">
        <v>162</v>
      </c>
      <c r="C365" s="9" t="s">
        <v>342</v>
      </c>
      <c r="D365" s="9"/>
      <c r="E365" s="10">
        <v>9815.98</v>
      </c>
      <c r="F365" s="10">
        <v>0</v>
      </c>
      <c r="G365" s="10">
        <f t="shared" si="11"/>
        <v>6543.9800000000032</v>
      </c>
    </row>
    <row r="366" spans="1:7" ht="10.95" hidden="1" customHeight="1" x14ac:dyDescent="0.2">
      <c r="A366" s="16">
        <v>45627</v>
      </c>
      <c r="B366" s="9" t="s">
        <v>136</v>
      </c>
      <c r="C366" s="9" t="s">
        <v>84</v>
      </c>
      <c r="D366" s="9" t="s">
        <v>279</v>
      </c>
      <c r="E366" s="10">
        <v>366.67</v>
      </c>
      <c r="F366" s="10">
        <v>0</v>
      </c>
      <c r="G366" s="10">
        <f t="shared" si="11"/>
        <v>6177.3100000000031</v>
      </c>
    </row>
    <row r="367" spans="1:7" ht="10.95" hidden="1" customHeight="1" x14ac:dyDescent="0.2">
      <c r="A367" s="16">
        <v>45631</v>
      </c>
      <c r="B367" s="9" t="s">
        <v>136</v>
      </c>
      <c r="C367" s="9" t="s">
        <v>281</v>
      </c>
      <c r="D367" s="9" t="s">
        <v>282</v>
      </c>
      <c r="E367" s="10">
        <v>27</v>
      </c>
      <c r="F367" s="10">
        <v>0</v>
      </c>
      <c r="G367" s="10">
        <f t="shared" si="11"/>
        <v>6150.3100000000031</v>
      </c>
    </row>
    <row r="368" spans="1:7" ht="10.95" hidden="1" customHeight="1" x14ac:dyDescent="0.2">
      <c r="A368" s="16">
        <v>45634</v>
      </c>
      <c r="B368" s="9" t="s">
        <v>287</v>
      </c>
      <c r="C368" s="9" t="s">
        <v>288</v>
      </c>
      <c r="D368" s="9" t="s">
        <v>302</v>
      </c>
      <c r="E368" s="10">
        <v>0</v>
      </c>
      <c r="F368" s="10">
        <v>3638.66</v>
      </c>
      <c r="G368" s="10">
        <f t="shared" si="11"/>
        <v>9788.970000000003</v>
      </c>
    </row>
    <row r="369" spans="1:7" ht="10.95" hidden="1" customHeight="1" x14ac:dyDescent="0.2">
      <c r="A369" s="128" t="s">
        <v>343</v>
      </c>
      <c r="B369" s="128"/>
      <c r="C369" s="128"/>
      <c r="D369" s="128"/>
      <c r="E369" s="127">
        <f>SUM(E340:E368)</f>
        <v>41805.239999999991</v>
      </c>
      <c r="F369" s="127">
        <f>SUM(F340:F368)</f>
        <v>43129.62000000001</v>
      </c>
      <c r="G369" s="127">
        <f>G368</f>
        <v>9788.970000000003</v>
      </c>
    </row>
    <row r="370" spans="1:7" ht="10.95" hidden="1" customHeight="1" x14ac:dyDescent="0.2">
      <c r="A370" s="139" t="s">
        <v>142</v>
      </c>
      <c r="B370" s="139"/>
      <c r="C370" s="139"/>
      <c r="D370" s="139"/>
      <c r="E370" s="138">
        <v>0</v>
      </c>
      <c r="F370" s="138">
        <v>9788.9699999999993</v>
      </c>
      <c r="G370" s="138">
        <f>G368</f>
        <v>9788.970000000003</v>
      </c>
    </row>
    <row r="371" spans="1:7" ht="13.35" hidden="1" customHeight="1" x14ac:dyDescent="0.2"/>
    <row r="372" spans="1:7" s="129" customFormat="1" ht="12.15" hidden="1" customHeight="1" x14ac:dyDescent="0.25">
      <c r="A372" s="140" t="s">
        <v>28</v>
      </c>
      <c r="B372" s="140"/>
      <c r="C372" s="140"/>
      <c r="D372" s="140"/>
      <c r="E372" s="140"/>
      <c r="F372" s="140"/>
      <c r="G372" s="140"/>
    </row>
    <row r="373" spans="1:7" ht="10.95" hidden="1" customHeight="1" x14ac:dyDescent="0.2">
      <c r="A373" s="139" t="s">
        <v>135</v>
      </c>
      <c r="B373" s="139"/>
      <c r="C373" s="139"/>
      <c r="D373" s="139"/>
      <c r="E373" s="138">
        <v>0</v>
      </c>
      <c r="F373" s="138">
        <v>20035</v>
      </c>
      <c r="G373" s="138">
        <f>(F373 - E373)</f>
        <v>20035</v>
      </c>
    </row>
    <row r="374" spans="1:7" ht="10.95" hidden="1" customHeight="1" x14ac:dyDescent="0.2">
      <c r="A374" s="15">
        <v>45390</v>
      </c>
      <c r="B374" s="13" t="s">
        <v>162</v>
      </c>
      <c r="C374" s="13" t="s">
        <v>344</v>
      </c>
      <c r="D374" s="13"/>
      <c r="E374" s="14">
        <v>6746.5</v>
      </c>
      <c r="F374" s="14">
        <v>0</v>
      </c>
      <c r="G374" s="14">
        <f t="shared" ref="G374:G381" si="12">((G373 + F374) - E374)</f>
        <v>13288.5</v>
      </c>
    </row>
    <row r="375" spans="1:7" ht="10.95" hidden="1" customHeight="1" x14ac:dyDescent="0.2">
      <c r="A375" s="16">
        <v>45418</v>
      </c>
      <c r="B375" s="9" t="s">
        <v>162</v>
      </c>
      <c r="C375" s="9" t="s">
        <v>344</v>
      </c>
      <c r="D375" s="9"/>
      <c r="E375" s="10">
        <v>6690</v>
      </c>
      <c r="F375" s="10">
        <v>0</v>
      </c>
      <c r="G375" s="10">
        <f t="shared" si="12"/>
        <v>6598.5</v>
      </c>
    </row>
    <row r="376" spans="1:7" ht="10.95" hidden="1" customHeight="1" x14ac:dyDescent="0.2">
      <c r="A376" s="16">
        <v>45449</v>
      </c>
      <c r="B376" s="9" t="s">
        <v>162</v>
      </c>
      <c r="C376" s="9" t="s">
        <v>344</v>
      </c>
      <c r="D376" s="9"/>
      <c r="E376" s="10">
        <v>6690</v>
      </c>
      <c r="F376" s="10">
        <v>0</v>
      </c>
      <c r="G376" s="10">
        <f t="shared" si="12"/>
        <v>-91.5</v>
      </c>
    </row>
    <row r="377" spans="1:7" ht="10.95" hidden="1" customHeight="1" x14ac:dyDescent="0.2">
      <c r="A377" s="16">
        <v>45481</v>
      </c>
      <c r="B377" s="9" t="s">
        <v>162</v>
      </c>
      <c r="C377" s="9" t="s">
        <v>344</v>
      </c>
      <c r="D377" s="9"/>
      <c r="E377" s="10">
        <v>6690</v>
      </c>
      <c r="F377" s="10">
        <v>0</v>
      </c>
      <c r="G377" s="10">
        <f t="shared" si="12"/>
        <v>-6781.5</v>
      </c>
    </row>
    <row r="378" spans="1:7" ht="10.95" hidden="1" customHeight="1" x14ac:dyDescent="0.2">
      <c r="A378" s="16">
        <v>45510</v>
      </c>
      <c r="B378" s="9" t="s">
        <v>162</v>
      </c>
      <c r="C378" s="9" t="s">
        <v>344</v>
      </c>
      <c r="D378" s="9"/>
      <c r="E378" s="10">
        <v>6690</v>
      </c>
      <c r="F378" s="10">
        <v>0</v>
      </c>
      <c r="G378" s="10">
        <f t="shared" si="12"/>
        <v>-13471.5</v>
      </c>
    </row>
    <row r="379" spans="1:7" ht="10.95" hidden="1" customHeight="1" x14ac:dyDescent="0.2">
      <c r="A379" s="16">
        <v>45531</v>
      </c>
      <c r="B379" s="9" t="s">
        <v>330</v>
      </c>
      <c r="C379" s="9" t="s">
        <v>345</v>
      </c>
      <c r="D379" s="9"/>
      <c r="E379" s="10">
        <v>0</v>
      </c>
      <c r="F379" s="10">
        <v>13408.17</v>
      </c>
      <c r="G379" s="10">
        <f t="shared" si="12"/>
        <v>-63.329999999999927</v>
      </c>
    </row>
    <row r="380" spans="1:7" ht="10.95" hidden="1" customHeight="1" x14ac:dyDescent="0.2">
      <c r="A380" s="16">
        <v>45657</v>
      </c>
      <c r="B380" s="9" t="s">
        <v>165</v>
      </c>
      <c r="C380" s="9" t="s">
        <v>346</v>
      </c>
      <c r="D380" s="9" t="s">
        <v>347</v>
      </c>
      <c r="E380" s="10">
        <v>0</v>
      </c>
      <c r="F380" s="10">
        <v>63.33</v>
      </c>
      <c r="G380" s="10">
        <f t="shared" si="12"/>
        <v>7.1054273576010019E-14</v>
      </c>
    </row>
    <row r="381" spans="1:7" ht="10.95" hidden="1" customHeight="1" x14ac:dyDescent="0.2">
      <c r="A381" s="16">
        <v>45657</v>
      </c>
      <c r="B381" s="9" t="s">
        <v>165</v>
      </c>
      <c r="C381" s="9" t="s">
        <v>458</v>
      </c>
      <c r="D381" s="9" t="s">
        <v>456</v>
      </c>
      <c r="E381" s="10">
        <v>0</v>
      </c>
      <c r="F381" s="10">
        <v>19538.5</v>
      </c>
      <c r="G381" s="10">
        <f t="shared" si="12"/>
        <v>19538.5</v>
      </c>
    </row>
    <row r="382" spans="1:7" ht="10.95" hidden="1" customHeight="1" x14ac:dyDescent="0.2">
      <c r="A382" s="128" t="s">
        <v>348</v>
      </c>
      <c r="B382" s="128"/>
      <c r="C382" s="128"/>
      <c r="D382" s="128"/>
      <c r="E382" s="127">
        <f>SUM(E374:E381)</f>
        <v>33506.5</v>
      </c>
      <c r="F382" s="127">
        <f>SUM(F374:F381)</f>
        <v>33010</v>
      </c>
      <c r="G382" s="127">
        <f>G381</f>
        <v>19538.5</v>
      </c>
    </row>
    <row r="383" spans="1:7" ht="10.95" hidden="1" customHeight="1" x14ac:dyDescent="0.2">
      <c r="A383" s="139" t="s">
        <v>142</v>
      </c>
      <c r="B383" s="139"/>
      <c r="C383" s="139"/>
      <c r="D383" s="139"/>
      <c r="E383" s="138">
        <v>0</v>
      </c>
      <c r="F383" s="138">
        <v>19538.5</v>
      </c>
      <c r="G383" s="138">
        <f>G381</f>
        <v>19538.5</v>
      </c>
    </row>
    <row r="384" spans="1:7" ht="13.35" hidden="1" customHeight="1" x14ac:dyDescent="0.2"/>
    <row r="385" spans="1:7" s="129" customFormat="1" ht="12.15" hidden="1" customHeight="1" x14ac:dyDescent="0.25">
      <c r="A385" s="140" t="s">
        <v>13</v>
      </c>
      <c r="B385" s="140"/>
      <c r="C385" s="140"/>
      <c r="D385" s="140"/>
      <c r="E385" s="140"/>
      <c r="F385" s="140"/>
      <c r="G385" s="140"/>
    </row>
    <row r="386" spans="1:7" ht="10.95" hidden="1" customHeight="1" x14ac:dyDescent="0.2">
      <c r="A386" s="139" t="s">
        <v>135</v>
      </c>
      <c r="B386" s="139"/>
      <c r="C386" s="139"/>
      <c r="D386" s="139"/>
      <c r="E386" s="138">
        <v>6558680</v>
      </c>
      <c r="F386" s="138">
        <v>0</v>
      </c>
      <c r="G386" s="138">
        <f>(E386 - F386)</f>
        <v>6558680</v>
      </c>
    </row>
    <row r="387" spans="1:7" ht="10.95" hidden="1" customHeight="1" x14ac:dyDescent="0.2">
      <c r="A387" s="13"/>
      <c r="B387" s="13"/>
      <c r="C387" s="13" t="s">
        <v>453</v>
      </c>
      <c r="D387" s="13"/>
      <c r="E387" s="14">
        <v>0</v>
      </c>
      <c r="F387" s="14">
        <v>0</v>
      </c>
      <c r="G387" s="14">
        <f>((G386 + E387) - F387)</f>
        <v>6558680</v>
      </c>
    </row>
    <row r="388" spans="1:7" ht="10.95" hidden="1" customHeight="1" x14ac:dyDescent="0.2">
      <c r="A388" s="128" t="s">
        <v>70</v>
      </c>
      <c r="B388" s="128"/>
      <c r="C388" s="128"/>
      <c r="D388" s="128"/>
      <c r="E388" s="127">
        <f>E387</f>
        <v>0</v>
      </c>
      <c r="F388" s="127">
        <f>F387</f>
        <v>0</v>
      </c>
      <c r="G388" s="127">
        <f>G387</f>
        <v>6558680</v>
      </c>
    </row>
    <row r="389" spans="1:7" ht="10.95" hidden="1" customHeight="1" x14ac:dyDescent="0.2">
      <c r="A389" s="139" t="s">
        <v>142</v>
      </c>
      <c r="B389" s="139"/>
      <c r="C389" s="139"/>
      <c r="D389" s="139"/>
      <c r="E389" s="138">
        <v>6558680</v>
      </c>
      <c r="F389" s="138">
        <v>0</v>
      </c>
      <c r="G389" s="138">
        <f>G387</f>
        <v>6558680</v>
      </c>
    </row>
    <row r="390" spans="1:7" ht="13.35" hidden="1" customHeight="1" x14ac:dyDescent="0.2"/>
    <row r="391" spans="1:7" s="129" customFormat="1" ht="12.15" hidden="1" customHeight="1" x14ac:dyDescent="0.25">
      <c r="A391" s="130" t="s">
        <v>182</v>
      </c>
      <c r="B391" s="130"/>
      <c r="C391" s="130"/>
      <c r="D391" s="130"/>
      <c r="E391" s="130"/>
      <c r="F391" s="130"/>
      <c r="G391" s="130"/>
    </row>
    <row r="392" spans="1:7" ht="10.95" hidden="1" customHeight="1" x14ac:dyDescent="0.2">
      <c r="A392" s="15">
        <v>45657</v>
      </c>
      <c r="B392" s="13" t="s">
        <v>165</v>
      </c>
      <c r="C392" s="13" t="s">
        <v>166</v>
      </c>
      <c r="D392" s="13" t="s">
        <v>188</v>
      </c>
      <c r="E392" s="14">
        <v>23725</v>
      </c>
      <c r="F392" s="14">
        <v>0</v>
      </c>
      <c r="G392" s="14">
        <f>(E392 - F392)</f>
        <v>23725</v>
      </c>
    </row>
    <row r="393" spans="1:7" ht="10.95" hidden="1" customHeight="1" x14ac:dyDescent="0.2">
      <c r="A393" s="128" t="s">
        <v>349</v>
      </c>
      <c r="B393" s="128"/>
      <c r="C393" s="128"/>
      <c r="D393" s="128"/>
      <c r="E393" s="127">
        <f>E392</f>
        <v>23725</v>
      </c>
      <c r="F393" s="127">
        <f>F392</f>
        <v>0</v>
      </c>
      <c r="G393" s="127">
        <f>G392</f>
        <v>23725</v>
      </c>
    </row>
    <row r="394" spans="1:7" ht="13.35" hidden="1" customHeight="1" x14ac:dyDescent="0.2"/>
    <row r="395" spans="1:7" s="129" customFormat="1" ht="12.15" hidden="1" customHeight="1" x14ac:dyDescent="0.25">
      <c r="A395" s="130" t="s">
        <v>183</v>
      </c>
      <c r="B395" s="130"/>
      <c r="C395" s="130"/>
      <c r="D395" s="130"/>
      <c r="E395" s="130"/>
      <c r="F395" s="130"/>
      <c r="G395" s="130"/>
    </row>
    <row r="396" spans="1:7" ht="21.3" hidden="1" customHeight="1" x14ac:dyDescent="0.2">
      <c r="A396" s="15">
        <v>45292</v>
      </c>
      <c r="B396" s="13" t="s">
        <v>136</v>
      </c>
      <c r="C396" s="120" t="s">
        <v>350</v>
      </c>
      <c r="D396" s="13" t="s">
        <v>247</v>
      </c>
      <c r="E396" s="14">
        <v>3104</v>
      </c>
      <c r="F396" s="14">
        <v>0</v>
      </c>
      <c r="G396" s="14">
        <f>(E396 - F396)</f>
        <v>3104</v>
      </c>
    </row>
    <row r="397" spans="1:7" ht="21.3" hidden="1" customHeight="1" x14ac:dyDescent="0.2">
      <c r="A397" s="16">
        <v>45292</v>
      </c>
      <c r="B397" s="9" t="s">
        <v>136</v>
      </c>
      <c r="C397" s="118" t="s">
        <v>351</v>
      </c>
      <c r="D397" s="9" t="s">
        <v>247</v>
      </c>
      <c r="E397" s="10">
        <v>1067</v>
      </c>
      <c r="F397" s="10">
        <v>0</v>
      </c>
      <c r="G397" s="10">
        <f t="shared" ref="G397:G424" si="13">((G396 + E397) - F397)</f>
        <v>4171</v>
      </c>
    </row>
    <row r="398" spans="1:7" ht="21.3" hidden="1" customHeight="1" x14ac:dyDescent="0.2">
      <c r="A398" s="16">
        <v>45323</v>
      </c>
      <c r="B398" s="9" t="s">
        <v>136</v>
      </c>
      <c r="C398" s="118" t="s">
        <v>352</v>
      </c>
      <c r="D398" s="9" t="s">
        <v>253</v>
      </c>
      <c r="E398" s="10">
        <v>3104</v>
      </c>
      <c r="F398" s="10">
        <v>0</v>
      </c>
      <c r="G398" s="10">
        <f t="shared" si="13"/>
        <v>7275</v>
      </c>
    </row>
    <row r="399" spans="1:7" ht="21.3" hidden="1" customHeight="1" x14ac:dyDescent="0.2">
      <c r="A399" s="16">
        <v>45323</v>
      </c>
      <c r="B399" s="9" t="s">
        <v>136</v>
      </c>
      <c r="C399" s="118" t="s">
        <v>353</v>
      </c>
      <c r="D399" s="9" t="s">
        <v>253</v>
      </c>
      <c r="E399" s="10">
        <v>1067</v>
      </c>
      <c r="F399" s="10">
        <v>0</v>
      </c>
      <c r="G399" s="10">
        <f t="shared" si="13"/>
        <v>8342</v>
      </c>
    </row>
    <row r="400" spans="1:7" ht="21.3" hidden="1" customHeight="1" x14ac:dyDescent="0.2">
      <c r="A400" s="16">
        <v>45352</v>
      </c>
      <c r="B400" s="9" t="s">
        <v>136</v>
      </c>
      <c r="C400" s="118" t="s">
        <v>354</v>
      </c>
      <c r="D400" s="9" t="s">
        <v>254</v>
      </c>
      <c r="E400" s="10">
        <v>3104</v>
      </c>
      <c r="F400" s="10">
        <v>0</v>
      </c>
      <c r="G400" s="10">
        <f t="shared" si="13"/>
        <v>11446</v>
      </c>
    </row>
    <row r="401" spans="1:7" ht="21.3" hidden="1" customHeight="1" x14ac:dyDescent="0.2">
      <c r="A401" s="16">
        <v>45352</v>
      </c>
      <c r="B401" s="9" t="s">
        <v>136</v>
      </c>
      <c r="C401" s="118" t="s">
        <v>355</v>
      </c>
      <c r="D401" s="9" t="s">
        <v>254</v>
      </c>
      <c r="E401" s="10">
        <v>1067</v>
      </c>
      <c r="F401" s="10">
        <v>0</v>
      </c>
      <c r="G401" s="10">
        <f t="shared" si="13"/>
        <v>12513</v>
      </c>
    </row>
    <row r="402" spans="1:7" ht="21.3" hidden="1" customHeight="1" x14ac:dyDescent="0.2">
      <c r="A402" s="16">
        <v>45383</v>
      </c>
      <c r="B402" s="9" t="s">
        <v>136</v>
      </c>
      <c r="C402" s="118" t="s">
        <v>356</v>
      </c>
      <c r="D402" s="9" t="s">
        <v>256</v>
      </c>
      <c r="E402" s="10">
        <v>3104</v>
      </c>
      <c r="F402" s="10">
        <v>0</v>
      </c>
      <c r="G402" s="10">
        <f t="shared" si="13"/>
        <v>15617</v>
      </c>
    </row>
    <row r="403" spans="1:7" ht="21.3" hidden="1" customHeight="1" x14ac:dyDescent="0.2">
      <c r="A403" s="16">
        <v>45383</v>
      </c>
      <c r="B403" s="9" t="s">
        <v>136</v>
      </c>
      <c r="C403" s="118" t="s">
        <v>357</v>
      </c>
      <c r="D403" s="9" t="s">
        <v>256</v>
      </c>
      <c r="E403" s="10">
        <v>1067</v>
      </c>
      <c r="F403" s="10">
        <v>0</v>
      </c>
      <c r="G403" s="10">
        <f t="shared" si="13"/>
        <v>16684</v>
      </c>
    </row>
    <row r="404" spans="1:7" ht="21.3" hidden="1" customHeight="1" x14ac:dyDescent="0.2">
      <c r="A404" s="16">
        <v>45413</v>
      </c>
      <c r="B404" s="9" t="s">
        <v>136</v>
      </c>
      <c r="C404" s="118" t="s">
        <v>358</v>
      </c>
      <c r="D404" s="9" t="s">
        <v>263</v>
      </c>
      <c r="E404" s="10">
        <v>3104</v>
      </c>
      <c r="F404" s="10">
        <v>0</v>
      </c>
      <c r="G404" s="10">
        <f t="shared" si="13"/>
        <v>19788</v>
      </c>
    </row>
    <row r="405" spans="1:7" ht="21.3" hidden="1" customHeight="1" x14ac:dyDescent="0.2">
      <c r="A405" s="16">
        <v>45413</v>
      </c>
      <c r="B405" s="9" t="s">
        <v>136</v>
      </c>
      <c r="C405" s="118" t="s">
        <v>359</v>
      </c>
      <c r="D405" s="9" t="s">
        <v>263</v>
      </c>
      <c r="E405" s="10">
        <v>1067</v>
      </c>
      <c r="F405" s="10">
        <v>0</v>
      </c>
      <c r="G405" s="10">
        <f t="shared" si="13"/>
        <v>20855</v>
      </c>
    </row>
    <row r="406" spans="1:7" ht="21.3" hidden="1" customHeight="1" x14ac:dyDescent="0.2">
      <c r="A406" s="16">
        <v>45444</v>
      </c>
      <c r="B406" s="9" t="s">
        <v>136</v>
      </c>
      <c r="C406" s="118" t="s">
        <v>360</v>
      </c>
      <c r="D406" s="9" t="s">
        <v>270</v>
      </c>
      <c r="E406" s="10">
        <v>3346.5</v>
      </c>
      <c r="F406" s="10">
        <v>0</v>
      </c>
      <c r="G406" s="10">
        <f t="shared" si="13"/>
        <v>24201.5</v>
      </c>
    </row>
    <row r="407" spans="1:7" ht="21.3" hidden="1" customHeight="1" x14ac:dyDescent="0.2">
      <c r="A407" s="16">
        <v>45444</v>
      </c>
      <c r="B407" s="9" t="s">
        <v>136</v>
      </c>
      <c r="C407" s="118" t="s">
        <v>361</v>
      </c>
      <c r="D407" s="9" t="s">
        <v>270</v>
      </c>
      <c r="E407" s="10">
        <v>727.5</v>
      </c>
      <c r="F407" s="10">
        <v>0</v>
      </c>
      <c r="G407" s="10">
        <f t="shared" si="13"/>
        <v>24929</v>
      </c>
    </row>
    <row r="408" spans="1:7" ht="21.3" hidden="1" customHeight="1" x14ac:dyDescent="0.2">
      <c r="A408" s="16">
        <v>45474</v>
      </c>
      <c r="B408" s="9" t="s">
        <v>136</v>
      </c>
      <c r="C408" s="118" t="s">
        <v>362</v>
      </c>
      <c r="D408" s="9" t="s">
        <v>271</v>
      </c>
      <c r="E408" s="10">
        <v>3346.5</v>
      </c>
      <c r="F408" s="10">
        <v>0</v>
      </c>
      <c r="G408" s="10">
        <f t="shared" si="13"/>
        <v>28275.5</v>
      </c>
    </row>
    <row r="409" spans="1:7" ht="21.3" hidden="1" customHeight="1" x14ac:dyDescent="0.2">
      <c r="A409" s="16">
        <v>45474</v>
      </c>
      <c r="B409" s="9" t="s">
        <v>136</v>
      </c>
      <c r="C409" s="118" t="s">
        <v>363</v>
      </c>
      <c r="D409" s="9" t="s">
        <v>271</v>
      </c>
      <c r="E409" s="10">
        <v>727.5</v>
      </c>
      <c r="F409" s="10">
        <v>0</v>
      </c>
      <c r="G409" s="10">
        <f t="shared" si="13"/>
        <v>29003</v>
      </c>
    </row>
    <row r="410" spans="1:7" ht="21.3" hidden="1" customHeight="1" x14ac:dyDescent="0.2">
      <c r="A410" s="16">
        <v>45505</v>
      </c>
      <c r="B410" s="9" t="s">
        <v>136</v>
      </c>
      <c r="C410" s="118" t="s">
        <v>364</v>
      </c>
      <c r="D410" s="9" t="s">
        <v>273</v>
      </c>
      <c r="E410" s="10">
        <v>3346.5</v>
      </c>
      <c r="F410" s="10">
        <v>0</v>
      </c>
      <c r="G410" s="10">
        <f t="shared" si="13"/>
        <v>32349.5</v>
      </c>
    </row>
    <row r="411" spans="1:7" ht="21.3" hidden="1" customHeight="1" x14ac:dyDescent="0.2">
      <c r="A411" s="16">
        <v>45505</v>
      </c>
      <c r="B411" s="9" t="s">
        <v>136</v>
      </c>
      <c r="C411" s="118" t="s">
        <v>365</v>
      </c>
      <c r="D411" s="9" t="s">
        <v>273</v>
      </c>
      <c r="E411" s="10">
        <v>727.5</v>
      </c>
      <c r="F411" s="10">
        <v>0</v>
      </c>
      <c r="G411" s="10">
        <f t="shared" si="13"/>
        <v>33077</v>
      </c>
    </row>
    <row r="412" spans="1:7" ht="21.3" hidden="1" customHeight="1" x14ac:dyDescent="0.2">
      <c r="A412" s="16">
        <v>45505</v>
      </c>
      <c r="B412" s="9" t="s">
        <v>136</v>
      </c>
      <c r="C412" s="118" t="s">
        <v>366</v>
      </c>
      <c r="D412" s="9" t="s">
        <v>273</v>
      </c>
      <c r="E412" s="10">
        <v>0</v>
      </c>
      <c r="F412" s="10">
        <v>0.01</v>
      </c>
      <c r="G412" s="10">
        <f t="shared" si="13"/>
        <v>33076.99</v>
      </c>
    </row>
    <row r="413" spans="1:7" ht="21.3" hidden="1" customHeight="1" x14ac:dyDescent="0.2">
      <c r="A413" s="16">
        <v>45536</v>
      </c>
      <c r="B413" s="9" t="s">
        <v>136</v>
      </c>
      <c r="C413" s="118" t="s">
        <v>367</v>
      </c>
      <c r="D413" s="9" t="s">
        <v>275</v>
      </c>
      <c r="E413" s="10">
        <v>3346.5</v>
      </c>
      <c r="F413" s="10">
        <v>0</v>
      </c>
      <c r="G413" s="10">
        <f t="shared" si="13"/>
        <v>36423.49</v>
      </c>
    </row>
    <row r="414" spans="1:7" ht="21.3" hidden="1" customHeight="1" x14ac:dyDescent="0.2">
      <c r="A414" s="16">
        <v>45536</v>
      </c>
      <c r="B414" s="9" t="s">
        <v>136</v>
      </c>
      <c r="C414" s="118" t="s">
        <v>368</v>
      </c>
      <c r="D414" s="9" t="s">
        <v>275</v>
      </c>
      <c r="E414" s="10">
        <v>727.5</v>
      </c>
      <c r="F414" s="10">
        <v>0</v>
      </c>
      <c r="G414" s="10">
        <f t="shared" si="13"/>
        <v>37150.99</v>
      </c>
    </row>
    <row r="415" spans="1:7" ht="21.3" hidden="1" customHeight="1" x14ac:dyDescent="0.2">
      <c r="A415" s="16">
        <v>45536</v>
      </c>
      <c r="B415" s="9" t="s">
        <v>136</v>
      </c>
      <c r="C415" s="118" t="s">
        <v>366</v>
      </c>
      <c r="D415" s="9" t="s">
        <v>275</v>
      </c>
      <c r="E415" s="10">
        <v>0</v>
      </c>
      <c r="F415" s="10">
        <v>0.01</v>
      </c>
      <c r="G415" s="10">
        <f t="shared" si="13"/>
        <v>37150.979999999996</v>
      </c>
    </row>
    <row r="416" spans="1:7" ht="21.3" hidden="1" customHeight="1" x14ac:dyDescent="0.2">
      <c r="A416" s="16">
        <v>45566</v>
      </c>
      <c r="B416" s="9" t="s">
        <v>136</v>
      </c>
      <c r="C416" s="118" t="s">
        <v>369</v>
      </c>
      <c r="D416" s="9" t="s">
        <v>276</v>
      </c>
      <c r="E416" s="10">
        <v>3346.5</v>
      </c>
      <c r="F416" s="10">
        <v>0</v>
      </c>
      <c r="G416" s="10">
        <f t="shared" si="13"/>
        <v>40497.479999999996</v>
      </c>
    </row>
    <row r="417" spans="1:7" ht="21.3" hidden="1" customHeight="1" x14ac:dyDescent="0.2">
      <c r="A417" s="16">
        <v>45566</v>
      </c>
      <c r="B417" s="9" t="s">
        <v>136</v>
      </c>
      <c r="C417" s="118" t="s">
        <v>370</v>
      </c>
      <c r="D417" s="9" t="s">
        <v>276</v>
      </c>
      <c r="E417" s="10">
        <v>727.5</v>
      </c>
      <c r="F417" s="10">
        <v>0</v>
      </c>
      <c r="G417" s="10">
        <f t="shared" si="13"/>
        <v>41224.979999999996</v>
      </c>
    </row>
    <row r="418" spans="1:7" ht="21.3" hidden="1" customHeight="1" x14ac:dyDescent="0.2">
      <c r="A418" s="16">
        <v>45566</v>
      </c>
      <c r="B418" s="9" t="s">
        <v>136</v>
      </c>
      <c r="C418" s="118" t="s">
        <v>366</v>
      </c>
      <c r="D418" s="9" t="s">
        <v>276</v>
      </c>
      <c r="E418" s="10">
        <v>0</v>
      </c>
      <c r="F418" s="10">
        <v>0.01</v>
      </c>
      <c r="G418" s="10">
        <f t="shared" si="13"/>
        <v>41224.969999999994</v>
      </c>
    </row>
    <row r="419" spans="1:7" ht="21.3" hidden="1" customHeight="1" x14ac:dyDescent="0.2">
      <c r="A419" s="16">
        <v>45597</v>
      </c>
      <c r="B419" s="9" t="s">
        <v>136</v>
      </c>
      <c r="C419" s="118" t="s">
        <v>371</v>
      </c>
      <c r="D419" s="9" t="s">
        <v>278</v>
      </c>
      <c r="E419" s="10">
        <v>3346.5</v>
      </c>
      <c r="F419" s="10">
        <v>0</v>
      </c>
      <c r="G419" s="10">
        <f t="shared" si="13"/>
        <v>44571.469999999994</v>
      </c>
    </row>
    <row r="420" spans="1:7" ht="21.3" hidden="1" customHeight="1" x14ac:dyDescent="0.2">
      <c r="A420" s="16">
        <v>45597</v>
      </c>
      <c r="B420" s="9" t="s">
        <v>136</v>
      </c>
      <c r="C420" s="118" t="s">
        <v>372</v>
      </c>
      <c r="D420" s="9" t="s">
        <v>278</v>
      </c>
      <c r="E420" s="10">
        <v>727.5</v>
      </c>
      <c r="F420" s="10">
        <v>0</v>
      </c>
      <c r="G420" s="10">
        <f t="shared" si="13"/>
        <v>45298.969999999994</v>
      </c>
    </row>
    <row r="421" spans="1:7" ht="21.3" hidden="1" customHeight="1" x14ac:dyDescent="0.2">
      <c r="A421" s="16">
        <v>45597</v>
      </c>
      <c r="B421" s="9" t="s">
        <v>136</v>
      </c>
      <c r="C421" s="118" t="s">
        <v>366</v>
      </c>
      <c r="D421" s="9" t="s">
        <v>278</v>
      </c>
      <c r="E421" s="10">
        <v>0</v>
      </c>
      <c r="F421" s="10">
        <v>0.01</v>
      </c>
      <c r="G421" s="10">
        <f t="shared" si="13"/>
        <v>45298.959999999992</v>
      </c>
    </row>
    <row r="422" spans="1:7" ht="21.3" hidden="1" customHeight="1" x14ac:dyDescent="0.2">
      <c r="A422" s="16">
        <v>45627</v>
      </c>
      <c r="B422" s="9" t="s">
        <v>136</v>
      </c>
      <c r="C422" s="118" t="s">
        <v>373</v>
      </c>
      <c r="D422" s="9" t="s">
        <v>279</v>
      </c>
      <c r="E422" s="10">
        <v>3346.5</v>
      </c>
      <c r="F422" s="10">
        <v>0</v>
      </c>
      <c r="G422" s="10">
        <f t="shared" si="13"/>
        <v>48645.459999999992</v>
      </c>
    </row>
    <row r="423" spans="1:7" ht="21.3" hidden="1" customHeight="1" x14ac:dyDescent="0.2">
      <c r="A423" s="16">
        <v>45627</v>
      </c>
      <c r="B423" s="9" t="s">
        <v>136</v>
      </c>
      <c r="C423" s="118" t="s">
        <v>374</v>
      </c>
      <c r="D423" s="9" t="s">
        <v>279</v>
      </c>
      <c r="E423" s="10">
        <v>727.5</v>
      </c>
      <c r="F423" s="10">
        <v>0</v>
      </c>
      <c r="G423" s="10">
        <f t="shared" si="13"/>
        <v>49372.959999999992</v>
      </c>
    </row>
    <row r="424" spans="1:7" ht="21.3" hidden="1" customHeight="1" x14ac:dyDescent="0.2">
      <c r="A424" s="16">
        <v>45627</v>
      </c>
      <c r="B424" s="9" t="s">
        <v>136</v>
      </c>
      <c r="C424" s="118" t="s">
        <v>366</v>
      </c>
      <c r="D424" s="9" t="s">
        <v>279</v>
      </c>
      <c r="E424" s="10">
        <v>0</v>
      </c>
      <c r="F424" s="10">
        <v>0.01</v>
      </c>
      <c r="G424" s="10">
        <f t="shared" si="13"/>
        <v>49372.94999999999</v>
      </c>
    </row>
    <row r="425" spans="1:7" ht="10.95" hidden="1" customHeight="1" x14ac:dyDescent="0.2">
      <c r="A425" s="128" t="s">
        <v>375</v>
      </c>
      <c r="B425" s="128"/>
      <c r="C425" s="128"/>
      <c r="D425" s="128"/>
      <c r="E425" s="127">
        <f>SUM(E396:E424)</f>
        <v>49373</v>
      </c>
      <c r="F425" s="127">
        <f>SUM(F396:F424)</f>
        <v>0.05</v>
      </c>
      <c r="G425" s="127">
        <f>G424</f>
        <v>49372.94999999999</v>
      </c>
    </row>
    <row r="426" spans="1:7" ht="13.35" hidden="1" customHeight="1" x14ac:dyDescent="0.2"/>
    <row r="427" spans="1:7" s="129" customFormat="1" ht="12.15" hidden="1" customHeight="1" x14ac:dyDescent="0.25">
      <c r="A427" s="130" t="s">
        <v>173</v>
      </c>
      <c r="B427" s="130"/>
      <c r="C427" s="130"/>
      <c r="D427" s="130"/>
      <c r="E427" s="130"/>
      <c r="F427" s="130"/>
      <c r="G427" s="130"/>
    </row>
    <row r="428" spans="1:7" ht="21.3" hidden="1" customHeight="1" x14ac:dyDescent="0.2">
      <c r="A428" s="15">
        <v>45299</v>
      </c>
      <c r="B428" s="13" t="s">
        <v>287</v>
      </c>
      <c r="C428" s="120" t="s">
        <v>376</v>
      </c>
      <c r="D428" s="13" t="s">
        <v>289</v>
      </c>
      <c r="E428" s="14">
        <v>0</v>
      </c>
      <c r="F428" s="14">
        <v>2114.6</v>
      </c>
      <c r="G428" s="14">
        <f>(F428 - E428)</f>
        <v>2114.6</v>
      </c>
    </row>
    <row r="429" spans="1:7" ht="21.3" hidden="1" customHeight="1" x14ac:dyDescent="0.2">
      <c r="A429" s="16">
        <v>45330</v>
      </c>
      <c r="B429" s="9" t="s">
        <v>287</v>
      </c>
      <c r="C429" s="118" t="s">
        <v>377</v>
      </c>
      <c r="D429" s="9" t="s">
        <v>292</v>
      </c>
      <c r="E429" s="10">
        <v>0</v>
      </c>
      <c r="F429" s="10">
        <v>2114.6</v>
      </c>
      <c r="G429" s="10">
        <f t="shared" ref="G429:G440" si="14">((G428 + F429) - E429)</f>
        <v>4229.2</v>
      </c>
    </row>
    <row r="430" spans="1:7" ht="21.3" hidden="1" customHeight="1" x14ac:dyDescent="0.2">
      <c r="A430" s="16">
        <v>45359</v>
      </c>
      <c r="B430" s="9" t="s">
        <v>287</v>
      </c>
      <c r="C430" s="118" t="s">
        <v>378</v>
      </c>
      <c r="D430" s="9" t="s">
        <v>293</v>
      </c>
      <c r="E430" s="10">
        <v>0</v>
      </c>
      <c r="F430" s="10">
        <v>2114.6</v>
      </c>
      <c r="G430" s="10">
        <f t="shared" si="14"/>
        <v>6343.7999999999993</v>
      </c>
    </row>
    <row r="431" spans="1:7" ht="21.3" hidden="1" customHeight="1" x14ac:dyDescent="0.2">
      <c r="A431" s="16">
        <v>45390</v>
      </c>
      <c r="B431" s="9" t="s">
        <v>287</v>
      </c>
      <c r="C431" s="118" t="s">
        <v>379</v>
      </c>
      <c r="D431" s="9" t="s">
        <v>294</v>
      </c>
      <c r="E431" s="10">
        <v>0</v>
      </c>
      <c r="F431" s="10">
        <v>2114.6</v>
      </c>
      <c r="G431" s="10">
        <f t="shared" si="14"/>
        <v>8458.4</v>
      </c>
    </row>
    <row r="432" spans="1:7" ht="21.3" hidden="1" customHeight="1" x14ac:dyDescent="0.2">
      <c r="A432" s="16">
        <v>45420</v>
      </c>
      <c r="B432" s="9" t="s">
        <v>287</v>
      </c>
      <c r="C432" s="118" t="s">
        <v>380</v>
      </c>
      <c r="D432" s="9" t="s">
        <v>295</v>
      </c>
      <c r="E432" s="10">
        <v>0</v>
      </c>
      <c r="F432" s="10">
        <v>2114.6</v>
      </c>
      <c r="G432" s="10">
        <f t="shared" si="14"/>
        <v>10573</v>
      </c>
    </row>
    <row r="433" spans="1:7" ht="21.3" hidden="1" customHeight="1" x14ac:dyDescent="0.2">
      <c r="A433" s="16">
        <v>45451</v>
      </c>
      <c r="B433" s="9" t="s">
        <v>287</v>
      </c>
      <c r="C433" s="118" t="s">
        <v>381</v>
      </c>
      <c r="D433" s="9" t="s">
        <v>296</v>
      </c>
      <c r="E433" s="10">
        <v>0</v>
      </c>
      <c r="F433" s="10">
        <v>2114.6</v>
      </c>
      <c r="G433" s="10">
        <f t="shared" si="14"/>
        <v>12687.6</v>
      </c>
    </row>
    <row r="434" spans="1:7" ht="21.3" hidden="1" customHeight="1" x14ac:dyDescent="0.2">
      <c r="A434" s="16">
        <v>45481</v>
      </c>
      <c r="B434" s="9" t="s">
        <v>287</v>
      </c>
      <c r="C434" s="118" t="s">
        <v>382</v>
      </c>
      <c r="D434" s="9" t="s">
        <v>297</v>
      </c>
      <c r="E434" s="10">
        <v>0</v>
      </c>
      <c r="F434" s="10">
        <v>3104</v>
      </c>
      <c r="G434" s="10">
        <f t="shared" si="14"/>
        <v>15791.6</v>
      </c>
    </row>
    <row r="435" spans="1:7" ht="21.3" hidden="1" customHeight="1" x14ac:dyDescent="0.2">
      <c r="A435" s="16">
        <v>45512</v>
      </c>
      <c r="B435" s="9" t="s">
        <v>287</v>
      </c>
      <c r="C435" s="118" t="s">
        <v>383</v>
      </c>
      <c r="D435" s="9" t="s">
        <v>298</v>
      </c>
      <c r="E435" s="10">
        <v>0</v>
      </c>
      <c r="F435" s="10">
        <v>3104</v>
      </c>
      <c r="G435" s="10">
        <f t="shared" si="14"/>
        <v>18895.599999999999</v>
      </c>
    </row>
    <row r="436" spans="1:7" ht="21.3" hidden="1" customHeight="1" x14ac:dyDescent="0.2">
      <c r="A436" s="16">
        <v>45543</v>
      </c>
      <c r="B436" s="9" t="s">
        <v>287</v>
      </c>
      <c r="C436" s="118" t="s">
        <v>384</v>
      </c>
      <c r="D436" s="9" t="s">
        <v>299</v>
      </c>
      <c r="E436" s="10">
        <v>0</v>
      </c>
      <c r="F436" s="10">
        <v>3104</v>
      </c>
      <c r="G436" s="10">
        <f t="shared" si="14"/>
        <v>21999.599999999999</v>
      </c>
    </row>
    <row r="437" spans="1:7" ht="21.3" hidden="1" customHeight="1" x14ac:dyDescent="0.2">
      <c r="A437" s="16">
        <v>45573</v>
      </c>
      <c r="B437" s="9" t="s">
        <v>287</v>
      </c>
      <c r="C437" s="118" t="s">
        <v>385</v>
      </c>
      <c r="D437" s="9" t="s">
        <v>300</v>
      </c>
      <c r="E437" s="10">
        <v>0</v>
      </c>
      <c r="F437" s="10">
        <v>3104</v>
      </c>
      <c r="G437" s="10">
        <f t="shared" si="14"/>
        <v>25103.599999999999</v>
      </c>
    </row>
    <row r="438" spans="1:7" ht="21.3" hidden="1" customHeight="1" x14ac:dyDescent="0.2">
      <c r="A438" s="16">
        <v>45604</v>
      </c>
      <c r="B438" s="9" t="s">
        <v>287</v>
      </c>
      <c r="C438" s="118" t="s">
        <v>386</v>
      </c>
      <c r="D438" s="9" t="s">
        <v>301</v>
      </c>
      <c r="E438" s="10">
        <v>0</v>
      </c>
      <c r="F438" s="10">
        <v>3104</v>
      </c>
      <c r="G438" s="10">
        <f t="shared" si="14"/>
        <v>28207.599999999999</v>
      </c>
    </row>
    <row r="439" spans="1:7" ht="21.3" hidden="1" customHeight="1" x14ac:dyDescent="0.2">
      <c r="A439" s="16">
        <v>45634</v>
      </c>
      <c r="B439" s="9" t="s">
        <v>287</v>
      </c>
      <c r="C439" s="118" t="s">
        <v>387</v>
      </c>
      <c r="D439" s="9" t="s">
        <v>302</v>
      </c>
      <c r="E439" s="10">
        <v>0</v>
      </c>
      <c r="F439" s="10">
        <v>3104</v>
      </c>
      <c r="G439" s="10">
        <f t="shared" si="14"/>
        <v>31311.599999999999</v>
      </c>
    </row>
    <row r="440" spans="1:7" ht="10.95" hidden="1" customHeight="1" x14ac:dyDescent="0.2">
      <c r="A440" s="16">
        <v>45657</v>
      </c>
      <c r="B440" s="9" t="s">
        <v>165</v>
      </c>
      <c r="C440" s="9" t="s">
        <v>315</v>
      </c>
      <c r="D440" s="9" t="s">
        <v>316</v>
      </c>
      <c r="E440" s="10">
        <v>1057.3</v>
      </c>
      <c r="F440" s="10">
        <v>0</v>
      </c>
      <c r="G440" s="10">
        <f t="shared" si="14"/>
        <v>30254.3</v>
      </c>
    </row>
    <row r="441" spans="1:7" ht="10.95" hidden="1" customHeight="1" x14ac:dyDescent="0.2">
      <c r="A441" s="128" t="s">
        <v>388</v>
      </c>
      <c r="B441" s="128"/>
      <c r="C441" s="128"/>
      <c r="D441" s="128"/>
      <c r="E441" s="127">
        <f>SUM(E428:E440)</f>
        <v>1057.3</v>
      </c>
      <c r="F441" s="127">
        <f>SUM(F428:F440)</f>
        <v>31311.599999999999</v>
      </c>
      <c r="G441" s="127">
        <f>G440</f>
        <v>30254.3</v>
      </c>
    </row>
    <row r="442" spans="1:7" ht="13.35" hidden="1" customHeight="1" x14ac:dyDescent="0.2"/>
    <row r="443" spans="1:7" s="129" customFormat="1" ht="12.15" hidden="1" customHeight="1" x14ac:dyDescent="0.25">
      <c r="A443" s="140" t="s">
        <v>112</v>
      </c>
      <c r="B443" s="140"/>
      <c r="C443" s="140"/>
      <c r="D443" s="140"/>
      <c r="E443" s="140"/>
      <c r="F443" s="140"/>
      <c r="G443" s="140"/>
    </row>
    <row r="444" spans="1:7" ht="10.95" hidden="1" customHeight="1" x14ac:dyDescent="0.2">
      <c r="A444" s="139" t="s">
        <v>135</v>
      </c>
      <c r="B444" s="139"/>
      <c r="C444" s="139"/>
      <c r="D444" s="139"/>
      <c r="E444" s="138">
        <v>0</v>
      </c>
      <c r="F444" s="138">
        <v>0</v>
      </c>
      <c r="G444" s="138">
        <f>(E444 - F444)</f>
        <v>0</v>
      </c>
    </row>
    <row r="445" spans="1:7" ht="21.3" hidden="1" customHeight="1" x14ac:dyDescent="0.2">
      <c r="A445" s="15">
        <v>45627</v>
      </c>
      <c r="B445" s="13" t="s">
        <v>136</v>
      </c>
      <c r="C445" s="120" t="s">
        <v>389</v>
      </c>
      <c r="D445" s="13" t="s">
        <v>280</v>
      </c>
      <c r="E445" s="14">
        <v>600</v>
      </c>
      <c r="F445" s="14">
        <v>0</v>
      </c>
      <c r="G445" s="14">
        <f>((G444 + E445) - F445)</f>
        <v>600</v>
      </c>
    </row>
    <row r="446" spans="1:7" ht="10.95" hidden="1" customHeight="1" x14ac:dyDescent="0.2">
      <c r="A446" s="128" t="s">
        <v>390</v>
      </c>
      <c r="B446" s="128"/>
      <c r="C446" s="128"/>
      <c r="D446" s="128"/>
      <c r="E446" s="127">
        <f>E445</f>
        <v>600</v>
      </c>
      <c r="F446" s="127">
        <f>F445</f>
        <v>0</v>
      </c>
      <c r="G446" s="127">
        <f>G445</f>
        <v>600</v>
      </c>
    </row>
    <row r="447" spans="1:7" ht="10.95" hidden="1" customHeight="1" x14ac:dyDescent="0.2">
      <c r="A447" s="139" t="s">
        <v>142</v>
      </c>
      <c r="B447" s="139"/>
      <c r="C447" s="139"/>
      <c r="D447" s="139"/>
      <c r="E447" s="138">
        <v>600</v>
      </c>
      <c r="F447" s="138">
        <v>0</v>
      </c>
      <c r="G447" s="138">
        <f>G445</f>
        <v>600</v>
      </c>
    </row>
    <row r="448" spans="1:7" ht="13.35" hidden="1" customHeight="1" x14ac:dyDescent="0.2"/>
    <row r="449" spans="1:7" s="129" customFormat="1" ht="12.15" hidden="1" customHeight="1" x14ac:dyDescent="0.25">
      <c r="A449" s="130" t="s">
        <v>184</v>
      </c>
      <c r="B449" s="130"/>
      <c r="C449" s="130"/>
      <c r="D449" s="130"/>
      <c r="E449" s="130"/>
      <c r="F449" s="130"/>
      <c r="G449" s="130"/>
    </row>
    <row r="450" spans="1:7" ht="10.95" hidden="1" customHeight="1" x14ac:dyDescent="0.2">
      <c r="A450" s="15">
        <v>45657</v>
      </c>
      <c r="B450" s="13" t="s">
        <v>165</v>
      </c>
      <c r="C450" s="13" t="s">
        <v>346</v>
      </c>
      <c r="D450" s="13" t="s">
        <v>347</v>
      </c>
      <c r="E450" s="14">
        <v>63.33</v>
      </c>
      <c r="F450" s="14">
        <v>0</v>
      </c>
      <c r="G450" s="14">
        <f>(E450 - F450)</f>
        <v>63.33</v>
      </c>
    </row>
    <row r="451" spans="1:7" ht="10.95" hidden="1" customHeight="1" x14ac:dyDescent="0.2">
      <c r="A451" s="128" t="s">
        <v>391</v>
      </c>
      <c r="B451" s="128"/>
      <c r="C451" s="128"/>
      <c r="D451" s="128"/>
      <c r="E451" s="127">
        <f>E450</f>
        <v>63.33</v>
      </c>
      <c r="F451" s="127">
        <f>F450</f>
        <v>0</v>
      </c>
      <c r="G451" s="127">
        <f>G450</f>
        <v>63.33</v>
      </c>
    </row>
    <row r="452" spans="1:7" ht="13.35" hidden="1" customHeight="1" x14ac:dyDescent="0.2"/>
    <row r="453" spans="1:7" s="129" customFormat="1" ht="12.15" hidden="1" customHeight="1" x14ac:dyDescent="0.25">
      <c r="A453" s="130" t="s">
        <v>185</v>
      </c>
      <c r="B453" s="130"/>
      <c r="C453" s="130"/>
      <c r="D453" s="130"/>
      <c r="E453" s="130"/>
      <c r="F453" s="130"/>
      <c r="G453" s="130"/>
    </row>
    <row r="454" spans="1:7" ht="10.95" hidden="1" customHeight="1" x14ac:dyDescent="0.2">
      <c r="A454" s="15">
        <v>45301</v>
      </c>
      <c r="B454" s="13" t="s">
        <v>136</v>
      </c>
      <c r="C454" s="13" t="s">
        <v>392</v>
      </c>
      <c r="D454" s="13" t="s">
        <v>249</v>
      </c>
      <c r="E454" s="14">
        <v>600</v>
      </c>
      <c r="F454" s="14">
        <v>0</v>
      </c>
      <c r="G454" s="14">
        <f>(E454 - F454)</f>
        <v>600</v>
      </c>
    </row>
    <row r="455" spans="1:7" ht="10.95" hidden="1" customHeight="1" x14ac:dyDescent="0.2">
      <c r="A455" s="16">
        <v>45362</v>
      </c>
      <c r="B455" s="9" t="s">
        <v>136</v>
      </c>
      <c r="C455" s="9" t="s">
        <v>393</v>
      </c>
      <c r="D455" s="9" t="s">
        <v>255</v>
      </c>
      <c r="E455" s="10">
        <v>150</v>
      </c>
      <c r="F455" s="10">
        <v>0</v>
      </c>
      <c r="G455" s="10">
        <f t="shared" ref="G455:G472" si="15">((G454 + E455) - F455)</f>
        <v>750</v>
      </c>
    </row>
    <row r="456" spans="1:7" ht="10.95" hidden="1" customHeight="1" x14ac:dyDescent="0.2">
      <c r="A456" s="16">
        <v>45383</v>
      </c>
      <c r="B456" s="9" t="s">
        <v>136</v>
      </c>
      <c r="C456" s="9" t="s">
        <v>394</v>
      </c>
      <c r="D456" s="9" t="s">
        <v>257</v>
      </c>
      <c r="E456" s="10">
        <v>600</v>
      </c>
      <c r="F456" s="10">
        <v>0</v>
      </c>
      <c r="G456" s="10">
        <f t="shared" si="15"/>
        <v>1350</v>
      </c>
    </row>
    <row r="457" spans="1:7" ht="10.95" hidden="1" customHeight="1" x14ac:dyDescent="0.2">
      <c r="A457" s="16">
        <v>45383</v>
      </c>
      <c r="B457" s="9" t="s">
        <v>136</v>
      </c>
      <c r="C457" s="9" t="s">
        <v>395</v>
      </c>
      <c r="D457" s="9" t="s">
        <v>257</v>
      </c>
      <c r="E457" s="10">
        <v>100</v>
      </c>
      <c r="F457" s="10">
        <v>0</v>
      </c>
      <c r="G457" s="10">
        <f t="shared" si="15"/>
        <v>1450</v>
      </c>
    </row>
    <row r="458" spans="1:7" ht="10.95" hidden="1" customHeight="1" x14ac:dyDescent="0.2">
      <c r="A458" s="16">
        <v>45383</v>
      </c>
      <c r="B458" s="9" t="s">
        <v>136</v>
      </c>
      <c r="C458" s="9" t="s">
        <v>396</v>
      </c>
      <c r="D458" s="9" t="s">
        <v>257</v>
      </c>
      <c r="E458" s="10">
        <v>50</v>
      </c>
      <c r="F458" s="10">
        <v>0</v>
      </c>
      <c r="G458" s="10">
        <f t="shared" si="15"/>
        <v>1500</v>
      </c>
    </row>
    <row r="459" spans="1:7" ht="10.95" hidden="1" customHeight="1" x14ac:dyDescent="0.2">
      <c r="A459" s="16">
        <v>45478</v>
      </c>
      <c r="B459" s="9" t="s">
        <v>136</v>
      </c>
      <c r="C459" s="9" t="s">
        <v>397</v>
      </c>
      <c r="D459" s="9" t="s">
        <v>272</v>
      </c>
      <c r="E459" s="10">
        <v>600</v>
      </c>
      <c r="F459" s="10">
        <v>0</v>
      </c>
      <c r="G459" s="10">
        <f t="shared" si="15"/>
        <v>2100</v>
      </c>
    </row>
    <row r="460" spans="1:7" ht="10.95" hidden="1" customHeight="1" x14ac:dyDescent="0.2">
      <c r="A460" s="16">
        <v>45478</v>
      </c>
      <c r="B460" s="9" t="s">
        <v>136</v>
      </c>
      <c r="C460" s="9" t="s">
        <v>398</v>
      </c>
      <c r="D460" s="9" t="s">
        <v>272</v>
      </c>
      <c r="E460" s="10">
        <v>100</v>
      </c>
      <c r="F460" s="10">
        <v>0</v>
      </c>
      <c r="G460" s="10">
        <f t="shared" si="15"/>
        <v>2200</v>
      </c>
    </row>
    <row r="461" spans="1:7" ht="10.95" hidden="1" customHeight="1" x14ac:dyDescent="0.2">
      <c r="A461" s="16">
        <v>45505</v>
      </c>
      <c r="B461" s="9" t="s">
        <v>136</v>
      </c>
      <c r="C461" s="9" t="s">
        <v>399</v>
      </c>
      <c r="D461" s="9" t="s">
        <v>274</v>
      </c>
      <c r="E461" s="10">
        <v>50</v>
      </c>
      <c r="F461" s="10">
        <v>0</v>
      </c>
      <c r="G461" s="10">
        <f t="shared" si="15"/>
        <v>2250</v>
      </c>
    </row>
    <row r="462" spans="1:7" ht="10.95" hidden="1" customHeight="1" x14ac:dyDescent="0.2">
      <c r="A462" s="16">
        <v>45569</v>
      </c>
      <c r="B462" s="9" t="s">
        <v>136</v>
      </c>
      <c r="C462" s="9" t="s">
        <v>400</v>
      </c>
      <c r="D462" s="9" t="s">
        <v>277</v>
      </c>
      <c r="E462" s="10">
        <v>600</v>
      </c>
      <c r="F462" s="10">
        <v>0</v>
      </c>
      <c r="G462" s="10">
        <f t="shared" si="15"/>
        <v>2850</v>
      </c>
    </row>
    <row r="463" spans="1:7" ht="10.95" hidden="1" customHeight="1" x14ac:dyDescent="0.2">
      <c r="A463" s="16">
        <v>45569</v>
      </c>
      <c r="B463" s="9" t="s">
        <v>136</v>
      </c>
      <c r="C463" s="9" t="s">
        <v>401</v>
      </c>
      <c r="D463" s="9" t="s">
        <v>277</v>
      </c>
      <c r="E463" s="10">
        <v>100</v>
      </c>
      <c r="F463" s="10">
        <v>0</v>
      </c>
      <c r="G463" s="10">
        <f t="shared" si="15"/>
        <v>2950</v>
      </c>
    </row>
    <row r="464" spans="1:7" ht="10.95" hidden="1" customHeight="1" x14ac:dyDescent="0.2">
      <c r="A464" s="16">
        <v>45569</v>
      </c>
      <c r="B464" s="9" t="s">
        <v>136</v>
      </c>
      <c r="C464" s="9" t="s">
        <v>402</v>
      </c>
      <c r="D464" s="9" t="s">
        <v>277</v>
      </c>
      <c r="E464" s="10">
        <v>50</v>
      </c>
      <c r="F464" s="10">
        <v>0</v>
      </c>
      <c r="G464" s="10">
        <f t="shared" si="15"/>
        <v>3000</v>
      </c>
    </row>
    <row r="465" spans="1:7" ht="31.65" hidden="1" customHeight="1" x14ac:dyDescent="0.2">
      <c r="A465" s="16">
        <v>45657</v>
      </c>
      <c r="B465" s="9" t="s">
        <v>165</v>
      </c>
      <c r="C465" s="118" t="s">
        <v>403</v>
      </c>
      <c r="D465" s="9" t="s">
        <v>160</v>
      </c>
      <c r="E465" s="10">
        <v>450</v>
      </c>
      <c r="F465" s="10">
        <v>0</v>
      </c>
      <c r="G465" s="10">
        <f t="shared" si="15"/>
        <v>3450</v>
      </c>
    </row>
    <row r="466" spans="1:7" ht="10.95" hidden="1" customHeight="1" x14ac:dyDescent="0.2">
      <c r="A466" s="16">
        <v>45657</v>
      </c>
      <c r="B466" s="9" t="s">
        <v>165</v>
      </c>
      <c r="C466" s="9" t="s">
        <v>404</v>
      </c>
      <c r="D466" s="9" t="s">
        <v>160</v>
      </c>
      <c r="E466" s="10">
        <v>150</v>
      </c>
      <c r="F466" s="10">
        <v>0</v>
      </c>
      <c r="G466" s="10">
        <f t="shared" si="15"/>
        <v>3600</v>
      </c>
    </row>
    <row r="467" spans="1:7" ht="31.65" hidden="1" customHeight="1" x14ac:dyDescent="0.2">
      <c r="A467" s="16">
        <v>45657</v>
      </c>
      <c r="B467" s="9" t="s">
        <v>165</v>
      </c>
      <c r="C467" s="118" t="s">
        <v>405</v>
      </c>
      <c r="D467" s="9" t="s">
        <v>160</v>
      </c>
      <c r="E467" s="10">
        <v>100</v>
      </c>
      <c r="F467" s="10">
        <v>0</v>
      </c>
      <c r="G467" s="10">
        <f t="shared" si="15"/>
        <v>3700</v>
      </c>
    </row>
    <row r="468" spans="1:7" ht="31.65" hidden="1" customHeight="1" x14ac:dyDescent="0.2">
      <c r="A468" s="16">
        <v>45657</v>
      </c>
      <c r="B468" s="9" t="s">
        <v>165</v>
      </c>
      <c r="C468" s="118" t="s">
        <v>406</v>
      </c>
      <c r="D468" s="9" t="s">
        <v>160</v>
      </c>
      <c r="E468" s="10">
        <v>60</v>
      </c>
      <c r="F468" s="10">
        <v>0</v>
      </c>
      <c r="G468" s="10">
        <f t="shared" si="15"/>
        <v>3760</v>
      </c>
    </row>
    <row r="469" spans="1:7" ht="31.65" hidden="1" customHeight="1" x14ac:dyDescent="0.2">
      <c r="A469" s="16">
        <v>45657</v>
      </c>
      <c r="B469" s="9" t="s">
        <v>165</v>
      </c>
      <c r="C469" s="118" t="s">
        <v>407</v>
      </c>
      <c r="D469" s="9" t="s">
        <v>160</v>
      </c>
      <c r="E469" s="10">
        <v>180</v>
      </c>
      <c r="F469" s="10">
        <v>0</v>
      </c>
      <c r="G469" s="10">
        <f t="shared" si="15"/>
        <v>3940</v>
      </c>
    </row>
    <row r="470" spans="1:7" ht="21.3" hidden="1" customHeight="1" x14ac:dyDescent="0.2">
      <c r="A470" s="16">
        <v>45657</v>
      </c>
      <c r="B470" s="9" t="s">
        <v>165</v>
      </c>
      <c r="C470" s="118" t="s">
        <v>408</v>
      </c>
      <c r="D470" s="9" t="s">
        <v>160</v>
      </c>
      <c r="E470" s="10">
        <v>2450</v>
      </c>
      <c r="F470" s="10">
        <v>0</v>
      </c>
      <c r="G470" s="10">
        <f t="shared" si="15"/>
        <v>6390</v>
      </c>
    </row>
    <row r="471" spans="1:7" ht="21.3" hidden="1" customHeight="1" x14ac:dyDescent="0.2">
      <c r="A471" s="16">
        <v>45657</v>
      </c>
      <c r="B471" s="9" t="s">
        <v>165</v>
      </c>
      <c r="C471" s="118" t="s">
        <v>409</v>
      </c>
      <c r="D471" s="9" t="s">
        <v>160</v>
      </c>
      <c r="E471" s="10">
        <v>800</v>
      </c>
      <c r="F471" s="10">
        <v>0</v>
      </c>
      <c r="G471" s="10">
        <f t="shared" si="15"/>
        <v>7190</v>
      </c>
    </row>
    <row r="472" spans="1:7" ht="10.95" hidden="1" customHeight="1" x14ac:dyDescent="0.2">
      <c r="A472" s="16">
        <v>45657</v>
      </c>
      <c r="B472" s="9" t="s">
        <v>165</v>
      </c>
      <c r="C472" s="9" t="s">
        <v>457</v>
      </c>
      <c r="D472" s="9" t="s">
        <v>456</v>
      </c>
      <c r="E472" s="10">
        <v>50</v>
      </c>
      <c r="F472" s="10">
        <v>0</v>
      </c>
      <c r="G472" s="10">
        <f t="shared" si="15"/>
        <v>7240</v>
      </c>
    </row>
    <row r="473" spans="1:7" ht="10.95" hidden="1" customHeight="1" x14ac:dyDescent="0.2">
      <c r="A473" s="128" t="s">
        <v>410</v>
      </c>
      <c r="B473" s="128"/>
      <c r="C473" s="128"/>
      <c r="D473" s="128"/>
      <c r="E473" s="127">
        <f>SUM(E454:E472)</f>
        <v>7240</v>
      </c>
      <c r="F473" s="127">
        <f>SUM(F454:F472)</f>
        <v>0</v>
      </c>
      <c r="G473" s="127">
        <f>G472</f>
        <v>7240</v>
      </c>
    </row>
    <row r="474" spans="1:7" ht="13.35" hidden="1" customHeight="1" x14ac:dyDescent="0.2"/>
    <row r="475" spans="1:7" s="129" customFormat="1" ht="12.15" hidden="1" customHeight="1" x14ac:dyDescent="0.25">
      <c r="A475" s="140" t="s">
        <v>31</v>
      </c>
      <c r="B475" s="140"/>
      <c r="C475" s="140"/>
      <c r="D475" s="140"/>
      <c r="E475" s="140"/>
      <c r="F475" s="140"/>
      <c r="G475" s="140"/>
    </row>
    <row r="476" spans="1:7" ht="10.95" hidden="1" customHeight="1" x14ac:dyDescent="0.2">
      <c r="A476" s="139" t="s">
        <v>135</v>
      </c>
      <c r="B476" s="139"/>
      <c r="C476" s="139"/>
      <c r="D476" s="139"/>
      <c r="E476" s="138">
        <v>0</v>
      </c>
      <c r="F476" s="138">
        <v>523437.7</v>
      </c>
      <c r="G476" s="138">
        <f>(F476 - E476)</f>
        <v>523437.7</v>
      </c>
    </row>
    <row r="477" spans="1:7" ht="10.95" hidden="1" customHeight="1" x14ac:dyDescent="0.2">
      <c r="A477" s="15">
        <v>45293</v>
      </c>
      <c r="B477" s="13" t="s">
        <v>162</v>
      </c>
      <c r="C477" s="13" t="s">
        <v>163</v>
      </c>
      <c r="D477" s="13"/>
      <c r="E477" s="14">
        <v>20514</v>
      </c>
      <c r="F477" s="14">
        <v>0</v>
      </c>
      <c r="G477" s="14">
        <f t="shared" ref="G477:G489" si="16">((G476 + F477) - E477)</f>
        <v>502923.7</v>
      </c>
    </row>
    <row r="478" spans="1:7" ht="10.95" hidden="1" customHeight="1" x14ac:dyDescent="0.2">
      <c r="A478" s="16">
        <v>45323</v>
      </c>
      <c r="B478" s="9" t="s">
        <v>162</v>
      </c>
      <c r="C478" s="9" t="s">
        <v>163</v>
      </c>
      <c r="D478" s="9"/>
      <c r="E478" s="10">
        <v>20514</v>
      </c>
      <c r="F478" s="10">
        <v>0</v>
      </c>
      <c r="G478" s="10">
        <f t="shared" si="16"/>
        <v>482409.7</v>
      </c>
    </row>
    <row r="479" spans="1:7" ht="10.95" hidden="1" customHeight="1" x14ac:dyDescent="0.2">
      <c r="A479" s="16">
        <v>45352</v>
      </c>
      <c r="B479" s="9" t="s">
        <v>162</v>
      </c>
      <c r="C479" s="9" t="s">
        <v>163</v>
      </c>
      <c r="D479" s="9"/>
      <c r="E479" s="10">
        <v>21586</v>
      </c>
      <c r="F479" s="10">
        <v>0</v>
      </c>
      <c r="G479" s="10">
        <f t="shared" si="16"/>
        <v>460823.7</v>
      </c>
    </row>
    <row r="480" spans="1:7" ht="10.95" hidden="1" customHeight="1" x14ac:dyDescent="0.2">
      <c r="A480" s="16">
        <v>45383</v>
      </c>
      <c r="B480" s="9" t="s">
        <v>162</v>
      </c>
      <c r="C480" s="9" t="s">
        <v>163</v>
      </c>
      <c r="D480" s="9"/>
      <c r="E480" s="10">
        <v>21586</v>
      </c>
      <c r="F480" s="10">
        <v>0</v>
      </c>
      <c r="G480" s="10">
        <f t="shared" si="16"/>
        <v>439237.7</v>
      </c>
    </row>
    <row r="481" spans="1:7" ht="10.95" hidden="1" customHeight="1" x14ac:dyDescent="0.2">
      <c r="A481" s="16">
        <v>45414</v>
      </c>
      <c r="B481" s="9" t="s">
        <v>162</v>
      </c>
      <c r="C481" s="9" t="s">
        <v>163</v>
      </c>
      <c r="D481" s="9"/>
      <c r="E481" s="10">
        <v>21586</v>
      </c>
      <c r="F481" s="10">
        <v>0</v>
      </c>
      <c r="G481" s="10">
        <f t="shared" si="16"/>
        <v>417651.7</v>
      </c>
    </row>
    <row r="482" spans="1:7" ht="10.95" hidden="1" customHeight="1" x14ac:dyDescent="0.2">
      <c r="A482" s="16">
        <v>45446</v>
      </c>
      <c r="B482" s="9" t="s">
        <v>162</v>
      </c>
      <c r="C482" s="9" t="s">
        <v>164</v>
      </c>
      <c r="D482" s="9"/>
      <c r="E482" s="10">
        <v>21562</v>
      </c>
      <c r="F482" s="10">
        <v>0</v>
      </c>
      <c r="G482" s="10">
        <f t="shared" si="16"/>
        <v>396089.7</v>
      </c>
    </row>
    <row r="483" spans="1:7" ht="10.95" hidden="1" customHeight="1" x14ac:dyDescent="0.2">
      <c r="A483" s="16">
        <v>45474</v>
      </c>
      <c r="B483" s="9" t="s">
        <v>162</v>
      </c>
      <c r="C483" s="9" t="s">
        <v>163</v>
      </c>
      <c r="D483" s="9"/>
      <c r="E483" s="10">
        <v>21562</v>
      </c>
      <c r="F483" s="10">
        <v>0</v>
      </c>
      <c r="G483" s="10">
        <f t="shared" si="16"/>
        <v>374527.7</v>
      </c>
    </row>
    <row r="484" spans="1:7" ht="10.95" hidden="1" customHeight="1" x14ac:dyDescent="0.2">
      <c r="A484" s="16">
        <v>45505</v>
      </c>
      <c r="B484" s="9" t="s">
        <v>162</v>
      </c>
      <c r="C484" s="9" t="s">
        <v>163</v>
      </c>
      <c r="D484" s="9"/>
      <c r="E484" s="10">
        <v>21562</v>
      </c>
      <c r="F484" s="10">
        <v>0</v>
      </c>
      <c r="G484" s="10">
        <f t="shared" si="16"/>
        <v>352965.7</v>
      </c>
    </row>
    <row r="485" spans="1:7" ht="10.95" hidden="1" customHeight="1" x14ac:dyDescent="0.2">
      <c r="A485" s="16">
        <v>45537</v>
      </c>
      <c r="B485" s="9" t="s">
        <v>162</v>
      </c>
      <c r="C485" s="9" t="s">
        <v>163</v>
      </c>
      <c r="D485" s="9"/>
      <c r="E485" s="10">
        <v>21560</v>
      </c>
      <c r="F485" s="10">
        <v>0</v>
      </c>
      <c r="G485" s="10">
        <f t="shared" si="16"/>
        <v>331405.7</v>
      </c>
    </row>
    <row r="486" spans="1:7" ht="10.95" hidden="1" customHeight="1" x14ac:dyDescent="0.2">
      <c r="A486" s="16">
        <v>45566</v>
      </c>
      <c r="B486" s="9" t="s">
        <v>162</v>
      </c>
      <c r="C486" s="9" t="s">
        <v>163</v>
      </c>
      <c r="D486" s="9"/>
      <c r="E486" s="10">
        <v>21560</v>
      </c>
      <c r="F486" s="10">
        <v>0</v>
      </c>
      <c r="G486" s="10">
        <f t="shared" si="16"/>
        <v>309845.7</v>
      </c>
    </row>
    <row r="487" spans="1:7" ht="10.95" hidden="1" customHeight="1" x14ac:dyDescent="0.2">
      <c r="A487" s="16">
        <v>45597</v>
      </c>
      <c r="B487" s="9" t="s">
        <v>162</v>
      </c>
      <c r="C487" s="9" t="s">
        <v>163</v>
      </c>
      <c r="D487" s="9"/>
      <c r="E487" s="10">
        <v>21560</v>
      </c>
      <c r="F487" s="10">
        <v>0</v>
      </c>
      <c r="G487" s="10">
        <f t="shared" si="16"/>
        <v>288285.7</v>
      </c>
    </row>
    <row r="488" spans="1:7" ht="10.95" hidden="1" customHeight="1" x14ac:dyDescent="0.2">
      <c r="A488" s="16">
        <v>45628</v>
      </c>
      <c r="B488" s="9" t="s">
        <v>162</v>
      </c>
      <c r="C488" s="9" t="s">
        <v>163</v>
      </c>
      <c r="D488" s="9"/>
      <c r="E488" s="10">
        <v>21523</v>
      </c>
      <c r="F488" s="10">
        <v>0</v>
      </c>
      <c r="G488" s="10">
        <f t="shared" si="16"/>
        <v>266762.7</v>
      </c>
    </row>
    <row r="489" spans="1:7" ht="10.95" hidden="1" customHeight="1" x14ac:dyDescent="0.2">
      <c r="A489" s="16">
        <v>45657</v>
      </c>
      <c r="B489" s="9" t="s">
        <v>165</v>
      </c>
      <c r="C489" s="9" t="s">
        <v>166</v>
      </c>
      <c r="D489" s="9" t="s">
        <v>188</v>
      </c>
      <c r="E489" s="10">
        <v>0</v>
      </c>
      <c r="F489" s="10">
        <v>22913.48</v>
      </c>
      <c r="G489" s="10">
        <f t="shared" si="16"/>
        <v>289676.18</v>
      </c>
    </row>
    <row r="490" spans="1:7" ht="10.95" hidden="1" customHeight="1" x14ac:dyDescent="0.2">
      <c r="A490" s="128" t="s">
        <v>168</v>
      </c>
      <c r="B490" s="128"/>
      <c r="C490" s="128"/>
      <c r="D490" s="128"/>
      <c r="E490" s="127">
        <f>SUM(E477:E489)</f>
        <v>256675</v>
      </c>
      <c r="F490" s="127">
        <f>SUM(F477:F489)</f>
        <v>22913.48</v>
      </c>
      <c r="G490" s="127">
        <f>G489</f>
        <v>289676.18</v>
      </c>
    </row>
    <row r="491" spans="1:7" ht="10.95" hidden="1" customHeight="1" x14ac:dyDescent="0.2">
      <c r="A491" s="139" t="s">
        <v>142</v>
      </c>
      <c r="B491" s="139"/>
      <c r="C491" s="139"/>
      <c r="D491" s="139"/>
      <c r="E491" s="138">
        <v>0</v>
      </c>
      <c r="F491" s="138">
        <v>289676.18</v>
      </c>
      <c r="G491" s="138">
        <f>G489</f>
        <v>289676.18</v>
      </c>
    </row>
    <row r="492" spans="1:7" ht="13.35" hidden="1" customHeight="1" x14ac:dyDescent="0.2"/>
    <row r="493" spans="1:7" s="129" customFormat="1" ht="12.15" hidden="1" customHeight="1" x14ac:dyDescent="0.25">
      <c r="A493" s="130" t="s">
        <v>186</v>
      </c>
      <c r="B493" s="130"/>
      <c r="C493" s="130"/>
      <c r="D493" s="130"/>
      <c r="E493" s="130"/>
      <c r="F493" s="130"/>
      <c r="G493" s="130"/>
    </row>
    <row r="494" spans="1:7" ht="10.95" hidden="1" customHeight="1" x14ac:dyDescent="0.2">
      <c r="A494" s="15">
        <v>45296</v>
      </c>
      <c r="B494" s="13" t="s">
        <v>162</v>
      </c>
      <c r="C494" s="13" t="s">
        <v>411</v>
      </c>
      <c r="D494" s="13"/>
      <c r="E494" s="14">
        <v>3416.67</v>
      </c>
      <c r="F494" s="14">
        <v>0</v>
      </c>
      <c r="G494" s="14">
        <f>(E494 - F494)</f>
        <v>3416.67</v>
      </c>
    </row>
    <row r="495" spans="1:7" ht="10.95" hidden="1" customHeight="1" x14ac:dyDescent="0.2">
      <c r="A495" s="16">
        <v>45327</v>
      </c>
      <c r="B495" s="9" t="s">
        <v>162</v>
      </c>
      <c r="C495" s="9" t="s">
        <v>411</v>
      </c>
      <c r="D495" s="9"/>
      <c r="E495" s="10">
        <v>3416.67</v>
      </c>
      <c r="F495" s="10">
        <v>0</v>
      </c>
      <c r="G495" s="10">
        <f t="shared" ref="G495:G505" si="17">((G494 + E495) - F495)</f>
        <v>6833.34</v>
      </c>
    </row>
    <row r="496" spans="1:7" ht="10.95" hidden="1" customHeight="1" x14ac:dyDescent="0.2">
      <c r="A496" s="16">
        <v>45356</v>
      </c>
      <c r="B496" s="9" t="s">
        <v>162</v>
      </c>
      <c r="C496" s="9" t="s">
        <v>411</v>
      </c>
      <c r="D496" s="9"/>
      <c r="E496" s="10">
        <v>3416.67</v>
      </c>
      <c r="F496" s="10">
        <v>0</v>
      </c>
      <c r="G496" s="10">
        <f t="shared" si="17"/>
        <v>10250.01</v>
      </c>
    </row>
    <row r="497" spans="1:7" ht="10.95" hidden="1" customHeight="1" x14ac:dyDescent="0.2">
      <c r="A497" s="16">
        <v>45387</v>
      </c>
      <c r="B497" s="9" t="s">
        <v>162</v>
      </c>
      <c r="C497" s="9" t="s">
        <v>411</v>
      </c>
      <c r="D497" s="9"/>
      <c r="E497" s="10">
        <v>3416.67</v>
      </c>
      <c r="F497" s="10">
        <v>0</v>
      </c>
      <c r="G497" s="10">
        <f t="shared" si="17"/>
        <v>13666.68</v>
      </c>
    </row>
    <row r="498" spans="1:7" ht="10.95" hidden="1" customHeight="1" x14ac:dyDescent="0.2">
      <c r="A498" s="16">
        <v>45418</v>
      </c>
      <c r="B498" s="9" t="s">
        <v>162</v>
      </c>
      <c r="C498" s="9" t="s">
        <v>411</v>
      </c>
      <c r="D498" s="9"/>
      <c r="E498" s="10">
        <v>3416.67</v>
      </c>
      <c r="F498" s="10">
        <v>0</v>
      </c>
      <c r="G498" s="10">
        <f t="shared" si="17"/>
        <v>17083.349999999999</v>
      </c>
    </row>
    <row r="499" spans="1:7" ht="10.95" hidden="1" customHeight="1" x14ac:dyDescent="0.2">
      <c r="A499" s="16">
        <v>45448</v>
      </c>
      <c r="B499" s="9" t="s">
        <v>162</v>
      </c>
      <c r="C499" s="9" t="s">
        <v>411</v>
      </c>
      <c r="D499" s="9"/>
      <c r="E499" s="10">
        <v>3550</v>
      </c>
      <c r="F499" s="10">
        <v>0</v>
      </c>
      <c r="G499" s="10">
        <f t="shared" si="17"/>
        <v>20633.349999999999</v>
      </c>
    </row>
    <row r="500" spans="1:7" ht="10.95" hidden="1" customHeight="1" x14ac:dyDescent="0.2">
      <c r="A500" s="16">
        <v>45478</v>
      </c>
      <c r="B500" s="9" t="s">
        <v>162</v>
      </c>
      <c r="C500" s="9" t="s">
        <v>411</v>
      </c>
      <c r="D500" s="9"/>
      <c r="E500" s="10">
        <v>3550</v>
      </c>
      <c r="F500" s="10">
        <v>0</v>
      </c>
      <c r="G500" s="10">
        <f t="shared" si="17"/>
        <v>24183.35</v>
      </c>
    </row>
    <row r="501" spans="1:7" ht="10.95" hidden="1" customHeight="1" x14ac:dyDescent="0.2">
      <c r="A501" s="16">
        <v>45509</v>
      </c>
      <c r="B501" s="9" t="s">
        <v>162</v>
      </c>
      <c r="C501" s="9" t="s">
        <v>411</v>
      </c>
      <c r="D501" s="9"/>
      <c r="E501" s="10">
        <v>3550</v>
      </c>
      <c r="F501" s="10">
        <v>0</v>
      </c>
      <c r="G501" s="10">
        <f t="shared" si="17"/>
        <v>27733.35</v>
      </c>
    </row>
    <row r="502" spans="1:7" ht="10.95" hidden="1" customHeight="1" x14ac:dyDescent="0.2">
      <c r="A502" s="16">
        <v>45540</v>
      </c>
      <c r="B502" s="9" t="s">
        <v>162</v>
      </c>
      <c r="C502" s="9" t="s">
        <v>411</v>
      </c>
      <c r="D502" s="9"/>
      <c r="E502" s="10">
        <v>3550</v>
      </c>
      <c r="F502" s="10">
        <v>0</v>
      </c>
      <c r="G502" s="10">
        <f t="shared" si="17"/>
        <v>31283.35</v>
      </c>
    </row>
    <row r="503" spans="1:7" ht="10.95" hidden="1" customHeight="1" x14ac:dyDescent="0.2">
      <c r="A503" s="16">
        <v>45572</v>
      </c>
      <c r="B503" s="9" t="s">
        <v>162</v>
      </c>
      <c r="C503" s="9" t="s">
        <v>411</v>
      </c>
      <c r="D503" s="9"/>
      <c r="E503" s="10">
        <v>3550</v>
      </c>
      <c r="F503" s="10">
        <v>0</v>
      </c>
      <c r="G503" s="10">
        <f t="shared" si="17"/>
        <v>34833.35</v>
      </c>
    </row>
    <row r="504" spans="1:7" ht="10.95" hidden="1" customHeight="1" x14ac:dyDescent="0.2">
      <c r="A504" s="16">
        <v>45601</v>
      </c>
      <c r="B504" s="9" t="s">
        <v>162</v>
      </c>
      <c r="C504" s="9" t="s">
        <v>411</v>
      </c>
      <c r="D504" s="9"/>
      <c r="E504" s="10">
        <v>3550</v>
      </c>
      <c r="F504" s="10">
        <v>0</v>
      </c>
      <c r="G504" s="10">
        <f t="shared" si="17"/>
        <v>38383.35</v>
      </c>
    </row>
    <row r="505" spans="1:7" ht="10.95" hidden="1" customHeight="1" x14ac:dyDescent="0.2">
      <c r="A505" s="16">
        <v>45631</v>
      </c>
      <c r="B505" s="9" t="s">
        <v>162</v>
      </c>
      <c r="C505" s="9" t="s">
        <v>411</v>
      </c>
      <c r="D505" s="9"/>
      <c r="E505" s="10">
        <v>3549.99</v>
      </c>
      <c r="F505" s="10">
        <v>0</v>
      </c>
      <c r="G505" s="10">
        <f t="shared" si="17"/>
        <v>41933.339999999997</v>
      </c>
    </row>
    <row r="506" spans="1:7" ht="10.95" hidden="1" customHeight="1" x14ac:dyDescent="0.2">
      <c r="A506" s="128" t="s">
        <v>412</v>
      </c>
      <c r="B506" s="128"/>
      <c r="C506" s="128"/>
      <c r="D506" s="128"/>
      <c r="E506" s="127">
        <f>SUM(E494:E505)</f>
        <v>41933.339999999997</v>
      </c>
      <c r="F506" s="127">
        <f>SUM(F494:F505)</f>
        <v>0</v>
      </c>
      <c r="G506" s="127">
        <f>G505</f>
        <v>41933.339999999997</v>
      </c>
    </row>
    <row r="507" spans="1:7" ht="13.35" hidden="1" customHeight="1" x14ac:dyDescent="0.2"/>
    <row r="508" spans="1:7" s="129" customFormat="1" ht="12.15" hidden="1" customHeight="1" x14ac:dyDescent="0.25">
      <c r="A508" s="140" t="s">
        <v>14</v>
      </c>
      <c r="B508" s="140"/>
      <c r="C508" s="140"/>
      <c r="D508" s="140"/>
      <c r="E508" s="140"/>
      <c r="F508" s="140"/>
      <c r="G508" s="140"/>
    </row>
    <row r="509" spans="1:7" ht="10.95" hidden="1" customHeight="1" x14ac:dyDescent="0.2">
      <c r="A509" s="139" t="s">
        <v>135</v>
      </c>
      <c r="B509" s="139"/>
      <c r="C509" s="139"/>
      <c r="D509" s="139"/>
      <c r="E509" s="138">
        <v>27850</v>
      </c>
      <c r="F509" s="138">
        <v>0</v>
      </c>
      <c r="G509" s="138">
        <f>(E509 - F509)</f>
        <v>27850</v>
      </c>
    </row>
    <row r="510" spans="1:7" ht="10.95" hidden="1" customHeight="1" x14ac:dyDescent="0.2">
      <c r="A510" s="13"/>
      <c r="B510" s="13"/>
      <c r="C510" s="13" t="s">
        <v>453</v>
      </c>
      <c r="D510" s="13"/>
      <c r="E510" s="14">
        <v>0</v>
      </c>
      <c r="F510" s="14">
        <v>0</v>
      </c>
      <c r="G510" s="14">
        <f>((G509 + E510) - F510)</f>
        <v>27850</v>
      </c>
    </row>
    <row r="511" spans="1:7" ht="10.95" hidden="1" customHeight="1" x14ac:dyDescent="0.2">
      <c r="A511" s="128" t="s">
        <v>455</v>
      </c>
      <c r="B511" s="128"/>
      <c r="C511" s="128"/>
      <c r="D511" s="128"/>
      <c r="E511" s="127">
        <f>E510</f>
        <v>0</v>
      </c>
      <c r="F511" s="127">
        <f>F510</f>
        <v>0</v>
      </c>
      <c r="G511" s="127">
        <f>G510</f>
        <v>27850</v>
      </c>
    </row>
    <row r="512" spans="1:7" ht="10.95" hidden="1" customHeight="1" x14ac:dyDescent="0.2">
      <c r="A512" s="139" t="s">
        <v>142</v>
      </c>
      <c r="B512" s="139"/>
      <c r="C512" s="139"/>
      <c r="D512" s="139"/>
      <c r="E512" s="138">
        <v>27850</v>
      </c>
      <c r="F512" s="138">
        <v>0</v>
      </c>
      <c r="G512" s="138">
        <f>G510</f>
        <v>27850</v>
      </c>
    </row>
    <row r="513" spans="1:7" ht="13.35" hidden="1" customHeight="1" x14ac:dyDescent="0.2"/>
    <row r="514" spans="1:7" s="129" customFormat="1" ht="12.15" customHeight="1" x14ac:dyDescent="0.25">
      <c r="A514" s="130" t="s">
        <v>174</v>
      </c>
      <c r="B514" s="130"/>
      <c r="C514" s="130"/>
      <c r="D514" s="130"/>
      <c r="E514" s="130"/>
      <c r="F514" s="130"/>
      <c r="G514" s="130"/>
    </row>
    <row r="515" spans="1:7" ht="21.3" customHeight="1" x14ac:dyDescent="0.2">
      <c r="A515" s="15">
        <v>45299</v>
      </c>
      <c r="B515" s="13" t="s">
        <v>287</v>
      </c>
      <c r="C515" s="120" t="s">
        <v>413</v>
      </c>
      <c r="D515" s="13" t="s">
        <v>289</v>
      </c>
      <c r="E515" s="14">
        <v>0</v>
      </c>
      <c r="F515" s="14">
        <v>37325.5</v>
      </c>
      <c r="G515" s="14">
        <f>(F515 - E515)</f>
        <v>37325.5</v>
      </c>
    </row>
    <row r="516" spans="1:7" ht="10.95" customHeight="1" x14ac:dyDescent="0.2">
      <c r="A516" s="16">
        <v>45322</v>
      </c>
      <c r="B516" s="9" t="s">
        <v>165</v>
      </c>
      <c r="C516" s="9" t="s">
        <v>313</v>
      </c>
      <c r="D516" s="9" t="s">
        <v>314</v>
      </c>
      <c r="E516" s="10">
        <v>0</v>
      </c>
      <c r="F516" s="10">
        <v>19720.05</v>
      </c>
      <c r="G516" s="10">
        <f t="shared" ref="G516:G528" si="18">((G515 + F516) - E516)</f>
        <v>57045.55</v>
      </c>
    </row>
    <row r="517" spans="1:7" ht="21.3" customHeight="1" x14ac:dyDescent="0.2">
      <c r="A517" s="16">
        <v>45330</v>
      </c>
      <c r="B517" s="9" t="s">
        <v>287</v>
      </c>
      <c r="C517" s="118" t="s">
        <v>414</v>
      </c>
      <c r="D517" s="9" t="s">
        <v>292</v>
      </c>
      <c r="E517" s="10">
        <v>0</v>
      </c>
      <c r="F517" s="10">
        <v>37325.5</v>
      </c>
      <c r="G517" s="10">
        <f t="shared" si="18"/>
        <v>94371.05</v>
      </c>
    </row>
    <row r="518" spans="1:7" ht="21.3" customHeight="1" x14ac:dyDescent="0.2">
      <c r="A518" s="16">
        <v>45359</v>
      </c>
      <c r="B518" s="9" t="s">
        <v>287</v>
      </c>
      <c r="C518" s="118" t="s">
        <v>415</v>
      </c>
      <c r="D518" s="9" t="s">
        <v>293</v>
      </c>
      <c r="E518" s="10">
        <v>0</v>
      </c>
      <c r="F518" s="10">
        <v>37325.5</v>
      </c>
      <c r="G518" s="10">
        <f t="shared" si="18"/>
        <v>131696.54999999999</v>
      </c>
    </row>
    <row r="519" spans="1:7" ht="21.3" customHeight="1" x14ac:dyDescent="0.2">
      <c r="A519" s="16">
        <v>45390</v>
      </c>
      <c r="B519" s="9" t="s">
        <v>287</v>
      </c>
      <c r="C519" s="118" t="s">
        <v>416</v>
      </c>
      <c r="D519" s="9" t="s">
        <v>294</v>
      </c>
      <c r="E519" s="10">
        <v>0</v>
      </c>
      <c r="F519" s="10">
        <v>37325.5</v>
      </c>
      <c r="G519" s="10">
        <f t="shared" si="18"/>
        <v>169022.05</v>
      </c>
    </row>
    <row r="520" spans="1:7" ht="21.3" customHeight="1" x14ac:dyDescent="0.2">
      <c r="A520" s="16">
        <v>45420</v>
      </c>
      <c r="B520" s="9" t="s">
        <v>287</v>
      </c>
      <c r="C520" s="118" t="s">
        <v>417</v>
      </c>
      <c r="D520" s="9" t="s">
        <v>295</v>
      </c>
      <c r="E520" s="10">
        <v>0</v>
      </c>
      <c r="F520" s="10">
        <v>37325.5</v>
      </c>
      <c r="G520" s="10">
        <f t="shared" si="18"/>
        <v>206347.55</v>
      </c>
    </row>
    <row r="521" spans="1:7" ht="21.3" customHeight="1" x14ac:dyDescent="0.2">
      <c r="A521" s="16">
        <v>45451</v>
      </c>
      <c r="B521" s="9" t="s">
        <v>287</v>
      </c>
      <c r="C521" s="118" t="s">
        <v>418</v>
      </c>
      <c r="D521" s="9" t="s">
        <v>296</v>
      </c>
      <c r="E521" s="10">
        <v>0</v>
      </c>
      <c r="F521" s="10">
        <v>37325.5</v>
      </c>
      <c r="G521" s="10">
        <f t="shared" si="18"/>
        <v>243673.05</v>
      </c>
    </row>
    <row r="522" spans="1:7" ht="21.3" customHeight="1" x14ac:dyDescent="0.2">
      <c r="A522" s="16">
        <v>45481</v>
      </c>
      <c r="B522" s="9" t="s">
        <v>287</v>
      </c>
      <c r="C522" s="118" t="s">
        <v>419</v>
      </c>
      <c r="D522" s="9" t="s">
        <v>297</v>
      </c>
      <c r="E522" s="10">
        <v>0</v>
      </c>
      <c r="F522" s="10">
        <v>37325.5</v>
      </c>
      <c r="G522" s="10">
        <f t="shared" si="18"/>
        <v>280998.55</v>
      </c>
    </row>
    <row r="523" spans="1:7" ht="21.3" customHeight="1" x14ac:dyDescent="0.2">
      <c r="A523" s="16">
        <v>45512</v>
      </c>
      <c r="B523" s="9" t="s">
        <v>287</v>
      </c>
      <c r="C523" s="118" t="s">
        <v>420</v>
      </c>
      <c r="D523" s="9" t="s">
        <v>298</v>
      </c>
      <c r="E523" s="10">
        <v>0</v>
      </c>
      <c r="F523" s="10">
        <v>37325.5</v>
      </c>
      <c r="G523" s="10">
        <f t="shared" si="18"/>
        <v>318324.05</v>
      </c>
    </row>
    <row r="524" spans="1:7" ht="21.3" customHeight="1" x14ac:dyDescent="0.2">
      <c r="A524" s="16">
        <v>45543</v>
      </c>
      <c r="B524" s="9" t="s">
        <v>287</v>
      </c>
      <c r="C524" s="118" t="s">
        <v>421</v>
      </c>
      <c r="D524" s="9" t="s">
        <v>299</v>
      </c>
      <c r="E524" s="10">
        <v>0</v>
      </c>
      <c r="F524" s="10">
        <v>37325.5</v>
      </c>
      <c r="G524" s="10">
        <f t="shared" si="18"/>
        <v>355649.55</v>
      </c>
    </row>
    <row r="525" spans="1:7" ht="21.3" customHeight="1" x14ac:dyDescent="0.2">
      <c r="A525" s="16">
        <v>45573</v>
      </c>
      <c r="B525" s="9" t="s">
        <v>287</v>
      </c>
      <c r="C525" s="118" t="s">
        <v>422</v>
      </c>
      <c r="D525" s="9" t="s">
        <v>300</v>
      </c>
      <c r="E525" s="10">
        <v>0</v>
      </c>
      <c r="F525" s="10">
        <v>37325.5</v>
      </c>
      <c r="G525" s="10">
        <f t="shared" si="18"/>
        <v>392975.05</v>
      </c>
    </row>
    <row r="526" spans="1:7" ht="21.3" customHeight="1" x14ac:dyDescent="0.2">
      <c r="A526" s="16">
        <v>45604</v>
      </c>
      <c r="B526" s="9" t="s">
        <v>287</v>
      </c>
      <c r="C526" s="118" t="s">
        <v>423</v>
      </c>
      <c r="D526" s="9" t="s">
        <v>301</v>
      </c>
      <c r="E526" s="10">
        <v>0</v>
      </c>
      <c r="F526" s="10">
        <v>37325.5</v>
      </c>
      <c r="G526" s="10">
        <f t="shared" si="18"/>
        <v>430300.55</v>
      </c>
    </row>
    <row r="527" spans="1:7" ht="21.3" customHeight="1" x14ac:dyDescent="0.2">
      <c r="A527" s="16">
        <v>45634</v>
      </c>
      <c r="B527" s="9" t="s">
        <v>287</v>
      </c>
      <c r="C527" s="118" t="s">
        <v>424</v>
      </c>
      <c r="D527" s="9" t="s">
        <v>302</v>
      </c>
      <c r="E527" s="10">
        <v>0</v>
      </c>
      <c r="F527" s="10">
        <v>37325.5</v>
      </c>
      <c r="G527" s="10">
        <f t="shared" si="18"/>
        <v>467626.05</v>
      </c>
    </row>
    <row r="528" spans="1:7" ht="10.95" customHeight="1" x14ac:dyDescent="0.2">
      <c r="A528" s="16">
        <v>45657</v>
      </c>
      <c r="B528" s="9" t="s">
        <v>165</v>
      </c>
      <c r="C528" s="9" t="s">
        <v>315</v>
      </c>
      <c r="D528" s="9" t="s">
        <v>316</v>
      </c>
      <c r="E528" s="10">
        <v>18662.75</v>
      </c>
      <c r="F528" s="10">
        <v>0</v>
      </c>
      <c r="G528" s="10">
        <f t="shared" si="18"/>
        <v>448963.3</v>
      </c>
    </row>
    <row r="529" spans="1:7" ht="10.95" customHeight="1" x14ac:dyDescent="0.2">
      <c r="A529" s="128" t="s">
        <v>425</v>
      </c>
      <c r="B529" s="128"/>
      <c r="C529" s="128"/>
      <c r="D529" s="128"/>
      <c r="E529" s="127">
        <f>SUM(E515:E528)</f>
        <v>18662.75</v>
      </c>
      <c r="F529" s="127">
        <f>SUM(F515:F528)</f>
        <v>467626.05</v>
      </c>
      <c r="G529" s="127">
        <f>G528</f>
        <v>448963.3</v>
      </c>
    </row>
    <row r="530" spans="1:7" ht="13.35" customHeight="1" x14ac:dyDescent="0.2"/>
    <row r="531" spans="1:7" s="129" customFormat="1" ht="12.15" hidden="1" customHeight="1" x14ac:dyDescent="0.25">
      <c r="A531" s="140" t="s">
        <v>37</v>
      </c>
      <c r="B531" s="140"/>
      <c r="C531" s="140"/>
      <c r="D531" s="140"/>
      <c r="E531" s="140"/>
      <c r="F531" s="140"/>
      <c r="G531" s="140"/>
    </row>
    <row r="532" spans="1:7" ht="10.95" hidden="1" customHeight="1" x14ac:dyDescent="0.2">
      <c r="A532" s="139" t="s">
        <v>135</v>
      </c>
      <c r="B532" s="139"/>
      <c r="C532" s="139"/>
      <c r="D532" s="139"/>
      <c r="E532" s="138">
        <v>0</v>
      </c>
      <c r="F532" s="138">
        <v>1740339.54</v>
      </c>
      <c r="G532" s="138">
        <f>(F532 - E532)</f>
        <v>1740339.54</v>
      </c>
    </row>
    <row r="533" spans="1:7" ht="10.95" hidden="1" customHeight="1" x14ac:dyDescent="0.2">
      <c r="A533" s="13"/>
      <c r="B533" s="13"/>
      <c r="C533" s="13" t="s">
        <v>453</v>
      </c>
      <c r="D533" s="13"/>
      <c r="E533" s="14">
        <v>0</v>
      </c>
      <c r="F533" s="14">
        <v>0</v>
      </c>
      <c r="G533" s="14">
        <f>((G532 + F533) - E533)</f>
        <v>1740339.54</v>
      </c>
    </row>
    <row r="534" spans="1:7" ht="10.95" hidden="1" customHeight="1" x14ac:dyDescent="0.2">
      <c r="A534" s="128" t="s">
        <v>454</v>
      </c>
      <c r="B534" s="128"/>
      <c r="C534" s="128"/>
      <c r="D534" s="128"/>
      <c r="E534" s="127">
        <f>E533</f>
        <v>0</v>
      </c>
      <c r="F534" s="127">
        <f>F533</f>
        <v>0</v>
      </c>
      <c r="G534" s="127">
        <f>G533</f>
        <v>1740339.54</v>
      </c>
    </row>
    <row r="535" spans="1:7" ht="10.95" hidden="1" customHeight="1" x14ac:dyDescent="0.2">
      <c r="A535" s="139" t="s">
        <v>142</v>
      </c>
      <c r="B535" s="139"/>
      <c r="C535" s="139"/>
      <c r="D535" s="139"/>
      <c r="E535" s="138">
        <v>0</v>
      </c>
      <c r="F535" s="138">
        <v>1740339.54</v>
      </c>
      <c r="G535" s="138">
        <f>G533</f>
        <v>1740339.54</v>
      </c>
    </row>
    <row r="536" spans="1:7" ht="13.35" hidden="1" customHeight="1" x14ac:dyDescent="0.2"/>
    <row r="537" spans="1:7" s="129" customFormat="1" ht="12.15" hidden="1" customHeight="1" x14ac:dyDescent="0.25">
      <c r="A537" s="140" t="s">
        <v>38</v>
      </c>
      <c r="B537" s="140"/>
      <c r="C537" s="140"/>
      <c r="D537" s="140"/>
      <c r="E537" s="140"/>
      <c r="F537" s="140"/>
      <c r="G537" s="140"/>
    </row>
    <row r="538" spans="1:7" ht="10.95" hidden="1" customHeight="1" x14ac:dyDescent="0.2">
      <c r="A538" s="139" t="s">
        <v>135</v>
      </c>
      <c r="B538" s="139"/>
      <c r="C538" s="139"/>
      <c r="D538" s="139"/>
      <c r="E538" s="138">
        <v>0</v>
      </c>
      <c r="F538" s="138">
        <v>620000</v>
      </c>
      <c r="G538" s="138">
        <f>(F538 - E538)</f>
        <v>620000</v>
      </c>
    </row>
    <row r="539" spans="1:7" ht="10.95" hidden="1" customHeight="1" x14ac:dyDescent="0.2">
      <c r="A539" s="13"/>
      <c r="B539" s="13"/>
      <c r="C539" s="13" t="s">
        <v>453</v>
      </c>
      <c r="D539" s="13"/>
      <c r="E539" s="14">
        <v>0</v>
      </c>
      <c r="F539" s="14">
        <v>0</v>
      </c>
      <c r="G539" s="14">
        <f>((G538 + F539) - E539)</f>
        <v>620000</v>
      </c>
    </row>
    <row r="540" spans="1:7" ht="10.95" hidden="1" customHeight="1" x14ac:dyDescent="0.2">
      <c r="A540" s="128" t="s">
        <v>452</v>
      </c>
      <c r="B540" s="128"/>
      <c r="C540" s="128"/>
      <c r="D540" s="128"/>
      <c r="E540" s="127">
        <f>E539</f>
        <v>0</v>
      </c>
      <c r="F540" s="127">
        <f>F539</f>
        <v>0</v>
      </c>
      <c r="G540" s="127">
        <f>G539</f>
        <v>620000</v>
      </c>
    </row>
    <row r="541" spans="1:7" ht="10.95" hidden="1" customHeight="1" x14ac:dyDescent="0.2">
      <c r="A541" s="139" t="s">
        <v>142</v>
      </c>
      <c r="B541" s="139"/>
      <c r="C541" s="139"/>
      <c r="D541" s="139"/>
      <c r="E541" s="138">
        <v>0</v>
      </c>
      <c r="F541" s="138">
        <v>620000</v>
      </c>
      <c r="G541" s="138">
        <f>G539</f>
        <v>620000</v>
      </c>
    </row>
    <row r="542" spans="1:7" ht="13.35" hidden="1" customHeight="1" x14ac:dyDescent="0.2"/>
    <row r="543" spans="1:7" ht="10.95" hidden="1" customHeight="1" x14ac:dyDescent="0.2">
      <c r="A543" s="126" t="s">
        <v>71</v>
      </c>
      <c r="B543" s="126"/>
      <c r="C543" s="126"/>
      <c r="D543" s="126"/>
      <c r="E543" s="125">
        <f>SUM(E21,E27,E101,E130,E144,E151,E159,E167,E175,E185,E203,E207,E306,E312,E328,E332,E336,E369,E382,E388,E393,E425,E441,E446,E451,E473,E490,E506,E511,E529,E534,E540)</f>
        <v>1924261.9700000002</v>
      </c>
      <c r="F543" s="125">
        <f>SUM(F21,F27,F101,F130,F144,F151,F159,F167,F175,F185,F203,F207,F306,F312,F328,F332,F336,F369,F382,F388,F393,F425,F441,F446,F451,F473,F490,F506,F511,F529,F534,F540)</f>
        <v>1924261.9700000002</v>
      </c>
      <c r="G543" s="125">
        <f>(E543 - F543)</f>
        <v>0</v>
      </c>
    </row>
    <row r="544" spans="1:7" hidden="1" x14ac:dyDescent="0.2"/>
    <row r="545" hidden="1" x14ac:dyDescent="0.2"/>
  </sheetData>
  <pageMargins left="0.7" right="0.7" top="0.75" bottom="0.75" header="0.3" footer="0.3"/>
  <pageSetup paperSize="9" fitToWidth="0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1A40-2955-4456-84FC-55814086FD2C}">
  <dimension ref="A1:D21"/>
  <sheetViews>
    <sheetView zoomScaleNormal="100" workbookViewId="0">
      <selection activeCell="E50" sqref="E50"/>
    </sheetView>
  </sheetViews>
  <sheetFormatPr defaultRowHeight="11.4" x14ac:dyDescent="0.2"/>
  <cols>
    <col min="1" max="1" width="21.625" customWidth="1"/>
    <col min="2" max="2" width="37.125" customWidth="1"/>
    <col min="3" max="3" width="11.625" customWidth="1"/>
    <col min="4" max="4" width="10.125" customWidth="1"/>
  </cols>
  <sheetData>
    <row r="1" spans="1:4" s="1" customFormat="1" ht="16.649999999999999" customHeight="1" x14ac:dyDescent="0.3">
      <c r="A1" s="2" t="s">
        <v>40</v>
      </c>
      <c r="B1" s="2"/>
      <c r="C1" s="2"/>
      <c r="D1" s="2"/>
    </row>
    <row r="2" spans="1:4" s="3" customFormat="1" ht="14.4" customHeight="1" x14ac:dyDescent="0.25">
      <c r="A2" s="4" t="s">
        <v>1</v>
      </c>
      <c r="B2" s="4"/>
      <c r="C2" s="4"/>
      <c r="D2" s="4"/>
    </row>
    <row r="3" spans="1:4" s="3" customFormat="1" ht="14.4" customHeight="1" x14ac:dyDescent="0.25">
      <c r="A3" s="4" t="s">
        <v>2</v>
      </c>
      <c r="B3" s="4"/>
      <c r="C3" s="4"/>
      <c r="D3" s="4"/>
    </row>
    <row r="4" spans="1:4" s="3" customFormat="1" ht="14.4" customHeight="1" x14ac:dyDescent="0.25">
      <c r="A4" s="4" t="s">
        <v>8</v>
      </c>
      <c r="B4" s="4"/>
      <c r="C4" s="4"/>
      <c r="D4" s="4"/>
    </row>
    <row r="5" spans="1:4" ht="13.35" customHeight="1" x14ac:dyDescent="0.2"/>
    <row r="6" spans="1:4" s="5" customFormat="1" ht="12.15" customHeight="1" x14ac:dyDescent="0.25">
      <c r="A6" s="7" t="s">
        <v>41</v>
      </c>
      <c r="B6" s="7" t="s">
        <v>42</v>
      </c>
      <c r="C6" s="7" t="s">
        <v>43</v>
      </c>
      <c r="D6" s="8" t="s">
        <v>44</v>
      </c>
    </row>
    <row r="7" spans="1:4" ht="13.35" customHeight="1" x14ac:dyDescent="0.2"/>
    <row r="8" spans="1:4" s="5" customFormat="1" ht="12.15" customHeight="1" x14ac:dyDescent="0.25">
      <c r="A8" s="6" t="s">
        <v>45</v>
      </c>
      <c r="B8" s="6"/>
      <c r="C8" s="6"/>
      <c r="D8" s="6"/>
    </row>
    <row r="9" spans="1:4" ht="10.95" customHeight="1" x14ac:dyDescent="0.2">
      <c r="A9" s="15">
        <v>45657</v>
      </c>
      <c r="B9" s="13" t="s">
        <v>46</v>
      </c>
      <c r="C9" s="13"/>
      <c r="D9" s="17">
        <v>58235.42</v>
      </c>
    </row>
    <row r="10" spans="1:4" ht="10.95" customHeight="1" x14ac:dyDescent="0.2">
      <c r="A10" s="9"/>
      <c r="B10" s="9" t="s">
        <v>47</v>
      </c>
      <c r="C10" s="9"/>
      <c r="D10" s="10">
        <v>0</v>
      </c>
    </row>
    <row r="11" spans="1:4" ht="10.95" customHeight="1" x14ac:dyDescent="0.2">
      <c r="A11" s="9"/>
      <c r="B11" s="9" t="s">
        <v>48</v>
      </c>
      <c r="C11" s="9"/>
      <c r="D11" s="10">
        <v>0</v>
      </c>
    </row>
    <row r="12" spans="1:4" ht="10.95" customHeight="1" x14ac:dyDescent="0.2">
      <c r="A12" s="9"/>
      <c r="B12" s="9" t="s">
        <v>49</v>
      </c>
      <c r="C12" s="9"/>
      <c r="D12" s="10">
        <v>0</v>
      </c>
    </row>
    <row r="13" spans="1:4" ht="10.95" customHeight="1" x14ac:dyDescent="0.2">
      <c r="A13" s="16">
        <v>45657</v>
      </c>
      <c r="B13" s="9" t="s">
        <v>50</v>
      </c>
      <c r="C13" s="9"/>
      <c r="D13" s="10">
        <v>58235.42</v>
      </c>
    </row>
    <row r="14" spans="1:4" ht="10.95" customHeight="1" x14ac:dyDescent="0.2">
      <c r="A14" s="9"/>
      <c r="B14" s="9" t="s">
        <v>51</v>
      </c>
      <c r="C14" s="9"/>
      <c r="D14" s="10">
        <v>0</v>
      </c>
    </row>
    <row r="15" spans="1:4" ht="13.35" customHeight="1" x14ac:dyDescent="0.2"/>
    <row r="16" spans="1:4" s="5" customFormat="1" ht="12.15" customHeight="1" x14ac:dyDescent="0.25">
      <c r="A16" s="6" t="s">
        <v>46</v>
      </c>
      <c r="B16" s="6"/>
      <c r="C16" s="6"/>
      <c r="D16" s="6"/>
    </row>
    <row r="17" spans="1:4" ht="10.95" customHeight="1" x14ac:dyDescent="0.2">
      <c r="A17" s="15">
        <v>45657</v>
      </c>
      <c r="B17" s="13"/>
      <c r="C17" s="13"/>
      <c r="D17" s="14">
        <v>58235.42</v>
      </c>
    </row>
    <row r="18" spans="1:4" ht="13.35" customHeight="1" x14ac:dyDescent="0.2"/>
    <row r="19" spans="1:4" s="5" customFormat="1" ht="12.15" customHeight="1" x14ac:dyDescent="0.25">
      <c r="A19" s="6" t="s">
        <v>52</v>
      </c>
      <c r="B19" s="6"/>
      <c r="C19" s="6"/>
      <c r="D19" s="6"/>
    </row>
    <row r="20" spans="1:4" ht="10.95" customHeight="1" x14ac:dyDescent="0.2">
      <c r="A20" s="15">
        <v>45657</v>
      </c>
      <c r="B20" s="13" t="s">
        <v>50</v>
      </c>
      <c r="C20" s="13"/>
      <c r="D20" s="17">
        <v>58235.42</v>
      </c>
    </row>
    <row r="21" spans="1:4" ht="10.95" customHeight="1" x14ac:dyDescent="0.2">
      <c r="A21" s="9"/>
      <c r="B21" s="9" t="s">
        <v>51</v>
      </c>
      <c r="C21" s="9"/>
      <c r="D21" s="10">
        <v>0</v>
      </c>
    </row>
  </sheetData>
  <pageMargins left="0.7" right="0.7" top="0.75" bottom="0.75" header="0.3" footer="0.3"/>
  <pageSetup paperSize="9" fitToWidth="0" fitToHeight="0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65CB-0EAE-4924-810F-1921FD48D157}">
  <dimension ref="A1:E19"/>
  <sheetViews>
    <sheetView zoomScale="102" zoomScaleNormal="102" workbookViewId="0">
      <selection activeCell="E50" sqref="E50"/>
    </sheetView>
  </sheetViews>
  <sheetFormatPr defaultColWidth="9.125" defaultRowHeight="11.4" x14ac:dyDescent="0.2"/>
  <cols>
    <col min="1" max="1" width="3.75" style="70" customWidth="1"/>
    <col min="2" max="3" width="12.75" style="70" customWidth="1"/>
    <col min="4" max="4" width="95.75" style="70" customWidth="1"/>
    <col min="5" max="5" width="12.75" style="70" customWidth="1"/>
    <col min="6" max="16384" width="9.125" style="70"/>
  </cols>
  <sheetData>
    <row r="1" spans="1:5" s="69" customFormat="1" ht="15.6" customHeight="1" x14ac:dyDescent="0.25">
      <c r="A1" s="141" t="s">
        <v>1</v>
      </c>
      <c r="B1" s="141"/>
      <c r="C1" s="141"/>
      <c r="D1" s="141"/>
      <c r="E1" s="141"/>
    </row>
    <row r="2" spans="1:5" s="69" customFormat="1" ht="15.6" customHeight="1" x14ac:dyDescent="0.25">
      <c r="A2" s="141" t="s">
        <v>110</v>
      </c>
      <c r="B2" s="141"/>
      <c r="C2" s="141"/>
      <c r="D2" s="141"/>
      <c r="E2" s="141"/>
    </row>
    <row r="3" spans="1:5" ht="13.35" customHeight="1" x14ac:dyDescent="0.2"/>
    <row r="4" spans="1:5" s="71" customFormat="1" ht="12.9" customHeight="1" x14ac:dyDescent="0.25">
      <c r="B4" s="72" t="s">
        <v>116</v>
      </c>
      <c r="C4" s="73"/>
      <c r="D4" s="73"/>
      <c r="E4" s="73"/>
    </row>
    <row r="5" spans="1:5" s="71" customFormat="1" ht="12.9" customHeight="1" x14ac:dyDescent="0.25">
      <c r="B5" s="73"/>
      <c r="C5" s="73"/>
      <c r="D5" s="73"/>
      <c r="E5" s="73"/>
    </row>
    <row r="6" spans="1:5" s="74" customFormat="1" ht="27.75" customHeight="1" x14ac:dyDescent="0.2">
      <c r="B6" s="75" t="s">
        <v>41</v>
      </c>
      <c r="C6" s="75" t="s">
        <v>43</v>
      </c>
      <c r="D6" s="75" t="s">
        <v>42</v>
      </c>
      <c r="E6" s="75" t="s">
        <v>107</v>
      </c>
    </row>
    <row r="7" spans="1:5" ht="11.85" customHeight="1" x14ac:dyDescent="0.2">
      <c r="B7" s="76">
        <v>45627</v>
      </c>
      <c r="C7" s="77" t="s">
        <v>115</v>
      </c>
      <c r="D7" s="77" t="s">
        <v>114</v>
      </c>
      <c r="E7" s="78">
        <v>600</v>
      </c>
    </row>
    <row r="8" spans="1:5" ht="11.85" customHeight="1" x14ac:dyDescent="0.2">
      <c r="B8" s="79"/>
      <c r="C8" s="80"/>
      <c r="D8" s="80"/>
      <c r="E8" s="81"/>
    </row>
    <row r="9" spans="1:5" ht="11.85" customHeight="1" thickBot="1" x14ac:dyDescent="0.25">
      <c r="B9" s="82"/>
      <c r="C9" s="82"/>
      <c r="D9" s="83" t="s">
        <v>71</v>
      </c>
      <c r="E9" s="103">
        <f>SUM(E7)</f>
        <v>600</v>
      </c>
    </row>
    <row r="10" spans="1:5" ht="12" thickTop="1" x14ac:dyDescent="0.2"/>
    <row r="12" spans="1:5" x14ac:dyDescent="0.2">
      <c r="D12" s="90"/>
    </row>
    <row r="13" spans="1:5" x14ac:dyDescent="0.2">
      <c r="D13" s="90"/>
    </row>
    <row r="14" spans="1:5" x14ac:dyDescent="0.2">
      <c r="D14" s="90"/>
    </row>
    <row r="15" spans="1:5" x14ac:dyDescent="0.2">
      <c r="D15" s="90"/>
    </row>
    <row r="16" spans="1:5" x14ac:dyDescent="0.2">
      <c r="D16" s="90"/>
    </row>
    <row r="17" spans="4:4" x14ac:dyDescent="0.2">
      <c r="D17" s="90"/>
    </row>
    <row r="18" spans="4:4" x14ac:dyDescent="0.2">
      <c r="D18" s="90"/>
    </row>
    <row r="19" spans="4:4" x14ac:dyDescent="0.2">
      <c r="D19" s="90"/>
    </row>
  </sheetData>
  <mergeCells count="2">
    <mergeCell ref="A1:E1"/>
    <mergeCell ref="A2:E2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F473-95DD-4F30-92EF-62D5E15F7BB7}">
  <dimension ref="A1:M13"/>
  <sheetViews>
    <sheetView zoomScaleNormal="100" workbookViewId="0">
      <selection activeCell="E50" sqref="E50"/>
    </sheetView>
  </sheetViews>
  <sheetFormatPr defaultRowHeight="11.4" x14ac:dyDescent="0.2"/>
  <cols>
    <col min="1" max="1" width="26.375" customWidth="1"/>
    <col min="2" max="2" width="16.125" customWidth="1"/>
    <col min="3" max="3" width="15.375" customWidth="1"/>
    <col min="5" max="5" width="12.375" customWidth="1"/>
    <col min="6" max="6" width="12.875" customWidth="1"/>
    <col min="7" max="7" width="23.125" customWidth="1"/>
    <col min="8" max="8" width="17" customWidth="1"/>
    <col min="9" max="9" width="12" customWidth="1"/>
    <col min="10" max="10" width="11" customWidth="1"/>
    <col min="11" max="11" width="14.625" customWidth="1"/>
    <col min="12" max="12" width="22" customWidth="1"/>
    <col min="13" max="13" width="16" customWidth="1"/>
  </cols>
  <sheetData>
    <row r="1" spans="1:13" s="1" customFormat="1" ht="16.649999999999999" customHeight="1" x14ac:dyDescent="0.3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s="3" customFormat="1" ht="14.4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s="3" customFormat="1" ht="14.4" customHeight="1" x14ac:dyDescent="0.25">
      <c r="A3" s="4" t="s">
        <v>54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3.35" customHeight="1" x14ac:dyDescent="0.2"/>
    <row r="5" spans="1:13" s="5" customFormat="1" ht="12.15" customHeight="1" x14ac:dyDescent="0.25">
      <c r="A5" s="7" t="s">
        <v>55</v>
      </c>
      <c r="B5" s="7" t="s">
        <v>56</v>
      </c>
      <c r="C5" s="8" t="s">
        <v>57</v>
      </c>
      <c r="D5" s="7" t="s">
        <v>58</v>
      </c>
      <c r="E5" s="7" t="s">
        <v>59</v>
      </c>
      <c r="F5" s="8" t="s">
        <v>60</v>
      </c>
      <c r="G5" s="8" t="s">
        <v>61</v>
      </c>
      <c r="H5" s="8" t="s">
        <v>62</v>
      </c>
      <c r="I5" s="8" t="s">
        <v>63</v>
      </c>
      <c r="J5" s="8" t="s">
        <v>64</v>
      </c>
      <c r="K5" s="8" t="s">
        <v>65</v>
      </c>
      <c r="L5" s="8" t="s">
        <v>66</v>
      </c>
      <c r="M5" s="8" t="s">
        <v>67</v>
      </c>
    </row>
    <row r="6" spans="1:13" ht="13.35" customHeight="1" x14ac:dyDescent="0.2"/>
    <row r="7" spans="1:13" s="5" customFormat="1" ht="12.15" customHeight="1" x14ac:dyDescent="0.25">
      <c r="A7" s="6" t="s">
        <v>13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0.95" customHeight="1" x14ac:dyDescent="0.2">
      <c r="A8" s="13" t="s">
        <v>13</v>
      </c>
      <c r="B8" s="13" t="s">
        <v>68</v>
      </c>
      <c r="C8" s="14">
        <v>66</v>
      </c>
      <c r="D8" s="13" t="s">
        <v>69</v>
      </c>
      <c r="E8" s="15">
        <v>33604</v>
      </c>
      <c r="F8" s="14">
        <v>6558680</v>
      </c>
      <c r="G8" s="14">
        <v>1842326.11</v>
      </c>
      <c r="H8" s="14">
        <v>4728636.0599999996</v>
      </c>
      <c r="I8" s="14">
        <v>0</v>
      </c>
      <c r="J8" s="14">
        <v>0</v>
      </c>
      <c r="K8" s="14">
        <v>73693.03</v>
      </c>
      <c r="L8" s="14">
        <f>G8+K8</f>
        <v>1916019.1400000001</v>
      </c>
      <c r="M8" s="14">
        <f>F8-L8</f>
        <v>4642660.8599999994</v>
      </c>
    </row>
    <row r="9" spans="1:13" ht="10.95" customHeight="1" x14ac:dyDescent="0.2">
      <c r="A9" s="11" t="s">
        <v>70</v>
      </c>
      <c r="B9" s="11"/>
      <c r="C9" s="11"/>
      <c r="D9" s="11"/>
      <c r="E9" s="11"/>
      <c r="F9" s="12">
        <f t="shared" ref="F9:M10" si="0">F8</f>
        <v>6558680</v>
      </c>
      <c r="G9" s="12">
        <f t="shared" si="0"/>
        <v>1842326.11</v>
      </c>
      <c r="H9" s="12">
        <f t="shared" si="0"/>
        <v>4728636.0599999996</v>
      </c>
      <c r="I9" s="12">
        <f t="shared" si="0"/>
        <v>0</v>
      </c>
      <c r="J9" s="12">
        <f t="shared" si="0"/>
        <v>0</v>
      </c>
      <c r="K9" s="12">
        <f t="shared" si="0"/>
        <v>73693.03</v>
      </c>
      <c r="L9" s="12">
        <f t="shared" si="0"/>
        <v>1916019.1400000001</v>
      </c>
      <c r="M9" s="12">
        <f t="shared" si="0"/>
        <v>4642660.8599999994</v>
      </c>
    </row>
    <row r="10" spans="1:13" ht="10.95" customHeight="1" x14ac:dyDescent="0.2">
      <c r="A10" s="9" t="s">
        <v>71</v>
      </c>
      <c r="B10" s="9"/>
      <c r="C10" s="10">
        <v>0</v>
      </c>
      <c r="D10" s="9"/>
      <c r="E10" s="9"/>
      <c r="F10" s="10">
        <f t="shared" si="0"/>
        <v>6558680</v>
      </c>
      <c r="G10" s="10">
        <f t="shared" si="0"/>
        <v>1842326.11</v>
      </c>
      <c r="H10" s="10">
        <f t="shared" si="0"/>
        <v>4728636.0599999996</v>
      </c>
      <c r="I10" s="10">
        <f t="shared" si="0"/>
        <v>0</v>
      </c>
      <c r="J10" s="10">
        <f t="shared" si="0"/>
        <v>0</v>
      </c>
      <c r="K10" s="18">
        <f t="shared" si="0"/>
        <v>73693.03</v>
      </c>
      <c r="L10" s="10">
        <f t="shared" si="0"/>
        <v>1916019.1400000001</v>
      </c>
      <c r="M10" s="18">
        <f t="shared" si="0"/>
        <v>4642660.8599999994</v>
      </c>
    </row>
    <row r="11" spans="1:13" x14ac:dyDescent="0.2">
      <c r="K11" s="107" t="s">
        <v>191</v>
      </c>
      <c r="L11" s="107"/>
      <c r="M11" s="107" t="s">
        <v>192</v>
      </c>
    </row>
    <row r="12" spans="1:13" ht="12" x14ac:dyDescent="0.25">
      <c r="E12" s="20" t="s">
        <v>72</v>
      </c>
      <c r="F12" s="21">
        <f>F10-G10</f>
        <v>4716353.8899999997</v>
      </c>
      <c r="M12" s="19"/>
    </row>
    <row r="13" spans="1:13" x14ac:dyDescent="0.2">
      <c r="F13" s="19"/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DF167-3D7C-451B-A2A5-1142D101210B}">
  <dimension ref="A1:N21"/>
  <sheetViews>
    <sheetView zoomScale="122" zoomScaleNormal="122" workbookViewId="0">
      <selection activeCell="E50" sqref="E50"/>
    </sheetView>
  </sheetViews>
  <sheetFormatPr defaultRowHeight="11.4" x14ac:dyDescent="0.2"/>
  <cols>
    <col min="1" max="1" width="22.375" style="26" customWidth="1"/>
    <col min="2" max="2" width="12" style="26" customWidth="1"/>
    <col min="3" max="3" width="20" style="26" customWidth="1"/>
    <col min="4" max="4" width="9.875" style="26" customWidth="1"/>
    <col min="5" max="5" width="12.125" style="26" customWidth="1"/>
    <col min="6" max="6" width="10.375" style="26" customWidth="1"/>
    <col min="7" max="8" width="11.125" style="26" customWidth="1"/>
    <col min="9" max="9" width="7.375" style="26" customWidth="1"/>
    <col min="10" max="10" width="8.75" style="26" customWidth="1"/>
    <col min="11" max="13" width="9" style="26"/>
    <col min="14" max="14" width="10.75" style="60" bestFit="1" customWidth="1"/>
    <col min="15" max="16384" width="9" style="26"/>
  </cols>
  <sheetData>
    <row r="1" spans="1:14" s="23" customFormat="1" ht="16.649999999999999" customHeight="1" x14ac:dyDescent="0.3">
      <c r="A1" s="22" t="s">
        <v>73</v>
      </c>
      <c r="B1" s="22"/>
      <c r="C1" s="22"/>
      <c r="D1" s="22"/>
      <c r="E1" s="22"/>
      <c r="F1" s="22"/>
      <c r="G1" s="22"/>
      <c r="H1" s="22"/>
      <c r="I1" s="22"/>
      <c r="J1" s="22"/>
      <c r="N1" s="58"/>
    </row>
    <row r="2" spans="1:14" s="25" customFormat="1" ht="14.4" customHeight="1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N2" s="59"/>
    </row>
    <row r="3" spans="1:14" s="25" customFormat="1" ht="14.4" customHeight="1" x14ac:dyDescent="0.25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N3" s="59"/>
    </row>
    <row r="4" spans="1:14" s="25" customFormat="1" ht="14.4" customHeight="1" x14ac:dyDescent="0.25">
      <c r="A4" s="24" t="s">
        <v>74</v>
      </c>
      <c r="B4" s="24"/>
      <c r="C4" s="24"/>
      <c r="D4" s="24"/>
      <c r="E4" s="24"/>
      <c r="F4" s="24"/>
      <c r="G4" s="24"/>
      <c r="H4" s="24"/>
      <c r="I4" s="24"/>
      <c r="J4" s="24"/>
      <c r="N4" s="59"/>
    </row>
    <row r="5" spans="1:14" ht="13.35" customHeight="1" x14ac:dyDescent="0.2"/>
    <row r="6" spans="1:14" s="29" customFormat="1" ht="12.15" customHeight="1" x14ac:dyDescent="0.25">
      <c r="A6" s="27" t="s">
        <v>75</v>
      </c>
      <c r="B6" s="27" t="s">
        <v>76</v>
      </c>
      <c r="C6" s="27" t="s">
        <v>77</v>
      </c>
      <c r="D6" s="28" t="s">
        <v>78</v>
      </c>
      <c r="E6" s="28" t="s">
        <v>79</v>
      </c>
      <c r="F6" s="28" t="s">
        <v>80</v>
      </c>
      <c r="G6" s="28" t="s">
        <v>81</v>
      </c>
      <c r="H6" s="28" t="s">
        <v>82</v>
      </c>
      <c r="I6" s="28" t="s">
        <v>83</v>
      </c>
      <c r="J6" s="28" t="s">
        <v>71</v>
      </c>
      <c r="N6" s="61"/>
    </row>
    <row r="7" spans="1:14" ht="13.35" customHeight="1" x14ac:dyDescent="0.2"/>
    <row r="8" spans="1:14" s="29" customFormat="1" ht="12.15" customHeight="1" x14ac:dyDescent="0.25">
      <c r="A8" s="30" t="s">
        <v>84</v>
      </c>
      <c r="B8" s="30"/>
      <c r="C8" s="30"/>
      <c r="D8" s="30"/>
      <c r="E8" s="30"/>
      <c r="F8" s="30"/>
      <c r="G8" s="30"/>
      <c r="H8" s="30"/>
      <c r="I8" s="30"/>
      <c r="J8" s="30"/>
      <c r="N8" s="61"/>
    </row>
    <row r="9" spans="1:14" s="32" customFormat="1" ht="18.600000000000001" customHeight="1" x14ac:dyDescent="0.2">
      <c r="A9" s="31">
        <v>45667</v>
      </c>
      <c r="B9" s="31">
        <v>45667</v>
      </c>
      <c r="C9" s="32" t="s">
        <v>85</v>
      </c>
      <c r="D9" s="33">
        <v>422.92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422.92</v>
      </c>
      <c r="K9" s="47" t="s">
        <v>105</v>
      </c>
      <c r="L9" s="68"/>
      <c r="M9" s="68"/>
      <c r="N9" s="68"/>
    </row>
    <row r="10" spans="1:14" ht="22.2" customHeight="1" x14ac:dyDescent="0.2">
      <c r="A10" s="34" t="s">
        <v>86</v>
      </c>
      <c r="B10" s="34"/>
      <c r="C10" s="34"/>
      <c r="D10" s="35">
        <f t="shared" ref="D10:J10" si="0">D9</f>
        <v>422.92</v>
      </c>
      <c r="E10" s="35">
        <f t="shared" si="0"/>
        <v>0</v>
      </c>
      <c r="F10" s="35">
        <f t="shared" si="0"/>
        <v>0</v>
      </c>
      <c r="G10" s="35">
        <f t="shared" si="0"/>
        <v>0</v>
      </c>
      <c r="H10" s="35">
        <f t="shared" si="0"/>
        <v>0</v>
      </c>
      <c r="I10" s="35">
        <f t="shared" si="0"/>
        <v>0</v>
      </c>
      <c r="J10" s="35">
        <f t="shared" si="0"/>
        <v>422.92</v>
      </c>
      <c r="K10" s="67"/>
      <c r="L10" s="67"/>
      <c r="M10" s="67"/>
      <c r="N10" s="67"/>
    </row>
    <row r="11" spans="1:14" ht="13.35" customHeight="1" x14ac:dyDescent="0.2"/>
    <row r="12" spans="1:14" ht="10.95" customHeight="1" x14ac:dyDescent="0.2">
      <c r="A12" s="36" t="s">
        <v>71</v>
      </c>
      <c r="B12" s="36"/>
      <c r="C12" s="36"/>
      <c r="D12" s="37">
        <f t="shared" ref="D12:J12" si="1">D10</f>
        <v>422.92</v>
      </c>
      <c r="E12" s="37">
        <f t="shared" si="1"/>
        <v>0</v>
      </c>
      <c r="F12" s="37">
        <f t="shared" si="1"/>
        <v>0</v>
      </c>
      <c r="G12" s="37">
        <f t="shared" si="1"/>
        <v>0</v>
      </c>
      <c r="H12" s="37">
        <f t="shared" si="1"/>
        <v>0</v>
      </c>
      <c r="I12" s="37">
        <f t="shared" si="1"/>
        <v>0</v>
      </c>
      <c r="J12" s="108">
        <f t="shared" si="1"/>
        <v>422.92</v>
      </c>
    </row>
    <row r="13" spans="1:14" ht="13.35" customHeight="1" x14ac:dyDescent="0.2"/>
    <row r="14" spans="1:14" ht="10.95" customHeight="1" x14ac:dyDescent="0.2">
      <c r="A14" s="36" t="s">
        <v>87</v>
      </c>
      <c r="B14" s="36"/>
      <c r="C14" s="36"/>
      <c r="D14" s="38">
        <f>(D10 / SUM(D10:I10))</f>
        <v>1</v>
      </c>
      <c r="E14" s="38">
        <f>(E10 / SUM(D10:I10))</f>
        <v>0</v>
      </c>
      <c r="F14" s="38">
        <f>(F10 / SUM(D10:I10))</f>
        <v>0</v>
      </c>
      <c r="G14" s="38">
        <f>(G10 / SUM(D10:I10))</f>
        <v>0</v>
      </c>
      <c r="H14" s="38">
        <f>(H10 / SUM(D10:I10))</f>
        <v>0</v>
      </c>
      <c r="I14" s="38">
        <f>(I10 / SUM(D10:I10))</f>
        <v>0</v>
      </c>
      <c r="J14" s="38">
        <f>(J10 / J10)</f>
        <v>1</v>
      </c>
    </row>
    <row r="15" spans="1:14" ht="10.95" customHeight="1" x14ac:dyDescent="0.2">
      <c r="A15" s="62"/>
      <c r="B15" s="62"/>
      <c r="C15" s="62"/>
      <c r="D15" s="63"/>
      <c r="E15" s="63"/>
      <c r="F15" s="63"/>
      <c r="G15" s="63"/>
      <c r="H15" s="63"/>
      <c r="I15" s="63"/>
      <c r="J15" s="63"/>
      <c r="N15" s="64"/>
    </row>
    <row r="16" spans="1:14" x14ac:dyDescent="0.2">
      <c r="G16" s="57" t="s">
        <v>101</v>
      </c>
    </row>
    <row r="17" spans="6:7" x14ac:dyDescent="0.2">
      <c r="G17" s="57"/>
    </row>
    <row r="18" spans="6:7" x14ac:dyDescent="0.2">
      <c r="F18" s="65" t="s">
        <v>102</v>
      </c>
      <c r="G18" s="60">
        <v>18185.560000000001</v>
      </c>
    </row>
    <row r="19" spans="6:7" x14ac:dyDescent="0.2">
      <c r="F19" s="65" t="s">
        <v>104</v>
      </c>
      <c r="G19" s="60">
        <v>17762.64</v>
      </c>
    </row>
    <row r="20" spans="6:7" ht="12" thickBot="1" x14ac:dyDescent="0.25">
      <c r="F20" s="65" t="s">
        <v>103</v>
      </c>
      <c r="G20" s="66">
        <f>G18-G19</f>
        <v>422.92000000000189</v>
      </c>
    </row>
    <row r="21" spans="6:7" ht="12" thickTop="1" x14ac:dyDescent="0.2">
      <c r="G21" s="60"/>
    </row>
  </sheetData>
  <pageMargins left="0.7" right="0.7" top="0.75" bottom="0.75" header="0.3" footer="0.3"/>
  <pageSetup paperSize="9" fitToWidth="0" fitToHeight="0" orientation="portrait" r:id="rId1"/>
  <drawing r:id="rId2"/>
  <legacyDrawing r:id="rId3"/>
  <oleObjects>
    <mc:AlternateContent xmlns:mc="http://schemas.openxmlformats.org/markup-compatibility/2006">
      <mc:Choice Requires="x14">
        <oleObject progId="Acrobat.Document.DC" dvAspect="DVASPECT_ICON" shapeId="5121" r:id="rId4">
          <objectPr defaultSize="0" autoPict="0" r:id="rId5">
            <anchor moveWithCells="1">
              <from>
                <xdr:col>8</xdr:col>
                <xdr:colOff>441960</xdr:colOff>
                <xdr:row>16</xdr:row>
                <xdr:rowOff>7620</xdr:rowOff>
              </from>
              <to>
                <xdr:col>9</xdr:col>
                <xdr:colOff>464820</xdr:colOff>
                <xdr:row>18</xdr:row>
                <xdr:rowOff>76200</xdr:rowOff>
              </to>
            </anchor>
          </objectPr>
        </oleObject>
      </mc:Choice>
      <mc:Fallback>
        <oleObject progId="Acrobat.Document.DC" dvAspect="DVASPECT_ICON" shapeId="5121" r:id="rId4"/>
      </mc:Fallback>
    </mc:AlternateContent>
    <mc:AlternateContent xmlns:mc="http://schemas.openxmlformats.org/markup-compatibility/2006">
      <mc:Choice Requires="x14">
        <oleObject progId="Acrobat.Document.DC" dvAspect="DVASPECT_ICON" shapeId="5122" r:id="rId6">
          <objectPr defaultSize="0" autoPict="0" r:id="rId5">
            <anchor moveWithCells="1">
              <from>
                <xdr:col>8</xdr:col>
                <xdr:colOff>441960</xdr:colOff>
                <xdr:row>19</xdr:row>
                <xdr:rowOff>68580</xdr:rowOff>
              </from>
              <to>
                <xdr:col>9</xdr:col>
                <xdr:colOff>487680</xdr:colOff>
                <xdr:row>21</xdr:row>
                <xdr:rowOff>144780</xdr:rowOff>
              </to>
            </anchor>
          </objectPr>
        </oleObject>
      </mc:Choice>
      <mc:Fallback>
        <oleObject progId="Acrobat.Document.DC" dvAspect="DVASPECT_ICON" shapeId="5122" r:id="rId6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EFB-736F-4946-829E-8D9589DF1B84}">
  <dimension ref="A1:I40"/>
  <sheetViews>
    <sheetView topLeftCell="A11" zoomScaleNormal="100" workbookViewId="0">
      <selection activeCell="E50" sqref="E50"/>
    </sheetView>
  </sheetViews>
  <sheetFormatPr defaultRowHeight="11.4" x14ac:dyDescent="0.2"/>
  <cols>
    <col min="1" max="1" width="35.125" style="70" customWidth="1"/>
    <col min="2" max="2" width="15.375" style="70" customWidth="1"/>
    <col min="3" max="3" width="81" style="70" customWidth="1"/>
    <col min="4" max="4" width="11.625" style="70" customWidth="1"/>
    <col min="5" max="5" width="10.125" style="70" customWidth="1"/>
    <col min="6" max="6" width="11.125" style="70" customWidth="1"/>
    <col min="7" max="7" width="19.375" style="70" customWidth="1"/>
    <col min="8" max="8" width="11.5" style="70" customWidth="1"/>
    <col min="9" max="9" width="5.375" style="70" customWidth="1"/>
    <col min="10" max="16384" width="9" style="70"/>
  </cols>
  <sheetData>
    <row r="1" spans="1:9" s="93" customFormat="1" ht="16.649999999999999" customHeight="1" x14ac:dyDescent="0.3">
      <c r="A1" s="92" t="s">
        <v>128</v>
      </c>
      <c r="B1" s="92"/>
      <c r="C1" s="92"/>
      <c r="D1" s="92"/>
      <c r="E1" s="92"/>
      <c r="F1" s="92"/>
      <c r="G1" s="92"/>
      <c r="H1" s="92"/>
      <c r="I1" s="92"/>
    </row>
    <row r="2" spans="1:9" s="69" customFormat="1" ht="14.4" customHeight="1" x14ac:dyDescent="0.25">
      <c r="A2" s="94" t="s">
        <v>1</v>
      </c>
      <c r="B2" s="94"/>
      <c r="C2" s="94"/>
      <c r="D2" s="94"/>
      <c r="E2" s="94"/>
      <c r="F2" s="94"/>
      <c r="G2" s="94"/>
      <c r="H2" s="94"/>
      <c r="I2" s="94"/>
    </row>
    <row r="3" spans="1:9" s="69" customFormat="1" ht="14.4" customHeight="1" x14ac:dyDescent="0.25">
      <c r="A3" s="94" t="s">
        <v>110</v>
      </c>
      <c r="B3" s="94"/>
      <c r="C3" s="94"/>
      <c r="D3" s="94"/>
      <c r="E3" s="94"/>
      <c r="F3" s="94"/>
      <c r="G3" s="94"/>
      <c r="H3" s="94"/>
      <c r="I3" s="94"/>
    </row>
    <row r="4" spans="1:9" ht="13.35" customHeight="1" x14ac:dyDescent="0.2"/>
    <row r="5" spans="1:9" s="71" customFormat="1" ht="12.15" customHeight="1" x14ac:dyDescent="0.25">
      <c r="A5" s="95" t="s">
        <v>41</v>
      </c>
      <c r="B5" s="95" t="s">
        <v>129</v>
      </c>
      <c r="C5" s="95" t="s">
        <v>42</v>
      </c>
      <c r="D5" s="95" t="s">
        <v>43</v>
      </c>
      <c r="E5" s="96" t="s">
        <v>130</v>
      </c>
      <c r="F5" s="96" t="s">
        <v>131</v>
      </c>
      <c r="G5" s="96" t="s">
        <v>132</v>
      </c>
      <c r="H5" s="96" t="s">
        <v>133</v>
      </c>
      <c r="I5" s="96" t="s">
        <v>134</v>
      </c>
    </row>
    <row r="6" spans="1:9" ht="13.35" customHeight="1" x14ac:dyDescent="0.2"/>
    <row r="7" spans="1:9" s="71" customFormat="1" ht="12.15" customHeight="1" x14ac:dyDescent="0.25">
      <c r="A7" s="73" t="s">
        <v>22</v>
      </c>
      <c r="B7" s="73"/>
      <c r="C7" s="73"/>
      <c r="D7" s="73"/>
      <c r="E7" s="73"/>
      <c r="F7" s="73"/>
      <c r="G7" s="73"/>
      <c r="H7" s="73"/>
      <c r="I7" s="73"/>
    </row>
    <row r="8" spans="1:9" ht="10.95" customHeight="1" x14ac:dyDescent="0.2">
      <c r="A8" s="104" t="s">
        <v>135</v>
      </c>
      <c r="B8" s="104"/>
      <c r="C8" s="104"/>
      <c r="D8" s="104"/>
      <c r="E8" s="105">
        <v>0</v>
      </c>
      <c r="F8" s="105">
        <v>430098.49</v>
      </c>
      <c r="G8" s="105">
        <f>(F8 - E8)</f>
        <v>430098.49</v>
      </c>
      <c r="H8" s="105">
        <v>0</v>
      </c>
      <c r="I8" s="105">
        <v>0</v>
      </c>
    </row>
    <row r="9" spans="1:9" ht="10.95" customHeight="1" x14ac:dyDescent="0.2">
      <c r="A9" s="79">
        <v>45427</v>
      </c>
      <c r="B9" s="80" t="s">
        <v>136</v>
      </c>
      <c r="C9" s="80" t="s">
        <v>137</v>
      </c>
      <c r="D9" s="80" t="s">
        <v>138</v>
      </c>
      <c r="E9" s="81">
        <v>5000</v>
      </c>
      <c r="F9" s="81">
        <v>0</v>
      </c>
      <c r="G9" s="81">
        <f>((G8 + F9) - E9)</f>
        <v>425098.49</v>
      </c>
      <c r="H9" s="81">
        <v>-5000</v>
      </c>
      <c r="I9" s="81">
        <v>0</v>
      </c>
    </row>
    <row r="10" spans="1:9" ht="10.95" customHeight="1" x14ac:dyDescent="0.2">
      <c r="A10" s="90">
        <v>45520</v>
      </c>
      <c r="B10" s="97" t="s">
        <v>136</v>
      </c>
      <c r="C10" s="97" t="s">
        <v>137</v>
      </c>
      <c r="D10" s="97" t="s">
        <v>139</v>
      </c>
      <c r="E10" s="98">
        <v>6250</v>
      </c>
      <c r="F10" s="98">
        <v>0</v>
      </c>
      <c r="G10" s="98">
        <f>((G9 + F10) - E10)</f>
        <v>418848.49</v>
      </c>
      <c r="H10" s="98">
        <v>-6250</v>
      </c>
      <c r="I10" s="98">
        <v>0</v>
      </c>
    </row>
    <row r="11" spans="1:9" ht="10.95" customHeight="1" x14ac:dyDescent="0.2">
      <c r="A11" s="90">
        <v>45569</v>
      </c>
      <c r="B11" s="97" t="s">
        <v>136</v>
      </c>
      <c r="C11" s="97" t="s">
        <v>137</v>
      </c>
      <c r="D11" s="97" t="s">
        <v>140</v>
      </c>
      <c r="E11" s="98">
        <v>6250</v>
      </c>
      <c r="F11" s="98">
        <v>0</v>
      </c>
      <c r="G11" s="98">
        <f>((G10 + F11) - E11)</f>
        <v>412598.49</v>
      </c>
      <c r="H11" s="98">
        <v>-6250</v>
      </c>
      <c r="I11" s="98">
        <v>0</v>
      </c>
    </row>
    <row r="12" spans="1:9" ht="10.95" customHeight="1" x14ac:dyDescent="0.2">
      <c r="A12" s="82" t="s">
        <v>141</v>
      </c>
      <c r="B12" s="82"/>
      <c r="C12" s="82"/>
      <c r="D12" s="82"/>
      <c r="E12" s="99">
        <f>SUM(E9:E11)</f>
        <v>17500</v>
      </c>
      <c r="F12" s="99">
        <f>SUM(F9:F11)</f>
        <v>0</v>
      </c>
      <c r="G12" s="102">
        <f>G11</f>
        <v>412598.49</v>
      </c>
      <c r="H12" s="99">
        <f>SUM(H9:H11)</f>
        <v>-17500</v>
      </c>
      <c r="I12" s="99">
        <f>SUM(I9:I11)</f>
        <v>0</v>
      </c>
    </row>
    <row r="13" spans="1:9" ht="10.95" customHeight="1" x14ac:dyDescent="0.2">
      <c r="A13" s="104" t="s">
        <v>142</v>
      </c>
      <c r="B13" s="104"/>
      <c r="C13" s="104"/>
      <c r="D13" s="104"/>
      <c r="E13" s="105">
        <v>0</v>
      </c>
      <c r="F13" s="105">
        <v>412598.49</v>
      </c>
      <c r="G13" s="105">
        <f>G11</f>
        <v>412598.49</v>
      </c>
      <c r="H13" s="105">
        <v>0</v>
      </c>
      <c r="I13" s="105">
        <v>0</v>
      </c>
    </row>
    <row r="14" spans="1:9" ht="13.35" customHeight="1" x14ac:dyDescent="0.2"/>
    <row r="15" spans="1:9" s="71" customFormat="1" ht="12.15" customHeight="1" x14ac:dyDescent="0.25">
      <c r="A15" s="73" t="s">
        <v>23</v>
      </c>
      <c r="B15" s="73"/>
      <c r="C15" s="73"/>
      <c r="D15" s="73"/>
      <c r="E15" s="73"/>
      <c r="F15" s="73"/>
      <c r="G15" s="73"/>
      <c r="H15" s="73"/>
      <c r="I15" s="73"/>
    </row>
    <row r="16" spans="1:9" ht="10.95" customHeight="1" x14ac:dyDescent="0.2">
      <c r="A16" s="104" t="s">
        <v>135</v>
      </c>
      <c r="B16" s="104"/>
      <c r="C16" s="104"/>
      <c r="D16" s="104"/>
      <c r="E16" s="105">
        <v>0</v>
      </c>
      <c r="F16" s="105">
        <v>506478.74</v>
      </c>
      <c r="G16" s="105">
        <f>(F16 - E16)</f>
        <v>506478.74</v>
      </c>
      <c r="H16" s="105">
        <v>0</v>
      </c>
      <c r="I16" s="105">
        <v>0</v>
      </c>
    </row>
    <row r="17" spans="1:9" ht="10.95" customHeight="1" x14ac:dyDescent="0.2">
      <c r="A17" s="79">
        <v>45427</v>
      </c>
      <c r="B17" s="80" t="s">
        <v>136</v>
      </c>
      <c r="C17" s="80" t="s">
        <v>143</v>
      </c>
      <c r="D17" s="80" t="s">
        <v>144</v>
      </c>
      <c r="E17" s="81">
        <v>6000</v>
      </c>
      <c r="F17" s="81">
        <v>0</v>
      </c>
      <c r="G17" s="81">
        <f>((G16 + F17) - E17)</f>
        <v>500478.74</v>
      </c>
      <c r="H17" s="81">
        <v>-6000</v>
      </c>
      <c r="I17" s="81">
        <v>0</v>
      </c>
    </row>
    <row r="18" spans="1:9" ht="10.95" customHeight="1" x14ac:dyDescent="0.2">
      <c r="A18" s="90">
        <v>45520</v>
      </c>
      <c r="B18" s="97" t="s">
        <v>136</v>
      </c>
      <c r="C18" s="97" t="s">
        <v>143</v>
      </c>
      <c r="D18" s="97" t="s">
        <v>145</v>
      </c>
      <c r="E18" s="98">
        <v>7500</v>
      </c>
      <c r="F18" s="98">
        <v>0</v>
      </c>
      <c r="G18" s="98">
        <f>((G17 + F18) - E18)</f>
        <v>492978.74</v>
      </c>
      <c r="H18" s="98">
        <v>-7500</v>
      </c>
      <c r="I18" s="98">
        <v>0</v>
      </c>
    </row>
    <row r="19" spans="1:9" ht="10.95" customHeight="1" x14ac:dyDescent="0.2">
      <c r="A19" s="90">
        <v>45569</v>
      </c>
      <c r="B19" s="97" t="s">
        <v>136</v>
      </c>
      <c r="C19" s="97" t="s">
        <v>143</v>
      </c>
      <c r="D19" s="97" t="s">
        <v>146</v>
      </c>
      <c r="E19" s="98">
        <v>7500</v>
      </c>
      <c r="F19" s="98">
        <v>0</v>
      </c>
      <c r="G19" s="98">
        <f>((G18 + F19) - E19)</f>
        <v>485478.74</v>
      </c>
      <c r="H19" s="98">
        <v>-7500</v>
      </c>
      <c r="I19" s="98">
        <v>0</v>
      </c>
    </row>
    <row r="20" spans="1:9" ht="10.95" customHeight="1" x14ac:dyDescent="0.2">
      <c r="A20" s="82" t="s">
        <v>147</v>
      </c>
      <c r="B20" s="82"/>
      <c r="C20" s="82"/>
      <c r="D20" s="82"/>
      <c r="E20" s="99">
        <f>SUM(E17:E19)</f>
        <v>21000</v>
      </c>
      <c r="F20" s="99">
        <f>SUM(F17:F19)</f>
        <v>0</v>
      </c>
      <c r="G20" s="102">
        <f>G19</f>
        <v>485478.74</v>
      </c>
      <c r="H20" s="99">
        <f>SUM(H17:H19)</f>
        <v>-21000</v>
      </c>
      <c r="I20" s="99">
        <f>SUM(I17:I19)</f>
        <v>0</v>
      </c>
    </row>
    <row r="21" spans="1:9" ht="10.95" customHeight="1" x14ac:dyDescent="0.2">
      <c r="A21" s="104" t="s">
        <v>142</v>
      </c>
      <c r="B21" s="104"/>
      <c r="C21" s="104"/>
      <c r="D21" s="104"/>
      <c r="E21" s="105">
        <v>0</v>
      </c>
      <c r="F21" s="105">
        <v>485478.74</v>
      </c>
      <c r="G21" s="105">
        <f>G19</f>
        <v>485478.74</v>
      </c>
      <c r="H21" s="105">
        <v>0</v>
      </c>
      <c r="I21" s="105">
        <v>0</v>
      </c>
    </row>
    <row r="22" spans="1:9" ht="13.35" customHeight="1" x14ac:dyDescent="0.2"/>
    <row r="23" spans="1:9" s="71" customFormat="1" ht="12.15" customHeight="1" x14ac:dyDescent="0.25">
      <c r="A23" s="73" t="s">
        <v>24</v>
      </c>
      <c r="B23" s="73"/>
      <c r="C23" s="73"/>
      <c r="D23" s="73"/>
      <c r="E23" s="73"/>
      <c r="F23" s="73"/>
      <c r="G23" s="73"/>
      <c r="H23" s="73"/>
      <c r="I23" s="73"/>
    </row>
    <row r="24" spans="1:9" ht="10.95" customHeight="1" x14ac:dyDescent="0.2">
      <c r="A24" s="104" t="s">
        <v>135</v>
      </c>
      <c r="B24" s="104"/>
      <c r="C24" s="104"/>
      <c r="D24" s="104"/>
      <c r="E24" s="105">
        <v>0</v>
      </c>
      <c r="F24" s="105">
        <v>415871.37</v>
      </c>
      <c r="G24" s="105">
        <f>(F24 - E24)</f>
        <v>415871.37</v>
      </c>
      <c r="H24" s="105">
        <v>0</v>
      </c>
      <c r="I24" s="105">
        <v>0</v>
      </c>
    </row>
    <row r="25" spans="1:9" ht="10.95" customHeight="1" x14ac:dyDescent="0.2">
      <c r="A25" s="79">
        <v>45427</v>
      </c>
      <c r="B25" s="80" t="s">
        <v>136</v>
      </c>
      <c r="C25" s="80" t="s">
        <v>148</v>
      </c>
      <c r="D25" s="80" t="s">
        <v>149</v>
      </c>
      <c r="E25" s="81">
        <v>5000</v>
      </c>
      <c r="F25" s="81">
        <v>0</v>
      </c>
      <c r="G25" s="81">
        <f>((G24 + F25) - E25)</f>
        <v>410871.37</v>
      </c>
      <c r="H25" s="81">
        <v>-5000</v>
      </c>
      <c r="I25" s="81">
        <v>0</v>
      </c>
    </row>
    <row r="26" spans="1:9" ht="10.95" customHeight="1" x14ac:dyDescent="0.2">
      <c r="A26" s="90">
        <v>45520</v>
      </c>
      <c r="B26" s="97" t="s">
        <v>136</v>
      </c>
      <c r="C26" s="97" t="s">
        <v>148</v>
      </c>
      <c r="D26" s="97" t="s">
        <v>150</v>
      </c>
      <c r="E26" s="98">
        <v>6250</v>
      </c>
      <c r="F26" s="98">
        <v>0</v>
      </c>
      <c r="G26" s="98">
        <f>((G25 + F26) - E26)</f>
        <v>404621.37</v>
      </c>
      <c r="H26" s="98">
        <v>-6250</v>
      </c>
      <c r="I26" s="98">
        <v>0</v>
      </c>
    </row>
    <row r="27" spans="1:9" ht="10.95" customHeight="1" x14ac:dyDescent="0.2">
      <c r="A27" s="90">
        <v>45569</v>
      </c>
      <c r="B27" s="97" t="s">
        <v>136</v>
      </c>
      <c r="C27" s="97" t="s">
        <v>148</v>
      </c>
      <c r="D27" s="97" t="s">
        <v>151</v>
      </c>
      <c r="E27" s="98">
        <v>6250</v>
      </c>
      <c r="F27" s="98">
        <v>0</v>
      </c>
      <c r="G27" s="98">
        <f>((G26 + F27) - E27)</f>
        <v>398371.37</v>
      </c>
      <c r="H27" s="98">
        <v>-6250</v>
      </c>
      <c r="I27" s="98">
        <v>0</v>
      </c>
    </row>
    <row r="28" spans="1:9" ht="10.95" customHeight="1" x14ac:dyDescent="0.2">
      <c r="A28" s="82" t="s">
        <v>152</v>
      </c>
      <c r="B28" s="82"/>
      <c r="C28" s="82"/>
      <c r="D28" s="82"/>
      <c r="E28" s="99">
        <f>SUM(E25:E27)</f>
        <v>17500</v>
      </c>
      <c r="F28" s="99">
        <f>SUM(F25:F27)</f>
        <v>0</v>
      </c>
      <c r="G28" s="102">
        <f>G27</f>
        <v>398371.37</v>
      </c>
      <c r="H28" s="99">
        <f>SUM(H25:H27)</f>
        <v>-17500</v>
      </c>
      <c r="I28" s="99">
        <f>SUM(I25:I27)</f>
        <v>0</v>
      </c>
    </row>
    <row r="29" spans="1:9" ht="10.95" customHeight="1" x14ac:dyDescent="0.2">
      <c r="A29" s="104" t="s">
        <v>142</v>
      </c>
      <c r="B29" s="104"/>
      <c r="C29" s="104"/>
      <c r="D29" s="104"/>
      <c r="E29" s="105">
        <v>0</v>
      </c>
      <c r="F29" s="105">
        <v>398371.37</v>
      </c>
      <c r="G29" s="105">
        <f>G27</f>
        <v>398371.37</v>
      </c>
      <c r="H29" s="105">
        <v>0</v>
      </c>
      <c r="I29" s="105">
        <v>0</v>
      </c>
    </row>
    <row r="30" spans="1:9" ht="13.35" customHeight="1" x14ac:dyDescent="0.2"/>
    <row r="31" spans="1:9" s="71" customFormat="1" ht="12.15" customHeight="1" x14ac:dyDescent="0.25">
      <c r="A31" s="73" t="s">
        <v>25</v>
      </c>
      <c r="B31" s="73"/>
      <c r="C31" s="73"/>
      <c r="D31" s="73"/>
      <c r="E31" s="73"/>
      <c r="F31" s="73"/>
      <c r="G31" s="73"/>
      <c r="H31" s="73"/>
      <c r="I31" s="73"/>
    </row>
    <row r="32" spans="1:9" ht="10.95" customHeight="1" x14ac:dyDescent="0.2">
      <c r="A32" s="104" t="s">
        <v>135</v>
      </c>
      <c r="B32" s="104"/>
      <c r="C32" s="104"/>
      <c r="D32" s="104"/>
      <c r="E32" s="105">
        <v>0</v>
      </c>
      <c r="F32" s="105">
        <v>356211.20000000001</v>
      </c>
      <c r="G32" s="105">
        <f>(F32 - E32)</f>
        <v>356211.20000000001</v>
      </c>
      <c r="H32" s="105">
        <v>0</v>
      </c>
      <c r="I32" s="105">
        <v>0</v>
      </c>
    </row>
    <row r="33" spans="1:9" ht="10.95" customHeight="1" x14ac:dyDescent="0.2">
      <c r="A33" s="79">
        <v>45383</v>
      </c>
      <c r="B33" s="80" t="s">
        <v>136</v>
      </c>
      <c r="C33" s="80" t="s">
        <v>153</v>
      </c>
      <c r="D33" s="80" t="s">
        <v>154</v>
      </c>
      <c r="E33" s="81">
        <v>23500</v>
      </c>
      <c r="F33" s="81">
        <v>0</v>
      </c>
      <c r="G33" s="81">
        <f>((G32 + F33) - E33)</f>
        <v>332711.2</v>
      </c>
      <c r="H33" s="81">
        <v>-23500</v>
      </c>
      <c r="I33" s="81">
        <v>0</v>
      </c>
    </row>
    <row r="34" spans="1:9" ht="10.95" customHeight="1" x14ac:dyDescent="0.2">
      <c r="A34" s="90">
        <v>45427</v>
      </c>
      <c r="B34" s="97" t="s">
        <v>136</v>
      </c>
      <c r="C34" s="97" t="s">
        <v>155</v>
      </c>
      <c r="D34" s="97" t="s">
        <v>156</v>
      </c>
      <c r="E34" s="98">
        <v>4000</v>
      </c>
      <c r="F34" s="98">
        <v>0</v>
      </c>
      <c r="G34" s="98">
        <f>((G33 + F34) - E34)</f>
        <v>328711.2</v>
      </c>
      <c r="H34" s="98">
        <v>-4000</v>
      </c>
      <c r="I34" s="98">
        <v>0</v>
      </c>
    </row>
    <row r="35" spans="1:9" ht="10.95" customHeight="1" x14ac:dyDescent="0.2">
      <c r="A35" s="90">
        <v>45520</v>
      </c>
      <c r="B35" s="97" t="s">
        <v>136</v>
      </c>
      <c r="C35" s="97" t="s">
        <v>155</v>
      </c>
      <c r="D35" s="97" t="s">
        <v>157</v>
      </c>
      <c r="E35" s="98">
        <v>5000</v>
      </c>
      <c r="F35" s="98">
        <v>0</v>
      </c>
      <c r="G35" s="98">
        <f>((G34 + F35) - E35)</f>
        <v>323711.2</v>
      </c>
      <c r="H35" s="98">
        <v>-5000</v>
      </c>
      <c r="I35" s="98">
        <v>0</v>
      </c>
    </row>
    <row r="36" spans="1:9" ht="10.95" customHeight="1" x14ac:dyDescent="0.2">
      <c r="A36" s="90">
        <v>45569</v>
      </c>
      <c r="B36" s="97" t="s">
        <v>136</v>
      </c>
      <c r="C36" s="97" t="s">
        <v>155</v>
      </c>
      <c r="D36" s="97" t="s">
        <v>158</v>
      </c>
      <c r="E36" s="98">
        <v>5000</v>
      </c>
      <c r="F36" s="98">
        <v>0</v>
      </c>
      <c r="G36" s="98">
        <f>((G35 + F36) - E36)</f>
        <v>318711.2</v>
      </c>
      <c r="H36" s="98">
        <v>-5000</v>
      </c>
      <c r="I36" s="98">
        <v>0</v>
      </c>
    </row>
    <row r="37" spans="1:9" ht="10.95" customHeight="1" x14ac:dyDescent="0.2">
      <c r="A37" s="82" t="s">
        <v>159</v>
      </c>
      <c r="B37" s="82"/>
      <c r="C37" s="82"/>
      <c r="D37" s="82"/>
      <c r="E37" s="99">
        <f>SUM(E33:E36)</f>
        <v>37500</v>
      </c>
      <c r="F37" s="99">
        <f>SUM(F33:F36)</f>
        <v>0</v>
      </c>
      <c r="G37" s="102">
        <f>G36</f>
        <v>318711.2</v>
      </c>
      <c r="H37" s="99">
        <f>SUM(H33:H36)</f>
        <v>-37500</v>
      </c>
      <c r="I37" s="99">
        <f>SUM(I33:I36)</f>
        <v>0</v>
      </c>
    </row>
    <row r="38" spans="1:9" ht="10.95" customHeight="1" x14ac:dyDescent="0.2">
      <c r="A38" s="104" t="s">
        <v>142</v>
      </c>
      <c r="B38" s="104"/>
      <c r="C38" s="104"/>
      <c r="D38" s="104"/>
      <c r="E38" s="105">
        <v>0</v>
      </c>
      <c r="F38" s="105">
        <v>318711.2</v>
      </c>
      <c r="G38" s="105">
        <f>G36</f>
        <v>318711.2</v>
      </c>
      <c r="H38" s="105">
        <v>0</v>
      </c>
      <c r="I38" s="105">
        <v>0</v>
      </c>
    </row>
    <row r="39" spans="1:9" ht="13.35" customHeight="1" x14ac:dyDescent="0.2"/>
    <row r="40" spans="1:9" ht="10.95" customHeight="1" x14ac:dyDescent="0.2">
      <c r="A40" s="100" t="s">
        <v>71</v>
      </c>
      <c r="B40" s="100"/>
      <c r="C40" s="100"/>
      <c r="D40" s="100"/>
      <c r="E40" s="101">
        <f>SUM(E12,E20,E28,E37)</f>
        <v>93500</v>
      </c>
      <c r="F40" s="101">
        <f>SUM(F12,F20,F28,F37)</f>
        <v>0</v>
      </c>
      <c r="G40" s="101">
        <f>(E40 - F40)</f>
        <v>93500</v>
      </c>
      <c r="H40" s="101">
        <f>SUM(H12,H20,H28,H37)</f>
        <v>-93500</v>
      </c>
      <c r="I40" s="101">
        <f>SUM(I12,I20,I28,I37)</f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929E3-91FA-419B-8D2C-3C01A9D4946C}">
  <dimension ref="A1:G34"/>
  <sheetViews>
    <sheetView zoomScale="94" zoomScaleNormal="94" workbookViewId="0">
      <selection activeCell="E50" sqref="E50"/>
    </sheetView>
  </sheetViews>
  <sheetFormatPr defaultColWidth="9.125" defaultRowHeight="11.4" x14ac:dyDescent="0.2"/>
  <cols>
    <col min="1" max="1" width="3.75" style="70" customWidth="1"/>
    <col min="2" max="3" width="12.75" style="70" customWidth="1"/>
    <col min="4" max="4" width="95.75" style="70" customWidth="1"/>
    <col min="5" max="5" width="12.75" style="70" customWidth="1"/>
    <col min="6" max="16384" width="9.125" style="70"/>
  </cols>
  <sheetData>
    <row r="1" spans="1:5" s="69" customFormat="1" ht="15.6" customHeight="1" x14ac:dyDescent="0.25">
      <c r="A1" s="141" t="s">
        <v>1</v>
      </c>
      <c r="B1" s="141"/>
      <c r="C1" s="141"/>
      <c r="D1" s="141"/>
      <c r="E1" s="141"/>
    </row>
    <row r="2" spans="1:5" s="69" customFormat="1" ht="15.6" customHeight="1" x14ac:dyDescent="0.25">
      <c r="A2" s="141" t="s">
        <v>110</v>
      </c>
      <c r="B2" s="141"/>
      <c r="C2" s="141"/>
      <c r="D2" s="141"/>
      <c r="E2" s="141"/>
    </row>
    <row r="3" spans="1:5" ht="13.35" customHeight="1" x14ac:dyDescent="0.2"/>
    <row r="4" spans="1:5" s="71" customFormat="1" ht="12.9" customHeight="1" x14ac:dyDescent="0.25">
      <c r="B4" s="72" t="s">
        <v>106</v>
      </c>
      <c r="C4" s="73"/>
      <c r="D4" s="73"/>
      <c r="E4" s="73"/>
    </row>
    <row r="5" spans="1:5" s="71" customFormat="1" ht="12.9" customHeight="1" x14ac:dyDescent="0.25">
      <c r="B5" s="73"/>
      <c r="C5" s="73"/>
      <c r="D5" s="73"/>
      <c r="E5" s="73"/>
    </row>
    <row r="6" spans="1:5" s="74" customFormat="1" ht="27.75" customHeight="1" x14ac:dyDescent="0.2">
      <c r="B6" s="75" t="s">
        <v>41</v>
      </c>
      <c r="C6" s="75" t="s">
        <v>43</v>
      </c>
      <c r="D6" s="75" t="s">
        <v>42</v>
      </c>
      <c r="E6" s="75" t="s">
        <v>107</v>
      </c>
    </row>
    <row r="7" spans="1:5" ht="11.85" customHeight="1" x14ac:dyDescent="0.2">
      <c r="B7" s="84">
        <v>45657</v>
      </c>
      <c r="C7" s="77"/>
      <c r="D7" s="77" t="s">
        <v>108</v>
      </c>
      <c r="E7" s="78">
        <v>118320.3</v>
      </c>
    </row>
    <row r="8" spans="1:5" ht="11.85" customHeight="1" x14ac:dyDescent="0.2">
      <c r="B8" s="79"/>
      <c r="C8" s="80"/>
      <c r="D8" s="80"/>
      <c r="E8" s="81"/>
    </row>
    <row r="9" spans="1:5" ht="11.85" customHeight="1" thickBot="1" x14ac:dyDescent="0.25">
      <c r="B9" s="82"/>
      <c r="C9" s="82"/>
      <c r="D9" s="83" t="s">
        <v>71</v>
      </c>
      <c r="E9" s="103">
        <f>SUM(E7)</f>
        <v>118320.3</v>
      </c>
    </row>
    <row r="10" spans="1:5" ht="12" thickTop="1" x14ac:dyDescent="0.2"/>
    <row r="11" spans="1:5" ht="13.2" x14ac:dyDescent="0.2">
      <c r="B11" s="72" t="s">
        <v>109</v>
      </c>
    </row>
    <row r="13" spans="1:5" ht="26.4" x14ac:dyDescent="0.2">
      <c r="B13" s="75" t="s">
        <v>41</v>
      </c>
      <c r="C13" s="75" t="s">
        <v>43</v>
      </c>
      <c r="D13" s="75" t="s">
        <v>42</v>
      </c>
      <c r="E13" s="75" t="s">
        <v>107</v>
      </c>
    </row>
    <row r="14" spans="1:5" x14ac:dyDescent="0.2">
      <c r="B14" s="86">
        <v>45657</v>
      </c>
      <c r="C14" s="85" t="s">
        <v>188</v>
      </c>
      <c r="D14" s="87" t="s">
        <v>189</v>
      </c>
      <c r="E14" s="78">
        <v>1558.39</v>
      </c>
    </row>
    <row r="15" spans="1:5" x14ac:dyDescent="0.2">
      <c r="B15" s="142">
        <v>45657</v>
      </c>
      <c r="C15" s="144" t="s">
        <v>117</v>
      </c>
      <c r="D15" s="77" t="s">
        <v>119</v>
      </c>
      <c r="E15" s="78">
        <v>450</v>
      </c>
    </row>
    <row r="16" spans="1:5" ht="22.8" x14ac:dyDescent="0.2">
      <c r="B16" s="143"/>
      <c r="C16" s="145"/>
      <c r="D16" s="87" t="s">
        <v>120</v>
      </c>
      <c r="E16" s="78">
        <v>150</v>
      </c>
    </row>
    <row r="17" spans="2:7" s="74" customFormat="1" x14ac:dyDescent="0.2">
      <c r="B17" s="86">
        <v>45657</v>
      </c>
      <c r="C17" s="85" t="s">
        <v>118</v>
      </c>
      <c r="D17" s="87" t="s">
        <v>121</v>
      </c>
      <c r="E17" s="78">
        <v>100</v>
      </c>
    </row>
    <row r="18" spans="2:7" s="74" customFormat="1" ht="22.8" x14ac:dyDescent="0.2">
      <c r="B18" s="86">
        <v>45657</v>
      </c>
      <c r="C18" s="85" t="s">
        <v>160</v>
      </c>
      <c r="D18" s="87" t="s">
        <v>122</v>
      </c>
      <c r="E18" s="78">
        <v>60</v>
      </c>
    </row>
    <row r="19" spans="2:7" s="74" customFormat="1" ht="22.8" x14ac:dyDescent="0.2">
      <c r="B19" s="84">
        <v>45657</v>
      </c>
      <c r="C19" s="85" t="s">
        <v>160</v>
      </c>
      <c r="D19" s="87" t="s">
        <v>123</v>
      </c>
      <c r="E19" s="78">
        <v>180</v>
      </c>
    </row>
    <row r="20" spans="2:7" x14ac:dyDescent="0.2">
      <c r="B20" s="91">
        <v>45657</v>
      </c>
      <c r="C20" s="88" t="s">
        <v>160</v>
      </c>
      <c r="D20" s="77" t="s">
        <v>124</v>
      </c>
      <c r="E20" s="78">
        <v>2450</v>
      </c>
    </row>
    <row r="21" spans="2:7" x14ac:dyDescent="0.2">
      <c r="B21" s="84">
        <v>45657</v>
      </c>
      <c r="C21" s="85" t="s">
        <v>160</v>
      </c>
      <c r="D21" s="77" t="s">
        <v>125</v>
      </c>
      <c r="E21" s="78">
        <v>800</v>
      </c>
    </row>
    <row r="23" spans="2:7" ht="12.6" thickBot="1" x14ac:dyDescent="0.25">
      <c r="D23" s="83" t="s">
        <v>71</v>
      </c>
      <c r="E23" s="103">
        <f>SUM(E14:E22)</f>
        <v>5748.39</v>
      </c>
      <c r="G23" s="89"/>
    </row>
    <row r="24" spans="2:7" ht="12" thickTop="1" x14ac:dyDescent="0.2"/>
    <row r="25" spans="2:7" ht="13.2" x14ac:dyDescent="0.2">
      <c r="B25" s="72" t="s">
        <v>126</v>
      </c>
      <c r="C25" s="73"/>
      <c r="D25" s="73"/>
      <c r="E25" s="73"/>
    </row>
    <row r="26" spans="2:7" ht="13.2" x14ac:dyDescent="0.2">
      <c r="B26" s="73"/>
      <c r="C26" s="73"/>
      <c r="D26" s="73"/>
      <c r="E26" s="73"/>
    </row>
    <row r="27" spans="2:7" ht="26.4" x14ac:dyDescent="0.2">
      <c r="B27" s="75" t="s">
        <v>41</v>
      </c>
      <c r="C27" s="75" t="s">
        <v>43</v>
      </c>
      <c r="D27" s="75" t="s">
        <v>42</v>
      </c>
      <c r="E27" s="75" t="s">
        <v>107</v>
      </c>
    </row>
    <row r="28" spans="2:7" x14ac:dyDescent="0.2">
      <c r="B28" s="84">
        <v>45657</v>
      </c>
      <c r="C28" s="77"/>
      <c r="D28" s="77" t="s">
        <v>127</v>
      </c>
      <c r="E28" s="78">
        <v>19720.05</v>
      </c>
    </row>
    <row r="29" spans="2:7" x14ac:dyDescent="0.2">
      <c r="B29" s="79"/>
      <c r="C29" s="80"/>
      <c r="D29" s="80"/>
      <c r="E29" s="81"/>
    </row>
    <row r="30" spans="2:7" ht="12.6" thickBot="1" x14ac:dyDescent="0.25">
      <c r="B30" s="82"/>
      <c r="C30" s="82"/>
      <c r="D30" s="83" t="s">
        <v>71</v>
      </c>
      <c r="E30" s="103">
        <f>SUM(E28)</f>
        <v>19720.05</v>
      </c>
    </row>
    <row r="31" spans="2:7" ht="12" thickTop="1" x14ac:dyDescent="0.2">
      <c r="D31" s="90"/>
    </row>
    <row r="32" spans="2:7" x14ac:dyDescent="0.2">
      <c r="D32" s="90"/>
    </row>
    <row r="33" spans="4:4" x14ac:dyDescent="0.2">
      <c r="D33" s="90"/>
    </row>
    <row r="34" spans="4:4" x14ac:dyDescent="0.2">
      <c r="D34" s="90"/>
    </row>
  </sheetData>
  <mergeCells count="4">
    <mergeCell ref="A1:E1"/>
    <mergeCell ref="A2:E2"/>
    <mergeCell ref="B15:B16"/>
    <mergeCell ref="C15:C16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849E-0037-48F3-B485-D5F7FFC999A2}">
  <dimension ref="A2:U32"/>
  <sheetViews>
    <sheetView workbookViewId="0">
      <selection activeCell="E50" sqref="E50"/>
    </sheetView>
  </sheetViews>
  <sheetFormatPr defaultRowHeight="11.4" x14ac:dyDescent="0.2"/>
  <cols>
    <col min="1" max="1" width="6.875" style="26" customWidth="1"/>
    <col min="2" max="2" width="13.625" style="26" bestFit="1" customWidth="1"/>
    <col min="3" max="4" width="12" style="26" bestFit="1" customWidth="1"/>
    <col min="5" max="5" width="10.875" style="26" bestFit="1" customWidth="1"/>
    <col min="6" max="6" width="12" style="26" bestFit="1" customWidth="1"/>
    <col min="7" max="7" width="23.5" style="26" customWidth="1"/>
    <col min="8" max="8" width="13.625" style="26" bestFit="1" customWidth="1"/>
    <col min="9" max="9" width="14.75" style="26" customWidth="1"/>
    <col min="10" max="10" width="14.375" style="26" customWidth="1"/>
    <col min="11" max="11" width="11.875" style="26" customWidth="1"/>
    <col min="12" max="12" width="14.625" style="26" customWidth="1"/>
    <col min="13" max="13" width="9" style="26"/>
    <col min="14" max="14" width="16" style="26" customWidth="1"/>
    <col min="15" max="15" width="9" style="26" customWidth="1"/>
    <col min="16" max="16" width="12.625" style="48" hidden="1" customWidth="1"/>
    <col min="17" max="17" width="11.125" style="48" hidden="1" customWidth="1"/>
    <col min="18" max="19" width="12.625" style="48" hidden="1" customWidth="1"/>
    <col min="20" max="20" width="12.625" style="26" hidden="1" customWidth="1"/>
    <col min="21" max="21" width="9" style="26" hidden="1" customWidth="1"/>
    <col min="22" max="16384" width="9" style="26"/>
  </cols>
  <sheetData>
    <row r="2" spans="1:21" s="39" customFormat="1" ht="12" x14ac:dyDescent="0.2">
      <c r="B2" s="39" t="s">
        <v>88</v>
      </c>
      <c r="H2" s="39" t="s">
        <v>89</v>
      </c>
      <c r="P2" s="40"/>
      <c r="Q2" s="40"/>
      <c r="R2" s="40"/>
      <c r="S2" s="40"/>
    </row>
    <row r="3" spans="1:21" s="39" customFormat="1" ht="36" x14ac:dyDescent="0.2">
      <c r="B3" s="39" t="s">
        <v>90</v>
      </c>
      <c r="D3" s="39" t="s">
        <v>91</v>
      </c>
      <c r="H3" s="39" t="s">
        <v>90</v>
      </c>
      <c r="J3" s="39" t="s">
        <v>91</v>
      </c>
      <c r="N3" s="41" t="s">
        <v>92</v>
      </c>
      <c r="P3" s="40"/>
      <c r="Q3" s="40"/>
      <c r="R3" s="40"/>
      <c r="S3" s="40"/>
    </row>
    <row r="4" spans="1:21" s="32" customFormat="1" ht="18" customHeight="1" x14ac:dyDescent="0.2">
      <c r="A4" s="32" t="s">
        <v>93</v>
      </c>
      <c r="B4" s="42">
        <v>118320</v>
      </c>
      <c r="C4" s="42">
        <v>10648.83</v>
      </c>
      <c r="D4" s="42">
        <v>12513</v>
      </c>
      <c r="E4" s="42">
        <v>1126.17</v>
      </c>
      <c r="F4" s="55">
        <f>C4-E4</f>
        <v>9522.66</v>
      </c>
      <c r="G4" s="43"/>
      <c r="H4" s="42">
        <v>118320.3</v>
      </c>
      <c r="I4" s="42">
        <v>10648.83</v>
      </c>
      <c r="J4" s="42">
        <v>12513</v>
      </c>
      <c r="K4" s="42">
        <v>1126.17</v>
      </c>
      <c r="L4" s="44">
        <f>I4-K4</f>
        <v>9522.66</v>
      </c>
      <c r="N4" s="44">
        <f>F4-L4</f>
        <v>0</v>
      </c>
      <c r="P4" s="42">
        <v>1166548.3600000001</v>
      </c>
      <c r="Q4" s="42">
        <v>93323.87</v>
      </c>
      <c r="R4" s="42">
        <f>H4-P4</f>
        <v>-1048228.06</v>
      </c>
      <c r="S4" s="42">
        <f>I4-Q4</f>
        <v>-82675.039999999994</v>
      </c>
      <c r="T4" s="44">
        <f>B4-H4</f>
        <v>-0.30000000000291038</v>
      </c>
    </row>
    <row r="5" spans="1:21" s="32" customFormat="1" ht="18" customHeight="1" x14ac:dyDescent="0.2">
      <c r="A5" s="32" t="s">
        <v>94</v>
      </c>
      <c r="B5" s="42">
        <v>118320</v>
      </c>
      <c r="C5" s="42">
        <v>10648.83</v>
      </c>
      <c r="D5" s="42">
        <v>12416</v>
      </c>
      <c r="E5" s="42">
        <v>1117.45</v>
      </c>
      <c r="F5" s="55">
        <f t="shared" ref="F5:F7" si="0">C5-E5</f>
        <v>9531.3799999999992</v>
      </c>
      <c r="G5" s="43"/>
      <c r="H5" s="42">
        <v>118320.3</v>
      </c>
      <c r="I5" s="42">
        <v>10648.83</v>
      </c>
      <c r="J5" s="42">
        <v>12416</v>
      </c>
      <c r="K5" s="42">
        <v>1117.45</v>
      </c>
      <c r="L5" s="44">
        <f t="shared" ref="L5:L7" si="1">I5-K5</f>
        <v>9531.3799999999992</v>
      </c>
      <c r="N5" s="44">
        <f t="shared" ref="N5:N6" si="2">F5-L5</f>
        <v>0</v>
      </c>
      <c r="P5" s="42">
        <v>1548060.85</v>
      </c>
      <c r="Q5" s="42">
        <v>123838.87</v>
      </c>
      <c r="R5" s="42">
        <f>H5-P5</f>
        <v>-1429740.55</v>
      </c>
      <c r="S5" s="42">
        <f t="shared" ref="S5:S7" si="3">I5-Q5</f>
        <v>-113190.04</v>
      </c>
      <c r="T5" s="44">
        <f t="shared" ref="T5:T7" si="4">B5-H5</f>
        <v>-0.30000000000291038</v>
      </c>
    </row>
    <row r="6" spans="1:21" s="32" customFormat="1" ht="18" customHeight="1" x14ac:dyDescent="0.2">
      <c r="A6" s="32" t="s">
        <v>95</v>
      </c>
      <c r="B6" s="42">
        <v>121289</v>
      </c>
      <c r="C6" s="42">
        <v>10915.98</v>
      </c>
      <c r="D6" s="42">
        <v>12222</v>
      </c>
      <c r="E6" s="42">
        <v>1100</v>
      </c>
      <c r="F6" s="55">
        <f t="shared" si="0"/>
        <v>9815.98</v>
      </c>
      <c r="G6" s="43"/>
      <c r="H6" s="42">
        <v>121288.5</v>
      </c>
      <c r="I6" s="42">
        <v>10915.98</v>
      </c>
      <c r="J6" s="42">
        <v>12222</v>
      </c>
      <c r="K6" s="42">
        <v>1100</v>
      </c>
      <c r="L6" s="44">
        <f t="shared" si="1"/>
        <v>9815.98</v>
      </c>
      <c r="N6" s="44">
        <f t="shared" si="2"/>
        <v>0</v>
      </c>
      <c r="P6" s="42">
        <v>1572645.32</v>
      </c>
      <c r="Q6" s="42">
        <v>125811.63</v>
      </c>
      <c r="R6" s="42">
        <f t="shared" ref="R6:R7" si="5">H6-P6</f>
        <v>-1451356.82</v>
      </c>
      <c r="S6" s="42">
        <f t="shared" si="3"/>
        <v>-114895.65000000001</v>
      </c>
      <c r="T6" s="44">
        <f t="shared" si="4"/>
        <v>0.5</v>
      </c>
    </row>
    <row r="7" spans="1:21" s="32" customFormat="1" ht="16.2" customHeight="1" x14ac:dyDescent="0.2">
      <c r="A7" s="32" t="s">
        <v>96</v>
      </c>
      <c r="B7" s="42">
        <v>121289</v>
      </c>
      <c r="C7" s="42">
        <v>10915.98</v>
      </c>
      <c r="D7" s="42">
        <v>12522</v>
      </c>
      <c r="E7" s="42">
        <v>1127.01</v>
      </c>
      <c r="F7" s="55">
        <f t="shared" si="0"/>
        <v>9788.9699999999993</v>
      </c>
      <c r="G7" s="43"/>
      <c r="H7" s="42">
        <v>121288.5</v>
      </c>
      <c r="I7" s="42">
        <v>10915.98</v>
      </c>
      <c r="J7" s="42">
        <v>12522</v>
      </c>
      <c r="K7" s="42">
        <v>1127.01</v>
      </c>
      <c r="L7" s="56">
        <f t="shared" si="1"/>
        <v>9788.9699999999993</v>
      </c>
      <c r="N7" s="44">
        <f>F7-L7</f>
        <v>0</v>
      </c>
      <c r="P7" s="42">
        <v>1583083.93</v>
      </c>
      <c r="Q7" s="42">
        <v>126646.71</v>
      </c>
      <c r="R7" s="42">
        <f t="shared" si="5"/>
        <v>-1461795.43</v>
      </c>
      <c r="S7" s="42">
        <f t="shared" si="3"/>
        <v>-115730.73000000001</v>
      </c>
      <c r="T7" s="44">
        <f t="shared" si="4"/>
        <v>0.5</v>
      </c>
      <c r="U7" s="32">
        <v>1583083.93</v>
      </c>
    </row>
    <row r="8" spans="1:21" s="32" customFormat="1" ht="25.2" customHeight="1" thickBot="1" x14ac:dyDescent="0.25">
      <c r="B8" s="45">
        <f>SUM(B4:B7)</f>
        <v>479218</v>
      </c>
      <c r="C8" s="45">
        <f t="shared" ref="C8:L8" si="6">SUM(C4:C7)</f>
        <v>43129.619999999995</v>
      </c>
      <c r="D8" s="45">
        <f t="shared" si="6"/>
        <v>49673</v>
      </c>
      <c r="E8" s="45">
        <f t="shared" si="6"/>
        <v>4470.63</v>
      </c>
      <c r="F8" s="45">
        <f t="shared" si="6"/>
        <v>38658.99</v>
      </c>
      <c r="G8" s="43"/>
      <c r="H8" s="45">
        <f t="shared" si="6"/>
        <v>479217.6</v>
      </c>
      <c r="I8" s="45">
        <f t="shared" si="6"/>
        <v>43129.619999999995</v>
      </c>
      <c r="J8" s="45">
        <f t="shared" si="6"/>
        <v>49673</v>
      </c>
      <c r="K8" s="45">
        <f t="shared" si="6"/>
        <v>4470.63</v>
      </c>
      <c r="L8" s="45">
        <f t="shared" si="6"/>
        <v>38658.99</v>
      </c>
      <c r="N8" s="46">
        <f>SUM(N4:N7)</f>
        <v>0</v>
      </c>
      <c r="O8" s="47"/>
      <c r="P8" s="42"/>
      <c r="Q8" s="42"/>
      <c r="R8" s="42"/>
      <c r="S8" s="42"/>
    </row>
    <row r="9" spans="1:21" ht="12" thickTop="1" x14ac:dyDescent="0.2">
      <c r="B9" s="106" t="s">
        <v>190</v>
      </c>
    </row>
    <row r="10" spans="1:21" hidden="1" x14ac:dyDescent="0.2">
      <c r="B10" s="49"/>
      <c r="C10" s="49"/>
      <c r="G10" s="26" t="s">
        <v>97</v>
      </c>
      <c r="H10" s="49">
        <f>5870338.46+4500-90</f>
        <v>5874748.46</v>
      </c>
      <c r="I10" s="49"/>
    </row>
    <row r="11" spans="1:21" hidden="1" x14ac:dyDescent="0.2"/>
    <row r="12" spans="1:21" hidden="1" x14ac:dyDescent="0.2">
      <c r="B12" s="50"/>
      <c r="C12" s="50"/>
      <c r="F12" s="51"/>
      <c r="G12" s="26" t="s">
        <v>98</v>
      </c>
      <c r="H12" s="52">
        <f>H8-H10</f>
        <v>-5395530.8600000003</v>
      </c>
      <c r="I12" s="50"/>
    </row>
    <row r="13" spans="1:21" hidden="1" x14ac:dyDescent="0.2">
      <c r="H13" s="48">
        <v>-1116.67</v>
      </c>
      <c r="I13" s="26" t="s">
        <v>99</v>
      </c>
    </row>
    <row r="14" spans="1:21" hidden="1" x14ac:dyDescent="0.2">
      <c r="H14" s="48">
        <v>-150</v>
      </c>
      <c r="I14" s="26" t="s">
        <v>100</v>
      </c>
    </row>
    <row r="15" spans="1:21" ht="12" hidden="1" thickBot="1" x14ac:dyDescent="0.25">
      <c r="H15" s="53">
        <f>SUM(H12:H14)</f>
        <v>-5396797.5300000003</v>
      </c>
    </row>
    <row r="16" spans="1:21" hidden="1" x14ac:dyDescent="0.2">
      <c r="B16" s="26" t="s">
        <v>88</v>
      </c>
      <c r="H16" s="26" t="s">
        <v>89</v>
      </c>
    </row>
    <row r="17" spans="1:20" hidden="1" x14ac:dyDescent="0.2">
      <c r="B17" s="26" t="s">
        <v>90</v>
      </c>
      <c r="D17" s="26" t="s">
        <v>91</v>
      </c>
      <c r="H17" s="26" t="s">
        <v>90</v>
      </c>
      <c r="J17" s="26" t="s">
        <v>91</v>
      </c>
    </row>
    <row r="18" spans="1:20" hidden="1" x14ac:dyDescent="0.2">
      <c r="A18" s="26" t="s">
        <v>93</v>
      </c>
      <c r="B18" s="48">
        <v>1135144</v>
      </c>
      <c r="C18" s="48">
        <v>79460.09</v>
      </c>
      <c r="D18" s="48">
        <v>81024</v>
      </c>
      <c r="E18" s="48">
        <v>5671.64</v>
      </c>
      <c r="F18" s="52">
        <f>C18-E18</f>
        <v>73788.45</v>
      </c>
      <c r="G18" s="49"/>
      <c r="H18" s="48">
        <v>1135144.1599999999</v>
      </c>
      <c r="I18" s="48">
        <v>79460.100000000006</v>
      </c>
      <c r="J18" s="48">
        <v>116660.48</v>
      </c>
      <c r="K18" s="48">
        <v>8166.17</v>
      </c>
      <c r="L18" s="50">
        <f>I18-K18</f>
        <v>71293.930000000008</v>
      </c>
      <c r="N18" s="50">
        <f>F18-L18</f>
        <v>2494.5199999999895</v>
      </c>
      <c r="O18" s="50"/>
      <c r="T18" s="50">
        <f>B18-H18</f>
        <v>-0.15999999991618097</v>
      </c>
    </row>
    <row r="19" spans="1:20" hidden="1" x14ac:dyDescent="0.2">
      <c r="A19" s="26" t="s">
        <v>94</v>
      </c>
      <c r="B19" s="48">
        <v>1089541</v>
      </c>
      <c r="C19" s="48">
        <v>76267.91</v>
      </c>
      <c r="D19" s="48">
        <v>99847</v>
      </c>
      <c r="E19" s="48">
        <v>6989.29</v>
      </c>
      <c r="F19" s="52">
        <f t="shared" ref="F19:F20" si="7">C19-E19</f>
        <v>69278.62000000001</v>
      </c>
      <c r="G19" s="49"/>
      <c r="H19" s="48">
        <v>1089480.3999999999</v>
      </c>
      <c r="I19" s="48">
        <v>76263.63</v>
      </c>
      <c r="J19" s="48">
        <v>89481.22</v>
      </c>
      <c r="K19" s="48">
        <v>6250.96</v>
      </c>
      <c r="L19" s="50">
        <f t="shared" ref="L19:L21" si="8">I19-K19</f>
        <v>70012.67</v>
      </c>
      <c r="N19" s="50">
        <f t="shared" ref="N19:N21" si="9">F19-L19</f>
        <v>-734.04999999998836</v>
      </c>
      <c r="O19" s="50"/>
      <c r="T19" s="50">
        <f>B19-H19</f>
        <v>60.600000000093132</v>
      </c>
    </row>
    <row r="20" spans="1:20" hidden="1" x14ac:dyDescent="0.2">
      <c r="A20" s="26" t="s">
        <v>95</v>
      </c>
      <c r="B20" s="48">
        <v>1534877</v>
      </c>
      <c r="C20" s="48">
        <v>107441.39</v>
      </c>
      <c r="D20" s="48">
        <v>128543</v>
      </c>
      <c r="E20" s="48">
        <v>8997.99</v>
      </c>
      <c r="F20" s="52">
        <f t="shared" si="7"/>
        <v>98443.4</v>
      </c>
      <c r="G20" s="49"/>
      <c r="H20" s="48">
        <v>1534877.01</v>
      </c>
      <c r="I20" s="48">
        <v>107441.37</v>
      </c>
      <c r="J20" s="48">
        <v>115254.16</v>
      </c>
      <c r="K20" s="48">
        <v>8066.16</v>
      </c>
      <c r="L20" s="50">
        <f t="shared" si="8"/>
        <v>99375.209999999992</v>
      </c>
      <c r="N20" s="50">
        <f t="shared" si="9"/>
        <v>-931.80999999999767</v>
      </c>
      <c r="O20" s="50"/>
      <c r="T20" s="50">
        <f>B20-H20</f>
        <v>-1.0000000009313226E-2</v>
      </c>
    </row>
    <row r="21" spans="1:20" hidden="1" x14ac:dyDescent="0.2">
      <c r="A21" s="26" t="s">
        <v>96</v>
      </c>
      <c r="B21" s="48">
        <v>1536882</v>
      </c>
      <c r="C21" s="48">
        <v>107581.7</v>
      </c>
      <c r="D21" s="48">
        <v>170291</v>
      </c>
      <c r="E21" s="48">
        <v>11920.41</v>
      </c>
      <c r="F21" s="52">
        <f>C21-E21</f>
        <v>95661.29</v>
      </c>
      <c r="G21" s="49"/>
      <c r="H21" s="48">
        <v>1590541.36</v>
      </c>
      <c r="I21" s="48">
        <v>111337.92</v>
      </c>
      <c r="J21" s="48">
        <v>135673.63</v>
      </c>
      <c r="K21" s="48">
        <v>9499.52</v>
      </c>
      <c r="L21" s="50">
        <f t="shared" si="8"/>
        <v>101838.39999999999</v>
      </c>
      <c r="N21" s="50">
        <f t="shared" si="9"/>
        <v>-6177.1100000000006</v>
      </c>
      <c r="O21" s="50"/>
      <c r="T21" s="50">
        <f>B21-H21</f>
        <v>-53659.360000000102</v>
      </c>
    </row>
    <row r="22" spans="1:20" ht="12" hidden="1" thickBot="1" x14ac:dyDescent="0.25">
      <c r="B22" s="53">
        <f>SUM(B18:B21)</f>
        <v>5296444</v>
      </c>
      <c r="C22" s="53">
        <f t="shared" ref="C22:E22" si="10">SUM(C18:C21)</f>
        <v>370751.09</v>
      </c>
      <c r="D22" s="53">
        <f t="shared" si="10"/>
        <v>479705</v>
      </c>
      <c r="E22" s="53">
        <f t="shared" si="10"/>
        <v>33579.33</v>
      </c>
      <c r="F22" s="53">
        <f>SUM(F18:F21)</f>
        <v>337171.76</v>
      </c>
      <c r="G22" s="49"/>
      <c r="H22" s="53">
        <f t="shared" ref="H22:L22" si="11">SUM(H18:H21)</f>
        <v>5350042.93</v>
      </c>
      <c r="I22" s="53">
        <f t="shared" si="11"/>
        <v>374503.01999999996</v>
      </c>
      <c r="J22" s="53">
        <f t="shared" si="11"/>
        <v>457069.49</v>
      </c>
      <c r="K22" s="53">
        <f t="shared" si="11"/>
        <v>31982.81</v>
      </c>
      <c r="L22" s="53">
        <f t="shared" si="11"/>
        <v>342520.20999999996</v>
      </c>
      <c r="N22" s="54">
        <f>SUM(N18:N21)</f>
        <v>-5348.4499999999971</v>
      </c>
    </row>
    <row r="23" spans="1:20" hidden="1" x14ac:dyDescent="0.2"/>
    <row r="24" spans="1:20" hidden="1" x14ac:dyDescent="0.2"/>
    <row r="25" spans="1:20" hidden="1" x14ac:dyDescent="0.2"/>
    <row r="26" spans="1:20" hidden="1" x14ac:dyDescent="0.2">
      <c r="B26" s="48">
        <v>5296042.93</v>
      </c>
      <c r="H26" s="48">
        <v>5296042.93</v>
      </c>
    </row>
    <row r="27" spans="1:20" hidden="1" x14ac:dyDescent="0.2"/>
    <row r="28" spans="1:20" hidden="1" x14ac:dyDescent="0.2"/>
    <row r="29" spans="1:20" hidden="1" x14ac:dyDescent="0.2">
      <c r="B29" s="50">
        <f>B22-B26</f>
        <v>401.07000000029802</v>
      </c>
      <c r="H29" s="50">
        <f>H22-H26</f>
        <v>54000</v>
      </c>
    </row>
    <row r="30" spans="1:20" hidden="1" x14ac:dyDescent="0.2"/>
    <row r="32" spans="1:20" x14ac:dyDescent="0.2">
      <c r="O32" s="50"/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Acrobat.Document.DC" dvAspect="DVASPECT_ICON" shapeId="4098" r:id="rId4">
          <objectPr defaultSize="0" autoPict="0" r:id="rId5">
            <anchor moveWithCells="1">
              <from>
                <xdr:col>6</xdr:col>
                <xdr:colOff>121920</xdr:colOff>
                <xdr:row>6</xdr:row>
                <xdr:rowOff>45720</xdr:rowOff>
              </from>
              <to>
                <xdr:col>6</xdr:col>
                <xdr:colOff>609600</xdr:colOff>
                <xdr:row>7</xdr:row>
                <xdr:rowOff>205740</xdr:rowOff>
              </to>
            </anchor>
          </objectPr>
        </oleObject>
      </mc:Choice>
      <mc:Fallback>
        <oleObject progId="Acrobat.Document.DC" dvAspect="DVASPECT_ICON" shapeId="4098" r:id="rId4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4A8F-29A5-4FB6-9B99-0CD18A048300}">
  <dimension ref="A1:I25"/>
  <sheetViews>
    <sheetView zoomScaleNormal="100" workbookViewId="0">
      <selection activeCell="E50" sqref="E50"/>
    </sheetView>
  </sheetViews>
  <sheetFormatPr defaultRowHeight="11.4" x14ac:dyDescent="0.2"/>
  <cols>
    <col min="1" max="1" width="14.375" style="70" customWidth="1"/>
    <col min="2" max="2" width="15" style="70" customWidth="1"/>
    <col min="3" max="3" width="93.125" style="70" customWidth="1"/>
    <col min="4" max="4" width="11.625" style="70" customWidth="1"/>
    <col min="5" max="5" width="10.125" style="70" customWidth="1"/>
    <col min="6" max="6" width="11.125" style="70" customWidth="1"/>
    <col min="7" max="7" width="19.375" style="70" customWidth="1"/>
    <col min="8" max="8" width="11.5" style="70" customWidth="1"/>
    <col min="9" max="9" width="5.375" style="70" customWidth="1"/>
    <col min="10" max="16384" width="9" style="70"/>
  </cols>
  <sheetData>
    <row r="1" spans="1:9" s="93" customFormat="1" ht="16.649999999999999" customHeight="1" x14ac:dyDescent="0.3">
      <c r="A1" s="92" t="s">
        <v>161</v>
      </c>
      <c r="B1" s="92"/>
      <c r="C1" s="92"/>
      <c r="D1" s="92"/>
      <c r="E1" s="92"/>
      <c r="F1" s="92"/>
      <c r="G1" s="92"/>
      <c r="H1" s="92"/>
      <c r="I1" s="92"/>
    </row>
    <row r="2" spans="1:9" s="69" customFormat="1" ht="14.4" customHeight="1" x14ac:dyDescent="0.25">
      <c r="A2" s="94" t="s">
        <v>1</v>
      </c>
      <c r="B2" s="94"/>
      <c r="C2" s="94"/>
      <c r="D2" s="94"/>
      <c r="E2" s="94"/>
      <c r="F2" s="94"/>
      <c r="G2" s="94"/>
      <c r="H2" s="94"/>
      <c r="I2" s="94"/>
    </row>
    <row r="3" spans="1:9" s="69" customFormat="1" ht="14.4" customHeight="1" x14ac:dyDescent="0.25">
      <c r="A3" s="94" t="s">
        <v>110</v>
      </c>
      <c r="B3" s="94"/>
      <c r="C3" s="94"/>
      <c r="D3" s="94"/>
      <c r="E3" s="94"/>
      <c r="F3" s="94"/>
      <c r="G3" s="94"/>
      <c r="H3" s="94"/>
      <c r="I3" s="94"/>
    </row>
    <row r="4" spans="1:9" ht="13.35" customHeight="1" x14ac:dyDescent="0.2"/>
    <row r="5" spans="1:9" s="71" customFormat="1" ht="12.15" customHeight="1" x14ac:dyDescent="0.25">
      <c r="A5" s="95" t="s">
        <v>41</v>
      </c>
      <c r="B5" s="95" t="s">
        <v>129</v>
      </c>
      <c r="C5" s="95" t="s">
        <v>42</v>
      </c>
      <c r="D5" s="95" t="s">
        <v>43</v>
      </c>
      <c r="E5" s="96" t="s">
        <v>130</v>
      </c>
      <c r="F5" s="96" t="s">
        <v>131</v>
      </c>
      <c r="G5" s="96" t="s">
        <v>132</v>
      </c>
      <c r="H5" s="96" t="s">
        <v>133</v>
      </c>
      <c r="I5" s="96" t="s">
        <v>134</v>
      </c>
    </row>
    <row r="6" spans="1:9" ht="13.35" customHeight="1" x14ac:dyDescent="0.2"/>
    <row r="7" spans="1:9" s="71" customFormat="1" ht="12.15" customHeight="1" x14ac:dyDescent="0.25">
      <c r="A7" s="73" t="s">
        <v>31</v>
      </c>
      <c r="B7" s="73"/>
      <c r="C7" s="73"/>
      <c r="D7" s="73"/>
      <c r="E7" s="73"/>
      <c r="F7" s="73"/>
      <c r="G7" s="73"/>
      <c r="H7" s="73"/>
      <c r="I7" s="73"/>
    </row>
    <row r="8" spans="1:9" ht="10.95" customHeight="1" x14ac:dyDescent="0.2">
      <c r="A8" s="104" t="s">
        <v>135</v>
      </c>
      <c r="B8" s="104"/>
      <c r="C8" s="104"/>
      <c r="D8" s="104"/>
      <c r="E8" s="105">
        <v>0</v>
      </c>
      <c r="F8" s="105">
        <v>523437.7</v>
      </c>
      <c r="G8" s="105">
        <f>(F8 - E8)</f>
        <v>523437.7</v>
      </c>
      <c r="H8" s="105">
        <v>0</v>
      </c>
      <c r="I8" s="105">
        <v>0</v>
      </c>
    </row>
    <row r="9" spans="1:9" ht="10.95" customHeight="1" x14ac:dyDescent="0.2">
      <c r="A9" s="79">
        <v>45293</v>
      </c>
      <c r="B9" s="80" t="s">
        <v>162</v>
      </c>
      <c r="C9" s="80" t="s">
        <v>163</v>
      </c>
      <c r="D9" s="80"/>
      <c r="E9" s="81">
        <v>20514</v>
      </c>
      <c r="F9" s="81">
        <v>0</v>
      </c>
      <c r="G9" s="81">
        <f t="shared" ref="G9:G21" si="0">((G8 + F9) - E9)</f>
        <v>502923.7</v>
      </c>
      <c r="H9" s="81">
        <v>-20514</v>
      </c>
      <c r="I9" s="81">
        <v>0</v>
      </c>
    </row>
    <row r="10" spans="1:9" ht="10.95" customHeight="1" x14ac:dyDescent="0.2">
      <c r="A10" s="90">
        <v>45323</v>
      </c>
      <c r="B10" s="97" t="s">
        <v>162</v>
      </c>
      <c r="C10" s="97" t="s">
        <v>163</v>
      </c>
      <c r="D10" s="97"/>
      <c r="E10" s="98">
        <v>20514</v>
      </c>
      <c r="F10" s="98">
        <v>0</v>
      </c>
      <c r="G10" s="98">
        <f t="shared" si="0"/>
        <v>482409.7</v>
      </c>
      <c r="H10" s="98">
        <v>-20514</v>
      </c>
      <c r="I10" s="98">
        <v>0</v>
      </c>
    </row>
    <row r="11" spans="1:9" ht="10.95" customHeight="1" x14ac:dyDescent="0.2">
      <c r="A11" s="90">
        <v>45352</v>
      </c>
      <c r="B11" s="97" t="s">
        <v>162</v>
      </c>
      <c r="C11" s="97" t="s">
        <v>163</v>
      </c>
      <c r="D11" s="97"/>
      <c r="E11" s="98">
        <v>21586</v>
      </c>
      <c r="F11" s="98">
        <v>0</v>
      </c>
      <c r="G11" s="98">
        <f t="shared" si="0"/>
        <v>460823.7</v>
      </c>
      <c r="H11" s="98">
        <v>-21586</v>
      </c>
      <c r="I11" s="98">
        <v>0</v>
      </c>
    </row>
    <row r="12" spans="1:9" ht="10.95" customHeight="1" x14ac:dyDescent="0.2">
      <c r="A12" s="90">
        <v>45383</v>
      </c>
      <c r="B12" s="97" t="s">
        <v>162</v>
      </c>
      <c r="C12" s="97" t="s">
        <v>163</v>
      </c>
      <c r="D12" s="97"/>
      <c r="E12" s="98">
        <v>21586</v>
      </c>
      <c r="F12" s="98">
        <v>0</v>
      </c>
      <c r="G12" s="98">
        <f t="shared" si="0"/>
        <v>439237.7</v>
      </c>
      <c r="H12" s="98">
        <v>-21586</v>
      </c>
      <c r="I12" s="98">
        <v>0</v>
      </c>
    </row>
    <row r="13" spans="1:9" ht="10.95" customHeight="1" x14ac:dyDescent="0.2">
      <c r="A13" s="90">
        <v>45414</v>
      </c>
      <c r="B13" s="97" t="s">
        <v>162</v>
      </c>
      <c r="C13" s="97" t="s">
        <v>163</v>
      </c>
      <c r="D13" s="97"/>
      <c r="E13" s="98">
        <v>21586</v>
      </c>
      <c r="F13" s="98">
        <v>0</v>
      </c>
      <c r="G13" s="98">
        <f t="shared" si="0"/>
        <v>417651.7</v>
      </c>
      <c r="H13" s="98">
        <v>-21586</v>
      </c>
      <c r="I13" s="98">
        <v>0</v>
      </c>
    </row>
    <row r="14" spans="1:9" ht="10.95" customHeight="1" x14ac:dyDescent="0.2">
      <c r="A14" s="90">
        <v>45446</v>
      </c>
      <c r="B14" s="97" t="s">
        <v>162</v>
      </c>
      <c r="C14" s="97" t="s">
        <v>164</v>
      </c>
      <c r="D14" s="97"/>
      <c r="E14" s="98">
        <v>21562</v>
      </c>
      <c r="F14" s="98">
        <v>0</v>
      </c>
      <c r="G14" s="98">
        <f t="shared" si="0"/>
        <v>396089.7</v>
      </c>
      <c r="H14" s="98">
        <v>-21562</v>
      </c>
      <c r="I14" s="98">
        <v>0</v>
      </c>
    </row>
    <row r="15" spans="1:9" ht="10.95" customHeight="1" x14ac:dyDescent="0.2">
      <c r="A15" s="90">
        <v>45474</v>
      </c>
      <c r="B15" s="97" t="s">
        <v>162</v>
      </c>
      <c r="C15" s="97" t="s">
        <v>163</v>
      </c>
      <c r="D15" s="97"/>
      <c r="E15" s="98">
        <v>21562</v>
      </c>
      <c r="F15" s="98">
        <v>0</v>
      </c>
      <c r="G15" s="98">
        <f t="shared" si="0"/>
        <v>374527.7</v>
      </c>
      <c r="H15" s="98">
        <v>-21562</v>
      </c>
      <c r="I15" s="98">
        <v>0</v>
      </c>
    </row>
    <row r="16" spans="1:9" ht="10.95" customHeight="1" x14ac:dyDescent="0.2">
      <c r="A16" s="90">
        <v>45505</v>
      </c>
      <c r="B16" s="97" t="s">
        <v>162</v>
      </c>
      <c r="C16" s="97" t="s">
        <v>163</v>
      </c>
      <c r="D16" s="97"/>
      <c r="E16" s="98">
        <v>21562</v>
      </c>
      <c r="F16" s="98">
        <v>0</v>
      </c>
      <c r="G16" s="98">
        <f t="shared" si="0"/>
        <v>352965.7</v>
      </c>
      <c r="H16" s="98">
        <v>-21562</v>
      </c>
      <c r="I16" s="98">
        <v>0</v>
      </c>
    </row>
    <row r="17" spans="1:9" ht="10.95" customHeight="1" x14ac:dyDescent="0.2">
      <c r="A17" s="90">
        <v>45537</v>
      </c>
      <c r="B17" s="97" t="s">
        <v>162</v>
      </c>
      <c r="C17" s="97" t="s">
        <v>163</v>
      </c>
      <c r="D17" s="97"/>
      <c r="E17" s="98">
        <v>21560</v>
      </c>
      <c r="F17" s="98">
        <v>0</v>
      </c>
      <c r="G17" s="98">
        <f t="shared" si="0"/>
        <v>331405.7</v>
      </c>
      <c r="H17" s="98">
        <v>-21560</v>
      </c>
      <c r="I17" s="98">
        <v>0</v>
      </c>
    </row>
    <row r="18" spans="1:9" ht="10.95" customHeight="1" x14ac:dyDescent="0.2">
      <c r="A18" s="90">
        <v>45566</v>
      </c>
      <c r="B18" s="97" t="s">
        <v>162</v>
      </c>
      <c r="C18" s="97" t="s">
        <v>163</v>
      </c>
      <c r="D18" s="97"/>
      <c r="E18" s="98">
        <v>21560</v>
      </c>
      <c r="F18" s="98">
        <v>0</v>
      </c>
      <c r="G18" s="98">
        <f t="shared" si="0"/>
        <v>309845.7</v>
      </c>
      <c r="H18" s="98">
        <v>-21560</v>
      </c>
      <c r="I18" s="98">
        <v>0</v>
      </c>
    </row>
    <row r="19" spans="1:9" ht="10.95" customHeight="1" x14ac:dyDescent="0.2">
      <c r="A19" s="90">
        <v>45597</v>
      </c>
      <c r="B19" s="97" t="s">
        <v>162</v>
      </c>
      <c r="C19" s="97" t="s">
        <v>163</v>
      </c>
      <c r="D19" s="97"/>
      <c r="E19" s="98">
        <v>21560</v>
      </c>
      <c r="F19" s="98">
        <v>0</v>
      </c>
      <c r="G19" s="98">
        <f t="shared" si="0"/>
        <v>288285.7</v>
      </c>
      <c r="H19" s="98">
        <v>-21560</v>
      </c>
      <c r="I19" s="98">
        <v>0</v>
      </c>
    </row>
    <row r="20" spans="1:9" ht="10.95" customHeight="1" x14ac:dyDescent="0.2">
      <c r="A20" s="90">
        <v>45628</v>
      </c>
      <c r="B20" s="97" t="s">
        <v>162</v>
      </c>
      <c r="C20" s="97" t="s">
        <v>163</v>
      </c>
      <c r="D20" s="97"/>
      <c r="E20" s="98">
        <v>21523</v>
      </c>
      <c r="F20" s="98">
        <v>0</v>
      </c>
      <c r="G20" s="98">
        <f t="shared" si="0"/>
        <v>266762.7</v>
      </c>
      <c r="H20" s="98">
        <v>-21523</v>
      </c>
      <c r="I20" s="98">
        <v>0</v>
      </c>
    </row>
    <row r="21" spans="1:9" ht="10.95" customHeight="1" x14ac:dyDescent="0.2">
      <c r="A21" s="90">
        <v>45657</v>
      </c>
      <c r="B21" s="97" t="s">
        <v>165</v>
      </c>
      <c r="C21" s="97" t="s">
        <v>166</v>
      </c>
      <c r="D21" s="97" t="s">
        <v>167</v>
      </c>
      <c r="E21" s="98">
        <v>0</v>
      </c>
      <c r="F21" s="98">
        <v>22913.48</v>
      </c>
      <c r="G21" s="98">
        <f t="shared" si="0"/>
        <v>289676.18</v>
      </c>
      <c r="H21" s="98">
        <v>22913.48</v>
      </c>
      <c r="I21" s="98">
        <v>0</v>
      </c>
    </row>
    <row r="22" spans="1:9" ht="10.95" customHeight="1" x14ac:dyDescent="0.2">
      <c r="A22" s="82" t="s">
        <v>168</v>
      </c>
      <c r="B22" s="82"/>
      <c r="C22" s="82"/>
      <c r="D22" s="82"/>
      <c r="E22" s="99">
        <f>SUM(E9:E21)</f>
        <v>256675</v>
      </c>
      <c r="F22" s="99">
        <f>SUM(F9:F21)</f>
        <v>22913.48</v>
      </c>
      <c r="G22" s="102">
        <f>G21</f>
        <v>289676.18</v>
      </c>
      <c r="H22" s="99">
        <f>SUM(H9:H21)</f>
        <v>-233761.52</v>
      </c>
      <c r="I22" s="99">
        <f>SUM(I9:I21)</f>
        <v>0</v>
      </c>
    </row>
    <row r="23" spans="1:9" ht="10.95" customHeight="1" x14ac:dyDescent="0.2">
      <c r="A23" s="104" t="s">
        <v>142</v>
      </c>
      <c r="B23" s="104"/>
      <c r="C23" s="104"/>
      <c r="D23" s="104"/>
      <c r="E23" s="105">
        <v>0</v>
      </c>
      <c r="F23" s="105">
        <v>289676.18</v>
      </c>
      <c r="G23" s="105">
        <f>G21</f>
        <v>289676.18</v>
      </c>
      <c r="H23" s="105">
        <v>0</v>
      </c>
      <c r="I23" s="105">
        <v>0</v>
      </c>
    </row>
    <row r="24" spans="1:9" ht="13.35" customHeight="1" x14ac:dyDescent="0.2"/>
    <row r="25" spans="1:9" ht="10.95" customHeight="1" x14ac:dyDescent="0.2">
      <c r="A25" s="100" t="s">
        <v>71</v>
      </c>
      <c r="B25" s="100"/>
      <c r="C25" s="100"/>
      <c r="D25" s="100"/>
      <c r="E25" s="101">
        <f>E22</f>
        <v>256675</v>
      </c>
      <c r="F25" s="101">
        <f>F22</f>
        <v>22913.48</v>
      </c>
      <c r="G25" s="101">
        <f>(E25 - F25)</f>
        <v>233761.52</v>
      </c>
      <c r="H25" s="101">
        <f>H22</f>
        <v>-233761.52</v>
      </c>
      <c r="I25" s="101">
        <f>I22</f>
        <v>0</v>
      </c>
    </row>
  </sheetData>
  <pageMargins left="0.7" right="0.7" top="0.75" bottom="0.75" header="0.3" footer="0.3"/>
  <pageSetup paperSize="9" fitToWidth="0" fitToHeight="0" orientation="portrait" r:id="rId1"/>
  <drawing r:id="rId2"/>
  <legacyDrawing r:id="rId3"/>
  <oleObjects>
    <mc:AlternateContent xmlns:mc="http://schemas.openxmlformats.org/markup-compatibility/2006">
      <mc:Choice Requires="x14">
        <oleObject progId="Acrobat.Document.DC" dvAspect="DVASPECT_ICON" shapeId="7169" r:id="rId4">
          <objectPr defaultSize="0" autoPict="0" r:id="rId5">
            <anchor moveWithCells="1">
              <from>
                <xdr:col>6</xdr:col>
                <xdr:colOff>30480</xdr:colOff>
                <xdr:row>26</xdr:row>
                <xdr:rowOff>114300</xdr:rowOff>
              </from>
              <to>
                <xdr:col>6</xdr:col>
                <xdr:colOff>601980</xdr:colOff>
                <xdr:row>29</xdr:row>
                <xdr:rowOff>106680</xdr:rowOff>
              </to>
            </anchor>
          </objectPr>
        </oleObject>
      </mc:Choice>
      <mc:Fallback>
        <oleObject progId="Acrobat.Document.DC" dvAspect="DVASPECT_ICON" shapeId="7169" r:id="rId4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FBB7-DB8B-4ECA-AF50-67F5A89E2199}">
  <dimension ref="A1:G45"/>
  <sheetViews>
    <sheetView topLeftCell="A25" zoomScaleNormal="100" workbookViewId="0">
      <selection activeCell="E50" sqref="E50"/>
    </sheetView>
  </sheetViews>
  <sheetFormatPr defaultRowHeight="11.4" x14ac:dyDescent="0.2"/>
  <cols>
    <col min="1" max="1" width="42" customWidth="1"/>
    <col min="2" max="2" width="12.875" customWidth="1"/>
    <col min="3" max="3" width="16" customWidth="1"/>
    <col min="4" max="4" width="23.125" customWidth="1"/>
    <col min="5" max="5" width="100" customWidth="1"/>
    <col min="6" max="7" width="10.125" customWidth="1"/>
  </cols>
  <sheetData>
    <row r="1" spans="1:7" s="110" customFormat="1" ht="16.649999999999999" customHeight="1" x14ac:dyDescent="0.3">
      <c r="A1" s="109" t="s">
        <v>426</v>
      </c>
      <c r="B1" s="109"/>
      <c r="C1" s="109"/>
      <c r="D1" s="109"/>
      <c r="E1" s="109"/>
      <c r="F1" s="109"/>
      <c r="G1" s="109"/>
    </row>
    <row r="2" spans="1:7" s="112" customFormat="1" ht="14.4" customHeight="1" x14ac:dyDescent="0.25">
      <c r="A2" s="111" t="s">
        <v>1</v>
      </c>
      <c r="B2" s="111"/>
      <c r="C2" s="111"/>
      <c r="D2" s="111"/>
      <c r="E2" s="111"/>
      <c r="F2" s="111"/>
      <c r="G2" s="111"/>
    </row>
    <row r="3" spans="1:7" s="112" customFormat="1" ht="14.4" customHeight="1" x14ac:dyDescent="0.25">
      <c r="A3" s="111" t="s">
        <v>110</v>
      </c>
      <c r="B3" s="111"/>
      <c r="C3" s="111"/>
      <c r="D3" s="111"/>
      <c r="E3" s="111"/>
      <c r="F3" s="111"/>
      <c r="G3" s="111"/>
    </row>
    <row r="4" spans="1:7" ht="13.35" customHeight="1" x14ac:dyDescent="0.2"/>
    <row r="5" spans="1:7" s="115" customFormat="1" ht="12.15" customHeight="1" x14ac:dyDescent="0.25">
      <c r="A5" s="113" t="s">
        <v>41</v>
      </c>
      <c r="B5" s="113" t="s">
        <v>427</v>
      </c>
      <c r="C5" s="113" t="s">
        <v>194</v>
      </c>
      <c r="D5" s="113" t="s">
        <v>3</v>
      </c>
      <c r="E5" s="113" t="s">
        <v>42</v>
      </c>
      <c r="F5" s="114" t="s">
        <v>130</v>
      </c>
      <c r="G5" s="114" t="s">
        <v>131</v>
      </c>
    </row>
    <row r="6" spans="1:7" ht="13.35" customHeight="1" x14ac:dyDescent="0.2"/>
    <row r="7" spans="1:7" s="115" customFormat="1" ht="12.15" customHeight="1" x14ac:dyDescent="0.25">
      <c r="A7" s="119" t="s">
        <v>446</v>
      </c>
      <c r="B7" s="119"/>
      <c r="C7" s="119"/>
      <c r="D7" s="119"/>
      <c r="E7" s="119"/>
      <c r="F7" s="119"/>
      <c r="G7" s="119"/>
    </row>
    <row r="8" spans="1:7" ht="10.95" customHeight="1" x14ac:dyDescent="0.2">
      <c r="A8" s="15">
        <v>45657</v>
      </c>
      <c r="B8" s="123">
        <v>1151</v>
      </c>
      <c r="C8" s="13" t="s">
        <v>205</v>
      </c>
      <c r="D8" s="13" t="s">
        <v>180</v>
      </c>
      <c r="E8" s="13" t="s">
        <v>447</v>
      </c>
      <c r="F8" s="14">
        <v>24000</v>
      </c>
      <c r="G8" s="14">
        <v>0</v>
      </c>
    </row>
    <row r="9" spans="1:7" ht="10.95" customHeight="1" x14ac:dyDescent="0.2">
      <c r="A9" s="16">
        <v>45657</v>
      </c>
      <c r="B9" s="124">
        <v>1151</v>
      </c>
      <c r="C9" s="9" t="s">
        <v>222</v>
      </c>
      <c r="D9" s="9" t="s">
        <v>25</v>
      </c>
      <c r="E9" s="9" t="s">
        <v>447</v>
      </c>
      <c r="F9" s="10">
        <v>0</v>
      </c>
      <c r="G9" s="10">
        <v>24000</v>
      </c>
    </row>
    <row r="10" spans="1:7" ht="10.95" customHeight="1" x14ac:dyDescent="0.2">
      <c r="A10" s="116" t="s">
        <v>71</v>
      </c>
      <c r="B10" s="116"/>
      <c r="C10" s="116"/>
      <c r="D10" s="116"/>
      <c r="E10" s="116"/>
      <c r="F10" s="117">
        <f>SUM(F8:F9)</f>
        <v>24000</v>
      </c>
      <c r="G10" s="117">
        <f>SUM(G8:G9)</f>
        <v>24000</v>
      </c>
    </row>
    <row r="11" spans="1:7" ht="13.35" customHeight="1" x14ac:dyDescent="0.2"/>
    <row r="12" spans="1:7" s="115" customFormat="1" ht="12.15" customHeight="1" x14ac:dyDescent="0.25">
      <c r="A12" s="119" t="s">
        <v>428</v>
      </c>
      <c r="B12" s="119"/>
      <c r="C12" s="119"/>
      <c r="D12" s="119"/>
      <c r="E12" s="119"/>
      <c r="F12" s="119"/>
      <c r="G12" s="119"/>
    </row>
    <row r="13" spans="1:7" ht="10.95" customHeight="1" x14ac:dyDescent="0.2">
      <c r="A13" s="15">
        <v>45657</v>
      </c>
      <c r="B13" s="123">
        <v>1149</v>
      </c>
      <c r="C13" s="13" t="s">
        <v>206</v>
      </c>
      <c r="D13" s="13" t="s">
        <v>182</v>
      </c>
      <c r="E13" s="13" t="s">
        <v>429</v>
      </c>
      <c r="F13" s="14">
        <v>23725</v>
      </c>
      <c r="G13" s="14">
        <v>0</v>
      </c>
    </row>
    <row r="14" spans="1:7" ht="10.95" customHeight="1" x14ac:dyDescent="0.2">
      <c r="A14" s="16">
        <v>45657</v>
      </c>
      <c r="B14" s="124">
        <v>1149</v>
      </c>
      <c r="C14" s="9" t="s">
        <v>228</v>
      </c>
      <c r="D14" s="9" t="s">
        <v>31</v>
      </c>
      <c r="E14" s="9" t="s">
        <v>429</v>
      </c>
      <c r="F14" s="10">
        <v>0</v>
      </c>
      <c r="G14" s="10">
        <v>22913.48</v>
      </c>
    </row>
    <row r="15" spans="1:7" ht="21.3" customHeight="1" x14ac:dyDescent="0.2">
      <c r="A15" s="16">
        <v>45657</v>
      </c>
      <c r="B15" s="124">
        <v>1149</v>
      </c>
      <c r="C15" s="9" t="s">
        <v>226</v>
      </c>
      <c r="D15" s="9" t="s">
        <v>20</v>
      </c>
      <c r="E15" s="118" t="s">
        <v>430</v>
      </c>
      <c r="F15" s="10">
        <v>0</v>
      </c>
      <c r="G15" s="10">
        <v>811.52</v>
      </c>
    </row>
    <row r="16" spans="1:7" ht="10.95" customHeight="1" x14ac:dyDescent="0.2">
      <c r="A16" s="116" t="s">
        <v>71</v>
      </c>
      <c r="B16" s="116"/>
      <c r="C16" s="116"/>
      <c r="D16" s="116"/>
      <c r="E16" s="116"/>
      <c r="F16" s="117">
        <f>SUM(F13:F15)</f>
        <v>23725</v>
      </c>
      <c r="G16" s="117">
        <f>SUM(G13:G15)</f>
        <v>23725</v>
      </c>
    </row>
    <row r="17" spans="1:7" ht="13.35" customHeight="1" x14ac:dyDescent="0.2"/>
    <row r="18" spans="1:7" s="115" customFormat="1" ht="12.15" customHeight="1" x14ac:dyDescent="0.25">
      <c r="A18" s="119" t="s">
        <v>431</v>
      </c>
      <c r="B18" s="119"/>
      <c r="C18" s="119"/>
      <c r="D18" s="119"/>
      <c r="E18" s="119"/>
      <c r="F18" s="119"/>
      <c r="G18" s="119"/>
    </row>
    <row r="19" spans="1:7" ht="10.95" customHeight="1" x14ac:dyDescent="0.2">
      <c r="A19" s="15">
        <v>45657</v>
      </c>
      <c r="B19" s="123">
        <v>1145</v>
      </c>
      <c r="C19" s="13" t="s">
        <v>227</v>
      </c>
      <c r="D19" s="13" t="s">
        <v>28</v>
      </c>
      <c r="E19" s="13"/>
      <c r="F19" s="14">
        <v>0</v>
      </c>
      <c r="G19" s="14">
        <v>63.33</v>
      </c>
    </row>
    <row r="20" spans="1:7" ht="10.95" customHeight="1" x14ac:dyDescent="0.2">
      <c r="A20" s="16">
        <v>45657</v>
      </c>
      <c r="B20" s="124">
        <v>1145</v>
      </c>
      <c r="C20" s="9" t="s">
        <v>210</v>
      </c>
      <c r="D20" s="9" t="s">
        <v>184</v>
      </c>
      <c r="E20" s="9"/>
      <c r="F20" s="10">
        <v>63.33</v>
      </c>
      <c r="G20" s="10">
        <v>0</v>
      </c>
    </row>
    <row r="21" spans="1:7" ht="10.95" customHeight="1" x14ac:dyDescent="0.2">
      <c r="A21" s="116" t="s">
        <v>71</v>
      </c>
      <c r="B21" s="116"/>
      <c r="C21" s="116"/>
      <c r="D21" s="116"/>
      <c r="E21" s="116"/>
      <c r="F21" s="117">
        <f>SUM(F19:F20)</f>
        <v>63.33</v>
      </c>
      <c r="G21" s="117">
        <f>SUM(G19:G20)</f>
        <v>63.33</v>
      </c>
    </row>
    <row r="22" spans="1:7" ht="13.35" customHeight="1" x14ac:dyDescent="0.2"/>
    <row r="23" spans="1:7" s="115" customFormat="1" ht="12.15" customHeight="1" x14ac:dyDescent="0.25">
      <c r="A23" s="119" t="s">
        <v>432</v>
      </c>
      <c r="B23" s="119"/>
      <c r="C23" s="119"/>
      <c r="D23" s="119"/>
      <c r="E23" s="119"/>
      <c r="F23" s="119"/>
      <c r="G23" s="119"/>
    </row>
    <row r="24" spans="1:7" ht="10.95" customHeight="1" x14ac:dyDescent="0.2">
      <c r="A24" s="15">
        <v>45657</v>
      </c>
      <c r="B24" s="123">
        <v>1138</v>
      </c>
      <c r="C24" s="13" t="s">
        <v>224</v>
      </c>
      <c r="D24" s="13" t="s">
        <v>21</v>
      </c>
      <c r="E24" s="13" t="s">
        <v>433</v>
      </c>
      <c r="F24" s="14">
        <v>0</v>
      </c>
      <c r="G24" s="14">
        <v>19720.05</v>
      </c>
    </row>
    <row r="25" spans="1:7" ht="10.95" customHeight="1" x14ac:dyDescent="0.2">
      <c r="A25" s="16">
        <v>45657</v>
      </c>
      <c r="B25" s="124">
        <v>1138</v>
      </c>
      <c r="C25" s="9" t="s">
        <v>198</v>
      </c>
      <c r="D25" s="9" t="s">
        <v>174</v>
      </c>
      <c r="E25" s="9" t="s">
        <v>433</v>
      </c>
      <c r="F25" s="10">
        <v>18662.75</v>
      </c>
      <c r="G25" s="10">
        <v>0</v>
      </c>
    </row>
    <row r="26" spans="1:7" ht="10.95" customHeight="1" x14ac:dyDescent="0.2">
      <c r="A26" s="16">
        <v>45657</v>
      </c>
      <c r="B26" s="124">
        <v>1138</v>
      </c>
      <c r="C26" s="9" t="s">
        <v>200</v>
      </c>
      <c r="D26" s="9" t="s">
        <v>173</v>
      </c>
      <c r="E26" s="9" t="s">
        <v>433</v>
      </c>
      <c r="F26" s="10">
        <v>1057.3</v>
      </c>
      <c r="G26" s="10">
        <v>0</v>
      </c>
    </row>
    <row r="27" spans="1:7" ht="10.95" customHeight="1" x14ac:dyDescent="0.2">
      <c r="A27" s="116" t="s">
        <v>71</v>
      </c>
      <c r="B27" s="116"/>
      <c r="C27" s="116"/>
      <c r="D27" s="116"/>
      <c r="E27" s="116"/>
      <c r="F27" s="117">
        <f>SUM(F24:F26)</f>
        <v>19720.05</v>
      </c>
      <c r="G27" s="117">
        <f>SUM(G24:G26)</f>
        <v>19720.05</v>
      </c>
    </row>
    <row r="28" spans="1:7" ht="13.35" customHeight="1" x14ac:dyDescent="0.2"/>
    <row r="29" spans="1:7" s="115" customFormat="1" ht="12.15" customHeight="1" x14ac:dyDescent="0.25">
      <c r="A29" s="119" t="s">
        <v>434</v>
      </c>
      <c r="B29" s="119"/>
      <c r="C29" s="119"/>
      <c r="D29" s="119"/>
      <c r="E29" s="119"/>
      <c r="F29" s="119"/>
      <c r="G29" s="119"/>
    </row>
    <row r="30" spans="1:7" ht="10.95" customHeight="1" x14ac:dyDescent="0.2">
      <c r="A30" s="15">
        <v>45322</v>
      </c>
      <c r="B30" s="123">
        <v>1133</v>
      </c>
      <c r="C30" s="13" t="s">
        <v>224</v>
      </c>
      <c r="D30" s="13" t="s">
        <v>21</v>
      </c>
      <c r="E30" s="13"/>
      <c r="F30" s="14">
        <v>19720.05</v>
      </c>
      <c r="G30" s="14">
        <v>0</v>
      </c>
    </row>
    <row r="31" spans="1:7" ht="10.95" customHeight="1" x14ac:dyDescent="0.2">
      <c r="A31" s="16">
        <v>45322</v>
      </c>
      <c r="B31" s="124">
        <v>1133</v>
      </c>
      <c r="C31" s="9" t="s">
        <v>198</v>
      </c>
      <c r="D31" s="9" t="s">
        <v>174</v>
      </c>
      <c r="E31" s="9"/>
      <c r="F31" s="10">
        <v>0</v>
      </c>
      <c r="G31" s="10">
        <v>19720.05</v>
      </c>
    </row>
    <row r="32" spans="1:7" ht="10.95" customHeight="1" x14ac:dyDescent="0.2">
      <c r="A32" s="116" t="s">
        <v>71</v>
      </c>
      <c r="B32" s="116"/>
      <c r="C32" s="116"/>
      <c r="D32" s="116"/>
      <c r="E32" s="116"/>
      <c r="F32" s="117">
        <f>SUM(F30:F31)</f>
        <v>19720.05</v>
      </c>
      <c r="G32" s="117">
        <f>SUM(G30:G31)</f>
        <v>19720.05</v>
      </c>
    </row>
    <row r="33" spans="1:7" ht="13.35" customHeight="1" x14ac:dyDescent="0.2"/>
    <row r="34" spans="1:7" s="115" customFormat="1" ht="12.15" customHeight="1" x14ac:dyDescent="0.25">
      <c r="A34" s="119" t="s">
        <v>435</v>
      </c>
      <c r="B34" s="119"/>
      <c r="C34" s="119"/>
      <c r="D34" s="119"/>
      <c r="E34" s="119"/>
      <c r="F34" s="119"/>
      <c r="G34" s="119"/>
    </row>
    <row r="35" spans="1:7" ht="21.3" customHeight="1" x14ac:dyDescent="0.2">
      <c r="A35" s="15">
        <v>45657</v>
      </c>
      <c r="B35" s="123">
        <v>1130</v>
      </c>
      <c r="C35" s="13" t="s">
        <v>204</v>
      </c>
      <c r="D35" s="13" t="s">
        <v>185</v>
      </c>
      <c r="E35" s="120" t="s">
        <v>436</v>
      </c>
      <c r="F35" s="14">
        <v>450</v>
      </c>
      <c r="G35" s="14">
        <v>0</v>
      </c>
    </row>
    <row r="36" spans="1:7" ht="10.95" customHeight="1" x14ac:dyDescent="0.2">
      <c r="A36" s="16">
        <v>45657</v>
      </c>
      <c r="B36" s="124">
        <v>1130</v>
      </c>
      <c r="C36" s="9" t="s">
        <v>204</v>
      </c>
      <c r="D36" s="9" t="s">
        <v>185</v>
      </c>
      <c r="E36" s="9" t="s">
        <v>437</v>
      </c>
      <c r="F36" s="10">
        <v>150</v>
      </c>
      <c r="G36" s="10">
        <v>0</v>
      </c>
    </row>
    <row r="37" spans="1:7" ht="21.3" customHeight="1" x14ac:dyDescent="0.2">
      <c r="A37" s="16">
        <v>45657</v>
      </c>
      <c r="B37" s="124">
        <v>1130</v>
      </c>
      <c r="C37" s="9" t="s">
        <v>204</v>
      </c>
      <c r="D37" s="9" t="s">
        <v>185</v>
      </c>
      <c r="E37" s="118" t="s">
        <v>438</v>
      </c>
      <c r="F37" s="10">
        <v>100</v>
      </c>
      <c r="G37" s="10">
        <v>0</v>
      </c>
    </row>
    <row r="38" spans="1:7" ht="31.65" customHeight="1" x14ac:dyDescent="0.2">
      <c r="A38" s="16">
        <v>45657</v>
      </c>
      <c r="B38" s="124">
        <v>1130</v>
      </c>
      <c r="C38" s="9" t="s">
        <v>204</v>
      </c>
      <c r="D38" s="9" t="s">
        <v>185</v>
      </c>
      <c r="E38" s="118" t="s">
        <v>439</v>
      </c>
      <c r="F38" s="10">
        <v>60</v>
      </c>
      <c r="G38" s="10">
        <v>0</v>
      </c>
    </row>
    <row r="39" spans="1:7" ht="31.65" customHeight="1" x14ac:dyDescent="0.2">
      <c r="A39" s="16">
        <v>45657</v>
      </c>
      <c r="B39" s="124">
        <v>1130</v>
      </c>
      <c r="C39" s="9" t="s">
        <v>204</v>
      </c>
      <c r="D39" s="9" t="s">
        <v>185</v>
      </c>
      <c r="E39" s="118" t="s">
        <v>440</v>
      </c>
      <c r="F39" s="10">
        <v>180</v>
      </c>
      <c r="G39" s="10">
        <v>0</v>
      </c>
    </row>
    <row r="40" spans="1:7" ht="21.3" customHeight="1" x14ac:dyDescent="0.2">
      <c r="A40" s="16">
        <v>45657</v>
      </c>
      <c r="B40" s="124">
        <v>1130</v>
      </c>
      <c r="C40" s="9" t="s">
        <v>204</v>
      </c>
      <c r="D40" s="9" t="s">
        <v>185</v>
      </c>
      <c r="E40" s="118" t="s">
        <v>441</v>
      </c>
      <c r="F40" s="10">
        <v>2450</v>
      </c>
      <c r="G40" s="10">
        <v>0</v>
      </c>
    </row>
    <row r="41" spans="1:7" ht="21.3" customHeight="1" x14ac:dyDescent="0.2">
      <c r="A41" s="16">
        <v>45657</v>
      </c>
      <c r="B41" s="124">
        <v>1130</v>
      </c>
      <c r="C41" s="9" t="s">
        <v>204</v>
      </c>
      <c r="D41" s="9" t="s">
        <v>185</v>
      </c>
      <c r="E41" s="118" t="s">
        <v>442</v>
      </c>
      <c r="F41" s="10">
        <v>800</v>
      </c>
      <c r="G41" s="10">
        <v>0</v>
      </c>
    </row>
    <row r="42" spans="1:7" ht="10.95" customHeight="1" x14ac:dyDescent="0.2">
      <c r="A42" s="16">
        <v>45657</v>
      </c>
      <c r="B42" s="124">
        <v>1130</v>
      </c>
      <c r="C42" s="9" t="s">
        <v>226</v>
      </c>
      <c r="D42" s="9" t="s">
        <v>20</v>
      </c>
      <c r="E42" s="9"/>
      <c r="F42" s="10">
        <v>0</v>
      </c>
      <c r="G42" s="10">
        <v>4190</v>
      </c>
    </row>
    <row r="43" spans="1:7" ht="10.95" customHeight="1" x14ac:dyDescent="0.2">
      <c r="A43" s="116" t="s">
        <v>71</v>
      </c>
      <c r="B43" s="116"/>
      <c r="C43" s="116"/>
      <c r="D43" s="116"/>
      <c r="E43" s="116"/>
      <c r="F43" s="117">
        <f>SUM(F35:F42)</f>
        <v>4190</v>
      </c>
      <c r="G43" s="117">
        <f>SUM(G35:G42)</f>
        <v>4190</v>
      </c>
    </row>
    <row r="44" spans="1:7" ht="13.35" customHeight="1" x14ac:dyDescent="0.2"/>
    <row r="45" spans="1:7" ht="10.95" customHeight="1" x14ac:dyDescent="0.2">
      <c r="A45" s="121" t="s">
        <v>71</v>
      </c>
      <c r="B45" s="121"/>
      <c r="C45" s="121"/>
      <c r="D45" s="121"/>
      <c r="E45" s="121"/>
      <c r="F45" s="122">
        <f>SUM(F10,F16,F21,F27,F32,F43)</f>
        <v>91418.430000000008</v>
      </c>
      <c r="G45" s="122">
        <f>SUM(G10,G16,G21,G27,G32,G43)</f>
        <v>91418.430000000008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TB</vt:lpstr>
      <vt:lpstr>PL</vt:lpstr>
      <vt:lpstr>BS</vt:lpstr>
      <vt:lpstr>GL</vt:lpstr>
      <vt:lpstr>DBS</vt:lpstr>
      <vt:lpstr>Prepayment</vt:lpstr>
      <vt:lpstr>FA</vt:lpstr>
      <vt:lpstr>AP Detail</vt:lpstr>
      <vt:lpstr>Amount due to shareholders</vt:lpstr>
      <vt:lpstr>Other AP</vt:lpstr>
      <vt:lpstr>GST - Checking</vt:lpstr>
      <vt:lpstr>Property Loan</vt:lpstr>
      <vt:lpstr>Journal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Zhang</dc:creator>
  <cp:lastModifiedBy>ChauLeng Chong</cp:lastModifiedBy>
  <dcterms:created xsi:type="dcterms:W3CDTF">2025-02-07T08:10:42Z</dcterms:created>
  <dcterms:modified xsi:type="dcterms:W3CDTF">2026-06-16T06:26:49Z</dcterms:modified>
</cp:coreProperties>
</file>