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4115D0AD-3DE2-4320-94FB-9572E7E516E6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Wärmegestehungskosten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7" i="2" l="1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I107" i="2"/>
  <c r="G107" i="2"/>
  <c r="AB72" i="2"/>
  <c r="Z72" i="2"/>
  <c r="Y72" i="2"/>
  <c r="X72" i="2"/>
  <c r="V72" i="2"/>
  <c r="U72" i="2"/>
  <c r="T72" i="2"/>
  <c r="S72" i="2"/>
  <c r="Q72" i="2"/>
  <c r="O72" i="2"/>
  <c r="N72" i="2"/>
  <c r="M72" i="2"/>
  <c r="K72" i="2"/>
  <c r="J72" i="2"/>
  <c r="I72" i="2"/>
  <c r="AB70" i="2"/>
  <c r="Z70" i="2"/>
  <c r="Y70" i="2"/>
  <c r="X70" i="2"/>
  <c r="V70" i="2"/>
  <c r="U70" i="2"/>
  <c r="T70" i="2"/>
  <c r="S70" i="2"/>
  <c r="Q70" i="2"/>
  <c r="O70" i="2"/>
  <c r="N70" i="2"/>
  <c r="M70" i="2"/>
  <c r="K70" i="2"/>
  <c r="J70" i="2"/>
  <c r="I70" i="2"/>
  <c r="AB69" i="2"/>
  <c r="Z69" i="2"/>
  <c r="Y69" i="2"/>
  <c r="X69" i="2"/>
  <c r="V69" i="2"/>
  <c r="U69" i="2"/>
  <c r="T69" i="2"/>
  <c r="S69" i="2"/>
  <c r="Q69" i="2"/>
  <c r="O69" i="2"/>
  <c r="N69" i="2"/>
  <c r="M69" i="2"/>
  <c r="K69" i="2"/>
  <c r="J69" i="2"/>
  <c r="I69" i="2"/>
  <c r="AE87" i="2" l="1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F88" i="2"/>
  <c r="AG88" i="2"/>
  <c r="AH88" i="2"/>
  <c r="AI88" i="2"/>
  <c r="AJ88" i="2"/>
  <c r="AK88" i="2"/>
  <c r="AL88" i="2"/>
  <c r="AM88" i="2"/>
  <c r="AN88" i="2"/>
  <c r="AP88" i="2"/>
  <c r="AQ88" i="2"/>
  <c r="AR88" i="2"/>
  <c r="AS88" i="2"/>
  <c r="AT88" i="2"/>
  <c r="AU88" i="2"/>
  <c r="AV88" i="2"/>
  <c r="AW88" i="2"/>
  <c r="AF86" i="2"/>
  <c r="AG86" i="2"/>
  <c r="AI86" i="2"/>
  <c r="AJ86" i="2"/>
  <c r="AK86" i="2"/>
  <c r="AL86" i="2"/>
  <c r="AM86" i="2"/>
  <c r="AN86" i="2"/>
  <c r="AP86" i="2"/>
  <c r="AQ86" i="2"/>
  <c r="AR86" i="2"/>
  <c r="AT86" i="2"/>
  <c r="AU86" i="2"/>
  <c r="AV86" i="2"/>
  <c r="AW86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G83" i="2"/>
  <c r="AK83" i="2"/>
  <c r="AM83" i="2"/>
  <c r="AR83" i="2"/>
  <c r="AV83" i="2"/>
  <c r="AG81" i="2"/>
  <c r="AK81" i="2"/>
  <c r="AM81" i="2"/>
  <c r="AR81" i="2"/>
  <c r="AV81" i="2"/>
  <c r="AG80" i="2"/>
  <c r="AK80" i="2"/>
  <c r="AM80" i="2"/>
  <c r="AR80" i="2"/>
  <c r="AV80" i="2"/>
  <c r="K80" i="2" l="1"/>
  <c r="AF80" i="2" s="1"/>
  <c r="T80" i="2"/>
  <c r="Y80" i="2"/>
  <c r="Z80" i="2"/>
  <c r="AU80" i="2" s="1"/>
  <c r="M80" i="2"/>
  <c r="AH80" i="2" s="1"/>
  <c r="U80" i="2"/>
  <c r="O80" i="2"/>
  <c r="AJ80" i="2" s="1"/>
  <c r="N80" i="2"/>
  <c r="X80" i="2"/>
  <c r="I80" i="2"/>
  <c r="Q80" i="2"/>
  <c r="AL80" i="2" s="1"/>
  <c r="J80" i="2"/>
  <c r="V80" i="2"/>
  <c r="AQ80" i="2" s="1"/>
  <c r="S80" i="2"/>
  <c r="AN80" i="2" s="1"/>
  <c r="AB80" i="2"/>
  <c r="AW80" i="2" s="1"/>
  <c r="U81" i="2" l="1"/>
  <c r="Y81" i="2"/>
  <c r="AT81" i="2" s="1"/>
  <c r="T81" i="2"/>
  <c r="AO81" i="2" s="1"/>
  <c r="K81" i="2"/>
  <c r="I81" i="2"/>
  <c r="AB81" i="2"/>
  <c r="V81" i="2"/>
  <c r="O81" i="2"/>
  <c r="Q81" i="2"/>
  <c r="AE80" i="2"/>
  <c r="AD80" i="2"/>
  <c r="AI80" i="2"/>
  <c r="AP80" i="2"/>
  <c r="AO80" i="2"/>
  <c r="X81" i="2"/>
  <c r="M81" i="2"/>
  <c r="S81" i="2"/>
  <c r="Z81" i="2"/>
  <c r="N81" i="2"/>
  <c r="AS80" i="2"/>
  <c r="AT80" i="2"/>
  <c r="AI81" i="2" l="1"/>
  <c r="AL81" i="2"/>
  <c r="AP81" i="2"/>
  <c r="AH81" i="2"/>
  <c r="AQ81" i="2"/>
  <c r="AJ81" i="2"/>
  <c r="AW81" i="2"/>
  <c r="AF81" i="2"/>
  <c r="AU81" i="2"/>
  <c r="AD81" i="2"/>
  <c r="AN81" i="2"/>
  <c r="AS81" i="2"/>
  <c r="J81" i="2" l="1"/>
  <c r="AE81" i="2" s="1"/>
  <c r="I83" i="2" l="1"/>
  <c r="Q83" i="2" l="1"/>
  <c r="S83" i="2"/>
  <c r="AD83" i="2"/>
  <c r="I84" i="2"/>
  <c r="AL83" i="2" l="1"/>
  <c r="Q84" i="2"/>
  <c r="S84" i="2"/>
  <c r="AN83" i="2"/>
  <c r="AB83" i="2"/>
  <c r="AW83" i="2" l="1"/>
  <c r="AB84" i="2"/>
  <c r="J83" i="2" l="1"/>
  <c r="U83" i="2" l="1"/>
  <c r="K83" i="2"/>
  <c r="O83" i="2"/>
  <c r="V83" i="2"/>
  <c r="N83" i="2"/>
  <c r="J84" i="2"/>
  <c r="AE83" i="2"/>
  <c r="T83" i="2"/>
  <c r="X83" i="2" l="1"/>
  <c r="Z83" i="2"/>
  <c r="AI83" i="2"/>
  <c r="N84" i="2"/>
  <c r="U84" i="2"/>
  <c r="AP83" i="2"/>
  <c r="Y83" i="2"/>
  <c r="AJ83" i="2"/>
  <c r="O84" i="2"/>
  <c r="M83" i="2"/>
  <c r="AO83" i="2"/>
  <c r="T84" i="2"/>
  <c r="AQ83" i="2"/>
  <c r="V84" i="2"/>
  <c r="K84" i="2"/>
  <c r="AF83" i="2"/>
  <c r="T86" i="2" l="1"/>
  <c r="AU83" i="2"/>
  <c r="Z84" i="2"/>
  <c r="AH83" i="2"/>
  <c r="M84" i="2"/>
  <c r="M86" i="2" s="1"/>
  <c r="X84" i="2"/>
  <c r="AS83" i="2"/>
  <c r="J86" i="2"/>
  <c r="AT83" i="2"/>
  <c r="Y84" i="2"/>
  <c r="T88" i="2" s="1"/>
  <c r="X86" i="2" l="1"/>
  <c r="J88" i="2"/>
  <c r="S45" i="2" l="1"/>
  <c r="S104" i="2" s="1"/>
  <c r="L101" i="2"/>
  <c r="P101" i="2"/>
  <c r="R101" i="2"/>
  <c r="W101" i="2"/>
  <c r="AA101" i="2"/>
  <c r="L102" i="2"/>
  <c r="P102" i="2"/>
  <c r="R102" i="2"/>
  <c r="W102" i="2"/>
  <c r="AA102" i="2"/>
  <c r="L103" i="2"/>
  <c r="P103" i="2"/>
  <c r="R103" i="2"/>
  <c r="W103" i="2"/>
  <c r="AA103" i="2"/>
  <c r="L104" i="2"/>
  <c r="P104" i="2"/>
  <c r="R104" i="2"/>
  <c r="W104" i="2"/>
  <c r="AA104" i="2"/>
  <c r="L105" i="2"/>
  <c r="P105" i="2"/>
  <c r="R105" i="2"/>
  <c r="W105" i="2"/>
  <c r="AA105" i="2"/>
  <c r="L106" i="2"/>
  <c r="P106" i="2"/>
  <c r="R106" i="2"/>
  <c r="W106" i="2"/>
  <c r="AA106" i="2"/>
  <c r="I22" i="2"/>
  <c r="I102" i="2" l="1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I100" i="2"/>
  <c r="G106" i="2"/>
  <c r="G105" i="2"/>
  <c r="G104" i="2"/>
  <c r="G103" i="2"/>
  <c r="G102" i="2"/>
  <c r="G101" i="2"/>
  <c r="G94" i="2"/>
  <c r="G95" i="2"/>
  <c r="G96" i="2"/>
  <c r="G97" i="2"/>
  <c r="G98" i="2"/>
  <c r="G93" i="2"/>
  <c r="I92" i="2"/>
  <c r="J92" i="2"/>
  <c r="K92" i="2"/>
  <c r="L92" i="2"/>
  <c r="L93" i="2"/>
  <c r="L94" i="2"/>
  <c r="L95" i="2"/>
  <c r="L96" i="2"/>
  <c r="L97" i="2"/>
  <c r="L98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M92" i="2"/>
  <c r="P93" i="2"/>
  <c r="R93" i="2"/>
  <c r="W93" i="2"/>
  <c r="AA93" i="2"/>
  <c r="P94" i="2"/>
  <c r="R94" i="2"/>
  <c r="W94" i="2"/>
  <c r="AA94" i="2"/>
  <c r="P95" i="2"/>
  <c r="R95" i="2"/>
  <c r="W95" i="2"/>
  <c r="AA95" i="2"/>
  <c r="P96" i="2"/>
  <c r="R96" i="2"/>
  <c r="W96" i="2"/>
  <c r="AA96" i="2"/>
  <c r="P97" i="2"/>
  <c r="R97" i="2"/>
  <c r="W97" i="2"/>
  <c r="AA97" i="2"/>
  <c r="P98" i="2"/>
  <c r="R98" i="2"/>
  <c r="W98" i="2"/>
  <c r="AA98" i="2"/>
  <c r="AG59" i="2" l="1"/>
  <c r="AK59" i="2"/>
  <c r="AM59" i="2"/>
  <c r="AR59" i="2"/>
  <c r="AV59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G61" i="2"/>
  <c r="AK61" i="2"/>
  <c r="AM61" i="2"/>
  <c r="AR61" i="2"/>
  <c r="AV61" i="2"/>
  <c r="AG62" i="2"/>
  <c r="AK62" i="2"/>
  <c r="AM62" i="2"/>
  <c r="AR62" i="2"/>
  <c r="AV62" i="2"/>
  <c r="AG58" i="2"/>
  <c r="AK58" i="2"/>
  <c r="AM58" i="2"/>
  <c r="AR58" i="2"/>
  <c r="AV58" i="2"/>
  <c r="AB98" i="2"/>
  <c r="Z98" i="2"/>
  <c r="Y98" i="2"/>
  <c r="X98" i="2"/>
  <c r="V98" i="2"/>
  <c r="U98" i="2"/>
  <c r="T98" i="2"/>
  <c r="S98" i="2"/>
  <c r="Q98" i="2"/>
  <c r="O98" i="2"/>
  <c r="N98" i="2"/>
  <c r="M98" i="2"/>
  <c r="K98" i="2"/>
  <c r="J98" i="2"/>
  <c r="I98" i="2"/>
  <c r="AB106" i="2"/>
  <c r="Z106" i="2"/>
  <c r="Y106" i="2"/>
  <c r="X106" i="2"/>
  <c r="V106" i="2"/>
  <c r="U106" i="2"/>
  <c r="T106" i="2"/>
  <c r="S106" i="2"/>
  <c r="Q106" i="2"/>
  <c r="O106" i="2"/>
  <c r="N106" i="2"/>
  <c r="M106" i="2"/>
  <c r="K106" i="2"/>
  <c r="I106" i="2"/>
  <c r="AB59" i="2"/>
  <c r="Z59" i="2"/>
  <c r="Y59" i="2"/>
  <c r="X59" i="2"/>
  <c r="V59" i="2"/>
  <c r="U59" i="2"/>
  <c r="T59" i="2"/>
  <c r="S59" i="2"/>
  <c r="Q59" i="2"/>
  <c r="O59" i="2"/>
  <c r="N59" i="2"/>
  <c r="M59" i="2"/>
  <c r="K59" i="2"/>
  <c r="J59" i="2"/>
  <c r="I59" i="2"/>
  <c r="AB58" i="2"/>
  <c r="Z58" i="2"/>
  <c r="Y58" i="2"/>
  <c r="X58" i="2"/>
  <c r="V58" i="2"/>
  <c r="U58" i="2"/>
  <c r="T58" i="2"/>
  <c r="S58" i="2"/>
  <c r="Q58" i="2"/>
  <c r="O58" i="2"/>
  <c r="N58" i="2"/>
  <c r="M58" i="2"/>
  <c r="K58" i="2"/>
  <c r="J58" i="2"/>
  <c r="I58" i="2"/>
  <c r="AB46" i="2"/>
  <c r="AB96" i="2" s="1"/>
  <c r="Z46" i="2"/>
  <c r="Z96" i="2" s="1"/>
  <c r="Y46" i="2"/>
  <c r="Y96" i="2" s="1"/>
  <c r="X46" i="2"/>
  <c r="X96" i="2" s="1"/>
  <c r="V46" i="2"/>
  <c r="V96" i="2" s="1"/>
  <c r="U46" i="2"/>
  <c r="U96" i="2" s="1"/>
  <c r="T46" i="2"/>
  <c r="T96" i="2" s="1"/>
  <c r="S46" i="2"/>
  <c r="S96" i="2" s="1"/>
  <c r="Q46" i="2"/>
  <c r="Q96" i="2" s="1"/>
  <c r="O46" i="2"/>
  <c r="O96" i="2" s="1"/>
  <c r="N46" i="2"/>
  <c r="N96" i="2" s="1"/>
  <c r="M46" i="2"/>
  <c r="M96" i="2" s="1"/>
  <c r="K46" i="2"/>
  <c r="K96" i="2" s="1"/>
  <c r="J46" i="2"/>
  <c r="J96" i="2" s="1"/>
  <c r="I46" i="2"/>
  <c r="I96" i="2" s="1"/>
  <c r="AB45" i="2"/>
  <c r="AB104" i="2" s="1"/>
  <c r="Z45" i="2"/>
  <c r="Z104" i="2" s="1"/>
  <c r="Y45" i="2"/>
  <c r="Y104" i="2" s="1"/>
  <c r="X45" i="2"/>
  <c r="X104" i="2" s="1"/>
  <c r="V45" i="2"/>
  <c r="V104" i="2" s="1"/>
  <c r="U45" i="2"/>
  <c r="U104" i="2" s="1"/>
  <c r="T45" i="2"/>
  <c r="T104" i="2" s="1"/>
  <c r="Q45" i="2"/>
  <c r="Q104" i="2" s="1"/>
  <c r="O45" i="2"/>
  <c r="O104" i="2" s="1"/>
  <c r="N45" i="2"/>
  <c r="N104" i="2" s="1"/>
  <c r="M45" i="2"/>
  <c r="M104" i="2" s="1"/>
  <c r="K45" i="2"/>
  <c r="K104" i="2" s="1"/>
  <c r="J45" i="2"/>
  <c r="J104" i="2" s="1"/>
  <c r="I45" i="2"/>
  <c r="AB35" i="2"/>
  <c r="AB95" i="2" s="1"/>
  <c r="Z35" i="2"/>
  <c r="Z95" i="2" s="1"/>
  <c r="Y35" i="2"/>
  <c r="Y95" i="2" s="1"/>
  <c r="X35" i="2"/>
  <c r="X95" i="2" s="1"/>
  <c r="V35" i="2"/>
  <c r="V95" i="2" s="1"/>
  <c r="U35" i="2"/>
  <c r="U95" i="2" s="1"/>
  <c r="T35" i="2"/>
  <c r="T95" i="2" s="1"/>
  <c r="S35" i="2"/>
  <c r="S95" i="2" s="1"/>
  <c r="Q35" i="2"/>
  <c r="Q95" i="2" s="1"/>
  <c r="O35" i="2"/>
  <c r="O95" i="2" s="1"/>
  <c r="N35" i="2"/>
  <c r="N95" i="2" s="1"/>
  <c r="M35" i="2"/>
  <c r="M95" i="2" s="1"/>
  <c r="K35" i="2"/>
  <c r="K95" i="2" s="1"/>
  <c r="J35" i="2"/>
  <c r="J95" i="2" s="1"/>
  <c r="I35" i="2"/>
  <c r="I95" i="2" s="1"/>
  <c r="AB34" i="2"/>
  <c r="AB103" i="2" s="1"/>
  <c r="Z34" i="2"/>
  <c r="Z103" i="2" s="1"/>
  <c r="Y34" i="2"/>
  <c r="Y103" i="2" s="1"/>
  <c r="X34" i="2"/>
  <c r="X103" i="2" s="1"/>
  <c r="V34" i="2"/>
  <c r="V103" i="2" s="1"/>
  <c r="U34" i="2"/>
  <c r="U103" i="2" s="1"/>
  <c r="T34" i="2"/>
  <c r="T103" i="2" s="1"/>
  <c r="S34" i="2"/>
  <c r="S103" i="2" s="1"/>
  <c r="Q34" i="2"/>
  <c r="Q103" i="2" s="1"/>
  <c r="O34" i="2"/>
  <c r="O103" i="2" s="1"/>
  <c r="N34" i="2"/>
  <c r="N103" i="2" s="1"/>
  <c r="M34" i="2"/>
  <c r="M103" i="2" s="1"/>
  <c r="K34" i="2"/>
  <c r="K103" i="2" s="1"/>
  <c r="J34" i="2"/>
  <c r="J103" i="2" s="1"/>
  <c r="I34" i="2"/>
  <c r="AB23" i="2"/>
  <c r="AB94" i="2" s="1"/>
  <c r="Z23" i="2"/>
  <c r="Z94" i="2" s="1"/>
  <c r="Y23" i="2"/>
  <c r="Y94" i="2" s="1"/>
  <c r="X23" i="2"/>
  <c r="X94" i="2" s="1"/>
  <c r="V23" i="2"/>
  <c r="V94" i="2" s="1"/>
  <c r="U23" i="2"/>
  <c r="U94" i="2" s="1"/>
  <c r="T23" i="2"/>
  <c r="T94" i="2" s="1"/>
  <c r="S23" i="2"/>
  <c r="S94" i="2" s="1"/>
  <c r="Q23" i="2"/>
  <c r="Q94" i="2" s="1"/>
  <c r="O23" i="2"/>
  <c r="O94" i="2" s="1"/>
  <c r="N23" i="2"/>
  <c r="N94" i="2" s="1"/>
  <c r="M23" i="2"/>
  <c r="M94" i="2" s="1"/>
  <c r="K23" i="2"/>
  <c r="K94" i="2" s="1"/>
  <c r="J23" i="2"/>
  <c r="J94" i="2" s="1"/>
  <c r="I23" i="2"/>
  <c r="I94" i="2" s="1"/>
  <c r="AB22" i="2"/>
  <c r="AB102" i="2" s="1"/>
  <c r="Z22" i="2"/>
  <c r="Z102" i="2" s="1"/>
  <c r="Y22" i="2"/>
  <c r="Y102" i="2" s="1"/>
  <c r="X22" i="2"/>
  <c r="X102" i="2" s="1"/>
  <c r="V22" i="2"/>
  <c r="V102" i="2" s="1"/>
  <c r="U22" i="2"/>
  <c r="U102" i="2" s="1"/>
  <c r="T22" i="2"/>
  <c r="T102" i="2" s="1"/>
  <c r="S22" i="2"/>
  <c r="S102" i="2" s="1"/>
  <c r="Q22" i="2"/>
  <c r="Q102" i="2" s="1"/>
  <c r="O22" i="2"/>
  <c r="O102" i="2" s="1"/>
  <c r="N22" i="2"/>
  <c r="N102" i="2" s="1"/>
  <c r="M22" i="2"/>
  <c r="M102" i="2" s="1"/>
  <c r="K22" i="2"/>
  <c r="K102" i="2" s="1"/>
  <c r="J22" i="2"/>
  <c r="I12" i="2"/>
  <c r="I93" i="2" s="1"/>
  <c r="J12" i="2"/>
  <c r="J93" i="2" s="1"/>
  <c r="K12" i="2"/>
  <c r="K93" i="2" s="1"/>
  <c r="AB12" i="2"/>
  <c r="AB93" i="2" s="1"/>
  <c r="Z12" i="2"/>
  <c r="Z93" i="2" s="1"/>
  <c r="Y12" i="2"/>
  <c r="Y93" i="2" s="1"/>
  <c r="X12" i="2"/>
  <c r="X93" i="2" s="1"/>
  <c r="V12" i="2"/>
  <c r="V93" i="2" s="1"/>
  <c r="U12" i="2"/>
  <c r="U93" i="2" s="1"/>
  <c r="T12" i="2"/>
  <c r="T93" i="2" s="1"/>
  <c r="S12" i="2"/>
  <c r="Q12" i="2"/>
  <c r="Q93" i="2" s="1"/>
  <c r="N12" i="2"/>
  <c r="N93" i="2" s="1"/>
  <c r="O12" i="2"/>
  <c r="O93" i="2" s="1"/>
  <c r="M12" i="2"/>
  <c r="M93" i="2" s="1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F53" i="2"/>
  <c r="AG53" i="2"/>
  <c r="AH53" i="2"/>
  <c r="AI53" i="2"/>
  <c r="AJ53" i="2"/>
  <c r="AK53" i="2"/>
  <c r="AL53" i="2"/>
  <c r="AM53" i="2"/>
  <c r="AN53" i="2"/>
  <c r="AP53" i="2"/>
  <c r="AQ53" i="2"/>
  <c r="AR53" i="2"/>
  <c r="AS53" i="2"/>
  <c r="AT53" i="2"/>
  <c r="AU53" i="2"/>
  <c r="AV53" i="2"/>
  <c r="AW53" i="2"/>
  <c r="AF51" i="2"/>
  <c r="AG51" i="2"/>
  <c r="AI51" i="2"/>
  <c r="AJ51" i="2"/>
  <c r="AK51" i="2"/>
  <c r="AL51" i="2"/>
  <c r="AM51" i="2"/>
  <c r="AN51" i="2"/>
  <c r="AP51" i="2"/>
  <c r="AQ51" i="2"/>
  <c r="AR51" i="2"/>
  <c r="AT51" i="2"/>
  <c r="AU51" i="2"/>
  <c r="AV51" i="2"/>
  <c r="AW51" i="2"/>
  <c r="AG48" i="2"/>
  <c r="AK48" i="2"/>
  <c r="AM48" i="2"/>
  <c r="AR48" i="2"/>
  <c r="AV48" i="2"/>
  <c r="AG46" i="2"/>
  <c r="AK46" i="2"/>
  <c r="AM46" i="2"/>
  <c r="AR46" i="2"/>
  <c r="AV46" i="2"/>
  <c r="AG45" i="2"/>
  <c r="AK45" i="2"/>
  <c r="AM45" i="2"/>
  <c r="AR45" i="2"/>
  <c r="AV45" i="2"/>
  <c r="J102" i="2" l="1"/>
  <c r="AC22" i="2"/>
  <c r="I105" i="2"/>
  <c r="N105" i="2"/>
  <c r="T105" i="2"/>
  <c r="Y105" i="2"/>
  <c r="J97" i="2"/>
  <c r="O97" i="2"/>
  <c r="U97" i="2"/>
  <c r="Z97" i="2"/>
  <c r="AC34" i="2"/>
  <c r="I103" i="2"/>
  <c r="J105" i="2"/>
  <c r="O105" i="2"/>
  <c r="U105" i="2"/>
  <c r="Z105" i="2"/>
  <c r="K97" i="2"/>
  <c r="Q97" i="2"/>
  <c r="V97" i="2"/>
  <c r="AB97" i="2"/>
  <c r="K105" i="2"/>
  <c r="Q105" i="2"/>
  <c r="V105" i="2"/>
  <c r="AB105" i="2"/>
  <c r="M97" i="2"/>
  <c r="S97" i="2"/>
  <c r="X97" i="2"/>
  <c r="M105" i="2"/>
  <c r="S105" i="2"/>
  <c r="X105" i="2"/>
  <c r="I97" i="2"/>
  <c r="N97" i="2"/>
  <c r="T97" i="2"/>
  <c r="Y97" i="2"/>
  <c r="J73" i="2"/>
  <c r="J106" i="2"/>
  <c r="AC45" i="2"/>
  <c r="I104" i="2"/>
  <c r="AN59" i="2"/>
  <c r="S93" i="2"/>
  <c r="AD59" i="2"/>
  <c r="AI59" i="2"/>
  <c r="AO59" i="2"/>
  <c r="AT59" i="2"/>
  <c r="AE59" i="2"/>
  <c r="AJ59" i="2"/>
  <c r="AP59" i="2"/>
  <c r="AU59" i="2"/>
  <c r="AF59" i="2"/>
  <c r="AL59" i="2"/>
  <c r="AQ59" i="2"/>
  <c r="AW59" i="2"/>
  <c r="AH59" i="2"/>
  <c r="AS59" i="2"/>
  <c r="AB14" i="2"/>
  <c r="Z14" i="2"/>
  <c r="Y14" i="2"/>
  <c r="X14" i="2"/>
  <c r="V14" i="2"/>
  <c r="U14" i="2"/>
  <c r="T14" i="2"/>
  <c r="S14" i="2"/>
  <c r="Q14" i="2"/>
  <c r="O14" i="2"/>
  <c r="N14" i="2"/>
  <c r="M14" i="2"/>
  <c r="K14" i="2"/>
  <c r="J14" i="2"/>
  <c r="I14" i="2"/>
  <c r="AB11" i="2"/>
  <c r="Z11" i="2"/>
  <c r="Y11" i="2"/>
  <c r="X11" i="2"/>
  <c r="V11" i="2"/>
  <c r="U11" i="2"/>
  <c r="T11" i="2"/>
  <c r="S11" i="2"/>
  <c r="Q11" i="2"/>
  <c r="O11" i="2"/>
  <c r="N11" i="2"/>
  <c r="M11" i="2"/>
  <c r="K11" i="2"/>
  <c r="J11" i="2"/>
  <c r="I11" i="2"/>
  <c r="I101" i="2" l="1"/>
  <c r="AC11" i="2"/>
  <c r="AI58" i="2"/>
  <c r="N101" i="2"/>
  <c r="AO58" i="2"/>
  <c r="T101" i="2"/>
  <c r="AT58" i="2"/>
  <c r="Y101" i="2"/>
  <c r="AJ58" i="2"/>
  <c r="O101" i="2"/>
  <c r="AP58" i="2"/>
  <c r="U101" i="2"/>
  <c r="AU58" i="2"/>
  <c r="Z101" i="2"/>
  <c r="AF58" i="2"/>
  <c r="K101" i="2"/>
  <c r="AL58" i="2"/>
  <c r="Q101" i="2"/>
  <c r="AQ58" i="2"/>
  <c r="V101" i="2"/>
  <c r="AW58" i="2"/>
  <c r="AB101" i="2"/>
  <c r="AE58" i="2"/>
  <c r="J101" i="2"/>
  <c r="AH58" i="2"/>
  <c r="M101" i="2"/>
  <c r="AN58" i="2"/>
  <c r="S101" i="2"/>
  <c r="AS58" i="2"/>
  <c r="X101" i="2"/>
  <c r="J15" i="2"/>
  <c r="O15" i="2"/>
  <c r="U15" i="2"/>
  <c r="Z15" i="2"/>
  <c r="I15" i="2"/>
  <c r="N15" i="2"/>
  <c r="K15" i="2"/>
  <c r="Q15" i="2"/>
  <c r="V15" i="2"/>
  <c r="AB15" i="2"/>
  <c r="M15" i="2"/>
  <c r="S15" i="2"/>
  <c r="X15" i="2"/>
  <c r="T15" i="2"/>
  <c r="Y15" i="2"/>
  <c r="AB37" i="2" l="1"/>
  <c r="AB38" i="2" s="1"/>
  <c r="Z37" i="2"/>
  <c r="Z38" i="2" s="1"/>
  <c r="Y37" i="2"/>
  <c r="Y38" i="2" s="1"/>
  <c r="X37" i="2"/>
  <c r="V37" i="2"/>
  <c r="V38" i="2" s="1"/>
  <c r="U37" i="2"/>
  <c r="U38" i="2" s="1"/>
  <c r="T37" i="2"/>
  <c r="T38" i="2" s="1"/>
  <c r="S37" i="2"/>
  <c r="S38" i="2" s="1"/>
  <c r="Q37" i="2"/>
  <c r="Q38" i="2" s="1"/>
  <c r="O37" i="2"/>
  <c r="O38" i="2" s="1"/>
  <c r="N37" i="2"/>
  <c r="N38" i="2" s="1"/>
  <c r="M37" i="2"/>
  <c r="K37" i="2"/>
  <c r="K38" i="2" s="1"/>
  <c r="J37" i="2"/>
  <c r="J38" i="2" s="1"/>
  <c r="I37" i="2"/>
  <c r="I38" i="2" s="1"/>
  <c r="AF45" i="2"/>
  <c r="AJ45" i="2"/>
  <c r="AL45" i="2"/>
  <c r="AN45" i="2"/>
  <c r="AO45" i="2"/>
  <c r="AQ45" i="2"/>
  <c r="AS45" i="2"/>
  <c r="AT45" i="2"/>
  <c r="AW45" i="2"/>
  <c r="AD46" i="2"/>
  <c r="AE46" i="2"/>
  <c r="AH46" i="2"/>
  <c r="AI46" i="2"/>
  <c r="AJ46" i="2"/>
  <c r="AN46" i="2"/>
  <c r="AP46" i="2"/>
  <c r="AS46" i="2"/>
  <c r="AT46" i="2"/>
  <c r="AU46" i="2"/>
  <c r="I48" i="2"/>
  <c r="I49" i="2" s="1"/>
  <c r="J48" i="2"/>
  <c r="K48" i="2"/>
  <c r="M48" i="2"/>
  <c r="N48" i="2"/>
  <c r="N49" i="2" s="1"/>
  <c r="O48" i="2"/>
  <c r="Q48" i="2"/>
  <c r="S48" i="2"/>
  <c r="T48" i="2"/>
  <c r="T49" i="2" s="1"/>
  <c r="U48" i="2"/>
  <c r="V48" i="2"/>
  <c r="V49" i="2" s="1"/>
  <c r="X48" i="2"/>
  <c r="Y48" i="2"/>
  <c r="Y49" i="2" s="1"/>
  <c r="Z48" i="2"/>
  <c r="AB48" i="2"/>
  <c r="AB49" i="2" s="1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F77" i="2"/>
  <c r="AG77" i="2"/>
  <c r="AH77" i="2"/>
  <c r="AI77" i="2"/>
  <c r="AJ77" i="2"/>
  <c r="AK77" i="2"/>
  <c r="AL77" i="2"/>
  <c r="AM77" i="2"/>
  <c r="AN77" i="2"/>
  <c r="AP77" i="2"/>
  <c r="AQ77" i="2"/>
  <c r="AR77" i="2"/>
  <c r="AS77" i="2"/>
  <c r="AT77" i="2"/>
  <c r="AU77" i="2"/>
  <c r="AV77" i="2"/>
  <c r="AW77" i="2"/>
  <c r="AF75" i="2"/>
  <c r="AG75" i="2"/>
  <c r="AI75" i="2"/>
  <c r="AJ75" i="2"/>
  <c r="AK75" i="2"/>
  <c r="AL75" i="2"/>
  <c r="AM75" i="2"/>
  <c r="AN75" i="2"/>
  <c r="AP75" i="2"/>
  <c r="AQ75" i="2"/>
  <c r="AR75" i="2"/>
  <c r="AT75" i="2"/>
  <c r="AU75" i="2"/>
  <c r="AV75" i="2"/>
  <c r="AW75" i="2"/>
  <c r="AR72" i="2"/>
  <c r="AV72" i="2"/>
  <c r="AG69" i="2"/>
  <c r="AK69" i="2"/>
  <c r="AM69" i="2"/>
  <c r="AR69" i="2"/>
  <c r="AV69" i="2"/>
  <c r="AG70" i="2"/>
  <c r="AK70" i="2"/>
  <c r="AM70" i="2"/>
  <c r="AR70" i="2"/>
  <c r="AV70" i="2"/>
  <c r="AD58" i="2"/>
  <c r="AP48" i="2" l="1"/>
  <c r="U49" i="2"/>
  <c r="AJ48" i="2"/>
  <c r="O49" i="2"/>
  <c r="X40" i="2"/>
  <c r="X38" i="2"/>
  <c r="AS48" i="2"/>
  <c r="X49" i="2"/>
  <c r="AN48" i="2"/>
  <c r="S49" i="2"/>
  <c r="AH48" i="2"/>
  <c r="M49" i="2"/>
  <c r="AU48" i="2"/>
  <c r="Z49" i="2"/>
  <c r="AE48" i="2"/>
  <c r="J49" i="2"/>
  <c r="M40" i="2"/>
  <c r="M38" i="2"/>
  <c r="AL48" i="2"/>
  <c r="Q49" i="2"/>
  <c r="AF48" i="2"/>
  <c r="K49" i="2"/>
  <c r="T40" i="2"/>
  <c r="T42" i="2"/>
  <c r="J42" i="2"/>
  <c r="J40" i="2"/>
  <c r="AH45" i="2"/>
  <c r="AW48" i="2"/>
  <c r="AO46" i="2"/>
  <c r="AQ48" i="2"/>
  <c r="AT48" i="2"/>
  <c r="AO48" i="2"/>
  <c r="AI48" i="2"/>
  <c r="AD48" i="2"/>
  <c r="AW46" i="2"/>
  <c r="AQ46" i="2"/>
  <c r="AL46" i="2"/>
  <c r="AF46" i="2"/>
  <c r="AU45" i="2"/>
  <c r="AP45" i="2"/>
  <c r="AE45" i="2"/>
  <c r="AI45" i="2"/>
  <c r="AD45" i="2"/>
  <c r="X51" i="2"/>
  <c r="J53" i="2" l="1"/>
  <c r="J51" i="2"/>
  <c r="T51" i="2"/>
  <c r="AO51" i="2" s="1"/>
  <c r="T53" i="2"/>
  <c r="M51" i="2"/>
  <c r="AH51" i="2" s="1"/>
  <c r="AE51" i="2" l="1"/>
  <c r="AS51" i="2"/>
  <c r="S61" i="2" l="1"/>
  <c r="I61" i="2"/>
  <c r="I62" i="2" l="1"/>
  <c r="S62" i="2"/>
  <c r="AN61" i="2"/>
  <c r="AB61" i="2"/>
  <c r="AD61" i="2"/>
  <c r="J61" i="2"/>
  <c r="J62" i="2" l="1"/>
  <c r="AB62" i="2"/>
  <c r="AW61" i="2"/>
  <c r="AE61" i="2"/>
  <c r="Q61" i="2" l="1"/>
  <c r="Q62" i="2" l="1"/>
  <c r="AL61" i="2"/>
  <c r="X61" i="2"/>
  <c r="X62" i="2" l="1"/>
  <c r="AS61" i="2"/>
  <c r="N61" i="2"/>
  <c r="U61" i="2"/>
  <c r="Z61" i="2"/>
  <c r="N62" i="2" l="1"/>
  <c r="Z62" i="2"/>
  <c r="U62" i="2"/>
  <c r="AI61" i="2"/>
  <c r="AU61" i="2"/>
  <c r="M61" i="2"/>
  <c r="T61" i="2"/>
  <c r="Y61" i="2"/>
  <c r="AP61" i="2"/>
  <c r="V61" i="2"/>
  <c r="K61" i="2"/>
  <c r="O61" i="2"/>
  <c r="V62" i="2" l="1"/>
  <c r="Y62" i="2"/>
  <c r="X64" i="2" s="1"/>
  <c r="O62" i="2"/>
  <c r="T62" i="2"/>
  <c r="K62" i="2"/>
  <c r="M62" i="2"/>
  <c r="M64" i="2" s="1"/>
  <c r="T64" i="2"/>
  <c r="T66" i="2"/>
  <c r="J64" i="2"/>
  <c r="AJ61" i="2"/>
  <c r="AO61" i="2"/>
  <c r="AF61" i="2"/>
  <c r="AQ61" i="2"/>
  <c r="AT61" i="2"/>
  <c r="AH61" i="2"/>
  <c r="J66" i="2" l="1"/>
  <c r="AB73" i="2"/>
  <c r="Z73" i="2"/>
  <c r="Y73" i="2"/>
  <c r="X73" i="2"/>
  <c r="V73" i="2"/>
  <c r="U73" i="2"/>
  <c r="T73" i="2"/>
  <c r="S73" i="2"/>
  <c r="Q73" i="2"/>
  <c r="O73" i="2"/>
  <c r="N73" i="2"/>
  <c r="M73" i="2"/>
  <c r="K73" i="2"/>
  <c r="AE72" i="2"/>
  <c r="I73" i="2"/>
  <c r="AW70" i="2"/>
  <c r="AU70" i="2"/>
  <c r="AT70" i="2"/>
  <c r="AS70" i="2"/>
  <c r="AQ70" i="2"/>
  <c r="AP70" i="2"/>
  <c r="AO70" i="2"/>
  <c r="AN70" i="2"/>
  <c r="AL70" i="2"/>
  <c r="AJ70" i="2"/>
  <c r="AI70" i="2"/>
  <c r="AH70" i="2"/>
  <c r="AF70" i="2"/>
  <c r="AE70" i="2"/>
  <c r="AD70" i="2"/>
  <c r="AW69" i="2"/>
  <c r="AU69" i="2"/>
  <c r="AT69" i="2"/>
  <c r="AS69" i="2"/>
  <c r="AQ69" i="2"/>
  <c r="AP69" i="2"/>
  <c r="AO69" i="2"/>
  <c r="AN69" i="2"/>
  <c r="AL69" i="2"/>
  <c r="AJ69" i="2"/>
  <c r="AI69" i="2"/>
  <c r="AH69" i="2"/>
  <c r="AF69" i="2"/>
  <c r="AE69" i="2"/>
  <c r="AD69" i="2"/>
  <c r="AB25" i="2"/>
  <c r="AB26" i="2" s="1"/>
  <c r="Z25" i="2"/>
  <c r="Z26" i="2" s="1"/>
  <c r="Y25" i="2"/>
  <c r="Y26" i="2" s="1"/>
  <c r="X25" i="2"/>
  <c r="X26" i="2" s="1"/>
  <c r="V25" i="2"/>
  <c r="V26" i="2" s="1"/>
  <c r="U25" i="2"/>
  <c r="U26" i="2" s="1"/>
  <c r="T25" i="2"/>
  <c r="T26" i="2" s="1"/>
  <c r="S25" i="2"/>
  <c r="S26" i="2" s="1"/>
  <c r="Q25" i="2"/>
  <c r="Q26" i="2" s="1"/>
  <c r="O25" i="2"/>
  <c r="O26" i="2" s="1"/>
  <c r="N25" i="2"/>
  <c r="N26" i="2" s="1"/>
  <c r="M25" i="2"/>
  <c r="M26" i="2" s="1"/>
  <c r="K25" i="2"/>
  <c r="K26" i="2" s="1"/>
  <c r="J25" i="2"/>
  <c r="J26" i="2" s="1"/>
  <c r="I25" i="2"/>
  <c r="I26" i="2" s="1"/>
  <c r="AF23" i="2"/>
  <c r="AH72" i="2" l="1"/>
  <c r="AN72" i="2"/>
  <c r="AS72" i="2"/>
  <c r="AD72" i="2"/>
  <c r="AI72" i="2"/>
  <c r="AO72" i="2"/>
  <c r="AT72" i="2"/>
  <c r="AJ72" i="2"/>
  <c r="AP72" i="2"/>
  <c r="AU72" i="2"/>
  <c r="AF72" i="2"/>
  <c r="AL72" i="2"/>
  <c r="AQ72" i="2"/>
  <c r="AW72" i="2"/>
  <c r="AW37" i="2"/>
  <c r="AU37" i="2"/>
  <c r="AT37" i="2"/>
  <c r="AS37" i="2"/>
  <c r="AQ37" i="2"/>
  <c r="AP37" i="2"/>
  <c r="AO37" i="2"/>
  <c r="AN37" i="2"/>
  <c r="AL37" i="2"/>
  <c r="AJ37" i="2"/>
  <c r="AI37" i="2"/>
  <c r="AH37" i="2"/>
  <c r="AF37" i="2"/>
  <c r="AE37" i="2"/>
  <c r="AD37" i="2"/>
  <c r="AW35" i="2"/>
  <c r="AU35" i="2"/>
  <c r="AT35" i="2"/>
  <c r="AS35" i="2"/>
  <c r="AQ35" i="2"/>
  <c r="AP35" i="2"/>
  <c r="AO35" i="2"/>
  <c r="AN35" i="2"/>
  <c r="AL35" i="2"/>
  <c r="AJ35" i="2"/>
  <c r="AI35" i="2"/>
  <c r="AH35" i="2"/>
  <c r="AF35" i="2"/>
  <c r="AE35" i="2"/>
  <c r="AD35" i="2"/>
  <c r="AW34" i="2"/>
  <c r="AU34" i="2"/>
  <c r="AT34" i="2"/>
  <c r="AS34" i="2"/>
  <c r="AQ34" i="2"/>
  <c r="AP34" i="2"/>
  <c r="AO34" i="2"/>
  <c r="AN34" i="2"/>
  <c r="AL34" i="2"/>
  <c r="AJ34" i="2"/>
  <c r="AI34" i="2"/>
  <c r="AH34" i="2"/>
  <c r="AF34" i="2"/>
  <c r="AE34" i="2"/>
  <c r="AD34" i="2"/>
  <c r="AJ23" i="2" l="1"/>
  <c r="AE22" i="2" l="1"/>
  <c r="AJ22" i="2"/>
  <c r="AP22" i="2"/>
  <c r="AU22" i="2"/>
  <c r="AL23" i="2"/>
  <c r="AQ23" i="2"/>
  <c r="AW23" i="2"/>
  <c r="AF22" i="2"/>
  <c r="AL22" i="2"/>
  <c r="AQ22" i="2"/>
  <c r="AW22" i="2"/>
  <c r="AH23" i="2"/>
  <c r="AN23" i="2"/>
  <c r="AS23" i="2"/>
  <c r="AD22" i="2"/>
  <c r="AH22" i="2"/>
  <c r="AN22" i="2"/>
  <c r="AS22" i="2"/>
  <c r="AD23" i="2"/>
  <c r="AI23" i="2"/>
  <c r="AO23" i="2"/>
  <c r="AT23" i="2"/>
  <c r="AI22" i="2"/>
  <c r="AO22" i="2"/>
  <c r="AT22" i="2"/>
  <c r="AE23" i="2"/>
  <c r="AP23" i="2"/>
  <c r="AU23" i="2"/>
  <c r="AT8" i="2" l="1"/>
  <c r="AU8" i="2"/>
  <c r="AW8" i="2"/>
  <c r="AS8" i="2"/>
  <c r="AE8" i="2"/>
  <c r="AF8" i="2"/>
  <c r="AH8" i="2"/>
  <c r="AI8" i="2"/>
  <c r="AJ8" i="2"/>
  <c r="AL8" i="2"/>
  <c r="AN8" i="2"/>
  <c r="AO8" i="2"/>
  <c r="AP8" i="2"/>
  <c r="AQ8" i="2"/>
  <c r="AD8" i="2"/>
  <c r="AW62" i="2" l="1"/>
  <c r="AE62" i="2"/>
  <c r="AN62" i="2" l="1"/>
  <c r="AD62" i="2"/>
  <c r="AL62" i="2" l="1"/>
  <c r="AO62" i="2" l="1"/>
  <c r="AI62" i="2"/>
  <c r="AJ62" i="2"/>
  <c r="AF62" i="2"/>
  <c r="AQ62" i="2"/>
  <c r="AS62" i="2"/>
  <c r="AT62" i="2"/>
  <c r="M17" i="2" l="1"/>
  <c r="AH40" i="2" s="1"/>
  <c r="AH62" i="2"/>
  <c r="AH64" i="2"/>
  <c r="J17" i="2"/>
  <c r="AE40" i="2" s="1"/>
  <c r="J19" i="2"/>
  <c r="AE42" i="2" s="1"/>
  <c r="X17" i="2" l="1"/>
  <c r="AS40" i="2" s="1"/>
  <c r="AU62" i="2"/>
  <c r="T17" i="2"/>
  <c r="AO40" i="2" s="1"/>
  <c r="AP62" i="2"/>
  <c r="AE66" i="2"/>
  <c r="AO64" i="2"/>
  <c r="AS64" i="2"/>
  <c r="AE64" i="2"/>
  <c r="T19" i="2"/>
  <c r="AO42" i="2" s="1"/>
  <c r="AO66" i="2" l="1"/>
  <c r="AO53" i="2"/>
  <c r="AE53" i="2"/>
  <c r="J75" i="2" l="1"/>
  <c r="J77" i="2"/>
  <c r="AE88" i="2" s="1"/>
  <c r="X75" i="2"/>
  <c r="AS86" i="2" s="1"/>
  <c r="AE75" i="2" l="1"/>
  <c r="AE86" i="2"/>
  <c r="AE77" i="2"/>
  <c r="M75" i="2"/>
  <c r="AH86" i="2" s="1"/>
  <c r="T75" i="2"/>
  <c r="T77" i="2"/>
  <c r="AS75" i="2"/>
  <c r="AH75" i="2" l="1"/>
  <c r="AO77" i="2"/>
  <c r="AO88" i="2"/>
  <c r="AO75" i="2"/>
  <c r="AO86" i="2"/>
  <c r="AU25" i="2"/>
  <c r="AE25" i="2" l="1"/>
  <c r="AJ25" i="2"/>
  <c r="AO25" i="2"/>
  <c r="AS25" i="2"/>
  <c r="AN25" i="2"/>
  <c r="AI25" i="2" l="1"/>
  <c r="AF25" i="2"/>
  <c r="AD25" i="2"/>
  <c r="AT25" i="2"/>
  <c r="AH25" i="2"/>
  <c r="AL25" i="2"/>
  <c r="J28" i="2" l="1"/>
  <c r="AE28" i="2" s="1"/>
  <c r="AP25" i="2"/>
  <c r="AQ25" i="2"/>
  <c r="AW25" i="2" l="1"/>
  <c r="J30" i="2"/>
  <c r="AE30" i="2" s="1"/>
  <c r="M28" i="2"/>
  <c r="AH28" i="2" s="1"/>
  <c r="X28" i="2" l="1"/>
  <c r="AS28" i="2" s="1"/>
  <c r="T28" i="2"/>
  <c r="AO28" i="2" s="1"/>
  <c r="T30" i="2" l="1"/>
  <c r="AO30" i="2" s="1"/>
</calcChain>
</file>

<file path=xl/sharedStrings.xml><?xml version="1.0" encoding="utf-8"?>
<sst xmlns="http://schemas.openxmlformats.org/spreadsheetml/2006/main" count="160" uniqueCount="41">
  <si>
    <t>Prenzlau</t>
  </si>
  <si>
    <t>Schwedt</t>
  </si>
  <si>
    <t>chp_pr_ee</t>
  </si>
  <si>
    <t>chp_pr_gas_1</t>
  </si>
  <si>
    <t>chp_pr_gas_2</t>
  </si>
  <si>
    <t>boiler_pr_1</t>
  </si>
  <si>
    <t>boiler_pr_2</t>
  </si>
  <si>
    <t>boiler_pr_3</t>
  </si>
  <si>
    <t>pth_pr</t>
  </si>
  <si>
    <t>chp_pck_waste</t>
  </si>
  <si>
    <t>chp_sch_kuhheide</t>
  </si>
  <si>
    <t>chp_sch_m_turbine1</t>
  </si>
  <si>
    <t>chp_sch_m_turbine2</t>
  </si>
  <si>
    <t>boiler_sch_1</t>
  </si>
  <si>
    <t>boiler_sch_2</t>
  </si>
  <si>
    <t>boiler_sch_contract</t>
  </si>
  <si>
    <t>pth_sch</t>
  </si>
  <si>
    <t>Energiebilanz</t>
  </si>
  <si>
    <t>MWh/a</t>
  </si>
  <si>
    <t>Wärmeerzeugung</t>
  </si>
  <si>
    <t>ct/kWh</t>
  </si>
  <si>
    <t>Wärmegestehungskosten spezifisch je Komponente</t>
  </si>
  <si>
    <t>Wärmekosten absolut je Komponente</t>
  </si>
  <si>
    <t>ct/a</t>
  </si>
  <si>
    <t>Wärmegestehungskosten spezifisch nach Art</t>
  </si>
  <si>
    <t>Wärmegestehungskosten spezifisch Gesamt</t>
  </si>
  <si>
    <t>Absolute Ergebnisse</t>
  </si>
  <si>
    <t>Szenarienvergleich</t>
  </si>
  <si>
    <t>KWK-Anlagen</t>
  </si>
  <si>
    <t>Spitzenlastboiler</t>
  </si>
  <si>
    <t>PTH</t>
  </si>
  <si>
    <t>Status Quo</t>
  </si>
  <si>
    <t>SINTEG</t>
  </si>
  <si>
    <t>FLEXFRIENDLY</t>
  </si>
  <si>
    <t>noflex</t>
  </si>
  <si>
    <t>pth</t>
  </si>
  <si>
    <t>VBS_th</t>
  </si>
  <si>
    <t>h/a</t>
  </si>
  <si>
    <t>SQ</t>
  </si>
  <si>
    <t>FLEXRIENDLY</t>
  </si>
  <si>
    <t>pth_storage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</si>
</sst>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  <charset val="1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58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4" fontId="0" fillId="0" borderId="0" xfId="0" applyNumberFormat="1" applyAlignment="1">
      <alignment vertical="center"/>
    </xf>
    <xf numFmtId="0" fontId="1" fillId="5" borderId="0" xfId="0" applyFont="1" applyFill="1" applyAlignment="1">
      <alignment vertical="center" wrapText="1"/>
    </xf>
    <xf numFmtId="0" fontId="1" fillId="5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1" fontId="0" fillId="0" borderId="1" xfId="0" applyNumberFormat="1" applyFont="1" applyBorder="1" applyAlignment="1">
      <alignment vertical="center"/>
    </xf>
    <xf numFmtId="0" fontId="0" fillId="0" borderId="0" xfId="0" applyFont="1" applyAlignment="1">
      <alignment vertical="center" wrapText="1"/>
    </xf>
    <xf numFmtId="4" fontId="0" fillId="0" borderId="1" xfId="0" applyNumberFormat="1" applyFont="1" applyFill="1" applyBorder="1" applyAlignment="1">
      <alignment vertical="center"/>
    </xf>
    <xf numFmtId="4" fontId="2" fillId="0" borderId="1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vertical="center"/>
    </xf>
    <xf numFmtId="164" fontId="0" fillId="0" borderId="2" xfId="0" applyNumberFormat="1" applyFont="1" applyFill="1" applyBorder="1" applyAlignment="1">
      <alignment vertical="center"/>
    </xf>
    <xf numFmtId="164" fontId="0" fillId="0" borderId="0" xfId="0" applyNumberFormat="1" applyFont="1" applyFill="1" applyAlignment="1">
      <alignment vertical="center"/>
    </xf>
    <xf numFmtId="164" fontId="2" fillId="0" borderId="1" xfId="0" applyNumberFormat="1" applyFont="1" applyFill="1" applyBorder="1" applyAlignment="1">
      <alignment vertical="center"/>
    </xf>
    <xf numFmtId="164" fontId="0" fillId="0" borderId="1" xfId="0" applyNumberFormat="1" applyFont="1" applyFill="1" applyBorder="1" applyAlignment="1">
      <alignment vertical="center"/>
    </xf>
    <xf numFmtId="164" fontId="0" fillId="0" borderId="0" xfId="0" applyNumberFormat="1" applyAlignment="1">
      <alignment vertical="center"/>
    </xf>
    <xf numFmtId="4" fontId="0" fillId="5" borderId="1" xfId="0" applyNumberFormat="1" applyFont="1" applyFill="1" applyBorder="1" applyAlignment="1">
      <alignment vertical="center"/>
    </xf>
    <xf numFmtId="4" fontId="0" fillId="5" borderId="0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164" fontId="8" fillId="0" borderId="0" xfId="0" applyNumberFormat="1" applyFont="1" applyFill="1" applyAlignment="1">
      <alignment vertical="center"/>
    </xf>
    <xf numFmtId="164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3" fontId="2" fillId="0" borderId="1" xfId="0" applyNumberFormat="1" applyFont="1" applyFill="1" applyBorder="1" applyAlignment="1">
      <alignment vertical="center"/>
    </xf>
    <xf numFmtId="3" fontId="0" fillId="0" borderId="1" xfId="0" applyNumberFormat="1" applyFont="1" applyFill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0" fontId="5" fillId="6" borderId="2" xfId="0" applyFont="1" applyFill="1" applyBorder="1" applyAlignment="1">
      <alignment horizontal="center" vertical="center" textRotation="90" wrapText="1"/>
    </xf>
    <xf numFmtId="0" fontId="5" fillId="6" borderId="6" xfId="0" applyFont="1" applyFill="1" applyBorder="1" applyAlignment="1">
      <alignment horizontal="center" vertical="center" textRotation="90" wrapText="1"/>
    </xf>
    <xf numFmtId="0" fontId="5" fillId="6" borderId="7" xfId="0" applyFont="1" applyFill="1" applyBorder="1" applyAlignment="1">
      <alignment horizontal="center" vertical="center" textRotation="90" wrapText="1"/>
    </xf>
    <xf numFmtId="164" fontId="0" fillId="0" borderId="3" xfId="0" applyNumberFormat="1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textRotation="90" wrapText="1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0" fontId="5" fillId="6" borderId="0" xfId="0" applyFont="1" applyFill="1" applyBorder="1" applyAlignment="1">
      <alignment horizontal="center" vertical="center" textRotation="90" wrapText="1"/>
    </xf>
    <xf numFmtId="0" fontId="5" fillId="6" borderId="8" xfId="0" applyFont="1" applyFill="1" applyBorder="1" applyAlignment="1">
      <alignment horizontal="center" vertical="center" textRotation="90" wrapText="1"/>
    </xf>
  </cellXfs>
  <cellStyles count="2">
    <cellStyle name="Standard" xfId="0" builtinId="0"/>
    <cellStyle name="Standard 2" xfId="1" xr:uid="{9508B770-196C-4692-A703-2A53BC7CF110}"/>
  </cellStyles>
  <dxfs count="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Wärmegestehungskosten!$G$93</c:f>
              <c:strCache>
                <c:ptCount val="1"/>
                <c:pt idx="0">
                  <c:v>2016_SQ_noflex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Wärmegestehungskosten!$H$92:$AB$92</c:f>
              <c:strCache>
                <c:ptCount val="21"/>
                <c:pt idx="1">
                  <c:v>chp_pr_ee</c:v>
                </c:pt>
                <c:pt idx="2">
                  <c:v>chp_pr_gas_1</c:v>
                </c:pt>
                <c:pt idx="3">
                  <c:v>chp_pr_gas_2</c:v>
                </c:pt>
                <c:pt idx="4">
                  <c:v>0</c:v>
                </c:pt>
                <c:pt idx="5">
                  <c:v>boiler_pr_1</c:v>
                </c:pt>
                <c:pt idx="6">
                  <c:v>boiler_pr_2</c:v>
                </c:pt>
                <c:pt idx="7">
                  <c:v>boiler_pr_3</c:v>
                </c:pt>
                <c:pt idx="8">
                  <c:v>0</c:v>
                </c:pt>
                <c:pt idx="9">
                  <c:v>pth_pr</c:v>
                </c:pt>
                <c:pt idx="10">
                  <c:v>0</c:v>
                </c:pt>
                <c:pt idx="11">
                  <c:v>chp_pck_waste</c:v>
                </c:pt>
                <c:pt idx="12">
                  <c:v>chp_sch_kuhheide</c:v>
                </c:pt>
                <c:pt idx="13">
                  <c:v>chp_sch_m_turbine1</c:v>
                </c:pt>
                <c:pt idx="14">
                  <c:v>chp_sch_m_turbine2</c:v>
                </c:pt>
                <c:pt idx="15">
                  <c:v>0</c:v>
                </c:pt>
                <c:pt idx="16">
                  <c:v>boiler_sch_1</c:v>
                </c:pt>
                <c:pt idx="17">
                  <c:v>boiler_sch_2</c:v>
                </c:pt>
                <c:pt idx="18">
                  <c:v>boiler_sch_contract</c:v>
                </c:pt>
                <c:pt idx="19">
                  <c:v>0</c:v>
                </c:pt>
                <c:pt idx="20">
                  <c:v>pth_sch</c:v>
                </c:pt>
              </c:strCache>
            </c:strRef>
          </c:cat>
          <c:val>
            <c:numRef>
              <c:f>Wärmegestehungskosten!$H$93:$AB$93</c:f>
              <c:numCache>
                <c:formatCode>#,##0</c:formatCode>
                <c:ptCount val="21"/>
                <c:pt idx="1">
                  <c:v>6842.2942215622752</c:v>
                </c:pt>
                <c:pt idx="2">
                  <c:v>4775.2512601275057</c:v>
                </c:pt>
                <c:pt idx="3">
                  <c:v>4939.6242569966762</c:v>
                </c:pt>
                <c:pt idx="4">
                  <c:v>0</c:v>
                </c:pt>
                <c:pt idx="5">
                  <c:v>0</c:v>
                </c:pt>
                <c:pt idx="6">
                  <c:v>1423.0961163202132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5949.4350924013479</c:v>
                </c:pt>
                <c:pt idx="12">
                  <c:v>8784</c:v>
                </c:pt>
                <c:pt idx="13">
                  <c:v>8784.0000000000018</c:v>
                </c:pt>
                <c:pt idx="14">
                  <c:v>8784.0000000000018</c:v>
                </c:pt>
                <c:pt idx="15">
                  <c:v>0</c:v>
                </c:pt>
                <c:pt idx="16">
                  <c:v>1121.8420218579233</c:v>
                </c:pt>
                <c:pt idx="17">
                  <c:v>0</c:v>
                </c:pt>
                <c:pt idx="18">
                  <c:v>3.9002394275850092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B-461F-AAB0-3122B860B6B6}"/>
            </c:ext>
          </c:extLst>
        </c:ser>
        <c:ser>
          <c:idx val="1"/>
          <c:order val="1"/>
          <c:tx>
            <c:strRef>
              <c:f>Wärmegestehungskosten!$G$94</c:f>
              <c:strCache>
                <c:ptCount val="1"/>
                <c:pt idx="0">
                  <c:v>2016_SQ_pth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Wärmegestehungskosten!$H$92:$AB$92</c:f>
              <c:strCache>
                <c:ptCount val="21"/>
                <c:pt idx="1">
                  <c:v>chp_pr_ee</c:v>
                </c:pt>
                <c:pt idx="2">
                  <c:v>chp_pr_gas_1</c:v>
                </c:pt>
                <c:pt idx="3">
                  <c:v>chp_pr_gas_2</c:v>
                </c:pt>
                <c:pt idx="4">
                  <c:v>0</c:v>
                </c:pt>
                <c:pt idx="5">
                  <c:v>boiler_pr_1</c:v>
                </c:pt>
                <c:pt idx="6">
                  <c:v>boiler_pr_2</c:v>
                </c:pt>
                <c:pt idx="7">
                  <c:v>boiler_pr_3</c:v>
                </c:pt>
                <c:pt idx="8">
                  <c:v>0</c:v>
                </c:pt>
                <c:pt idx="9">
                  <c:v>pth_pr</c:v>
                </c:pt>
                <c:pt idx="10">
                  <c:v>0</c:v>
                </c:pt>
                <c:pt idx="11">
                  <c:v>chp_pck_waste</c:v>
                </c:pt>
                <c:pt idx="12">
                  <c:v>chp_sch_kuhheide</c:v>
                </c:pt>
                <c:pt idx="13">
                  <c:v>chp_sch_m_turbine1</c:v>
                </c:pt>
                <c:pt idx="14">
                  <c:v>chp_sch_m_turbine2</c:v>
                </c:pt>
                <c:pt idx="15">
                  <c:v>0</c:v>
                </c:pt>
                <c:pt idx="16">
                  <c:v>boiler_sch_1</c:v>
                </c:pt>
                <c:pt idx="17">
                  <c:v>boiler_sch_2</c:v>
                </c:pt>
                <c:pt idx="18">
                  <c:v>boiler_sch_contract</c:v>
                </c:pt>
                <c:pt idx="19">
                  <c:v>0</c:v>
                </c:pt>
                <c:pt idx="20">
                  <c:v>pth_sch</c:v>
                </c:pt>
              </c:strCache>
            </c:strRef>
          </c:cat>
          <c:val>
            <c:numRef>
              <c:f>Wärmegestehungskosten!$H$94:$AB$94</c:f>
              <c:numCache>
                <c:formatCode>#,##0</c:formatCode>
                <c:ptCount val="21"/>
                <c:pt idx="1">
                  <c:v>6841.8551384809207</c:v>
                </c:pt>
                <c:pt idx="2">
                  <c:v>4775.2512601275057</c:v>
                </c:pt>
                <c:pt idx="3">
                  <c:v>4939.6242569966762</c:v>
                </c:pt>
                <c:pt idx="4">
                  <c:v>0</c:v>
                </c:pt>
                <c:pt idx="5">
                  <c:v>0</c:v>
                </c:pt>
                <c:pt idx="6">
                  <c:v>1423.0961163202132</c:v>
                </c:pt>
                <c:pt idx="7">
                  <c:v>0</c:v>
                </c:pt>
                <c:pt idx="8">
                  <c:v>0</c:v>
                </c:pt>
                <c:pt idx="9">
                  <c:v>1.0001862641960861</c:v>
                </c:pt>
                <c:pt idx="10">
                  <c:v>0</c:v>
                </c:pt>
                <c:pt idx="11">
                  <c:v>5948.9248783563435</c:v>
                </c:pt>
                <c:pt idx="12">
                  <c:v>8783.3753051234562</c:v>
                </c:pt>
                <c:pt idx="13">
                  <c:v>8782.4697805517244</c:v>
                </c:pt>
                <c:pt idx="14">
                  <c:v>8782.0000000000018</c:v>
                </c:pt>
                <c:pt idx="15">
                  <c:v>0</c:v>
                </c:pt>
                <c:pt idx="16">
                  <c:v>1121.8420218579233</c:v>
                </c:pt>
                <c:pt idx="17">
                  <c:v>0</c:v>
                </c:pt>
                <c:pt idx="18">
                  <c:v>3.9002394275850092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B-461F-AAB0-3122B860B6B6}"/>
            </c:ext>
          </c:extLst>
        </c:ser>
        <c:ser>
          <c:idx val="2"/>
          <c:order val="2"/>
          <c:tx>
            <c:strRef>
              <c:f>Wärmegestehungskosten!$G$95</c:f>
              <c:strCache>
                <c:ptCount val="1"/>
                <c:pt idx="0">
                  <c:v>2016_SINTEG_noflex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Wärmegestehungskosten!$H$92:$AB$92</c:f>
              <c:strCache>
                <c:ptCount val="21"/>
                <c:pt idx="1">
                  <c:v>chp_pr_ee</c:v>
                </c:pt>
                <c:pt idx="2">
                  <c:v>chp_pr_gas_1</c:v>
                </c:pt>
                <c:pt idx="3">
                  <c:v>chp_pr_gas_2</c:v>
                </c:pt>
                <c:pt idx="4">
                  <c:v>0</c:v>
                </c:pt>
                <c:pt idx="5">
                  <c:v>boiler_pr_1</c:v>
                </c:pt>
                <c:pt idx="6">
                  <c:v>boiler_pr_2</c:v>
                </c:pt>
                <c:pt idx="7">
                  <c:v>boiler_pr_3</c:v>
                </c:pt>
                <c:pt idx="8">
                  <c:v>0</c:v>
                </c:pt>
                <c:pt idx="9">
                  <c:v>pth_pr</c:v>
                </c:pt>
                <c:pt idx="10">
                  <c:v>0</c:v>
                </c:pt>
                <c:pt idx="11">
                  <c:v>chp_pck_waste</c:v>
                </c:pt>
                <c:pt idx="12">
                  <c:v>chp_sch_kuhheide</c:v>
                </c:pt>
                <c:pt idx="13">
                  <c:v>chp_sch_m_turbine1</c:v>
                </c:pt>
                <c:pt idx="14">
                  <c:v>chp_sch_m_turbine2</c:v>
                </c:pt>
                <c:pt idx="15">
                  <c:v>0</c:v>
                </c:pt>
                <c:pt idx="16">
                  <c:v>boiler_sch_1</c:v>
                </c:pt>
                <c:pt idx="17">
                  <c:v>boiler_sch_2</c:v>
                </c:pt>
                <c:pt idx="18">
                  <c:v>boiler_sch_contract</c:v>
                </c:pt>
                <c:pt idx="19">
                  <c:v>0</c:v>
                </c:pt>
                <c:pt idx="20">
                  <c:v>pth_sch</c:v>
                </c:pt>
              </c:strCache>
            </c:strRef>
          </c:cat>
          <c:val>
            <c:numRef>
              <c:f>Wärmegestehungskosten!$H$95:$AB$95</c:f>
              <c:numCache>
                <c:formatCode>#,##0</c:formatCode>
                <c:ptCount val="21"/>
                <c:pt idx="1">
                  <c:v>6842.2942215622752</c:v>
                </c:pt>
                <c:pt idx="2">
                  <c:v>4775.2512601275057</c:v>
                </c:pt>
                <c:pt idx="3">
                  <c:v>4939.6242569966762</c:v>
                </c:pt>
                <c:pt idx="4">
                  <c:v>0</c:v>
                </c:pt>
                <c:pt idx="5">
                  <c:v>0</c:v>
                </c:pt>
                <c:pt idx="6">
                  <c:v>1423.0961163202132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5949.4350924013479</c:v>
                </c:pt>
                <c:pt idx="12">
                  <c:v>8784</c:v>
                </c:pt>
                <c:pt idx="13">
                  <c:v>8784.0000000000018</c:v>
                </c:pt>
                <c:pt idx="14">
                  <c:v>8784.0000000000018</c:v>
                </c:pt>
                <c:pt idx="15">
                  <c:v>0</c:v>
                </c:pt>
                <c:pt idx="16">
                  <c:v>1121.8420218579233</c:v>
                </c:pt>
                <c:pt idx="17">
                  <c:v>0</c:v>
                </c:pt>
                <c:pt idx="18">
                  <c:v>3.9002394275850092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AB-461F-AAB0-3122B860B6B6}"/>
            </c:ext>
          </c:extLst>
        </c:ser>
        <c:ser>
          <c:idx val="3"/>
          <c:order val="3"/>
          <c:tx>
            <c:strRef>
              <c:f>Wärmegestehungskosten!$G$96</c:f>
              <c:strCache>
                <c:ptCount val="1"/>
                <c:pt idx="0">
                  <c:v>2016_SINTEG_pth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Wärmegestehungskosten!$H$92:$AB$92</c:f>
              <c:strCache>
                <c:ptCount val="21"/>
                <c:pt idx="1">
                  <c:v>chp_pr_ee</c:v>
                </c:pt>
                <c:pt idx="2">
                  <c:v>chp_pr_gas_1</c:v>
                </c:pt>
                <c:pt idx="3">
                  <c:v>chp_pr_gas_2</c:v>
                </c:pt>
                <c:pt idx="4">
                  <c:v>0</c:v>
                </c:pt>
                <c:pt idx="5">
                  <c:v>boiler_pr_1</c:v>
                </c:pt>
                <c:pt idx="6">
                  <c:v>boiler_pr_2</c:v>
                </c:pt>
                <c:pt idx="7">
                  <c:v>boiler_pr_3</c:v>
                </c:pt>
                <c:pt idx="8">
                  <c:v>0</c:v>
                </c:pt>
                <c:pt idx="9">
                  <c:v>pth_pr</c:v>
                </c:pt>
                <c:pt idx="10">
                  <c:v>0</c:v>
                </c:pt>
                <c:pt idx="11">
                  <c:v>chp_pck_waste</c:v>
                </c:pt>
                <c:pt idx="12">
                  <c:v>chp_sch_kuhheide</c:v>
                </c:pt>
                <c:pt idx="13">
                  <c:v>chp_sch_m_turbine1</c:v>
                </c:pt>
                <c:pt idx="14">
                  <c:v>chp_sch_m_turbine2</c:v>
                </c:pt>
                <c:pt idx="15">
                  <c:v>0</c:v>
                </c:pt>
                <c:pt idx="16">
                  <c:v>boiler_sch_1</c:v>
                </c:pt>
                <c:pt idx="17">
                  <c:v>boiler_sch_2</c:v>
                </c:pt>
                <c:pt idx="18">
                  <c:v>boiler_sch_contract</c:v>
                </c:pt>
                <c:pt idx="19">
                  <c:v>0</c:v>
                </c:pt>
                <c:pt idx="20">
                  <c:v>pth_sch</c:v>
                </c:pt>
              </c:strCache>
            </c:strRef>
          </c:cat>
          <c:val>
            <c:numRef>
              <c:f>Wärmegestehungskosten!$H$96:$AB$96</c:f>
              <c:numCache>
                <c:formatCode>#,##0</c:formatCode>
                <c:ptCount val="21"/>
                <c:pt idx="1">
                  <c:v>6809.1250211663073</c:v>
                </c:pt>
                <c:pt idx="2">
                  <c:v>4678.0768707689103</c:v>
                </c:pt>
                <c:pt idx="3">
                  <c:v>4877.1771340602045</c:v>
                </c:pt>
                <c:pt idx="4">
                  <c:v>0</c:v>
                </c:pt>
                <c:pt idx="5">
                  <c:v>0</c:v>
                </c:pt>
                <c:pt idx="6">
                  <c:v>1337.5838724682128</c:v>
                </c:pt>
                <c:pt idx="7">
                  <c:v>0</c:v>
                </c:pt>
                <c:pt idx="8">
                  <c:v>0</c:v>
                </c:pt>
                <c:pt idx="9">
                  <c:v>522.20550000000003</c:v>
                </c:pt>
                <c:pt idx="10">
                  <c:v>0</c:v>
                </c:pt>
                <c:pt idx="11">
                  <c:v>5889.1176025111426</c:v>
                </c:pt>
                <c:pt idx="12">
                  <c:v>8768.4356564814807</c:v>
                </c:pt>
                <c:pt idx="13">
                  <c:v>8754.6610916551726</c:v>
                </c:pt>
                <c:pt idx="14">
                  <c:v>8754.7599859310358</c:v>
                </c:pt>
                <c:pt idx="15">
                  <c:v>0</c:v>
                </c:pt>
                <c:pt idx="16">
                  <c:v>1069.9973770491804</c:v>
                </c:pt>
                <c:pt idx="17">
                  <c:v>0</c:v>
                </c:pt>
                <c:pt idx="18">
                  <c:v>1.9511637345473318</c:v>
                </c:pt>
                <c:pt idx="19">
                  <c:v>0</c:v>
                </c:pt>
                <c:pt idx="20">
                  <c:v>604.66279999999995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AB-461F-AAB0-3122B860B6B6}"/>
            </c:ext>
          </c:extLst>
        </c:ser>
        <c:ser>
          <c:idx val="4"/>
          <c:order val="4"/>
          <c:tx>
            <c:strRef>
              <c:f>Wärmegestehungskosten!$G$97</c:f>
              <c:strCache>
                <c:ptCount val="1"/>
                <c:pt idx="0">
                  <c:v>2016_FLEXRIENDLY_noflex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Wärmegestehungskosten!$H$92:$AB$92</c:f>
              <c:strCache>
                <c:ptCount val="21"/>
                <c:pt idx="1">
                  <c:v>chp_pr_ee</c:v>
                </c:pt>
                <c:pt idx="2">
                  <c:v>chp_pr_gas_1</c:v>
                </c:pt>
                <c:pt idx="3">
                  <c:v>chp_pr_gas_2</c:v>
                </c:pt>
                <c:pt idx="4">
                  <c:v>0</c:v>
                </c:pt>
                <c:pt idx="5">
                  <c:v>boiler_pr_1</c:v>
                </c:pt>
                <c:pt idx="6">
                  <c:v>boiler_pr_2</c:v>
                </c:pt>
                <c:pt idx="7">
                  <c:v>boiler_pr_3</c:v>
                </c:pt>
                <c:pt idx="8">
                  <c:v>0</c:v>
                </c:pt>
                <c:pt idx="9">
                  <c:v>pth_pr</c:v>
                </c:pt>
                <c:pt idx="10">
                  <c:v>0</c:v>
                </c:pt>
                <c:pt idx="11">
                  <c:v>chp_pck_waste</c:v>
                </c:pt>
                <c:pt idx="12">
                  <c:v>chp_sch_kuhheide</c:v>
                </c:pt>
                <c:pt idx="13">
                  <c:v>chp_sch_m_turbine1</c:v>
                </c:pt>
                <c:pt idx="14">
                  <c:v>chp_sch_m_turbine2</c:v>
                </c:pt>
                <c:pt idx="15">
                  <c:v>0</c:v>
                </c:pt>
                <c:pt idx="16">
                  <c:v>boiler_sch_1</c:v>
                </c:pt>
                <c:pt idx="17">
                  <c:v>boiler_sch_2</c:v>
                </c:pt>
                <c:pt idx="18">
                  <c:v>boiler_sch_contract</c:v>
                </c:pt>
                <c:pt idx="19">
                  <c:v>0</c:v>
                </c:pt>
                <c:pt idx="20">
                  <c:v>pth_sch</c:v>
                </c:pt>
              </c:strCache>
            </c:strRef>
          </c:cat>
          <c:val>
            <c:numRef>
              <c:f>Wärmegestehungskosten!$H$97:$AB$97</c:f>
              <c:numCache>
                <c:formatCode>#,##0</c:formatCode>
                <c:ptCount val="21"/>
                <c:pt idx="1">
                  <c:v>6842.2942215622752</c:v>
                </c:pt>
                <c:pt idx="2">
                  <c:v>4775.2512601275057</c:v>
                </c:pt>
                <c:pt idx="3">
                  <c:v>4939.6242569966762</c:v>
                </c:pt>
                <c:pt idx="4">
                  <c:v>0</c:v>
                </c:pt>
                <c:pt idx="5">
                  <c:v>0</c:v>
                </c:pt>
                <c:pt idx="6">
                  <c:v>1423.0961163202132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5949.4350924013479</c:v>
                </c:pt>
                <c:pt idx="12">
                  <c:v>8784</c:v>
                </c:pt>
                <c:pt idx="13">
                  <c:v>8784.0000000000018</c:v>
                </c:pt>
                <c:pt idx="14">
                  <c:v>8784.0000000000018</c:v>
                </c:pt>
                <c:pt idx="15">
                  <c:v>0</c:v>
                </c:pt>
                <c:pt idx="16">
                  <c:v>1121.8420218579233</c:v>
                </c:pt>
                <c:pt idx="17">
                  <c:v>0</c:v>
                </c:pt>
                <c:pt idx="18">
                  <c:v>3.9002394275850092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AB-461F-AAB0-3122B860B6B6}"/>
            </c:ext>
          </c:extLst>
        </c:ser>
        <c:ser>
          <c:idx val="5"/>
          <c:order val="5"/>
          <c:tx>
            <c:strRef>
              <c:f>Wärmegestehungskosten!$G$98</c:f>
              <c:strCache>
                <c:ptCount val="1"/>
                <c:pt idx="0">
                  <c:v>2016_FLEXRIENDLY_pth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Wärmegestehungskosten!$H$92:$AB$92</c:f>
              <c:strCache>
                <c:ptCount val="21"/>
                <c:pt idx="1">
                  <c:v>chp_pr_ee</c:v>
                </c:pt>
                <c:pt idx="2">
                  <c:v>chp_pr_gas_1</c:v>
                </c:pt>
                <c:pt idx="3">
                  <c:v>chp_pr_gas_2</c:v>
                </c:pt>
                <c:pt idx="4">
                  <c:v>0</c:v>
                </c:pt>
                <c:pt idx="5">
                  <c:v>boiler_pr_1</c:v>
                </c:pt>
                <c:pt idx="6">
                  <c:v>boiler_pr_2</c:v>
                </c:pt>
                <c:pt idx="7">
                  <c:v>boiler_pr_3</c:v>
                </c:pt>
                <c:pt idx="8">
                  <c:v>0</c:v>
                </c:pt>
                <c:pt idx="9">
                  <c:v>pth_pr</c:v>
                </c:pt>
                <c:pt idx="10">
                  <c:v>0</c:v>
                </c:pt>
                <c:pt idx="11">
                  <c:v>chp_pck_waste</c:v>
                </c:pt>
                <c:pt idx="12">
                  <c:v>chp_sch_kuhheide</c:v>
                </c:pt>
                <c:pt idx="13">
                  <c:v>chp_sch_m_turbine1</c:v>
                </c:pt>
                <c:pt idx="14">
                  <c:v>chp_sch_m_turbine2</c:v>
                </c:pt>
                <c:pt idx="15">
                  <c:v>0</c:v>
                </c:pt>
                <c:pt idx="16">
                  <c:v>boiler_sch_1</c:v>
                </c:pt>
                <c:pt idx="17">
                  <c:v>boiler_sch_2</c:v>
                </c:pt>
                <c:pt idx="18">
                  <c:v>boiler_sch_contract</c:v>
                </c:pt>
                <c:pt idx="19">
                  <c:v>0</c:v>
                </c:pt>
                <c:pt idx="20">
                  <c:v>pth_sch</c:v>
                </c:pt>
              </c:strCache>
            </c:strRef>
          </c:cat>
          <c:val>
            <c:numRef>
              <c:f>Wärmegestehungskosten!$H$98:$AB$98</c:f>
              <c:numCache>
                <c:formatCode>#,##0</c:formatCode>
                <c:ptCount val="21"/>
                <c:pt idx="1">
                  <c:v>6683.0019590352767</c:v>
                </c:pt>
                <c:pt idx="2">
                  <c:v>4472.3633660327987</c:v>
                </c:pt>
                <c:pt idx="3">
                  <c:v>4656.8250368382414</c:v>
                </c:pt>
                <c:pt idx="4">
                  <c:v>0</c:v>
                </c:pt>
                <c:pt idx="5">
                  <c:v>0</c:v>
                </c:pt>
                <c:pt idx="6">
                  <c:v>1254.2237511329129</c:v>
                </c:pt>
                <c:pt idx="7">
                  <c:v>0</c:v>
                </c:pt>
                <c:pt idx="8">
                  <c:v>0</c:v>
                </c:pt>
                <c:pt idx="9">
                  <c:v>1171.644</c:v>
                </c:pt>
                <c:pt idx="10">
                  <c:v>0</c:v>
                </c:pt>
                <c:pt idx="11">
                  <c:v>5833.8972729644529</c:v>
                </c:pt>
                <c:pt idx="12">
                  <c:v>8745.1517946296299</c:v>
                </c:pt>
                <c:pt idx="13">
                  <c:v>8739.8526691724146</c:v>
                </c:pt>
                <c:pt idx="14">
                  <c:v>8739.5684084137938</c:v>
                </c:pt>
                <c:pt idx="15">
                  <c:v>0</c:v>
                </c:pt>
                <c:pt idx="16">
                  <c:v>1030.08456284153</c:v>
                </c:pt>
                <c:pt idx="17">
                  <c:v>0</c:v>
                </c:pt>
                <c:pt idx="18">
                  <c:v>1.9511637345473318</c:v>
                </c:pt>
                <c:pt idx="19">
                  <c:v>0</c:v>
                </c:pt>
                <c:pt idx="20">
                  <c:v>1101.6376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AB-461F-AAB0-3122B860B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954207"/>
        <c:axId val="521463087"/>
      </c:barChart>
      <c:catAx>
        <c:axId val="63195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463087"/>
        <c:crosses val="autoZero"/>
        <c:auto val="1"/>
        <c:lblAlgn val="ctr"/>
        <c:lblOffset val="100"/>
        <c:noMultiLvlLbl val="0"/>
      </c:catAx>
      <c:valAx>
        <c:axId val="5214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95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Wärmeerzeugung Prenzlau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Wärmegestehungskosten!$G$101</c:f>
              <c:strCache>
                <c:ptCount val="1"/>
                <c:pt idx="0">
                  <c:v>2016_SQ_noflex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Wärmegestehungskosten!$H$100:$AB$100</c15:sqref>
                  </c15:fullRef>
                </c:ext>
              </c:extLst>
              <c:f>Wärmegestehungskosten!$I$100:$Q$100</c:f>
              <c:strCache>
                <c:ptCount val="9"/>
                <c:pt idx="0">
                  <c:v>chp_pr_ee</c:v>
                </c:pt>
                <c:pt idx="1">
                  <c:v>chp_pr_gas_1</c:v>
                </c:pt>
                <c:pt idx="2">
                  <c:v>chp_pr_gas_2</c:v>
                </c:pt>
                <c:pt idx="3">
                  <c:v>0</c:v>
                </c:pt>
                <c:pt idx="4">
                  <c:v>boiler_pr_1</c:v>
                </c:pt>
                <c:pt idx="5">
                  <c:v>boiler_pr_2</c:v>
                </c:pt>
                <c:pt idx="6">
                  <c:v>boiler_pr_3</c:v>
                </c:pt>
                <c:pt idx="7">
                  <c:v>0</c:v>
                </c:pt>
                <c:pt idx="8">
                  <c:v>pth_pr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Wärmegestehungskosten!$H$101:$AB$101</c15:sqref>
                  </c15:fullRef>
                </c:ext>
              </c:extLst>
              <c:f>Wärmegestehungskosten!$I$101:$Q$101</c:f>
              <c:numCache>
                <c:formatCode>#,##0</c:formatCode>
                <c:ptCount val="9"/>
                <c:pt idx="0">
                  <c:v>19007.893347500001</c:v>
                </c:pt>
                <c:pt idx="1">
                  <c:v>215.13077569399999</c:v>
                </c:pt>
                <c:pt idx="2">
                  <c:v>2431.8150074300002</c:v>
                </c:pt>
                <c:pt idx="3">
                  <c:v>0</c:v>
                </c:pt>
                <c:pt idx="4">
                  <c:v>0</c:v>
                </c:pt>
                <c:pt idx="5">
                  <c:v>14247.378000000001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6-4970-A194-ADA294D831BB}"/>
            </c:ext>
          </c:extLst>
        </c:ser>
        <c:ser>
          <c:idx val="1"/>
          <c:order val="1"/>
          <c:tx>
            <c:strRef>
              <c:f>Wärmegestehungskosten!$G$102</c:f>
              <c:strCache>
                <c:ptCount val="1"/>
                <c:pt idx="0">
                  <c:v>2016_SQ_pth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Wärmegestehungskosten!$H$100:$AB$100</c15:sqref>
                  </c15:fullRef>
                </c:ext>
              </c:extLst>
              <c:f>Wärmegestehungskosten!$I$100:$Q$100</c:f>
              <c:strCache>
                <c:ptCount val="9"/>
                <c:pt idx="0">
                  <c:v>chp_pr_ee</c:v>
                </c:pt>
                <c:pt idx="1">
                  <c:v>chp_pr_gas_1</c:v>
                </c:pt>
                <c:pt idx="2">
                  <c:v>chp_pr_gas_2</c:v>
                </c:pt>
                <c:pt idx="3">
                  <c:v>0</c:v>
                </c:pt>
                <c:pt idx="4">
                  <c:v>boiler_pr_1</c:v>
                </c:pt>
                <c:pt idx="5">
                  <c:v>boiler_pr_2</c:v>
                </c:pt>
                <c:pt idx="6">
                  <c:v>boiler_pr_3</c:v>
                </c:pt>
                <c:pt idx="7">
                  <c:v>0</c:v>
                </c:pt>
                <c:pt idx="8">
                  <c:v>pth_pr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Wärmegestehungskosten!$H$102:$AB$102</c15:sqref>
                  </c15:fullRef>
                </c:ext>
              </c:extLst>
              <c:f>Wärmegestehungskosten!$I$102:$Q$102</c:f>
              <c:numCache>
                <c:formatCode>#,##0</c:formatCode>
                <c:ptCount val="9"/>
                <c:pt idx="0">
                  <c:v>19006.673574699998</c:v>
                </c:pt>
                <c:pt idx="1">
                  <c:v>215.13077569399999</c:v>
                </c:pt>
                <c:pt idx="2">
                  <c:v>2431.8150074300002</c:v>
                </c:pt>
                <c:pt idx="3">
                  <c:v>0</c:v>
                </c:pt>
                <c:pt idx="4">
                  <c:v>0</c:v>
                </c:pt>
                <c:pt idx="5">
                  <c:v>14247.378000000001</c:v>
                </c:pt>
                <c:pt idx="6">
                  <c:v>0</c:v>
                </c:pt>
                <c:pt idx="7">
                  <c:v>0</c:v>
                </c:pt>
                <c:pt idx="8">
                  <c:v>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6-4970-A194-ADA294D831BB}"/>
            </c:ext>
          </c:extLst>
        </c:ser>
        <c:ser>
          <c:idx val="2"/>
          <c:order val="2"/>
          <c:tx>
            <c:strRef>
              <c:f>Wärmegestehungskosten!$G$103</c:f>
              <c:strCache>
                <c:ptCount val="1"/>
                <c:pt idx="0">
                  <c:v>2016_SINTEG_noflex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Wärmegestehungskosten!$H$100:$AB$100</c15:sqref>
                  </c15:fullRef>
                </c:ext>
              </c:extLst>
              <c:f>Wärmegestehungskosten!$I$100:$Q$100</c:f>
              <c:strCache>
                <c:ptCount val="9"/>
                <c:pt idx="0">
                  <c:v>chp_pr_ee</c:v>
                </c:pt>
                <c:pt idx="1">
                  <c:v>chp_pr_gas_1</c:v>
                </c:pt>
                <c:pt idx="2">
                  <c:v>chp_pr_gas_2</c:v>
                </c:pt>
                <c:pt idx="3">
                  <c:v>0</c:v>
                </c:pt>
                <c:pt idx="4">
                  <c:v>boiler_pr_1</c:v>
                </c:pt>
                <c:pt idx="5">
                  <c:v>boiler_pr_2</c:v>
                </c:pt>
                <c:pt idx="6">
                  <c:v>boiler_pr_3</c:v>
                </c:pt>
                <c:pt idx="7">
                  <c:v>0</c:v>
                </c:pt>
                <c:pt idx="8">
                  <c:v>pth_pr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Wärmegestehungskosten!$H$103:$AB$103</c15:sqref>
                  </c15:fullRef>
                </c:ext>
              </c:extLst>
              <c:f>Wärmegestehungskosten!$I$103:$Q$103</c:f>
              <c:numCache>
                <c:formatCode>#,##0</c:formatCode>
                <c:ptCount val="9"/>
                <c:pt idx="0">
                  <c:v>19007.893347500001</c:v>
                </c:pt>
                <c:pt idx="1">
                  <c:v>215.13077569399999</c:v>
                </c:pt>
                <c:pt idx="2">
                  <c:v>2431.8150074300002</c:v>
                </c:pt>
                <c:pt idx="3">
                  <c:v>0</c:v>
                </c:pt>
                <c:pt idx="4">
                  <c:v>0</c:v>
                </c:pt>
                <c:pt idx="5">
                  <c:v>14247.378000000001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E6-4970-A194-ADA294D831BB}"/>
            </c:ext>
          </c:extLst>
        </c:ser>
        <c:ser>
          <c:idx val="3"/>
          <c:order val="3"/>
          <c:tx>
            <c:strRef>
              <c:f>Wärmegestehungskosten!$G$104</c:f>
              <c:strCache>
                <c:ptCount val="1"/>
                <c:pt idx="0">
                  <c:v>2016_SINTEG_pth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Wärmegestehungskosten!$H$100:$AB$100</c15:sqref>
                  </c15:fullRef>
                </c:ext>
              </c:extLst>
              <c:f>Wärmegestehungskosten!$I$100:$Q$100</c:f>
              <c:strCache>
                <c:ptCount val="9"/>
                <c:pt idx="0">
                  <c:v>chp_pr_ee</c:v>
                </c:pt>
                <c:pt idx="1">
                  <c:v>chp_pr_gas_1</c:v>
                </c:pt>
                <c:pt idx="2">
                  <c:v>chp_pr_gas_2</c:v>
                </c:pt>
                <c:pt idx="3">
                  <c:v>0</c:v>
                </c:pt>
                <c:pt idx="4">
                  <c:v>boiler_pr_1</c:v>
                </c:pt>
                <c:pt idx="5">
                  <c:v>boiler_pr_2</c:v>
                </c:pt>
                <c:pt idx="6">
                  <c:v>boiler_pr_3</c:v>
                </c:pt>
                <c:pt idx="7">
                  <c:v>0</c:v>
                </c:pt>
                <c:pt idx="8">
                  <c:v>pth_pr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Wärmegestehungskosten!$H$104:$AB$104</c15:sqref>
                  </c15:fullRef>
                </c:ext>
              </c:extLst>
              <c:f>Wärmegestehungskosten!$I$104:$Q$104</c:f>
              <c:numCache>
                <c:formatCode>#,##0</c:formatCode>
                <c:ptCount val="9"/>
                <c:pt idx="0">
                  <c:v>18915.749308800001</c:v>
                </c:pt>
                <c:pt idx="1">
                  <c:v>210.75295333</c:v>
                </c:pt>
                <c:pt idx="2">
                  <c:v>2401.0718085899998</c:v>
                </c:pt>
                <c:pt idx="3">
                  <c:v>0</c:v>
                </c:pt>
                <c:pt idx="4">
                  <c:v>0</c:v>
                </c:pt>
                <c:pt idx="5">
                  <c:v>13330.233</c:v>
                </c:pt>
                <c:pt idx="6">
                  <c:v>0</c:v>
                </c:pt>
                <c:pt idx="7">
                  <c:v>0</c:v>
                </c:pt>
                <c:pt idx="8">
                  <c:v>1044.4110000000001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E6-4970-A194-ADA294D831BB}"/>
            </c:ext>
          </c:extLst>
        </c:ser>
        <c:ser>
          <c:idx val="4"/>
          <c:order val="4"/>
          <c:tx>
            <c:strRef>
              <c:f>Wärmegestehungskosten!$G$105</c:f>
              <c:strCache>
                <c:ptCount val="1"/>
                <c:pt idx="0">
                  <c:v>2016_FLEXRIENDLY_noflex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Wärmegestehungskosten!$H$100:$AB$100</c15:sqref>
                  </c15:fullRef>
                </c:ext>
              </c:extLst>
              <c:f>Wärmegestehungskosten!$I$100:$Q$100</c:f>
              <c:strCache>
                <c:ptCount val="9"/>
                <c:pt idx="0">
                  <c:v>chp_pr_ee</c:v>
                </c:pt>
                <c:pt idx="1">
                  <c:v>chp_pr_gas_1</c:v>
                </c:pt>
                <c:pt idx="2">
                  <c:v>chp_pr_gas_2</c:v>
                </c:pt>
                <c:pt idx="3">
                  <c:v>0</c:v>
                </c:pt>
                <c:pt idx="4">
                  <c:v>boiler_pr_1</c:v>
                </c:pt>
                <c:pt idx="5">
                  <c:v>boiler_pr_2</c:v>
                </c:pt>
                <c:pt idx="6">
                  <c:v>boiler_pr_3</c:v>
                </c:pt>
                <c:pt idx="7">
                  <c:v>0</c:v>
                </c:pt>
                <c:pt idx="8">
                  <c:v>pth_pr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Wärmegestehungskosten!$H$105:$AB$105</c15:sqref>
                  </c15:fullRef>
                </c:ext>
              </c:extLst>
              <c:f>Wärmegestehungskosten!$I$105:$Q$105</c:f>
              <c:numCache>
                <c:formatCode>#,##0</c:formatCode>
                <c:ptCount val="9"/>
                <c:pt idx="0">
                  <c:v>19007.893347500001</c:v>
                </c:pt>
                <c:pt idx="1">
                  <c:v>215.13077569399999</c:v>
                </c:pt>
                <c:pt idx="2">
                  <c:v>2431.8150074300002</c:v>
                </c:pt>
                <c:pt idx="3">
                  <c:v>0</c:v>
                </c:pt>
                <c:pt idx="4">
                  <c:v>0</c:v>
                </c:pt>
                <c:pt idx="5">
                  <c:v>14247.378000000001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E6-4970-A194-ADA294D831BB}"/>
            </c:ext>
          </c:extLst>
        </c:ser>
        <c:ser>
          <c:idx val="5"/>
          <c:order val="5"/>
          <c:tx>
            <c:strRef>
              <c:f>Wärmegestehungskosten!$G$106</c:f>
              <c:strCache>
                <c:ptCount val="1"/>
                <c:pt idx="0">
                  <c:v>2016_FLEXRIENDLY_pth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Wärmegestehungskosten!$H$100:$AB$100</c15:sqref>
                  </c15:fullRef>
                </c:ext>
              </c:extLst>
              <c:f>Wärmegestehungskosten!$I$100:$Q$100</c:f>
              <c:strCache>
                <c:ptCount val="9"/>
                <c:pt idx="0">
                  <c:v>chp_pr_ee</c:v>
                </c:pt>
                <c:pt idx="1">
                  <c:v>chp_pr_gas_1</c:v>
                </c:pt>
                <c:pt idx="2">
                  <c:v>chp_pr_gas_2</c:v>
                </c:pt>
                <c:pt idx="3">
                  <c:v>0</c:v>
                </c:pt>
                <c:pt idx="4">
                  <c:v>boiler_pr_1</c:v>
                </c:pt>
                <c:pt idx="5">
                  <c:v>boiler_pr_2</c:v>
                </c:pt>
                <c:pt idx="6">
                  <c:v>boiler_pr_3</c:v>
                </c:pt>
                <c:pt idx="7">
                  <c:v>0</c:v>
                </c:pt>
                <c:pt idx="8">
                  <c:v>pth_pr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Wärmegestehungskosten!$H$106:$AB$106</c15:sqref>
                  </c15:fullRef>
                </c:ext>
              </c:extLst>
              <c:f>Wärmegestehungskosten!$I$106:$Q$106</c:f>
              <c:numCache>
                <c:formatCode>#,##0</c:formatCode>
                <c:ptCount val="9"/>
                <c:pt idx="0">
                  <c:v>18565.379442199999</c:v>
                </c:pt>
                <c:pt idx="1">
                  <c:v>201.485314114</c:v>
                </c:pt>
                <c:pt idx="2">
                  <c:v>2292.5907766199998</c:v>
                </c:pt>
                <c:pt idx="3">
                  <c:v>0</c:v>
                </c:pt>
                <c:pt idx="4">
                  <c:v>0</c:v>
                </c:pt>
                <c:pt idx="5">
                  <c:v>12499.474</c:v>
                </c:pt>
                <c:pt idx="6">
                  <c:v>0</c:v>
                </c:pt>
                <c:pt idx="7">
                  <c:v>0</c:v>
                </c:pt>
                <c:pt idx="8">
                  <c:v>2343.288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E6-4970-A194-ADA294D831BB}"/>
            </c:ext>
          </c:extLst>
        </c:ser>
        <c:ser>
          <c:idx val="6"/>
          <c:order val="6"/>
          <c:tx>
            <c:strRef>
              <c:f>Wärmegestehungskosten!$G$107</c:f>
              <c:strCache>
                <c:ptCount val="1"/>
                <c:pt idx="0">
                  <c:v>2016_FLEXRIENDLY_pth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Wärmegestehungskosten!$H$100:$AB$100</c15:sqref>
                  </c15:fullRef>
                </c:ext>
              </c:extLst>
              <c:f>Wärmegestehungskosten!$I$100:$Q$100</c:f>
              <c:strCache>
                <c:ptCount val="9"/>
                <c:pt idx="0">
                  <c:v>chp_pr_ee</c:v>
                </c:pt>
                <c:pt idx="1">
                  <c:v>chp_pr_gas_1</c:v>
                </c:pt>
                <c:pt idx="2">
                  <c:v>chp_pr_gas_2</c:v>
                </c:pt>
                <c:pt idx="3">
                  <c:v>0</c:v>
                </c:pt>
                <c:pt idx="4">
                  <c:v>boiler_pr_1</c:v>
                </c:pt>
                <c:pt idx="5">
                  <c:v>boiler_pr_2</c:v>
                </c:pt>
                <c:pt idx="6">
                  <c:v>boiler_pr_3</c:v>
                </c:pt>
                <c:pt idx="7">
                  <c:v>0</c:v>
                </c:pt>
                <c:pt idx="8">
                  <c:v>pth_pr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Wärmegestehungskosten!$H$107:$AB$107</c15:sqref>
                  </c15:fullRef>
                </c:ext>
              </c:extLst>
              <c:f>Wärmegestehungskosten!$I$107:$Q$107</c:f>
              <c:numCache>
                <c:formatCode>#,##0</c:formatCode>
                <c:ptCount val="9"/>
                <c:pt idx="0">
                  <c:v>18805.670073500001</c:v>
                </c:pt>
                <c:pt idx="1">
                  <c:v>225.79658934</c:v>
                </c:pt>
                <c:pt idx="2">
                  <c:v>2499.6677145799999</c:v>
                </c:pt>
                <c:pt idx="3">
                  <c:v>0</c:v>
                </c:pt>
                <c:pt idx="4">
                  <c:v>0</c:v>
                </c:pt>
                <c:pt idx="5">
                  <c:v>12043.115</c:v>
                </c:pt>
                <c:pt idx="6">
                  <c:v>0</c:v>
                </c:pt>
                <c:pt idx="7">
                  <c:v>0</c:v>
                </c:pt>
                <c:pt idx="8">
                  <c:v>2436.087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E6-4970-A194-ADA294D83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089327"/>
        <c:axId val="446656303"/>
      </c:barChart>
      <c:catAx>
        <c:axId val="81508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656303"/>
        <c:crosses val="autoZero"/>
        <c:auto val="1"/>
        <c:lblAlgn val="ctr"/>
        <c:lblOffset val="100"/>
        <c:noMultiLvlLbl val="0"/>
      </c:catAx>
      <c:valAx>
        <c:axId val="44665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08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Wärmeerzeugung</a:t>
            </a:r>
            <a:r>
              <a:rPr lang="de-DE" baseline="0"/>
              <a:t> Schwedt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Wärmegestehungskosten!$G$101</c:f>
              <c:strCache>
                <c:ptCount val="1"/>
                <c:pt idx="0">
                  <c:v>2016_SQ_noflex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Wärmegestehungskosten!$H$100:$AB$100</c15:sqref>
                  </c15:fullRef>
                </c:ext>
              </c:extLst>
              <c:f>Wärmegestehungskosten!$S$100:$AB$100</c:f>
              <c:strCache>
                <c:ptCount val="10"/>
                <c:pt idx="0">
                  <c:v>chp_pck_waste</c:v>
                </c:pt>
                <c:pt idx="1">
                  <c:v>chp_sch_kuhheide</c:v>
                </c:pt>
                <c:pt idx="2">
                  <c:v>chp_sch_m_turbine1</c:v>
                </c:pt>
                <c:pt idx="3">
                  <c:v>chp_sch_m_turbine2</c:v>
                </c:pt>
                <c:pt idx="4">
                  <c:v>0</c:v>
                </c:pt>
                <c:pt idx="5">
                  <c:v>boiler_sch_1</c:v>
                </c:pt>
                <c:pt idx="6">
                  <c:v>boiler_sch_2</c:v>
                </c:pt>
                <c:pt idx="7">
                  <c:v>boiler_sch_contract</c:v>
                </c:pt>
                <c:pt idx="8">
                  <c:v>0</c:v>
                </c:pt>
                <c:pt idx="9">
                  <c:v>pth_sch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Wärmegestehungskosten!$H$101:$AB$101</c15:sqref>
                  </c15:fullRef>
                </c:ext>
              </c:extLst>
              <c:f>Wärmegestehungskosten!$S$101:$AB$101</c:f>
              <c:numCache>
                <c:formatCode>#,##0</c:formatCode>
                <c:ptCount val="10"/>
                <c:pt idx="0">
                  <c:v>109457.70683</c:v>
                </c:pt>
                <c:pt idx="1">
                  <c:v>1423.008</c:v>
                </c:pt>
                <c:pt idx="2">
                  <c:v>1273.68</c:v>
                </c:pt>
                <c:pt idx="3">
                  <c:v>1273.68</c:v>
                </c:pt>
                <c:pt idx="4">
                  <c:v>0</c:v>
                </c:pt>
                <c:pt idx="5">
                  <c:v>41059.417999999998</c:v>
                </c:pt>
                <c:pt idx="6">
                  <c:v>0</c:v>
                </c:pt>
                <c:pt idx="7">
                  <c:v>9.1720000000000006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8-46B8-B6EC-DD0424E5AECE}"/>
            </c:ext>
          </c:extLst>
        </c:ser>
        <c:ser>
          <c:idx val="1"/>
          <c:order val="1"/>
          <c:tx>
            <c:strRef>
              <c:f>Wärmegestehungskosten!$G$102</c:f>
              <c:strCache>
                <c:ptCount val="1"/>
                <c:pt idx="0">
                  <c:v>2016_SQ_pth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Wärmegestehungskosten!$H$100:$AB$100</c15:sqref>
                  </c15:fullRef>
                </c:ext>
              </c:extLst>
              <c:f>Wärmegestehungskosten!$S$100:$AB$100</c:f>
              <c:strCache>
                <c:ptCount val="10"/>
                <c:pt idx="0">
                  <c:v>chp_pck_waste</c:v>
                </c:pt>
                <c:pt idx="1">
                  <c:v>chp_sch_kuhheide</c:v>
                </c:pt>
                <c:pt idx="2">
                  <c:v>chp_sch_m_turbine1</c:v>
                </c:pt>
                <c:pt idx="3">
                  <c:v>chp_sch_m_turbine2</c:v>
                </c:pt>
                <c:pt idx="4">
                  <c:v>0</c:v>
                </c:pt>
                <c:pt idx="5">
                  <c:v>boiler_sch_1</c:v>
                </c:pt>
                <c:pt idx="6">
                  <c:v>boiler_sch_2</c:v>
                </c:pt>
                <c:pt idx="7">
                  <c:v>boiler_sch_contract</c:v>
                </c:pt>
                <c:pt idx="8">
                  <c:v>0</c:v>
                </c:pt>
                <c:pt idx="9">
                  <c:v>pth_sch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Wärmegestehungskosten!$H$102:$AB$102</c15:sqref>
                  </c15:fullRef>
                </c:ext>
              </c:extLst>
              <c:f>Wärmegestehungskosten!$S$102:$AB$102</c:f>
              <c:numCache>
                <c:formatCode>#,##0</c:formatCode>
                <c:ptCount val="10"/>
                <c:pt idx="0">
                  <c:v>109448.31991200001</c:v>
                </c:pt>
                <c:pt idx="1">
                  <c:v>1422.9067994300001</c:v>
                </c:pt>
                <c:pt idx="2">
                  <c:v>1273.4581181799999</c:v>
                </c:pt>
                <c:pt idx="3">
                  <c:v>1273.3900000000001</c:v>
                </c:pt>
                <c:pt idx="4">
                  <c:v>0</c:v>
                </c:pt>
                <c:pt idx="5">
                  <c:v>41059.417999999998</c:v>
                </c:pt>
                <c:pt idx="6">
                  <c:v>0</c:v>
                </c:pt>
                <c:pt idx="7">
                  <c:v>9.1720000000000006</c:v>
                </c:pt>
                <c:pt idx="8">
                  <c:v>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8-46B8-B6EC-DD0424E5AECE}"/>
            </c:ext>
          </c:extLst>
        </c:ser>
        <c:ser>
          <c:idx val="2"/>
          <c:order val="2"/>
          <c:tx>
            <c:strRef>
              <c:f>Wärmegestehungskosten!$G$103</c:f>
              <c:strCache>
                <c:ptCount val="1"/>
                <c:pt idx="0">
                  <c:v>2016_SINTEG_noflex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Wärmegestehungskosten!$H$100:$AB$100</c15:sqref>
                  </c15:fullRef>
                </c:ext>
              </c:extLst>
              <c:f>Wärmegestehungskosten!$S$100:$AB$100</c:f>
              <c:strCache>
                <c:ptCount val="10"/>
                <c:pt idx="0">
                  <c:v>chp_pck_waste</c:v>
                </c:pt>
                <c:pt idx="1">
                  <c:v>chp_sch_kuhheide</c:v>
                </c:pt>
                <c:pt idx="2">
                  <c:v>chp_sch_m_turbine1</c:v>
                </c:pt>
                <c:pt idx="3">
                  <c:v>chp_sch_m_turbine2</c:v>
                </c:pt>
                <c:pt idx="4">
                  <c:v>0</c:v>
                </c:pt>
                <c:pt idx="5">
                  <c:v>boiler_sch_1</c:v>
                </c:pt>
                <c:pt idx="6">
                  <c:v>boiler_sch_2</c:v>
                </c:pt>
                <c:pt idx="7">
                  <c:v>boiler_sch_contract</c:v>
                </c:pt>
                <c:pt idx="8">
                  <c:v>0</c:v>
                </c:pt>
                <c:pt idx="9">
                  <c:v>pth_sch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Wärmegestehungskosten!$H$103:$AB$103</c15:sqref>
                  </c15:fullRef>
                </c:ext>
              </c:extLst>
              <c:f>Wärmegestehungskosten!$S$103:$AB$103</c:f>
              <c:numCache>
                <c:formatCode>#,##0</c:formatCode>
                <c:ptCount val="10"/>
                <c:pt idx="0">
                  <c:v>109457.70683</c:v>
                </c:pt>
                <c:pt idx="1">
                  <c:v>1423.008</c:v>
                </c:pt>
                <c:pt idx="2">
                  <c:v>1273.68</c:v>
                </c:pt>
                <c:pt idx="3">
                  <c:v>1273.68</c:v>
                </c:pt>
                <c:pt idx="4">
                  <c:v>0</c:v>
                </c:pt>
                <c:pt idx="5">
                  <c:v>41059.417999999998</c:v>
                </c:pt>
                <c:pt idx="6">
                  <c:v>0</c:v>
                </c:pt>
                <c:pt idx="7">
                  <c:v>9.1720000000000006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78-46B8-B6EC-DD0424E5AECE}"/>
            </c:ext>
          </c:extLst>
        </c:ser>
        <c:ser>
          <c:idx val="3"/>
          <c:order val="3"/>
          <c:tx>
            <c:strRef>
              <c:f>Wärmegestehungskosten!$G$104</c:f>
              <c:strCache>
                <c:ptCount val="1"/>
                <c:pt idx="0">
                  <c:v>2016_SINTEG_pth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Wärmegestehungskosten!$H$100:$AB$100</c15:sqref>
                  </c15:fullRef>
                </c:ext>
              </c:extLst>
              <c:f>Wärmegestehungskosten!$S$100:$AB$100</c:f>
              <c:strCache>
                <c:ptCount val="10"/>
                <c:pt idx="0">
                  <c:v>chp_pck_waste</c:v>
                </c:pt>
                <c:pt idx="1">
                  <c:v>chp_sch_kuhheide</c:v>
                </c:pt>
                <c:pt idx="2">
                  <c:v>chp_sch_m_turbine1</c:v>
                </c:pt>
                <c:pt idx="3">
                  <c:v>chp_sch_m_turbine2</c:v>
                </c:pt>
                <c:pt idx="4">
                  <c:v>0</c:v>
                </c:pt>
                <c:pt idx="5">
                  <c:v>boiler_sch_1</c:v>
                </c:pt>
                <c:pt idx="6">
                  <c:v>boiler_sch_2</c:v>
                </c:pt>
                <c:pt idx="7">
                  <c:v>boiler_sch_contract</c:v>
                </c:pt>
                <c:pt idx="8">
                  <c:v>0</c:v>
                </c:pt>
                <c:pt idx="9">
                  <c:v>pth_sch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Wärmegestehungskosten!$H$104:$AB$104</c15:sqref>
                  </c15:fullRef>
                </c:ext>
              </c:extLst>
              <c:f>Wärmegestehungskosten!$S$104:$AB$104</c:f>
              <c:numCache>
                <c:formatCode>#,##0</c:formatCode>
                <c:ptCount val="10"/>
                <c:pt idx="0">
                  <c:v>108347.985651</c:v>
                </c:pt>
                <c:pt idx="1">
                  <c:v>1420.48657635</c:v>
                </c:pt>
                <c:pt idx="2">
                  <c:v>1269.42585829</c:v>
                </c:pt>
                <c:pt idx="3">
                  <c:v>1269.44019796</c:v>
                </c:pt>
                <c:pt idx="4">
                  <c:v>0</c:v>
                </c:pt>
                <c:pt idx="5">
                  <c:v>39161.904000000002</c:v>
                </c:pt>
                <c:pt idx="6">
                  <c:v>0</c:v>
                </c:pt>
                <c:pt idx="7">
                  <c:v>4.109</c:v>
                </c:pt>
                <c:pt idx="8">
                  <c:v>0</c:v>
                </c:pt>
                <c:pt idx="9">
                  <c:v>3023.3139999999999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78-46B8-B6EC-DD0424E5AECE}"/>
            </c:ext>
          </c:extLst>
        </c:ser>
        <c:ser>
          <c:idx val="4"/>
          <c:order val="4"/>
          <c:tx>
            <c:strRef>
              <c:f>Wärmegestehungskosten!$G$105</c:f>
              <c:strCache>
                <c:ptCount val="1"/>
                <c:pt idx="0">
                  <c:v>2016_FLEXRIENDLY_noflex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Wärmegestehungskosten!$H$100:$AB$100</c15:sqref>
                  </c15:fullRef>
                </c:ext>
              </c:extLst>
              <c:f>Wärmegestehungskosten!$S$100:$AB$100</c:f>
              <c:strCache>
                <c:ptCount val="10"/>
                <c:pt idx="0">
                  <c:v>chp_pck_waste</c:v>
                </c:pt>
                <c:pt idx="1">
                  <c:v>chp_sch_kuhheide</c:v>
                </c:pt>
                <c:pt idx="2">
                  <c:v>chp_sch_m_turbine1</c:v>
                </c:pt>
                <c:pt idx="3">
                  <c:v>chp_sch_m_turbine2</c:v>
                </c:pt>
                <c:pt idx="4">
                  <c:v>0</c:v>
                </c:pt>
                <c:pt idx="5">
                  <c:v>boiler_sch_1</c:v>
                </c:pt>
                <c:pt idx="6">
                  <c:v>boiler_sch_2</c:v>
                </c:pt>
                <c:pt idx="7">
                  <c:v>boiler_sch_contract</c:v>
                </c:pt>
                <c:pt idx="8">
                  <c:v>0</c:v>
                </c:pt>
                <c:pt idx="9">
                  <c:v>pth_sch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Wärmegestehungskosten!$H$105:$AB$105</c15:sqref>
                  </c15:fullRef>
                </c:ext>
              </c:extLst>
              <c:f>Wärmegestehungskosten!$S$105:$AB$105</c:f>
              <c:numCache>
                <c:formatCode>#,##0</c:formatCode>
                <c:ptCount val="10"/>
                <c:pt idx="0">
                  <c:v>109457.70683</c:v>
                </c:pt>
                <c:pt idx="1">
                  <c:v>1423.008</c:v>
                </c:pt>
                <c:pt idx="2">
                  <c:v>1273.68</c:v>
                </c:pt>
                <c:pt idx="3">
                  <c:v>1273.68</c:v>
                </c:pt>
                <c:pt idx="4">
                  <c:v>0</c:v>
                </c:pt>
                <c:pt idx="5">
                  <c:v>41059.417999999998</c:v>
                </c:pt>
                <c:pt idx="6">
                  <c:v>0</c:v>
                </c:pt>
                <c:pt idx="7">
                  <c:v>9.1720000000000006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78-46B8-B6EC-DD0424E5AECE}"/>
            </c:ext>
          </c:extLst>
        </c:ser>
        <c:ser>
          <c:idx val="5"/>
          <c:order val="5"/>
          <c:tx>
            <c:strRef>
              <c:f>Wärmegestehungskosten!$G$106</c:f>
              <c:strCache>
                <c:ptCount val="1"/>
                <c:pt idx="0">
                  <c:v>2016_FLEXRIENDLY_pth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Wärmegestehungskosten!$H$100:$AB$100</c15:sqref>
                  </c15:fullRef>
                </c:ext>
              </c:extLst>
              <c:f>Wärmegestehungskosten!$S$100:$AB$100</c:f>
              <c:strCache>
                <c:ptCount val="10"/>
                <c:pt idx="0">
                  <c:v>chp_pck_waste</c:v>
                </c:pt>
                <c:pt idx="1">
                  <c:v>chp_sch_kuhheide</c:v>
                </c:pt>
                <c:pt idx="2">
                  <c:v>chp_sch_m_turbine1</c:v>
                </c:pt>
                <c:pt idx="3">
                  <c:v>chp_sch_m_turbine2</c:v>
                </c:pt>
                <c:pt idx="4">
                  <c:v>0</c:v>
                </c:pt>
                <c:pt idx="5">
                  <c:v>boiler_sch_1</c:v>
                </c:pt>
                <c:pt idx="6">
                  <c:v>boiler_sch_2</c:v>
                </c:pt>
                <c:pt idx="7">
                  <c:v>boiler_sch_contract</c:v>
                </c:pt>
                <c:pt idx="8">
                  <c:v>0</c:v>
                </c:pt>
                <c:pt idx="9">
                  <c:v>pth_sch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Wärmegestehungskosten!$H$106:$AB$106</c15:sqref>
                  </c15:fullRef>
                </c:ext>
              </c:extLst>
              <c:f>Wärmegestehungskosten!$S$106:$AB$106</c:f>
              <c:numCache>
                <c:formatCode>#,##0</c:formatCode>
                <c:ptCount val="10"/>
                <c:pt idx="0">
                  <c:v>107332.042028</c:v>
                </c:pt>
                <c:pt idx="1">
                  <c:v>1416.7145907300001</c:v>
                </c:pt>
                <c:pt idx="2">
                  <c:v>1267.27863703</c:v>
                </c:pt>
                <c:pt idx="3">
                  <c:v>1267.23741922</c:v>
                </c:pt>
                <c:pt idx="4">
                  <c:v>0</c:v>
                </c:pt>
                <c:pt idx="5">
                  <c:v>37701.095000000001</c:v>
                </c:pt>
                <c:pt idx="6">
                  <c:v>0</c:v>
                </c:pt>
                <c:pt idx="7">
                  <c:v>4.109</c:v>
                </c:pt>
                <c:pt idx="8">
                  <c:v>0</c:v>
                </c:pt>
                <c:pt idx="9">
                  <c:v>5508.1880000000001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78-46B8-B6EC-DD0424E5A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089327"/>
        <c:axId val="446656303"/>
      </c:barChart>
      <c:catAx>
        <c:axId val="81508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656303"/>
        <c:crosses val="autoZero"/>
        <c:auto val="1"/>
        <c:lblAlgn val="ctr"/>
        <c:lblOffset val="100"/>
        <c:noMultiLvlLbl val="0"/>
      </c:catAx>
      <c:valAx>
        <c:axId val="44665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08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Wärmeerzeugung Schwedt (ohne pck_waste)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Wärmegestehungskosten!$G$101</c:f>
              <c:strCache>
                <c:ptCount val="1"/>
                <c:pt idx="0">
                  <c:v>2016_SQ_noflex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Wärmegestehungskosten!$H$100:$AB$100</c15:sqref>
                  </c15:fullRef>
                </c:ext>
              </c:extLst>
              <c:f>Wärmegestehungskosten!$T$100:$AB$100</c:f>
              <c:strCache>
                <c:ptCount val="9"/>
                <c:pt idx="0">
                  <c:v>chp_sch_kuhheide</c:v>
                </c:pt>
                <c:pt idx="1">
                  <c:v>chp_sch_m_turbine1</c:v>
                </c:pt>
                <c:pt idx="2">
                  <c:v>chp_sch_m_turbine2</c:v>
                </c:pt>
                <c:pt idx="3">
                  <c:v>0</c:v>
                </c:pt>
                <c:pt idx="4">
                  <c:v>boiler_sch_1</c:v>
                </c:pt>
                <c:pt idx="5">
                  <c:v>boiler_sch_2</c:v>
                </c:pt>
                <c:pt idx="6">
                  <c:v>boiler_sch_contract</c:v>
                </c:pt>
                <c:pt idx="7">
                  <c:v>0</c:v>
                </c:pt>
                <c:pt idx="8">
                  <c:v>pth_sch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Wärmegestehungskosten!$H$101:$AB$101</c15:sqref>
                  </c15:fullRef>
                </c:ext>
              </c:extLst>
              <c:f>Wärmegestehungskosten!$T$101:$AB$101</c:f>
              <c:numCache>
                <c:formatCode>#,##0</c:formatCode>
                <c:ptCount val="9"/>
                <c:pt idx="0">
                  <c:v>1423.008</c:v>
                </c:pt>
                <c:pt idx="1">
                  <c:v>1273.68</c:v>
                </c:pt>
                <c:pt idx="2">
                  <c:v>1273.68</c:v>
                </c:pt>
                <c:pt idx="3">
                  <c:v>0</c:v>
                </c:pt>
                <c:pt idx="4">
                  <c:v>41059.417999999998</c:v>
                </c:pt>
                <c:pt idx="5">
                  <c:v>0</c:v>
                </c:pt>
                <c:pt idx="6">
                  <c:v>9.1720000000000006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4-47D2-A9A5-25508FE33781}"/>
            </c:ext>
          </c:extLst>
        </c:ser>
        <c:ser>
          <c:idx val="1"/>
          <c:order val="1"/>
          <c:tx>
            <c:strRef>
              <c:f>Wärmegestehungskosten!$G$102</c:f>
              <c:strCache>
                <c:ptCount val="1"/>
                <c:pt idx="0">
                  <c:v>2016_SQ_pth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Wärmegestehungskosten!$H$100:$AB$100</c15:sqref>
                  </c15:fullRef>
                </c:ext>
              </c:extLst>
              <c:f>Wärmegestehungskosten!$T$100:$AB$100</c:f>
              <c:strCache>
                <c:ptCount val="9"/>
                <c:pt idx="0">
                  <c:v>chp_sch_kuhheide</c:v>
                </c:pt>
                <c:pt idx="1">
                  <c:v>chp_sch_m_turbine1</c:v>
                </c:pt>
                <c:pt idx="2">
                  <c:v>chp_sch_m_turbine2</c:v>
                </c:pt>
                <c:pt idx="3">
                  <c:v>0</c:v>
                </c:pt>
                <c:pt idx="4">
                  <c:v>boiler_sch_1</c:v>
                </c:pt>
                <c:pt idx="5">
                  <c:v>boiler_sch_2</c:v>
                </c:pt>
                <c:pt idx="6">
                  <c:v>boiler_sch_contract</c:v>
                </c:pt>
                <c:pt idx="7">
                  <c:v>0</c:v>
                </c:pt>
                <c:pt idx="8">
                  <c:v>pth_sch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Wärmegestehungskosten!$H$102:$AB$102</c15:sqref>
                  </c15:fullRef>
                </c:ext>
              </c:extLst>
              <c:f>Wärmegestehungskosten!$T$102:$AB$102</c:f>
              <c:numCache>
                <c:formatCode>#,##0</c:formatCode>
                <c:ptCount val="9"/>
                <c:pt idx="0">
                  <c:v>1422.9067994300001</c:v>
                </c:pt>
                <c:pt idx="1">
                  <c:v>1273.4581181799999</c:v>
                </c:pt>
                <c:pt idx="2">
                  <c:v>1273.3900000000001</c:v>
                </c:pt>
                <c:pt idx="3">
                  <c:v>0</c:v>
                </c:pt>
                <c:pt idx="4">
                  <c:v>41059.417999999998</c:v>
                </c:pt>
                <c:pt idx="5">
                  <c:v>0</c:v>
                </c:pt>
                <c:pt idx="6">
                  <c:v>9.1720000000000006</c:v>
                </c:pt>
                <c:pt idx="7">
                  <c:v>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4-47D2-A9A5-25508FE33781}"/>
            </c:ext>
          </c:extLst>
        </c:ser>
        <c:ser>
          <c:idx val="2"/>
          <c:order val="2"/>
          <c:tx>
            <c:strRef>
              <c:f>Wärmegestehungskosten!$G$103</c:f>
              <c:strCache>
                <c:ptCount val="1"/>
                <c:pt idx="0">
                  <c:v>2016_SINTEG_noflex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Wärmegestehungskosten!$H$100:$AB$100</c15:sqref>
                  </c15:fullRef>
                </c:ext>
              </c:extLst>
              <c:f>Wärmegestehungskosten!$T$100:$AB$100</c:f>
              <c:strCache>
                <c:ptCount val="9"/>
                <c:pt idx="0">
                  <c:v>chp_sch_kuhheide</c:v>
                </c:pt>
                <c:pt idx="1">
                  <c:v>chp_sch_m_turbine1</c:v>
                </c:pt>
                <c:pt idx="2">
                  <c:v>chp_sch_m_turbine2</c:v>
                </c:pt>
                <c:pt idx="3">
                  <c:v>0</c:v>
                </c:pt>
                <c:pt idx="4">
                  <c:v>boiler_sch_1</c:v>
                </c:pt>
                <c:pt idx="5">
                  <c:v>boiler_sch_2</c:v>
                </c:pt>
                <c:pt idx="6">
                  <c:v>boiler_sch_contract</c:v>
                </c:pt>
                <c:pt idx="7">
                  <c:v>0</c:v>
                </c:pt>
                <c:pt idx="8">
                  <c:v>pth_sch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Wärmegestehungskosten!$H$103:$AB$103</c15:sqref>
                  </c15:fullRef>
                </c:ext>
              </c:extLst>
              <c:f>Wärmegestehungskosten!$T$103:$AB$103</c:f>
              <c:numCache>
                <c:formatCode>#,##0</c:formatCode>
                <c:ptCount val="9"/>
                <c:pt idx="0">
                  <c:v>1423.008</c:v>
                </c:pt>
                <c:pt idx="1">
                  <c:v>1273.68</c:v>
                </c:pt>
                <c:pt idx="2">
                  <c:v>1273.68</c:v>
                </c:pt>
                <c:pt idx="3">
                  <c:v>0</c:v>
                </c:pt>
                <c:pt idx="4">
                  <c:v>41059.417999999998</c:v>
                </c:pt>
                <c:pt idx="5">
                  <c:v>0</c:v>
                </c:pt>
                <c:pt idx="6">
                  <c:v>9.1720000000000006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4-47D2-A9A5-25508FE33781}"/>
            </c:ext>
          </c:extLst>
        </c:ser>
        <c:ser>
          <c:idx val="3"/>
          <c:order val="3"/>
          <c:tx>
            <c:strRef>
              <c:f>Wärmegestehungskosten!$G$104</c:f>
              <c:strCache>
                <c:ptCount val="1"/>
                <c:pt idx="0">
                  <c:v>2016_SINTEG_pth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Wärmegestehungskosten!$H$100:$AB$100</c15:sqref>
                  </c15:fullRef>
                </c:ext>
              </c:extLst>
              <c:f>Wärmegestehungskosten!$T$100:$AB$100</c:f>
              <c:strCache>
                <c:ptCount val="9"/>
                <c:pt idx="0">
                  <c:v>chp_sch_kuhheide</c:v>
                </c:pt>
                <c:pt idx="1">
                  <c:v>chp_sch_m_turbine1</c:v>
                </c:pt>
                <c:pt idx="2">
                  <c:v>chp_sch_m_turbine2</c:v>
                </c:pt>
                <c:pt idx="3">
                  <c:v>0</c:v>
                </c:pt>
                <c:pt idx="4">
                  <c:v>boiler_sch_1</c:v>
                </c:pt>
                <c:pt idx="5">
                  <c:v>boiler_sch_2</c:v>
                </c:pt>
                <c:pt idx="6">
                  <c:v>boiler_sch_contract</c:v>
                </c:pt>
                <c:pt idx="7">
                  <c:v>0</c:v>
                </c:pt>
                <c:pt idx="8">
                  <c:v>pth_sch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Wärmegestehungskosten!$H$104:$AB$104</c15:sqref>
                  </c15:fullRef>
                </c:ext>
              </c:extLst>
              <c:f>Wärmegestehungskosten!$T$104:$AB$104</c:f>
              <c:numCache>
                <c:formatCode>#,##0</c:formatCode>
                <c:ptCount val="9"/>
                <c:pt idx="0">
                  <c:v>1420.48657635</c:v>
                </c:pt>
                <c:pt idx="1">
                  <c:v>1269.42585829</c:v>
                </c:pt>
                <c:pt idx="2">
                  <c:v>1269.44019796</c:v>
                </c:pt>
                <c:pt idx="3">
                  <c:v>0</c:v>
                </c:pt>
                <c:pt idx="4">
                  <c:v>39161.904000000002</c:v>
                </c:pt>
                <c:pt idx="5">
                  <c:v>0</c:v>
                </c:pt>
                <c:pt idx="6">
                  <c:v>4.109</c:v>
                </c:pt>
                <c:pt idx="7">
                  <c:v>0</c:v>
                </c:pt>
                <c:pt idx="8">
                  <c:v>3023.3139999999999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44-47D2-A9A5-25508FE33781}"/>
            </c:ext>
          </c:extLst>
        </c:ser>
        <c:ser>
          <c:idx val="4"/>
          <c:order val="4"/>
          <c:tx>
            <c:strRef>
              <c:f>Wärmegestehungskosten!$G$105</c:f>
              <c:strCache>
                <c:ptCount val="1"/>
                <c:pt idx="0">
                  <c:v>2016_FLEXRIENDLY_noflex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Wärmegestehungskosten!$H$100:$AB$100</c15:sqref>
                  </c15:fullRef>
                </c:ext>
              </c:extLst>
              <c:f>Wärmegestehungskosten!$T$100:$AB$100</c:f>
              <c:strCache>
                <c:ptCount val="9"/>
                <c:pt idx="0">
                  <c:v>chp_sch_kuhheide</c:v>
                </c:pt>
                <c:pt idx="1">
                  <c:v>chp_sch_m_turbine1</c:v>
                </c:pt>
                <c:pt idx="2">
                  <c:v>chp_sch_m_turbine2</c:v>
                </c:pt>
                <c:pt idx="3">
                  <c:v>0</c:v>
                </c:pt>
                <c:pt idx="4">
                  <c:v>boiler_sch_1</c:v>
                </c:pt>
                <c:pt idx="5">
                  <c:v>boiler_sch_2</c:v>
                </c:pt>
                <c:pt idx="6">
                  <c:v>boiler_sch_contract</c:v>
                </c:pt>
                <c:pt idx="7">
                  <c:v>0</c:v>
                </c:pt>
                <c:pt idx="8">
                  <c:v>pth_sch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Wärmegestehungskosten!$H$105:$AB$105</c15:sqref>
                  </c15:fullRef>
                </c:ext>
              </c:extLst>
              <c:f>Wärmegestehungskosten!$T$105:$AB$105</c:f>
              <c:numCache>
                <c:formatCode>#,##0</c:formatCode>
                <c:ptCount val="9"/>
                <c:pt idx="0">
                  <c:v>1423.008</c:v>
                </c:pt>
                <c:pt idx="1">
                  <c:v>1273.68</c:v>
                </c:pt>
                <c:pt idx="2">
                  <c:v>1273.68</c:v>
                </c:pt>
                <c:pt idx="3">
                  <c:v>0</c:v>
                </c:pt>
                <c:pt idx="4">
                  <c:v>41059.417999999998</c:v>
                </c:pt>
                <c:pt idx="5">
                  <c:v>0</c:v>
                </c:pt>
                <c:pt idx="6">
                  <c:v>9.1720000000000006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44-47D2-A9A5-25508FE33781}"/>
            </c:ext>
          </c:extLst>
        </c:ser>
        <c:ser>
          <c:idx val="5"/>
          <c:order val="5"/>
          <c:tx>
            <c:strRef>
              <c:f>Wärmegestehungskosten!$G$106</c:f>
              <c:strCache>
                <c:ptCount val="1"/>
                <c:pt idx="0">
                  <c:v>2016_FLEXRIENDLY_pth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Wärmegestehungskosten!$H$100:$AB$100</c15:sqref>
                  </c15:fullRef>
                </c:ext>
              </c:extLst>
              <c:f>Wärmegestehungskosten!$T$100:$AB$100</c:f>
              <c:strCache>
                <c:ptCount val="9"/>
                <c:pt idx="0">
                  <c:v>chp_sch_kuhheide</c:v>
                </c:pt>
                <c:pt idx="1">
                  <c:v>chp_sch_m_turbine1</c:v>
                </c:pt>
                <c:pt idx="2">
                  <c:v>chp_sch_m_turbine2</c:v>
                </c:pt>
                <c:pt idx="3">
                  <c:v>0</c:v>
                </c:pt>
                <c:pt idx="4">
                  <c:v>boiler_sch_1</c:v>
                </c:pt>
                <c:pt idx="5">
                  <c:v>boiler_sch_2</c:v>
                </c:pt>
                <c:pt idx="6">
                  <c:v>boiler_sch_contract</c:v>
                </c:pt>
                <c:pt idx="7">
                  <c:v>0</c:v>
                </c:pt>
                <c:pt idx="8">
                  <c:v>pth_sch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Wärmegestehungskosten!$H$106:$AB$106</c15:sqref>
                  </c15:fullRef>
                </c:ext>
              </c:extLst>
              <c:f>Wärmegestehungskosten!$T$106:$AB$106</c:f>
              <c:numCache>
                <c:formatCode>#,##0</c:formatCode>
                <c:ptCount val="9"/>
                <c:pt idx="0">
                  <c:v>1416.7145907300001</c:v>
                </c:pt>
                <c:pt idx="1">
                  <c:v>1267.27863703</c:v>
                </c:pt>
                <c:pt idx="2">
                  <c:v>1267.23741922</c:v>
                </c:pt>
                <c:pt idx="3">
                  <c:v>0</c:v>
                </c:pt>
                <c:pt idx="4">
                  <c:v>37701.095000000001</c:v>
                </c:pt>
                <c:pt idx="5">
                  <c:v>0</c:v>
                </c:pt>
                <c:pt idx="6">
                  <c:v>4.109</c:v>
                </c:pt>
                <c:pt idx="7">
                  <c:v>0</c:v>
                </c:pt>
                <c:pt idx="8">
                  <c:v>5508.1880000000001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44-47D2-A9A5-25508FE33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089327"/>
        <c:axId val="446656303"/>
      </c:barChart>
      <c:catAx>
        <c:axId val="81508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656303"/>
        <c:crosses val="autoZero"/>
        <c:auto val="1"/>
        <c:lblAlgn val="ctr"/>
        <c:lblOffset val="100"/>
        <c:noMultiLvlLbl val="0"/>
      </c:catAx>
      <c:valAx>
        <c:axId val="44665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08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291944</xdr:colOff>
      <xdr:row>90</xdr:row>
      <xdr:rowOff>122465</xdr:rowOff>
    </xdr:from>
    <xdr:to>
      <xdr:col>40</xdr:col>
      <xdr:colOff>27213</xdr:colOff>
      <xdr:row>110</xdr:row>
      <xdr:rowOff>57891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3281D1-39BD-4DA4-81E4-CCE7D1694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299364</xdr:colOff>
      <xdr:row>110</xdr:row>
      <xdr:rowOff>179614</xdr:rowOff>
    </xdr:from>
    <xdr:to>
      <xdr:col>40</xdr:col>
      <xdr:colOff>27213</xdr:colOff>
      <xdr:row>128</xdr:row>
      <xdr:rowOff>17318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D77EA9C-E6EA-408B-A3BA-8240D58D1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258536</xdr:colOff>
      <xdr:row>129</xdr:row>
      <xdr:rowOff>81643</xdr:rowOff>
    </xdr:from>
    <xdr:to>
      <xdr:col>39</xdr:col>
      <xdr:colOff>898063</xdr:colOff>
      <xdr:row>147</xdr:row>
      <xdr:rowOff>108857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B68D813-0FC9-4E3D-A437-B7B7CF63B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326571</xdr:colOff>
      <xdr:row>149</xdr:row>
      <xdr:rowOff>136072</xdr:rowOff>
    </xdr:from>
    <xdr:to>
      <xdr:col>40</xdr:col>
      <xdr:colOff>54420</xdr:colOff>
      <xdr:row>167</xdr:row>
      <xdr:rowOff>163286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8A50698-6DA8-4C82-A029-9805F119E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6_1a_noflex_SQ_2_ANNUIT&#196;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6_2a_pth_SQ_2_ANNUIT&#196;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16_1b_noflex_SINTEG_2_ANNUIT&#196;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16_2b_pth_SINTEG_2_ANNUIT&#196;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16_1c_noflex_FLEX_2_ANNUIT&#196;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16_2c_pth_FLEX_2_ANNUIT&#196;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16_2c_pth_FLEX_2_ANNUIT&#196;T_stor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ärmegestehungskosten"/>
      <sheetName val="Modell_Skizze"/>
      <sheetName val="Cost_Flows"/>
      <sheetName val="Cost"/>
      <sheetName val="Flow_TS_Werte"/>
      <sheetName val="Flow_Vergleich"/>
      <sheetName val="Flows Overview"/>
      <sheetName val="Wirtsch_Bsp"/>
    </sheetNames>
    <sheetDataSet>
      <sheetData sheetId="0">
        <row r="4">
          <cell r="M4" t="str">
            <v>chp_pr_ee</v>
          </cell>
          <cell r="N4" t="str">
            <v>chp_pr_gas_1</v>
          </cell>
          <cell r="O4" t="str">
            <v>chp_pr_gas_2</v>
          </cell>
          <cell r="Q4" t="str">
            <v>boiler_pr_1</v>
          </cell>
          <cell r="R4" t="str">
            <v>boiler_pr_2</v>
          </cell>
          <cell r="S4" t="str">
            <v>boiler_pr_3</v>
          </cell>
          <cell r="U4" t="str">
            <v>cs_to_pth_pr</v>
          </cell>
          <cell r="V4" t="str">
            <v>flex_to_pth_pr</v>
          </cell>
          <cell r="W4" t="str">
            <v>pth_pr</v>
          </cell>
          <cell r="Y4" t="str">
            <v>chp_pck_waste</v>
          </cell>
          <cell r="Z4" t="str">
            <v>chp_sch_kuhheide</v>
          </cell>
          <cell r="AA4" t="str">
            <v>chp_sch_m_turbine1</v>
          </cell>
          <cell r="AB4" t="str">
            <v>chp_sch_m_turbine2</v>
          </cell>
          <cell r="AD4" t="str">
            <v>boiler_sch_1</v>
          </cell>
          <cell r="AE4" t="str">
            <v>boiler_sch_2</v>
          </cell>
          <cell r="AF4" t="str">
            <v>boiler_sch_contract</v>
          </cell>
          <cell r="AH4" t="str">
            <v>cs_to_pth_sch</v>
          </cell>
          <cell r="AI4" t="str">
            <v>flex_to_pth_sch</v>
          </cell>
          <cell r="AJ4" t="str">
            <v>pth_sch</v>
          </cell>
        </row>
        <row r="5">
          <cell r="J5" t="str">
            <v>Anlagenparameter</v>
          </cell>
        </row>
        <row r="6">
          <cell r="J6" t="str">
            <v>P_el</v>
          </cell>
          <cell r="M6">
            <v>3.0570000000000004</v>
          </cell>
          <cell r="N6">
            <v>2.1999999999999999E-2</v>
          </cell>
          <cell r="O6">
            <v>0.4</v>
          </cell>
          <cell r="Q6">
            <v>8.64</v>
          </cell>
          <cell r="R6">
            <v>12.231999999999999</v>
          </cell>
          <cell r="S6">
            <v>2</v>
          </cell>
          <cell r="W6">
            <v>2</v>
          </cell>
          <cell r="Y6">
            <v>200.13300000000001</v>
          </cell>
          <cell r="Z6">
            <v>0.1</v>
          </cell>
          <cell r="AA6">
            <v>0.1</v>
          </cell>
          <cell r="AB6">
            <v>0.1</v>
          </cell>
          <cell r="AD6">
            <v>36.6</v>
          </cell>
          <cell r="AE6">
            <v>0.62</v>
          </cell>
          <cell r="AF6">
            <v>3.05</v>
          </cell>
          <cell r="AJ6">
            <v>5</v>
          </cell>
        </row>
        <row r="7">
          <cell r="J7" t="str">
            <v>P_th</v>
          </cell>
          <cell r="M7">
            <v>2.778</v>
          </cell>
          <cell r="N7">
            <v>0.05</v>
          </cell>
          <cell r="O7">
            <v>0.5</v>
          </cell>
          <cell r="Q7">
            <v>8.64</v>
          </cell>
          <cell r="R7">
            <v>12.231999999999999</v>
          </cell>
          <cell r="S7">
            <v>2</v>
          </cell>
          <cell r="W7">
            <v>2</v>
          </cell>
          <cell r="Y7">
            <v>18.398</v>
          </cell>
          <cell r="Z7">
            <v>0.16200000000000001</v>
          </cell>
          <cell r="AA7">
            <v>0.14499999999999999</v>
          </cell>
          <cell r="AB7">
            <v>0.14499999999999999</v>
          </cell>
          <cell r="AD7">
            <v>36.6</v>
          </cell>
          <cell r="AE7">
            <v>0.62</v>
          </cell>
          <cell r="AF7">
            <v>3.05</v>
          </cell>
          <cell r="AJ7">
            <v>5</v>
          </cell>
        </row>
        <row r="9">
          <cell r="J9" t="str">
            <v>Eingesetzte Leistungen</v>
          </cell>
        </row>
        <row r="10">
          <cell r="J10" t="str">
            <v>P_el</v>
          </cell>
          <cell r="K10" t="str">
            <v>MW</v>
          </cell>
          <cell r="M10">
            <v>1.9824225</v>
          </cell>
          <cell r="N10">
            <v>2.1999999999999999E-2</v>
          </cell>
          <cell r="O10">
            <v>0.4</v>
          </cell>
          <cell r="Y10">
            <v>12.8786</v>
          </cell>
          <cell r="Z10">
            <v>9.7651567999999994E-2</v>
          </cell>
          <cell r="AA10">
            <v>8.7404180999999997E-2</v>
          </cell>
          <cell r="AB10">
            <v>8.7404180999999997E-2</v>
          </cell>
        </row>
        <row r="11">
          <cell r="J11" t="str">
            <v>P_th</v>
          </cell>
          <cell r="K11" t="str">
            <v>MW</v>
          </cell>
          <cell r="M11">
            <v>2.778</v>
          </cell>
          <cell r="N11">
            <v>4.5051195000000002E-2</v>
          </cell>
          <cell r="O11">
            <v>0.49230769000000002</v>
          </cell>
          <cell r="Q11">
            <v>0</v>
          </cell>
          <cell r="R11">
            <v>10.011536</v>
          </cell>
          <cell r="S11">
            <v>0</v>
          </cell>
          <cell r="U11" t="e">
            <v>#N/A</v>
          </cell>
          <cell r="V11" t="e">
            <v>#N/A</v>
          </cell>
          <cell r="W11" t="e">
            <v>#N/A</v>
          </cell>
          <cell r="Y11">
            <v>18.398</v>
          </cell>
          <cell r="Z11">
            <v>0.16200000000000001</v>
          </cell>
          <cell r="AA11">
            <v>0.14499999999999999</v>
          </cell>
          <cell r="AB11">
            <v>0.14499999999999999</v>
          </cell>
          <cell r="AD11">
            <v>36.6</v>
          </cell>
          <cell r="AE11">
            <v>0</v>
          </cell>
          <cell r="AF11">
            <v>2.3516504999999999</v>
          </cell>
          <cell r="AJ11" t="e">
            <v>#N/A</v>
          </cell>
        </row>
        <row r="12">
          <cell r="J12" t="str">
            <v>P_Br_in</v>
          </cell>
          <cell r="K12" t="str">
            <v>MW</v>
          </cell>
          <cell r="M12">
            <v>4.8908450999999999</v>
          </cell>
          <cell r="N12">
            <v>7.5085323999999995E-2</v>
          </cell>
          <cell r="O12">
            <v>1.025641</v>
          </cell>
          <cell r="Q12">
            <v>0</v>
          </cell>
          <cell r="R12">
            <v>11.123929</v>
          </cell>
          <cell r="S12">
            <v>0</v>
          </cell>
          <cell r="U12" t="e">
            <v>#N/A</v>
          </cell>
          <cell r="V12" t="e">
            <v>#N/A</v>
          </cell>
          <cell r="Y12">
            <v>36.795999999999999</v>
          </cell>
          <cell r="Z12">
            <v>0.28222997</v>
          </cell>
          <cell r="AA12">
            <v>0.25261324000000002</v>
          </cell>
          <cell r="AB12">
            <v>0.25261324000000002</v>
          </cell>
          <cell r="AD12">
            <v>40.666666999999997</v>
          </cell>
          <cell r="AE12">
            <v>0</v>
          </cell>
          <cell r="AF12">
            <v>2.6129449999999999</v>
          </cell>
          <cell r="AH12" t="e">
            <v>#N/A</v>
          </cell>
          <cell r="AI12" t="e">
            <v>#N/A</v>
          </cell>
        </row>
        <row r="13">
          <cell r="J13" t="str">
            <v>Energiebilanz</v>
          </cell>
        </row>
        <row r="14">
          <cell r="J14" t="str">
            <v>Stromerzeugung</v>
          </cell>
          <cell r="K14" t="str">
            <v>MWh/a</v>
          </cell>
          <cell r="M14">
            <v>13564.3180797</v>
          </cell>
          <cell r="N14">
            <v>105.055527725</v>
          </cell>
          <cell r="O14">
            <v>1975.84970247</v>
          </cell>
          <cell r="Y14">
            <v>76620.394788999998</v>
          </cell>
          <cell r="Z14">
            <v>857.77137331200004</v>
          </cell>
          <cell r="AA14">
            <v>767.758325904</v>
          </cell>
          <cell r="AB14">
            <v>767.758325904</v>
          </cell>
        </row>
        <row r="15">
          <cell r="J15" t="str">
            <v>Wärmeerzeugung</v>
          </cell>
          <cell r="K15" t="str">
            <v>MWh/a</v>
          </cell>
          <cell r="M15">
            <v>19007.893347500001</v>
          </cell>
          <cell r="N15">
            <v>215.13077569399999</v>
          </cell>
          <cell r="O15">
            <v>2431.8150074300002</v>
          </cell>
          <cell r="Q15">
            <v>0</v>
          </cell>
          <cell r="R15">
            <v>14247.378000000001</v>
          </cell>
          <cell r="S15">
            <v>0</v>
          </cell>
          <cell r="W15">
            <v>0</v>
          </cell>
          <cell r="Y15">
            <v>109457.70683</v>
          </cell>
          <cell r="Z15">
            <v>1423.008</v>
          </cell>
          <cell r="AA15">
            <v>1273.68</v>
          </cell>
          <cell r="AB15">
            <v>1273.68</v>
          </cell>
          <cell r="AD15">
            <v>41059.417999999998</v>
          </cell>
          <cell r="AE15">
            <v>0</v>
          </cell>
          <cell r="AF15">
            <v>9.1720000000000006</v>
          </cell>
          <cell r="AJ15">
            <v>0</v>
          </cell>
        </row>
        <row r="16">
          <cell r="J16" t="str">
            <v>Brennstoffverbrauch</v>
          </cell>
          <cell r="K16" t="str">
            <v>MWh/a</v>
          </cell>
          <cell r="M16">
            <v>33464.601113199999</v>
          </cell>
          <cell r="N16">
            <v>358.55128806099998</v>
          </cell>
          <cell r="O16">
            <v>5066.2811654799998</v>
          </cell>
          <cell r="Q16">
            <v>0</v>
          </cell>
          <cell r="R16">
            <v>15830.420453700001</v>
          </cell>
          <cell r="S16">
            <v>0</v>
          </cell>
          <cell r="U16" t="e">
            <v>#N/A</v>
          </cell>
          <cell r="V16" t="e">
            <v>#N/A</v>
          </cell>
          <cell r="Y16">
            <v>218915.41365900001</v>
          </cell>
          <cell r="Z16">
            <v>2479.10805648</v>
          </cell>
          <cell r="AA16">
            <v>2218.9547001599999</v>
          </cell>
          <cell r="AB16">
            <v>2218.9547001599999</v>
          </cell>
          <cell r="AD16">
            <v>45621.575619199997</v>
          </cell>
          <cell r="AE16">
            <v>0</v>
          </cell>
          <cell r="AF16">
            <v>10.19128628</v>
          </cell>
          <cell r="AH16" t="e">
            <v>#N/A</v>
          </cell>
          <cell r="AI16" t="e">
            <v>#N/A</v>
          </cell>
        </row>
        <row r="18">
          <cell r="J18" t="str">
            <v>Effizienz_el</v>
          </cell>
          <cell r="M18">
            <v>0.40533332621585028</v>
          </cell>
          <cell r="N18">
            <v>0.29300000090120165</v>
          </cell>
          <cell r="O18">
            <v>0.39000000946114094</v>
          </cell>
          <cell r="Q18">
            <v>0</v>
          </cell>
          <cell r="R18">
            <v>0</v>
          </cell>
          <cell r="S18">
            <v>0</v>
          </cell>
          <cell r="W18">
            <v>0</v>
          </cell>
          <cell r="Y18">
            <v>0.35000000003814258</v>
          </cell>
          <cell r="Z18">
            <v>0.34599999426000011</v>
          </cell>
          <cell r="AA18">
            <v>0.34599999984165519</v>
          </cell>
          <cell r="AB18">
            <v>0.34599999984165519</v>
          </cell>
          <cell r="AD18">
            <v>0</v>
          </cell>
          <cell r="AE18">
            <v>0</v>
          </cell>
          <cell r="AF18">
            <v>0</v>
          </cell>
        </row>
        <row r="19">
          <cell r="J19" t="str">
            <v>Effizienz_th</v>
          </cell>
          <cell r="M19">
            <v>0.56799999746605079</v>
          </cell>
          <cell r="N19">
            <v>0.60000000796929231</v>
          </cell>
          <cell r="O19">
            <v>0.48000000947432619</v>
          </cell>
          <cell r="Q19">
            <v>0</v>
          </cell>
          <cell r="R19">
            <v>0.89999997420599154</v>
          </cell>
          <cell r="S19">
            <v>0</v>
          </cell>
          <cell r="W19">
            <v>0</v>
          </cell>
          <cell r="Y19">
            <v>0.50000000000228395</v>
          </cell>
          <cell r="Z19">
            <v>0.57399999014987668</v>
          </cell>
          <cell r="AA19">
            <v>0.57400000095006898</v>
          </cell>
          <cell r="AB19">
            <v>0.57400000095006898</v>
          </cell>
          <cell r="AD19">
            <v>0.89999999874445369</v>
          </cell>
          <cell r="AE19">
            <v>0</v>
          </cell>
          <cell r="AF19">
            <v>0.89998453070636342</v>
          </cell>
        </row>
        <row r="21">
          <cell r="J21" t="str">
            <v>Vollbenutzungsstunden</v>
          </cell>
        </row>
        <row r="22">
          <cell r="J22" t="str">
            <v>VBS_el</v>
          </cell>
          <cell r="K22" t="str">
            <v>h/a</v>
          </cell>
          <cell r="M22">
            <v>6842.294253470186</v>
          </cell>
          <cell r="N22">
            <v>4775.2512602272736</v>
          </cell>
          <cell r="O22">
            <v>4939.6242561749996</v>
          </cell>
          <cell r="Y22">
            <v>5949.4350930225328</v>
          </cell>
          <cell r="Z22">
            <v>8784</v>
          </cell>
          <cell r="AA22">
            <v>8784</v>
          </cell>
          <cell r="AB22">
            <v>8784</v>
          </cell>
        </row>
        <row r="23">
          <cell r="J23" t="str">
            <v>VBS_th</v>
          </cell>
          <cell r="K23" t="str">
            <v>h/a</v>
          </cell>
          <cell r="M23">
            <v>6842.2942215622752</v>
          </cell>
          <cell r="N23">
            <v>4775.2512601275057</v>
          </cell>
          <cell r="O23">
            <v>4939.6242569966762</v>
          </cell>
          <cell r="Q23">
            <v>0</v>
          </cell>
          <cell r="R23">
            <v>1423.0961163202132</v>
          </cell>
          <cell r="S23">
            <v>0</v>
          </cell>
          <cell r="W23">
            <v>0</v>
          </cell>
          <cell r="Y23">
            <v>5949.4350924013479</v>
          </cell>
          <cell r="Z23">
            <v>8784</v>
          </cell>
          <cell r="AA23">
            <v>8784.0000000000018</v>
          </cell>
          <cell r="AB23">
            <v>8784.0000000000018</v>
          </cell>
          <cell r="AD23">
            <v>1121.8420218579233</v>
          </cell>
          <cell r="AE23">
            <v>0</v>
          </cell>
          <cell r="AF23">
            <v>3.9002394275850092</v>
          </cell>
          <cell r="AJ23">
            <v>0</v>
          </cell>
        </row>
        <row r="24">
          <cell r="J24" t="str">
            <v>Kapitalgebundene Kosten</v>
          </cell>
        </row>
        <row r="25">
          <cell r="J25" t="str">
            <v>Investition (Modul + Anschluss)</v>
          </cell>
          <cell r="K25" t="str">
            <v>€</v>
          </cell>
          <cell r="M25">
            <v>0</v>
          </cell>
          <cell r="N25">
            <v>57420</v>
          </cell>
          <cell r="O25">
            <v>406000</v>
          </cell>
          <cell r="Q25">
            <v>762048</v>
          </cell>
          <cell r="R25">
            <v>1078862.3999999999</v>
          </cell>
          <cell r="S25">
            <v>176400</v>
          </cell>
          <cell r="W25">
            <v>201600</v>
          </cell>
          <cell r="Y25">
            <v>0</v>
          </cell>
          <cell r="Z25">
            <v>140664.35534841908</v>
          </cell>
          <cell r="AA25">
            <v>140664.35534841908</v>
          </cell>
          <cell r="AB25">
            <v>140664.35534841908</v>
          </cell>
          <cell r="AD25">
            <v>2869440</v>
          </cell>
          <cell r="AE25">
            <v>48608</v>
          </cell>
          <cell r="AF25">
            <v>239120</v>
          </cell>
          <cell r="AJ25">
            <v>504000</v>
          </cell>
        </row>
        <row r="26">
          <cell r="J26" t="str">
            <v>Lebensdauer</v>
          </cell>
          <cell r="K26" t="str">
            <v>a</v>
          </cell>
          <cell r="M26">
            <v>20</v>
          </cell>
          <cell r="N26">
            <v>20</v>
          </cell>
          <cell r="O26">
            <v>20</v>
          </cell>
          <cell r="Q26">
            <v>20</v>
          </cell>
          <cell r="R26">
            <v>20</v>
          </cell>
          <cell r="S26">
            <v>20</v>
          </cell>
          <cell r="W26">
            <v>20</v>
          </cell>
          <cell r="Y26">
            <v>20</v>
          </cell>
          <cell r="Z26">
            <v>20</v>
          </cell>
          <cell r="AA26">
            <v>20</v>
          </cell>
          <cell r="AB26">
            <v>20</v>
          </cell>
          <cell r="AD26">
            <v>20</v>
          </cell>
          <cell r="AE26">
            <v>20</v>
          </cell>
          <cell r="AF26">
            <v>20</v>
          </cell>
          <cell r="AJ26">
            <v>20</v>
          </cell>
        </row>
        <row r="27">
          <cell r="J27" t="str">
            <v>Anzahl  Ersatzinvestitionen</v>
          </cell>
          <cell r="K27" t="str">
            <v>#</v>
          </cell>
          <cell r="M27">
            <v>1</v>
          </cell>
          <cell r="N27">
            <v>1</v>
          </cell>
          <cell r="O27">
            <v>1</v>
          </cell>
          <cell r="Q27">
            <v>1</v>
          </cell>
          <cell r="R27">
            <v>1</v>
          </cell>
          <cell r="S27">
            <v>1</v>
          </cell>
          <cell r="W27">
            <v>1</v>
          </cell>
          <cell r="Y27">
            <v>1</v>
          </cell>
          <cell r="Z27">
            <v>1</v>
          </cell>
          <cell r="AA27">
            <v>1</v>
          </cell>
          <cell r="AB27">
            <v>1</v>
          </cell>
          <cell r="AD27">
            <v>1</v>
          </cell>
          <cell r="AE27">
            <v>1</v>
          </cell>
          <cell r="AF27">
            <v>1</v>
          </cell>
          <cell r="AJ27">
            <v>1</v>
          </cell>
        </row>
        <row r="28">
          <cell r="J28" t="str">
            <v>Faktor für die Instandsetzung</v>
          </cell>
          <cell r="K28" t="str">
            <v>%</v>
          </cell>
          <cell r="M28">
            <v>0.02</v>
          </cell>
          <cell r="N28">
            <v>0.02</v>
          </cell>
          <cell r="O28">
            <v>0.02</v>
          </cell>
          <cell r="Q28">
            <v>0.02</v>
          </cell>
          <cell r="R28">
            <v>0.02</v>
          </cell>
          <cell r="S28">
            <v>0.02</v>
          </cell>
          <cell r="W28">
            <v>0.02</v>
          </cell>
          <cell r="Y28">
            <v>0.02</v>
          </cell>
          <cell r="Z28">
            <v>0.02</v>
          </cell>
          <cell r="AA28">
            <v>0.02</v>
          </cell>
          <cell r="AB28">
            <v>0.02</v>
          </cell>
          <cell r="AD28">
            <v>0.02</v>
          </cell>
          <cell r="AE28">
            <v>0.02</v>
          </cell>
          <cell r="AF28">
            <v>0.02</v>
          </cell>
          <cell r="AJ28">
            <v>0.02</v>
          </cell>
        </row>
        <row r="29">
          <cell r="J29" t="str">
            <v>Annuität der kapitalgebundenen Kosten</v>
          </cell>
          <cell r="K29" t="str">
            <v>€/a</v>
          </cell>
          <cell r="M29">
            <v>0</v>
          </cell>
          <cell r="N29">
            <v>6728.4901142074641</v>
          </cell>
          <cell r="O29">
            <v>47575.182625709342</v>
          </cell>
          <cell r="Q29">
            <v>89296.977264917616</v>
          </cell>
          <cell r="R29">
            <v>126421.36873894355</v>
          </cell>
          <cell r="S29">
            <v>20670.5965891013</v>
          </cell>
          <cell r="W29">
            <v>14888.972459453173</v>
          </cell>
          <cell r="Y29">
            <v>0</v>
          </cell>
          <cell r="Z29">
            <v>16483.084715834266</v>
          </cell>
          <cell r="AA29">
            <v>16483.084715834266</v>
          </cell>
          <cell r="AB29">
            <v>16483.084715834266</v>
          </cell>
          <cell r="AD29">
            <v>336241.70451604784</v>
          </cell>
          <cell r="AE29">
            <v>5695.8977267745813</v>
          </cell>
          <cell r="AF29">
            <v>28020.142043003987</v>
          </cell>
          <cell r="AJ29">
            <v>37222.431148632932</v>
          </cell>
        </row>
        <row r="31">
          <cell r="J31" t="str">
            <v>Gaskosten</v>
          </cell>
        </row>
        <row r="32">
          <cell r="J32" t="str">
            <v>Gaspreis</v>
          </cell>
          <cell r="K32" t="str">
            <v>€/MWh</v>
          </cell>
          <cell r="M32">
            <v>0</v>
          </cell>
          <cell r="N32">
            <v>29.11</v>
          </cell>
          <cell r="O32">
            <v>29.11</v>
          </cell>
          <cell r="Q32">
            <v>29.11</v>
          </cell>
          <cell r="R32">
            <v>29.11</v>
          </cell>
          <cell r="S32">
            <v>29.11</v>
          </cell>
          <cell r="Y32">
            <v>0</v>
          </cell>
          <cell r="Z32">
            <v>29.11</v>
          </cell>
          <cell r="AA32">
            <v>29.11</v>
          </cell>
          <cell r="AB32">
            <v>29.11</v>
          </cell>
          <cell r="AD32">
            <v>29.11</v>
          </cell>
          <cell r="AE32">
            <v>29.11</v>
          </cell>
          <cell r="AF32">
            <v>29.11</v>
          </cell>
        </row>
        <row r="33">
          <cell r="J33" t="str">
            <v>Energiesteuer</v>
          </cell>
          <cell r="K33" t="str">
            <v>€/MWh</v>
          </cell>
          <cell r="M33">
            <v>0</v>
          </cell>
          <cell r="N33">
            <v>0</v>
          </cell>
          <cell r="O33">
            <v>0</v>
          </cell>
          <cell r="Q33">
            <v>5.5</v>
          </cell>
          <cell r="R33">
            <v>5.5</v>
          </cell>
          <cell r="S33">
            <v>5.5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D33">
            <v>5.5</v>
          </cell>
          <cell r="AE33">
            <v>5.5</v>
          </cell>
          <cell r="AF33">
            <v>5.5</v>
          </cell>
        </row>
        <row r="34">
          <cell r="J34" t="str">
            <v>gas CO2-Kosten</v>
          </cell>
          <cell r="K34" t="str">
            <v>€/MWh</v>
          </cell>
          <cell r="M34">
            <v>0</v>
          </cell>
          <cell r="N34">
            <v>0</v>
          </cell>
          <cell r="O34">
            <v>0</v>
          </cell>
          <cell r="Q34">
            <v>1.4000000000000001</v>
          </cell>
          <cell r="R34">
            <v>1.4000000000000001</v>
          </cell>
          <cell r="S34">
            <v>1.4000000000000001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D34">
            <v>1.4000000000000001</v>
          </cell>
          <cell r="AE34">
            <v>1.4000000000000001</v>
          </cell>
          <cell r="AF34">
            <v>1.4000000000000001</v>
          </cell>
        </row>
        <row r="35">
          <cell r="J35" t="str">
            <v>Konzessionsabgaben</v>
          </cell>
          <cell r="K35" t="str">
            <v>€/MWh</v>
          </cell>
          <cell r="M35">
            <v>0</v>
          </cell>
          <cell r="N35">
            <v>0</v>
          </cell>
          <cell r="O35">
            <v>0</v>
          </cell>
          <cell r="Q35">
            <v>0</v>
          </cell>
          <cell r="R35">
            <v>0</v>
          </cell>
          <cell r="S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F35">
            <v>0</v>
          </cell>
        </row>
        <row r="36">
          <cell r="J36" t="str">
            <v>LP_Gas</v>
          </cell>
          <cell r="K36" t="str">
            <v>€/MW</v>
          </cell>
          <cell r="M36">
            <v>0</v>
          </cell>
          <cell r="N36">
            <v>22755.486941511695</v>
          </cell>
          <cell r="O36">
            <v>20147.301961203942</v>
          </cell>
          <cell r="Q36">
            <v>9917.8088575737747</v>
          </cell>
          <cell r="R36">
            <v>8972.2028586360975</v>
          </cell>
          <cell r="S36">
            <v>16957.55231636708</v>
          </cell>
          <cell r="Y36">
            <v>0</v>
          </cell>
          <cell r="Z36">
            <v>22342.371787703389</v>
          </cell>
          <cell r="AA36">
            <v>22413.321238064749</v>
          </cell>
          <cell r="AB36">
            <v>22413.321238064749</v>
          </cell>
          <cell r="AD36">
            <v>7574.774041738734</v>
          </cell>
          <cell r="AE36">
            <v>21211.186267476151</v>
          </cell>
          <cell r="AF36">
            <v>14679.823201001884</v>
          </cell>
        </row>
        <row r="37">
          <cell r="K37" t="str">
            <v>€/a</v>
          </cell>
          <cell r="M37">
            <v>0</v>
          </cell>
          <cell r="N37">
            <v>1708.6031097811747</v>
          </cell>
          <cell r="O37">
            <v>20663.898930791172</v>
          </cell>
          <cell r="Q37">
            <v>0</v>
          </cell>
          <cell r="R37">
            <v>99806.147573064984</v>
          </cell>
          <cell r="S37">
            <v>0</v>
          </cell>
          <cell r="Y37">
            <v>0</v>
          </cell>
          <cell r="Z37">
            <v>6305.6869193723733</v>
          </cell>
          <cell r="AA37">
            <v>5661.9016971083483</v>
          </cell>
          <cell r="AB37">
            <v>5661.9016971083483</v>
          </cell>
          <cell r="AD37">
            <v>308040.81355563318</v>
          </cell>
          <cell r="AE37">
            <v>0</v>
          </cell>
          <cell r="AF37">
            <v>38357.570633941868</v>
          </cell>
        </row>
        <row r="38">
          <cell r="J38" t="str">
            <v xml:space="preserve">AP_Gas </v>
          </cell>
          <cell r="K38" t="str">
            <v>€/MWh</v>
          </cell>
          <cell r="M38">
            <v>0</v>
          </cell>
          <cell r="N38">
            <v>6.485695692800447</v>
          </cell>
          <cell r="O38">
            <v>4.7505463123332792</v>
          </cell>
          <cell r="Q38">
            <v>3.5815766954168153</v>
          </cell>
          <cell r="R38">
            <v>3.0818273558443501</v>
          </cell>
          <cell r="S38">
            <v>5.7190906612129364</v>
          </cell>
          <cell r="Y38">
            <v>0</v>
          </cell>
          <cell r="Z38">
            <v>6.1393702190084145</v>
          </cell>
          <cell r="AA38">
            <v>6.1964168053354616</v>
          </cell>
          <cell r="AB38">
            <v>6.1964168053354616</v>
          </cell>
          <cell r="AD38">
            <v>2.1589176109859705</v>
          </cell>
          <cell r="AE38">
            <v>6.3770700534161682</v>
          </cell>
          <cell r="AF38">
            <v>5.2272080386909723</v>
          </cell>
        </row>
        <row r="39">
          <cell r="K39" t="str">
            <v>€/a</v>
          </cell>
          <cell r="M39">
            <v>0</v>
          </cell>
          <cell r="N39">
            <v>2325.4545446252801</v>
          </cell>
          <cell r="O39">
            <v>24067.60330791456</v>
          </cell>
          <cell r="Q39">
            <v>0</v>
          </cell>
          <cell r="R39">
            <v>48786.622808730586</v>
          </cell>
          <cell r="S39">
            <v>0</v>
          </cell>
          <cell r="Y39">
            <v>0</v>
          </cell>
          <cell r="Z39">
            <v>15220.162171657143</v>
          </cell>
          <cell r="AA39">
            <v>13749.568194349533</v>
          </cell>
          <cell r="AB39">
            <v>13749.568194349533</v>
          </cell>
          <cell r="AD39">
            <v>98493.223045219056</v>
          </cell>
          <cell r="AE39">
            <v>0</v>
          </cell>
          <cell r="AF39">
            <v>53.271973567417014</v>
          </cell>
        </row>
        <row r="41">
          <cell r="J41" t="str">
            <v>Summe</v>
          </cell>
          <cell r="M41">
            <v>0</v>
          </cell>
          <cell r="N41">
            <v>14471.485649862163</v>
          </cell>
          <cell r="O41">
            <v>192210.94696582854</v>
          </cell>
          <cell r="Q41">
            <v>0</v>
          </cell>
          <cell r="R41">
            <v>718646.21091953258</v>
          </cell>
          <cell r="S41">
            <v>0</v>
          </cell>
          <cell r="W41">
            <v>0</v>
          </cell>
          <cell r="Y41">
            <v>0</v>
          </cell>
          <cell r="Z41">
            <v>93692.684615162303</v>
          </cell>
          <cell r="AA41">
            <v>84005.241213115471</v>
          </cell>
          <cell r="AB41">
            <v>84005.241213115471</v>
          </cell>
          <cell r="AD41">
            <v>2049366.9746482442</v>
          </cell>
          <cell r="AE41">
            <v>0</v>
          </cell>
          <cell r="AF41">
            <v>38777.830826452082</v>
          </cell>
          <cell r="AJ41">
            <v>0</v>
          </cell>
        </row>
        <row r="42">
          <cell r="J42" t="str">
            <v>Annuität</v>
          </cell>
          <cell r="M42">
            <v>0</v>
          </cell>
          <cell r="N42">
            <v>14471.485649862156</v>
          </cell>
          <cell r="O42">
            <v>192210.94696582845</v>
          </cell>
          <cell r="Q42">
            <v>0</v>
          </cell>
          <cell r="R42">
            <v>718646.21091953223</v>
          </cell>
          <cell r="Y42">
            <v>0</v>
          </cell>
          <cell r="Z42">
            <v>93692.684615162259</v>
          </cell>
          <cell r="AA42">
            <v>84005.241213115427</v>
          </cell>
          <cell r="AB42">
            <v>84005.241213115427</v>
          </cell>
          <cell r="AD42">
            <v>2049366.9746482433</v>
          </cell>
          <cell r="AE42">
            <v>0</v>
          </cell>
          <cell r="AF42">
            <v>38777.83082645206</v>
          </cell>
        </row>
        <row r="44">
          <cell r="J44" t="str">
            <v>Stromkosten</v>
          </cell>
        </row>
        <row r="45">
          <cell r="J45" t="str">
            <v>LP_Strom</v>
          </cell>
          <cell r="K45" t="str">
            <v>€/MW</v>
          </cell>
          <cell r="U45">
            <v>36600</v>
          </cell>
          <cell r="V45">
            <v>36600</v>
          </cell>
          <cell r="AH45">
            <v>36600</v>
          </cell>
          <cell r="AI45">
            <v>36600</v>
          </cell>
        </row>
        <row r="46">
          <cell r="J46" t="str">
            <v>durchschnittlicher Strompreis</v>
          </cell>
          <cell r="U46">
            <v>0</v>
          </cell>
          <cell r="V46">
            <v>0</v>
          </cell>
          <cell r="AH46">
            <v>0</v>
          </cell>
          <cell r="AI46">
            <v>0</v>
          </cell>
        </row>
        <row r="47">
          <cell r="J47" t="str">
            <v>AP_Strom</v>
          </cell>
          <cell r="U47">
            <v>30.6</v>
          </cell>
          <cell r="V47">
            <v>30.6</v>
          </cell>
          <cell r="AH47">
            <v>30.6</v>
          </cell>
          <cell r="AI47">
            <v>30.6</v>
          </cell>
        </row>
        <row r="48">
          <cell r="J48" t="str">
            <v xml:space="preserve">EEG-Umlage </v>
          </cell>
          <cell r="U48">
            <v>63.5</v>
          </cell>
          <cell r="V48">
            <v>63.5</v>
          </cell>
          <cell r="AH48">
            <v>63.5</v>
          </cell>
          <cell r="AI48">
            <v>63.5</v>
          </cell>
        </row>
        <row r="49">
          <cell r="J49" t="str">
            <v>Konzessionsabgaben</v>
          </cell>
          <cell r="U49">
            <v>13.2</v>
          </cell>
          <cell r="V49">
            <v>13.2</v>
          </cell>
          <cell r="AH49">
            <v>13.2</v>
          </cell>
          <cell r="AI49">
            <v>13.2</v>
          </cell>
        </row>
        <row r="50">
          <cell r="J50" t="str">
            <v xml:space="preserve">§ 19-StromNEV-Umlage </v>
          </cell>
          <cell r="U50">
            <v>3.78</v>
          </cell>
          <cell r="V50">
            <v>3.78</v>
          </cell>
          <cell r="AH50">
            <v>3.78</v>
          </cell>
          <cell r="AI50">
            <v>3.78</v>
          </cell>
        </row>
        <row r="51">
          <cell r="J51" t="str">
            <v xml:space="preserve">Stromsteuer </v>
          </cell>
          <cell r="U51">
            <v>20.499999999999996</v>
          </cell>
          <cell r="V51">
            <v>20.499999999999996</v>
          </cell>
          <cell r="AH51">
            <v>20.499999999999996</v>
          </cell>
          <cell r="AI51">
            <v>20.499999999999996</v>
          </cell>
        </row>
        <row r="52">
          <cell r="J52" t="str">
            <v>CO2-Handel</v>
          </cell>
          <cell r="U52">
            <v>0</v>
          </cell>
          <cell r="V52">
            <v>0</v>
          </cell>
          <cell r="AH52">
            <v>0</v>
          </cell>
          <cell r="AI52">
            <v>0</v>
          </cell>
        </row>
        <row r="53">
          <cell r="J53" t="str">
            <v>CO2-Steuer</v>
          </cell>
          <cell r="U53">
            <v>0</v>
          </cell>
          <cell r="V53">
            <v>0</v>
          </cell>
          <cell r="AH53">
            <v>0</v>
          </cell>
          <cell r="AI53">
            <v>0</v>
          </cell>
        </row>
        <row r="54">
          <cell r="J54" t="str">
            <v xml:space="preserve">KWK Umlage </v>
          </cell>
          <cell r="U54">
            <v>4.45</v>
          </cell>
          <cell r="V54">
            <v>4.45</v>
          </cell>
          <cell r="AH54">
            <v>4.45</v>
          </cell>
          <cell r="AI54">
            <v>4.45</v>
          </cell>
        </row>
        <row r="55">
          <cell r="J55" t="str">
            <v xml:space="preserve">Offshore-Haftungsumlage </v>
          </cell>
          <cell r="U55">
            <v>0.4</v>
          </cell>
          <cell r="V55">
            <v>0.4</v>
          </cell>
          <cell r="AH55">
            <v>0.4</v>
          </cell>
          <cell r="AI55">
            <v>0.4</v>
          </cell>
        </row>
        <row r="56">
          <cell r="J56" t="str">
            <v>§ 18 Absatz 1+2 absch. L.</v>
          </cell>
          <cell r="U56">
            <v>0</v>
          </cell>
          <cell r="V56">
            <v>0</v>
          </cell>
          <cell r="AH56">
            <v>0</v>
          </cell>
          <cell r="AI56">
            <v>0</v>
          </cell>
        </row>
        <row r="58">
          <cell r="J58" t="str">
            <v>Summe Stromkosten</v>
          </cell>
          <cell r="M58">
            <v>0</v>
          </cell>
          <cell r="N58">
            <v>0</v>
          </cell>
          <cell r="O58">
            <v>0</v>
          </cell>
          <cell r="Q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W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F58">
            <v>0</v>
          </cell>
          <cell r="AH58">
            <v>0</v>
          </cell>
          <cell r="AI58">
            <v>0</v>
          </cell>
          <cell r="AJ58">
            <v>0</v>
          </cell>
        </row>
        <row r="59">
          <cell r="J59" t="str">
            <v>Annuität</v>
          </cell>
          <cell r="M59">
            <v>0</v>
          </cell>
          <cell r="N59">
            <v>0</v>
          </cell>
          <cell r="O59">
            <v>0</v>
          </cell>
          <cell r="Q59">
            <v>0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W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F59">
            <v>0</v>
          </cell>
          <cell r="AH59">
            <v>0</v>
          </cell>
          <cell r="AI59">
            <v>0</v>
          </cell>
          <cell r="AJ59">
            <v>0</v>
          </cell>
        </row>
        <row r="63">
          <cell r="J63" t="str">
            <v>Betriebskosten</v>
          </cell>
        </row>
        <row r="64">
          <cell r="J64" t="str">
            <v>Wartung/Instandhaltung</v>
          </cell>
          <cell r="K64" t="str">
            <v>% von Invest</v>
          </cell>
          <cell r="M64">
            <v>0.02</v>
          </cell>
          <cell r="N64">
            <v>0.02</v>
          </cell>
          <cell r="O64">
            <v>0.02</v>
          </cell>
          <cell r="Q64">
            <v>0.02</v>
          </cell>
          <cell r="R64">
            <v>0.02</v>
          </cell>
          <cell r="S64">
            <v>0.02</v>
          </cell>
          <cell r="W64">
            <v>0.02</v>
          </cell>
          <cell r="Y64">
            <v>0.02</v>
          </cell>
          <cell r="Z64">
            <v>0.02</v>
          </cell>
          <cell r="AA64">
            <v>0.02</v>
          </cell>
          <cell r="AB64">
            <v>0.02</v>
          </cell>
          <cell r="AD64">
            <v>0.02</v>
          </cell>
          <cell r="AE64">
            <v>0.02</v>
          </cell>
          <cell r="AF64">
            <v>0.02</v>
          </cell>
          <cell r="AJ64">
            <v>0.02</v>
          </cell>
        </row>
        <row r="65">
          <cell r="K65" t="str">
            <v>€/a</v>
          </cell>
          <cell r="M65">
            <v>0</v>
          </cell>
          <cell r="N65">
            <v>1148.4000000000001</v>
          </cell>
          <cell r="O65">
            <v>8120</v>
          </cell>
          <cell r="Q65">
            <v>15240.960000000001</v>
          </cell>
          <cell r="R65">
            <v>21577.248</v>
          </cell>
          <cell r="S65">
            <v>3528</v>
          </cell>
          <cell r="W65">
            <v>4032</v>
          </cell>
          <cell r="Y65">
            <v>0</v>
          </cell>
          <cell r="Z65">
            <v>2813.2871069683815</v>
          </cell>
          <cell r="AA65">
            <v>2813.2871069683815</v>
          </cell>
          <cell r="AB65">
            <v>2813.2871069683815</v>
          </cell>
          <cell r="AD65">
            <v>57388.800000000003</v>
          </cell>
          <cell r="AE65">
            <v>972.16</v>
          </cell>
          <cell r="AF65">
            <v>4782.4000000000005</v>
          </cell>
          <cell r="AJ65">
            <v>10080</v>
          </cell>
        </row>
        <row r="66">
          <cell r="J66" t="str">
            <v>variable Betriebskosten</v>
          </cell>
          <cell r="K66" t="str">
            <v>€/MWh</v>
          </cell>
          <cell r="M66">
            <v>0</v>
          </cell>
          <cell r="N66">
            <v>30.763664773281782</v>
          </cell>
          <cell r="O66">
            <v>11.510083210272025</v>
          </cell>
          <cell r="Q66">
            <v>0.5</v>
          </cell>
          <cell r="R66">
            <v>0.5</v>
          </cell>
          <cell r="S66">
            <v>0.5</v>
          </cell>
          <cell r="W66">
            <v>0.2</v>
          </cell>
          <cell r="Y66">
            <v>0</v>
          </cell>
          <cell r="Z66">
            <v>21.068991138637845</v>
          </cell>
          <cell r="AA66">
            <v>21.068991138637845</v>
          </cell>
          <cell r="AB66">
            <v>21.068991138637845</v>
          </cell>
          <cell r="AD66">
            <v>0.5</v>
          </cell>
          <cell r="AE66">
            <v>0.5</v>
          </cell>
          <cell r="AF66">
            <v>0.5</v>
          </cell>
          <cell r="AJ66">
            <v>0.2</v>
          </cell>
        </row>
        <row r="67">
          <cell r="K67" t="str">
            <v>€/a</v>
          </cell>
          <cell r="M67">
            <v>0</v>
          </cell>
          <cell r="N67">
            <v>3231.8930375121104</v>
          </cell>
          <cell r="O67">
            <v>22742.194486420925</v>
          </cell>
          <cell r="Q67">
            <v>0</v>
          </cell>
          <cell r="R67">
            <v>7123.6890000000003</v>
          </cell>
          <cell r="S67">
            <v>0</v>
          </cell>
          <cell r="W67">
            <v>0</v>
          </cell>
          <cell r="Y67">
            <v>0</v>
          </cell>
          <cell r="Z67">
            <v>18072.377463287743</v>
          </cell>
          <cell r="AA67">
            <v>16175.893365086802</v>
          </cell>
          <cell r="AB67">
            <v>16175.893365086802</v>
          </cell>
          <cell r="AD67">
            <v>0</v>
          </cell>
          <cell r="AE67">
            <v>0</v>
          </cell>
          <cell r="AF67">
            <v>0</v>
          </cell>
          <cell r="AJ67">
            <v>0</v>
          </cell>
        </row>
        <row r="69">
          <cell r="J69" t="str">
            <v>Summe Betriebskosten</v>
          </cell>
          <cell r="M69">
            <v>0</v>
          </cell>
          <cell r="N69">
            <v>4380.2930375121105</v>
          </cell>
          <cell r="O69">
            <v>30862.194486420925</v>
          </cell>
          <cell r="Q69">
            <v>15240.960000000001</v>
          </cell>
          <cell r="R69">
            <v>28700.936999999998</v>
          </cell>
          <cell r="S69">
            <v>3528</v>
          </cell>
          <cell r="W69">
            <v>4032</v>
          </cell>
          <cell r="Y69">
            <v>0</v>
          </cell>
          <cell r="Z69">
            <v>20885.664570256125</v>
          </cell>
          <cell r="AA69">
            <v>18989.180472055185</v>
          </cell>
          <cell r="AB69">
            <v>18989.180472055185</v>
          </cell>
          <cell r="AD69">
            <v>57388.800000000003</v>
          </cell>
          <cell r="AE69">
            <v>972.16</v>
          </cell>
          <cell r="AF69">
            <v>4782.4000000000005</v>
          </cell>
          <cell r="AJ69">
            <v>10080</v>
          </cell>
        </row>
        <row r="70">
          <cell r="J70" t="str">
            <v>Annuität</v>
          </cell>
          <cell r="M70">
            <v>0</v>
          </cell>
          <cell r="N70">
            <v>4380.2930375121086</v>
          </cell>
          <cell r="O70">
            <v>30862.194486420907</v>
          </cell>
          <cell r="Q70">
            <v>15240.959999999994</v>
          </cell>
          <cell r="R70">
            <v>28700.936999999984</v>
          </cell>
          <cell r="S70">
            <v>3527.9999999999986</v>
          </cell>
          <cell r="W70">
            <v>4031.9999999999986</v>
          </cell>
          <cell r="Y70">
            <v>0</v>
          </cell>
          <cell r="Z70">
            <v>20885.664570256115</v>
          </cell>
          <cell r="AA70">
            <v>18989.180472055177</v>
          </cell>
          <cell r="AB70">
            <v>18989.180472055177</v>
          </cell>
          <cell r="AD70">
            <v>57388.799999999974</v>
          </cell>
          <cell r="AE70">
            <v>972.1599999999994</v>
          </cell>
          <cell r="AF70">
            <v>4782.3999999999987</v>
          </cell>
          <cell r="AJ70">
            <v>10079.999999999995</v>
          </cell>
        </row>
        <row r="73">
          <cell r="J73" t="str">
            <v>Stromerlöse</v>
          </cell>
        </row>
        <row r="74">
          <cell r="J74" t="str">
            <v>KWK-Zuschlag</v>
          </cell>
          <cell r="K74" t="str">
            <v>€/MWh</v>
          </cell>
          <cell r="N74">
            <v>80</v>
          </cell>
          <cell r="O74">
            <v>44</v>
          </cell>
          <cell r="Z74">
            <v>80</v>
          </cell>
          <cell r="AA74">
            <v>80</v>
          </cell>
          <cell r="AB74">
            <v>80</v>
          </cell>
        </row>
        <row r="75">
          <cell r="J75" t="str">
            <v>für x Betriebsstunden</v>
          </cell>
          <cell r="K75" t="str">
            <v>h</v>
          </cell>
          <cell r="N75">
            <v>30000</v>
          </cell>
          <cell r="O75">
            <v>30000</v>
          </cell>
          <cell r="Z75">
            <v>30000</v>
          </cell>
          <cell r="AA75">
            <v>30000</v>
          </cell>
          <cell r="AB75">
            <v>30000</v>
          </cell>
        </row>
        <row r="76">
          <cell r="J76" t="str">
            <v>Aufteilung auf x Jahre</v>
          </cell>
          <cell r="K76" t="str">
            <v>a</v>
          </cell>
          <cell r="N76">
            <v>20</v>
          </cell>
          <cell r="O76">
            <v>20</v>
          </cell>
          <cell r="Z76">
            <v>20</v>
          </cell>
          <cell r="AA76">
            <v>20</v>
          </cell>
          <cell r="AB76">
            <v>20</v>
          </cell>
        </row>
        <row r="77">
          <cell r="J77" t="str">
            <v>auf 20 Jahre</v>
          </cell>
          <cell r="K77" t="str">
            <v>€/MWh</v>
          </cell>
          <cell r="N77">
            <v>26.666666666666668</v>
          </cell>
          <cell r="O77">
            <v>14.666666666666666</v>
          </cell>
          <cell r="Z77">
            <v>26.666666666666668</v>
          </cell>
          <cell r="AA77">
            <v>26.666666666666668</v>
          </cell>
          <cell r="AB77">
            <v>26.666666666666668</v>
          </cell>
        </row>
        <row r="78">
          <cell r="J78" t="str">
            <v>KWK-Zuschlag</v>
          </cell>
          <cell r="K78" t="str">
            <v>€/a</v>
          </cell>
          <cell r="N78">
            <v>2801.4807393333335</v>
          </cell>
          <cell r="O78">
            <v>28979.128969559999</v>
          </cell>
          <cell r="Z78">
            <v>22873.903288320002</v>
          </cell>
          <cell r="AA78">
            <v>20473.55535744</v>
          </cell>
          <cell r="AB78">
            <v>20473.55535744</v>
          </cell>
        </row>
        <row r="79">
          <cell r="J79" t="str">
            <v>Stromerlöse</v>
          </cell>
          <cell r="K79" t="str">
            <v>€/a</v>
          </cell>
          <cell r="N79">
            <v>3178.0931999999998</v>
          </cell>
          <cell r="O79">
            <v>59791.871400000004</v>
          </cell>
          <cell r="Z79">
            <v>24855.401999999998</v>
          </cell>
          <cell r="AA79">
            <v>22247.118999999999</v>
          </cell>
          <cell r="AB79">
            <v>22247.118999999999</v>
          </cell>
        </row>
        <row r="80">
          <cell r="J80" t="str">
            <v>vermiedene Netzengelte</v>
          </cell>
          <cell r="K80" t="str">
            <v xml:space="preserve"> €/MWh</v>
          </cell>
          <cell r="N80">
            <v>6.2</v>
          </cell>
          <cell r="O80">
            <v>6.2</v>
          </cell>
          <cell r="Z80">
            <v>6.2</v>
          </cell>
          <cell r="AA80">
            <v>6.2</v>
          </cell>
          <cell r="AB80">
            <v>6.2</v>
          </cell>
        </row>
        <row r="81">
          <cell r="K81" t="str">
            <v>€/a</v>
          </cell>
          <cell r="N81">
            <v>651.34427189500002</v>
          </cell>
          <cell r="O81">
            <v>12250.268155314001</v>
          </cell>
          <cell r="Z81">
            <v>5318.1825145344001</v>
          </cell>
          <cell r="AA81">
            <v>4760.1016206047998</v>
          </cell>
          <cell r="AB81">
            <v>4760.1016206047998</v>
          </cell>
        </row>
        <row r="82">
          <cell r="J82" t="str">
            <v>Summe Stromerlöse</v>
          </cell>
          <cell r="M82">
            <v>0</v>
          </cell>
          <cell r="N82">
            <v>6630.9182112283333</v>
          </cell>
          <cell r="O82">
            <v>101021.268524874</v>
          </cell>
          <cell r="Q82">
            <v>0</v>
          </cell>
          <cell r="R82">
            <v>0</v>
          </cell>
          <cell r="S82">
            <v>0</v>
          </cell>
          <cell r="W82">
            <v>0</v>
          </cell>
          <cell r="Y82">
            <v>0</v>
          </cell>
          <cell r="Z82">
            <v>53047.487802854397</v>
          </cell>
          <cell r="AA82">
            <v>47480.775978044803</v>
          </cell>
          <cell r="AB82">
            <v>47480.775978044803</v>
          </cell>
          <cell r="AD82">
            <v>0</v>
          </cell>
          <cell r="AE82">
            <v>0</v>
          </cell>
          <cell r="AF82">
            <v>0</v>
          </cell>
          <cell r="AJ82">
            <v>0</v>
          </cell>
        </row>
        <row r="83">
          <cell r="J83" t="str">
            <v>Annuität</v>
          </cell>
          <cell r="M83">
            <v>0</v>
          </cell>
          <cell r="N83">
            <v>6630.9182112283297</v>
          </cell>
          <cell r="O83">
            <v>101021.26852487396</v>
          </cell>
          <cell r="Q83">
            <v>0</v>
          </cell>
          <cell r="R83">
            <v>0</v>
          </cell>
          <cell r="S83">
            <v>0</v>
          </cell>
          <cell r="W83">
            <v>0</v>
          </cell>
          <cell r="Y83">
            <v>0</v>
          </cell>
          <cell r="Z83">
            <v>53047.487802854368</v>
          </cell>
          <cell r="AA83">
            <v>47480.775978044781</v>
          </cell>
          <cell r="AB83">
            <v>47480.775978044781</v>
          </cell>
          <cell r="AD83">
            <v>0</v>
          </cell>
          <cell r="AE83">
            <v>0</v>
          </cell>
          <cell r="AF83">
            <v>0</v>
          </cell>
          <cell r="AJ83">
            <v>0</v>
          </cell>
        </row>
        <row r="87">
          <cell r="J87" t="str">
            <v>Wärmegestehungskosten spezifisch je Komponente</v>
          </cell>
          <cell r="K87" t="str">
            <v>ct/kWh</v>
          </cell>
          <cell r="M87">
            <v>0</v>
          </cell>
          <cell r="N87">
            <v>8.8082937130793297</v>
          </cell>
          <cell r="O87">
            <v>6.9753272775609139</v>
          </cell>
          <cell r="Q87">
            <v>0</v>
          </cell>
          <cell r="R87">
            <v>6.132837330900295</v>
          </cell>
          <cell r="S87">
            <v>0</v>
          </cell>
          <cell r="W87">
            <v>0</v>
          </cell>
          <cell r="Y87">
            <v>0</v>
          </cell>
          <cell r="Z87">
            <v>5.4823265995973509</v>
          </cell>
          <cell r="AA87">
            <v>5.6526545461152002</v>
          </cell>
          <cell r="AB87">
            <v>5.6526545461152002</v>
          </cell>
          <cell r="AD87">
            <v>5.9499077146302763</v>
          </cell>
          <cell r="AE87">
            <v>0</v>
          </cell>
          <cell r="AF87">
            <v>780.4227308052341</v>
          </cell>
          <cell r="AJ87">
            <v>0</v>
          </cell>
        </row>
        <row r="88">
          <cell r="J88" t="str">
            <v>Wärmekosten absolut je Komponente</v>
          </cell>
          <cell r="K88" t="str">
            <v>ct/a</v>
          </cell>
          <cell r="M88">
            <v>0</v>
          </cell>
          <cell r="N88">
            <v>1894.9350590353397</v>
          </cell>
          <cell r="O88">
            <v>16962.705555308476</v>
          </cell>
          <cell r="Q88">
            <v>0</v>
          </cell>
          <cell r="R88">
            <v>87376.851665847586</v>
          </cell>
          <cell r="S88">
            <v>0</v>
          </cell>
          <cell r="W88">
            <v>0</v>
          </cell>
          <cell r="Y88">
            <v>0</v>
          </cell>
          <cell r="Z88">
            <v>7801.3946098398274</v>
          </cell>
          <cell r="AA88">
            <v>7199.673042296009</v>
          </cell>
          <cell r="AB88">
            <v>7199.673042296009</v>
          </cell>
          <cell r="AD88">
            <v>244299.74791642922</v>
          </cell>
          <cell r="AE88">
            <v>0</v>
          </cell>
          <cell r="AF88">
            <v>7158.0372869456078</v>
          </cell>
          <cell r="AJ88">
            <v>0</v>
          </cell>
        </row>
        <row r="90">
          <cell r="J90" t="str">
            <v>Wärmegestehungskosten spezifisch nach Art</v>
          </cell>
          <cell r="K90" t="str">
            <v>ct/kWh</v>
          </cell>
          <cell r="N90">
            <v>7.1243018026940828</v>
          </cell>
          <cell r="Q90">
            <v>6.132837330900295</v>
          </cell>
          <cell r="Z90">
            <v>5.5916078042216348</v>
          </cell>
          <cell r="AD90">
            <v>6.1228735927718692</v>
          </cell>
        </row>
        <row r="92">
          <cell r="J92" t="str">
            <v>Wärmegestehungskosten spezifisch Gesamt</v>
          </cell>
          <cell r="K92" t="str">
            <v>ct/kWh</v>
          </cell>
          <cell r="N92">
            <v>6.2881766470174236</v>
          </cell>
          <cell r="Z92">
            <v>6.0760403448456044</v>
          </cell>
        </row>
        <row r="94">
          <cell r="J94" t="str">
            <v>Ersatzinvestitionen</v>
          </cell>
        </row>
        <row r="95">
          <cell r="J95" t="str">
            <v>k</v>
          </cell>
        </row>
        <row r="96">
          <cell r="J96">
            <v>1</v>
          </cell>
          <cell r="N96">
            <v>52070.208365513616</v>
          </cell>
          <cell r="O96">
            <v>368173.19046322757</v>
          </cell>
          <cell r="Q96">
            <v>691048.38287222083</v>
          </cell>
          <cell r="R96">
            <v>978345.34945520887</v>
          </cell>
          <cell r="S96">
            <v>159964.9034426437</v>
          </cell>
          <cell r="Z96">
            <v>127558.73027852371</v>
          </cell>
          <cell r="AA96">
            <v>127558.73027852371</v>
          </cell>
          <cell r="AB96">
            <v>127558.73027852371</v>
          </cell>
          <cell r="AD96">
            <v>2602095.7626670045</v>
          </cell>
          <cell r="AE96">
            <v>44079.217837528493</v>
          </cell>
          <cell r="AF96">
            <v>216841.31355558371</v>
          </cell>
        </row>
        <row r="97">
          <cell r="J97">
            <v>2</v>
          </cell>
          <cell r="N97">
            <v>0</v>
          </cell>
          <cell r="O97">
            <v>0</v>
          </cell>
          <cell r="Q97">
            <v>0</v>
          </cell>
          <cell r="R97">
            <v>0</v>
          </cell>
          <cell r="S97">
            <v>0</v>
          </cell>
          <cell r="Z97">
            <v>0</v>
          </cell>
          <cell r="AA97">
            <v>0</v>
          </cell>
          <cell r="AB97">
            <v>0</v>
          </cell>
          <cell r="AD97">
            <v>0</v>
          </cell>
          <cell r="AE97">
            <v>0</v>
          </cell>
          <cell r="AF97">
            <v>0</v>
          </cell>
        </row>
        <row r="98">
          <cell r="J98">
            <v>3</v>
          </cell>
          <cell r="N98">
            <v>0</v>
          </cell>
          <cell r="O98">
            <v>0</v>
          </cell>
          <cell r="Q98">
            <v>0</v>
          </cell>
          <cell r="R98">
            <v>0</v>
          </cell>
          <cell r="S98">
            <v>0</v>
          </cell>
          <cell r="Z98">
            <v>0</v>
          </cell>
          <cell r="AA98">
            <v>0</v>
          </cell>
          <cell r="AB98">
            <v>0</v>
          </cell>
          <cell r="AD98">
            <v>0</v>
          </cell>
          <cell r="AE98">
            <v>0</v>
          </cell>
          <cell r="AF98">
            <v>0</v>
          </cell>
        </row>
        <row r="99">
          <cell r="J99">
            <v>4</v>
          </cell>
          <cell r="N99">
            <v>0</v>
          </cell>
          <cell r="O99">
            <v>0</v>
          </cell>
          <cell r="Q99">
            <v>0</v>
          </cell>
          <cell r="R99">
            <v>0</v>
          </cell>
          <cell r="S99">
            <v>0</v>
          </cell>
          <cell r="Z99">
            <v>0</v>
          </cell>
          <cell r="AA99">
            <v>0</v>
          </cell>
          <cell r="AB99">
            <v>0</v>
          </cell>
          <cell r="AD99">
            <v>0</v>
          </cell>
          <cell r="AE99">
            <v>0</v>
          </cell>
          <cell r="AF99">
            <v>0</v>
          </cell>
        </row>
        <row r="100">
          <cell r="J100">
            <v>5</v>
          </cell>
          <cell r="N100">
            <v>0</v>
          </cell>
          <cell r="O100">
            <v>0</v>
          </cell>
          <cell r="Q100">
            <v>0</v>
          </cell>
          <cell r="R100">
            <v>0</v>
          </cell>
          <cell r="S100">
            <v>0</v>
          </cell>
          <cell r="Z100">
            <v>0</v>
          </cell>
          <cell r="AA100">
            <v>0</v>
          </cell>
          <cell r="AB100">
            <v>0</v>
          </cell>
          <cell r="AD100">
            <v>0</v>
          </cell>
          <cell r="AE100">
            <v>0</v>
          </cell>
          <cell r="AF100">
            <v>0</v>
          </cell>
        </row>
        <row r="101">
          <cell r="J101">
            <v>6</v>
          </cell>
          <cell r="N101">
            <v>0</v>
          </cell>
          <cell r="O101">
            <v>0</v>
          </cell>
          <cell r="Q101">
            <v>0</v>
          </cell>
          <cell r="R101">
            <v>0</v>
          </cell>
          <cell r="S101">
            <v>0</v>
          </cell>
          <cell r="Z101">
            <v>0</v>
          </cell>
          <cell r="AA101">
            <v>0</v>
          </cell>
          <cell r="AB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J102">
            <v>7</v>
          </cell>
          <cell r="N102">
            <v>0</v>
          </cell>
          <cell r="O102">
            <v>0</v>
          </cell>
          <cell r="Q102">
            <v>0</v>
          </cell>
          <cell r="R102">
            <v>0</v>
          </cell>
          <cell r="S102">
            <v>0</v>
          </cell>
          <cell r="Z102">
            <v>0</v>
          </cell>
          <cell r="AA102">
            <v>0</v>
          </cell>
          <cell r="AB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J103">
            <v>8</v>
          </cell>
          <cell r="N103">
            <v>0</v>
          </cell>
          <cell r="O103">
            <v>0</v>
          </cell>
          <cell r="Q103">
            <v>0</v>
          </cell>
          <cell r="R103">
            <v>0</v>
          </cell>
          <cell r="S103">
            <v>0</v>
          </cell>
          <cell r="Z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  <cell r="AF103">
            <v>0</v>
          </cell>
        </row>
        <row r="104">
          <cell r="J104">
            <v>9</v>
          </cell>
          <cell r="N104">
            <v>0</v>
          </cell>
          <cell r="O104">
            <v>0</v>
          </cell>
          <cell r="Q104">
            <v>0</v>
          </cell>
          <cell r="R104">
            <v>0</v>
          </cell>
          <cell r="S104">
            <v>0</v>
          </cell>
          <cell r="Z104">
            <v>0</v>
          </cell>
          <cell r="AA104">
            <v>0</v>
          </cell>
          <cell r="AB104">
            <v>0</v>
          </cell>
          <cell r="AD104">
            <v>0</v>
          </cell>
          <cell r="AE104">
            <v>0</v>
          </cell>
          <cell r="AF104">
            <v>0</v>
          </cell>
        </row>
        <row r="105">
          <cell r="J105">
            <v>10</v>
          </cell>
          <cell r="N105">
            <v>0</v>
          </cell>
          <cell r="O105">
            <v>0</v>
          </cell>
          <cell r="Q105">
            <v>0</v>
          </cell>
          <cell r="R105">
            <v>0</v>
          </cell>
          <cell r="S105">
            <v>0</v>
          </cell>
          <cell r="Z105">
            <v>0</v>
          </cell>
          <cell r="AA105">
            <v>0</v>
          </cell>
          <cell r="AB105">
            <v>0</v>
          </cell>
          <cell r="AD105">
            <v>0</v>
          </cell>
          <cell r="AE105">
            <v>0</v>
          </cell>
          <cell r="AF105">
            <v>0</v>
          </cell>
        </row>
        <row r="107">
          <cell r="N107">
            <v>52070.208365513616</v>
          </cell>
          <cell r="O107">
            <v>368173.19046322757</v>
          </cell>
          <cell r="Q107">
            <v>691048.38287222083</v>
          </cell>
          <cell r="R107">
            <v>978345.34945520887</v>
          </cell>
          <cell r="S107">
            <v>159964.9034426437</v>
          </cell>
          <cell r="Z107">
            <v>127558.73027852371</v>
          </cell>
          <cell r="AA107">
            <v>127558.73027852371</v>
          </cell>
          <cell r="AB107">
            <v>127558.73027852371</v>
          </cell>
          <cell r="AD107">
            <v>2602095.7626670045</v>
          </cell>
          <cell r="AE107">
            <v>44079.217837528493</v>
          </cell>
          <cell r="AF107">
            <v>216841.31355558371</v>
          </cell>
        </row>
        <row r="111">
          <cell r="N111" t="str">
            <v>chp_pr_gas_1</v>
          </cell>
          <cell r="O111" t="str">
            <v>chp_pr_gas_2</v>
          </cell>
          <cell r="P111" t="str">
            <v>boiler_pr_1</v>
          </cell>
          <cell r="Q111" t="str">
            <v>boiler_pr_2</v>
          </cell>
          <cell r="R111" t="str">
            <v>boiler_pr_3</v>
          </cell>
          <cell r="S111" t="str">
            <v>chp_sch_kuhheide</v>
          </cell>
          <cell r="T111" t="str">
            <v>pth_pr</v>
          </cell>
          <cell r="X111" t="str">
            <v>chp_sch_m_turbine1</v>
          </cell>
          <cell r="Z111" t="str">
            <v>chp_sch_m_turbine2</v>
          </cell>
          <cell r="AA111" t="str">
            <v>boiler_sch_1</v>
          </cell>
          <cell r="AB111" t="str">
            <v>boiler_sch_2</v>
          </cell>
          <cell r="AC111" t="str">
            <v>boiler_sch_contract</v>
          </cell>
          <cell r="AG111" t="e">
            <v>#REF!</v>
          </cell>
        </row>
        <row r="112">
          <cell r="L112" t="str">
            <v>Wärmegestehungskosten spezifisch je Komponente</v>
          </cell>
          <cell r="N112">
            <v>8.8082937130793297</v>
          </cell>
          <cell r="O112">
            <v>6.9753272775609139</v>
          </cell>
          <cell r="P112">
            <v>0</v>
          </cell>
          <cell r="Q112">
            <v>6.132837330900295</v>
          </cell>
          <cell r="R112">
            <v>0</v>
          </cell>
          <cell r="S112">
            <v>5.4823265995973509</v>
          </cell>
          <cell r="T112">
            <v>0</v>
          </cell>
          <cell r="X112">
            <v>5.6526545461152002</v>
          </cell>
          <cell r="Z112">
            <v>5.6526545461152002</v>
          </cell>
          <cell r="AA112">
            <v>5.9499077146302763</v>
          </cell>
          <cell r="AB112">
            <v>0</v>
          </cell>
          <cell r="AC112">
            <v>780.4227308052341</v>
          </cell>
          <cell r="AG112" t="e">
            <v>#REF!</v>
          </cell>
        </row>
        <row r="114">
          <cell r="L114" t="str">
            <v>Wärmegestehungskosten spezifisch nach Art</v>
          </cell>
          <cell r="N114">
            <v>7.1243018026940828</v>
          </cell>
          <cell r="P114">
            <v>6.132837330900295</v>
          </cell>
          <cell r="S114">
            <v>5.5916078042216348</v>
          </cell>
          <cell r="T114">
            <v>0</v>
          </cell>
          <cell r="AA114">
            <v>6.1228735927718692</v>
          </cell>
          <cell r="AG114" t="e">
            <v>#REF!</v>
          </cell>
        </row>
        <row r="115">
          <cell r="L115" t="str">
            <v>Wärmegestehungskosten spezifisch Gesamt</v>
          </cell>
          <cell r="N115">
            <v>6.2881766470174236</v>
          </cell>
          <cell r="S115">
            <v>6.0760403448456044</v>
          </cell>
        </row>
        <row r="117">
          <cell r="AM117" t="str">
            <v>Wärmegestehungskosten spezifisch je Komponente</v>
          </cell>
          <cell r="AN117" t="str">
            <v>Wärmegestehungskosten spezifisch nach Art</v>
          </cell>
          <cell r="AO117" t="str">
            <v>Wärmegestehungskosten spezifisch Gesamt</v>
          </cell>
        </row>
        <row r="118">
          <cell r="AL118" t="str">
            <v>chp_pr_gas_1</v>
          </cell>
          <cell r="AM118">
            <v>13.898915623581564</v>
          </cell>
          <cell r="AN118">
            <v>10.001717678807168</v>
          </cell>
          <cell r="AO118">
            <v>6.4741774468967552</v>
          </cell>
        </row>
        <row r="119">
          <cell r="AL119" t="str">
            <v>chp_pr_gas_2</v>
          </cell>
          <cell r="AM119">
            <v>9.6576316610241655</v>
          </cell>
        </row>
        <row r="120">
          <cell r="AL120" t="str">
            <v>boiler_pr_1</v>
          </cell>
          <cell r="AM120">
            <v>0</v>
          </cell>
          <cell r="AN120">
            <v>6.2297087128096011</v>
          </cell>
        </row>
        <row r="121">
          <cell r="AL121" t="str">
            <v>boiler_pr_2</v>
          </cell>
          <cell r="AM121">
            <v>6.2297087128096011</v>
          </cell>
        </row>
        <row r="122">
          <cell r="AL122" t="str">
            <v>boiler_pr_3</v>
          </cell>
          <cell r="AM122">
            <v>0</v>
          </cell>
        </row>
        <row r="123">
          <cell r="AL123" t="str">
            <v>chp_sch_kuhheide</v>
          </cell>
          <cell r="AM123">
            <v>11.596430210251063</v>
          </cell>
          <cell r="AN123">
            <v>12.297459873924304</v>
          </cell>
          <cell r="AO123">
            <v>5.757448361978831</v>
          </cell>
        </row>
        <row r="124">
          <cell r="AL124" t="str">
            <v>chp_sch_m_turbine1</v>
          </cell>
          <cell r="AM124">
            <v>12.709520125052244</v>
          </cell>
        </row>
        <row r="125">
          <cell r="AL125" t="str">
            <v>chp_sch_m_turbine2</v>
          </cell>
          <cell r="AM125">
            <v>12.699683295648997</v>
          </cell>
        </row>
        <row r="126">
          <cell r="AL126" t="str">
            <v>boiler_sch_1</v>
          </cell>
          <cell r="AM126">
            <v>5.5013927458938126</v>
          </cell>
          <cell r="AN126">
            <v>5.6781636993372597</v>
          </cell>
        </row>
        <row r="127">
          <cell r="AL127" t="str">
            <v>boiler_sch_2</v>
          </cell>
          <cell r="AM127">
            <v>498.93963605869129</v>
          </cell>
        </row>
        <row r="128">
          <cell r="AL128" t="str">
            <v>boiler_sch_contract</v>
          </cell>
          <cell r="AM128">
            <v>168.34111511158795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ärmegestehungskosten"/>
      <sheetName val="Modell_Skizze"/>
      <sheetName val="Flow_Vergleich"/>
      <sheetName val="Cost_Flows"/>
      <sheetName val="Cost"/>
      <sheetName val="Flow_TS_Werte"/>
      <sheetName val="Flows Overview"/>
      <sheetName val="Wirtsch_Bsp"/>
    </sheetNames>
    <sheetDataSet>
      <sheetData sheetId="0">
        <row r="4">
          <cell r="M4" t="str">
            <v>chp_pr_ee</v>
          </cell>
          <cell r="N4" t="str">
            <v>chp_pr_gas_1</v>
          </cell>
          <cell r="O4" t="str">
            <v>chp_pr_gas_2</v>
          </cell>
          <cell r="Q4" t="str">
            <v>boiler_pr_1</v>
          </cell>
          <cell r="R4" t="str">
            <v>boiler_pr_2</v>
          </cell>
          <cell r="S4" t="str">
            <v>boiler_pr_3</v>
          </cell>
          <cell r="U4" t="str">
            <v>cs_to_pth_pr</v>
          </cell>
          <cell r="V4" t="str">
            <v>flex_to_pth_pr</v>
          </cell>
          <cell r="W4" t="str">
            <v>pth_pr</v>
          </cell>
          <cell r="Y4" t="str">
            <v>chp_pck_waste</v>
          </cell>
          <cell r="Z4" t="str">
            <v>chp_sch_kuhheide</v>
          </cell>
          <cell r="AA4" t="str">
            <v>chp_sch_m_turbine1</v>
          </cell>
          <cell r="AB4" t="str">
            <v>chp_sch_m_turbine2</v>
          </cell>
          <cell r="AD4" t="str">
            <v>boiler_sch_1</v>
          </cell>
          <cell r="AE4" t="str">
            <v>boiler_sch_2</v>
          </cell>
          <cell r="AF4" t="str">
            <v>boiler_sch_contract</v>
          </cell>
          <cell r="AH4" t="str">
            <v>cs_to_pth_sch</v>
          </cell>
          <cell r="AI4" t="str">
            <v>flex_to_pth_sch</v>
          </cell>
          <cell r="AJ4" t="str">
            <v>pth_sch</v>
          </cell>
        </row>
        <row r="5">
          <cell r="J5" t="str">
            <v>Anlagenparameter</v>
          </cell>
        </row>
        <row r="6">
          <cell r="J6" t="str">
            <v>P_el</v>
          </cell>
          <cell r="M6">
            <v>3.0570000000000004</v>
          </cell>
          <cell r="N6">
            <v>2.1999999999999999E-2</v>
          </cell>
          <cell r="O6">
            <v>0.4</v>
          </cell>
          <cell r="Q6">
            <v>8.64</v>
          </cell>
          <cell r="R6">
            <v>12.231999999999999</v>
          </cell>
          <cell r="S6">
            <v>2</v>
          </cell>
          <cell r="W6">
            <v>2</v>
          </cell>
          <cell r="Y6">
            <v>200.13300000000001</v>
          </cell>
          <cell r="Z6">
            <v>0.1</v>
          </cell>
          <cell r="AA6">
            <v>0.1</v>
          </cell>
          <cell r="AB6">
            <v>0.1</v>
          </cell>
          <cell r="AD6">
            <v>36.6</v>
          </cell>
          <cell r="AE6">
            <v>0.62</v>
          </cell>
          <cell r="AF6">
            <v>3.05</v>
          </cell>
          <cell r="AJ6">
            <v>5</v>
          </cell>
        </row>
        <row r="7">
          <cell r="J7" t="str">
            <v>P_th</v>
          </cell>
          <cell r="M7">
            <v>2.778</v>
          </cell>
          <cell r="N7">
            <v>0.05</v>
          </cell>
          <cell r="O7">
            <v>0.5</v>
          </cell>
          <cell r="Q7">
            <v>8.64</v>
          </cell>
          <cell r="R7">
            <v>12.231999999999999</v>
          </cell>
          <cell r="S7">
            <v>2</v>
          </cell>
          <cell r="W7">
            <v>2</v>
          </cell>
          <cell r="Y7">
            <v>18.398</v>
          </cell>
          <cell r="Z7">
            <v>0.16200000000000001</v>
          </cell>
          <cell r="AA7">
            <v>0.14499999999999999</v>
          </cell>
          <cell r="AB7">
            <v>0.14499999999999999</v>
          </cell>
          <cell r="AD7">
            <v>36.6</v>
          </cell>
          <cell r="AE7">
            <v>0.62</v>
          </cell>
          <cell r="AF7">
            <v>3.05</v>
          </cell>
          <cell r="AJ7">
            <v>5</v>
          </cell>
        </row>
        <row r="9">
          <cell r="J9" t="str">
            <v>Eingesetzte Leistungen</v>
          </cell>
        </row>
        <row r="10">
          <cell r="J10" t="str">
            <v>P_el</v>
          </cell>
          <cell r="K10" t="str">
            <v>MW</v>
          </cell>
          <cell r="M10">
            <v>1.9824225</v>
          </cell>
          <cell r="N10">
            <v>2.1999999999999999E-2</v>
          </cell>
          <cell r="O10">
            <v>0.4</v>
          </cell>
          <cell r="Y10">
            <v>12.8786</v>
          </cell>
          <cell r="Z10">
            <v>9.7651567999999994E-2</v>
          </cell>
          <cell r="AA10">
            <v>8.7404180999999997E-2</v>
          </cell>
          <cell r="AB10">
            <v>8.7404180999999997E-2</v>
          </cell>
        </row>
        <row r="11">
          <cell r="J11" t="str">
            <v>P_th</v>
          </cell>
          <cell r="K11" t="str">
            <v>MW</v>
          </cell>
          <cell r="M11">
            <v>2.778</v>
          </cell>
          <cell r="N11">
            <v>4.5051195000000002E-2</v>
          </cell>
          <cell r="O11">
            <v>0.49230769000000002</v>
          </cell>
          <cell r="Q11">
            <v>0</v>
          </cell>
          <cell r="R11">
            <v>10.011536</v>
          </cell>
          <cell r="S11">
            <v>0</v>
          </cell>
          <cell r="W11">
            <v>1.2197728000000001</v>
          </cell>
          <cell r="Y11">
            <v>18.398</v>
          </cell>
          <cell r="Z11">
            <v>0.16200000000000001</v>
          </cell>
          <cell r="AA11">
            <v>0.14499999999999999</v>
          </cell>
          <cell r="AB11">
            <v>0.14499999999999999</v>
          </cell>
          <cell r="AD11">
            <v>36.6</v>
          </cell>
          <cell r="AE11">
            <v>0</v>
          </cell>
          <cell r="AF11">
            <v>2.3516504999999999</v>
          </cell>
          <cell r="AJ11">
            <v>5</v>
          </cell>
        </row>
        <row r="12">
          <cell r="J12" t="str">
            <v>P_Br_in</v>
          </cell>
          <cell r="K12" t="str">
            <v>MW</v>
          </cell>
          <cell r="M12">
            <v>4.8908450999999999</v>
          </cell>
          <cell r="N12">
            <v>7.5085323999999995E-2</v>
          </cell>
          <cell r="O12">
            <v>1.025641</v>
          </cell>
          <cell r="Q12">
            <v>0</v>
          </cell>
          <cell r="R12">
            <v>11.123929</v>
          </cell>
          <cell r="S12">
            <v>0</v>
          </cell>
          <cell r="U12">
            <v>0</v>
          </cell>
          <cell r="V12">
            <v>1.2839714</v>
          </cell>
          <cell r="W12">
            <v>1.2839714</v>
          </cell>
          <cell r="Y12">
            <v>36.795999999999999</v>
          </cell>
          <cell r="Z12">
            <v>0.28222997</v>
          </cell>
          <cell r="AA12">
            <v>0.25261324000000002</v>
          </cell>
          <cell r="AB12">
            <v>0.25261324000000002</v>
          </cell>
          <cell r="AD12">
            <v>40.666666999999997</v>
          </cell>
          <cell r="AE12">
            <v>0</v>
          </cell>
          <cell r="AF12">
            <v>2.6129449999999999</v>
          </cell>
          <cell r="AH12">
            <v>0</v>
          </cell>
          <cell r="AI12">
            <v>5.2631579000000004</v>
          </cell>
          <cell r="AJ12">
            <v>5.2631579000000004</v>
          </cell>
        </row>
        <row r="13">
          <cell r="J13" t="str">
            <v>Energiebilanz</v>
          </cell>
        </row>
        <row r="14">
          <cell r="J14" t="str">
            <v>Stromerzeugung</v>
          </cell>
          <cell r="K14" t="str">
            <v>MWh/a</v>
          </cell>
          <cell r="M14">
            <v>13563.447631499999</v>
          </cell>
          <cell r="N14">
            <v>105.055527725</v>
          </cell>
          <cell r="O14">
            <v>1975.84970247</v>
          </cell>
          <cell r="Y14">
            <v>76613.823946699995</v>
          </cell>
          <cell r="Z14">
            <v>857.71037087699995</v>
          </cell>
          <cell r="AA14">
            <v>767.62457832899997</v>
          </cell>
          <cell r="AB14">
            <v>767.58351754199998</v>
          </cell>
        </row>
        <row r="15">
          <cell r="J15" t="str">
            <v>Wärmeerzeugung</v>
          </cell>
          <cell r="K15" t="str">
            <v>MWh/a</v>
          </cell>
          <cell r="M15">
            <v>19006.673574699998</v>
          </cell>
          <cell r="N15">
            <v>215.13077569399999</v>
          </cell>
          <cell r="O15">
            <v>2431.8150074300002</v>
          </cell>
          <cell r="Q15">
            <v>0</v>
          </cell>
          <cell r="R15">
            <v>14247.378000000001</v>
          </cell>
          <cell r="S15">
            <v>0</v>
          </cell>
          <cell r="W15">
            <v>1.22</v>
          </cell>
          <cell r="Y15">
            <v>109448.31991200001</v>
          </cell>
          <cell r="Z15">
            <v>1422.9067994300001</v>
          </cell>
          <cell r="AA15">
            <v>1273.4581181799999</v>
          </cell>
          <cell r="AB15">
            <v>1273.3900000000001</v>
          </cell>
          <cell r="AD15">
            <v>41059.417999999998</v>
          </cell>
          <cell r="AE15">
            <v>0</v>
          </cell>
          <cell r="AF15">
            <v>9.1720000000000006</v>
          </cell>
          <cell r="AJ15">
            <v>10</v>
          </cell>
        </row>
        <row r="16">
          <cell r="J16" t="str">
            <v>Brennstoffverbrauch</v>
          </cell>
          <cell r="K16" t="str">
            <v>MWh/a</v>
          </cell>
          <cell r="M16">
            <v>33462.453625900001</v>
          </cell>
          <cell r="N16">
            <v>358.55128806099998</v>
          </cell>
          <cell r="O16">
            <v>5066.2811654799998</v>
          </cell>
          <cell r="Q16">
            <v>0</v>
          </cell>
          <cell r="R16">
            <v>15830.420453700001</v>
          </cell>
          <cell r="S16">
            <v>0</v>
          </cell>
          <cell r="U16">
            <v>0</v>
          </cell>
          <cell r="V16">
            <v>1.28397139991</v>
          </cell>
          <cell r="W16">
            <v>1.28397139991</v>
          </cell>
          <cell r="Y16">
            <v>218896.639823</v>
          </cell>
          <cell r="Z16">
            <v>2478.93174886</v>
          </cell>
          <cell r="AA16">
            <v>2218.5681464700001</v>
          </cell>
          <cell r="AB16">
            <v>2218.4494736800002</v>
          </cell>
          <cell r="AD16">
            <v>45621.575619199997</v>
          </cell>
          <cell r="AE16">
            <v>0</v>
          </cell>
          <cell r="AF16">
            <v>10.19128628</v>
          </cell>
          <cell r="AH16">
            <v>0</v>
          </cell>
          <cell r="AI16">
            <v>10.526315800000001</v>
          </cell>
          <cell r="AJ16">
            <v>10.526315800000001</v>
          </cell>
        </row>
        <row r="18">
          <cell r="J18" t="str">
            <v>Effizienz_el</v>
          </cell>
          <cell r="M18">
            <v>0.4053333262149631</v>
          </cell>
          <cell r="N18">
            <v>0.29300000090120165</v>
          </cell>
          <cell r="O18">
            <v>0.39000000946114094</v>
          </cell>
          <cell r="Y18">
            <v>0.35000000003951631</v>
          </cell>
          <cell r="Z18">
            <v>0.345999994260205</v>
          </cell>
          <cell r="AA18">
            <v>0.34599999984241187</v>
          </cell>
          <cell r="AB18">
            <v>0.34599999984165514</v>
          </cell>
        </row>
        <row r="19">
          <cell r="J19" t="str">
            <v>Effizienz_th</v>
          </cell>
          <cell r="M19">
            <v>0.56799999746548169</v>
          </cell>
          <cell r="N19">
            <v>0.60000000796929231</v>
          </cell>
          <cell r="O19">
            <v>0.48000000947432619</v>
          </cell>
          <cell r="R19">
            <v>0.89999997420599154</v>
          </cell>
          <cell r="Y19">
            <v>0.50000000000228417</v>
          </cell>
          <cell r="Z19">
            <v>0.57399999015074143</v>
          </cell>
          <cell r="AA19">
            <v>0.57400000094935999</v>
          </cell>
          <cell r="AB19">
            <v>0.57400000095006898</v>
          </cell>
          <cell r="AD19">
            <v>0.89999999874445369</v>
          </cell>
          <cell r="AF19">
            <v>0.89998453070636342</v>
          </cell>
        </row>
        <row r="21">
          <cell r="J21" t="str">
            <v>Vollbenutzungsstunden</v>
          </cell>
        </row>
        <row r="22">
          <cell r="J22" t="str">
            <v>VBS_el</v>
          </cell>
          <cell r="K22" t="str">
            <v>h/a</v>
          </cell>
          <cell r="M22">
            <v>6841.8551703786652</v>
          </cell>
          <cell r="N22">
            <v>4775.2512602272736</v>
          </cell>
          <cell r="O22">
            <v>4939.6242561749996</v>
          </cell>
          <cell r="Y22">
            <v>5948.9248790008223</v>
          </cell>
          <cell r="Z22">
            <v>8783.375305115429</v>
          </cell>
          <cell r="AA22">
            <v>8782.4697805817777</v>
          </cell>
          <cell r="AB22">
            <v>8782</v>
          </cell>
        </row>
        <row r="23">
          <cell r="J23" t="str">
            <v>VBS_th</v>
          </cell>
          <cell r="K23" t="str">
            <v>h/a</v>
          </cell>
          <cell r="M23">
            <v>6841.8551384809207</v>
          </cell>
          <cell r="N23">
            <v>4775.2512601275057</v>
          </cell>
          <cell r="O23">
            <v>4939.6242569966762</v>
          </cell>
          <cell r="Q23">
            <v>0</v>
          </cell>
          <cell r="R23">
            <v>1423.0961163202132</v>
          </cell>
          <cell r="S23">
            <v>0</v>
          </cell>
          <cell r="W23">
            <v>1.0001862641960861</v>
          </cell>
          <cell r="Y23">
            <v>5948.9248783563435</v>
          </cell>
          <cell r="Z23">
            <v>8783.3753051234562</v>
          </cell>
          <cell r="AA23">
            <v>8782.4697805517244</v>
          </cell>
          <cell r="AB23">
            <v>8782.0000000000018</v>
          </cell>
          <cell r="AD23">
            <v>1121.8420218579233</v>
          </cell>
          <cell r="AE23">
            <v>0</v>
          </cell>
          <cell r="AF23">
            <v>3.9002394275850092</v>
          </cell>
          <cell r="AJ23">
            <v>2</v>
          </cell>
        </row>
        <row r="24">
          <cell r="J24" t="str">
            <v>Kapitalgebundene Kosten</v>
          </cell>
        </row>
        <row r="25">
          <cell r="J25" t="str">
            <v>Investition (Modul + Anschluss)</v>
          </cell>
          <cell r="K25" t="str">
            <v>€</v>
          </cell>
          <cell r="M25">
            <v>0</v>
          </cell>
          <cell r="N25">
            <v>57420</v>
          </cell>
          <cell r="O25">
            <v>406000</v>
          </cell>
          <cell r="Q25">
            <v>762048</v>
          </cell>
          <cell r="R25">
            <v>1078862.3999999999</v>
          </cell>
          <cell r="S25">
            <v>176400</v>
          </cell>
          <cell r="W25">
            <v>201600</v>
          </cell>
          <cell r="Y25">
            <v>0</v>
          </cell>
          <cell r="Z25">
            <v>140664.35534841908</v>
          </cell>
          <cell r="AA25">
            <v>140664.35534841908</v>
          </cell>
          <cell r="AB25">
            <v>140664.35534841908</v>
          </cell>
          <cell r="AD25">
            <v>2869440</v>
          </cell>
          <cell r="AE25">
            <v>48608</v>
          </cell>
          <cell r="AF25">
            <v>239120</v>
          </cell>
          <cell r="AJ25">
            <v>504000</v>
          </cell>
        </row>
        <row r="26">
          <cell r="J26" t="str">
            <v>Lebensdauer</v>
          </cell>
          <cell r="K26" t="str">
            <v>a</v>
          </cell>
          <cell r="M26">
            <v>20</v>
          </cell>
          <cell r="N26">
            <v>20</v>
          </cell>
          <cell r="O26">
            <v>20</v>
          </cell>
          <cell r="Q26">
            <v>20</v>
          </cell>
          <cell r="R26">
            <v>20</v>
          </cell>
          <cell r="S26">
            <v>20</v>
          </cell>
          <cell r="W26">
            <v>20</v>
          </cell>
          <cell r="Y26">
            <v>20</v>
          </cell>
          <cell r="Z26">
            <v>20</v>
          </cell>
          <cell r="AA26">
            <v>20</v>
          </cell>
          <cell r="AB26">
            <v>20</v>
          </cell>
          <cell r="AD26">
            <v>20</v>
          </cell>
          <cell r="AE26">
            <v>20</v>
          </cell>
          <cell r="AF26">
            <v>20</v>
          </cell>
          <cell r="AJ26">
            <v>20</v>
          </cell>
        </row>
        <row r="27">
          <cell r="J27" t="str">
            <v>Anzahl  Ersatzinvestitionen</v>
          </cell>
          <cell r="K27" t="str">
            <v>#</v>
          </cell>
          <cell r="M27">
            <v>1</v>
          </cell>
          <cell r="N27">
            <v>1</v>
          </cell>
          <cell r="O27">
            <v>1</v>
          </cell>
          <cell r="Q27">
            <v>1</v>
          </cell>
          <cell r="R27">
            <v>1</v>
          </cell>
          <cell r="S27">
            <v>1</v>
          </cell>
          <cell r="W27">
            <v>1</v>
          </cell>
          <cell r="Y27">
            <v>1</v>
          </cell>
          <cell r="Z27">
            <v>1</v>
          </cell>
          <cell r="AA27">
            <v>1</v>
          </cell>
          <cell r="AB27">
            <v>1</v>
          </cell>
          <cell r="AD27">
            <v>1</v>
          </cell>
          <cell r="AE27">
            <v>1</v>
          </cell>
          <cell r="AF27">
            <v>1</v>
          </cell>
          <cell r="AJ27">
            <v>1</v>
          </cell>
        </row>
        <row r="28">
          <cell r="J28" t="str">
            <v>Faktor für die Instandsetzung</v>
          </cell>
          <cell r="K28" t="str">
            <v>%</v>
          </cell>
          <cell r="M28">
            <v>0.02</v>
          </cell>
          <cell r="N28">
            <v>0.02</v>
          </cell>
          <cell r="O28">
            <v>0.02</v>
          </cell>
          <cell r="Q28">
            <v>0.02</v>
          </cell>
          <cell r="R28">
            <v>0.02</v>
          </cell>
          <cell r="S28">
            <v>0.02</v>
          </cell>
          <cell r="W28">
            <v>0.02</v>
          </cell>
          <cell r="Y28">
            <v>0.02</v>
          </cell>
          <cell r="Z28">
            <v>0.02</v>
          </cell>
          <cell r="AA28">
            <v>0.02</v>
          </cell>
          <cell r="AB28">
            <v>0.02</v>
          </cell>
          <cell r="AD28">
            <v>0.02</v>
          </cell>
          <cell r="AE28">
            <v>0.02</v>
          </cell>
          <cell r="AF28">
            <v>0.02</v>
          </cell>
          <cell r="AJ28">
            <v>0.02</v>
          </cell>
        </row>
        <row r="29">
          <cell r="J29" t="str">
            <v>Annuität der kapitalgebundenen Kosten</v>
          </cell>
          <cell r="K29" t="str">
            <v>€/a</v>
          </cell>
          <cell r="M29">
            <v>0</v>
          </cell>
          <cell r="N29">
            <v>6728.4901142074641</v>
          </cell>
          <cell r="O29">
            <v>47575.182625709342</v>
          </cell>
          <cell r="Q29">
            <v>89296.977264917616</v>
          </cell>
          <cell r="R29">
            <v>126421.36873894355</v>
          </cell>
          <cell r="S29">
            <v>20670.5965891013</v>
          </cell>
          <cell r="W29">
            <v>14888.972459453173</v>
          </cell>
          <cell r="Y29">
            <v>0</v>
          </cell>
          <cell r="Z29">
            <v>16483.084715834266</v>
          </cell>
          <cell r="AA29">
            <v>16483.084715834266</v>
          </cell>
          <cell r="AB29">
            <v>16483.084715834266</v>
          </cell>
          <cell r="AD29">
            <v>336241.70451604784</v>
          </cell>
          <cell r="AE29">
            <v>5695.8977267745813</v>
          </cell>
          <cell r="AF29">
            <v>28020.142043003987</v>
          </cell>
          <cell r="AJ29">
            <v>37222.431148632932</v>
          </cell>
        </row>
        <row r="31">
          <cell r="J31" t="str">
            <v>Gaskosten</v>
          </cell>
        </row>
        <row r="32">
          <cell r="J32" t="str">
            <v>Gaspreis</v>
          </cell>
          <cell r="K32" t="str">
            <v>€/MWh</v>
          </cell>
          <cell r="M32">
            <v>0</v>
          </cell>
          <cell r="N32">
            <v>29.11</v>
          </cell>
          <cell r="O32">
            <v>29.11</v>
          </cell>
          <cell r="Q32">
            <v>29.11</v>
          </cell>
          <cell r="R32">
            <v>29.11</v>
          </cell>
          <cell r="S32">
            <v>29.11</v>
          </cell>
          <cell r="Y32">
            <v>0</v>
          </cell>
          <cell r="Z32">
            <v>29.11</v>
          </cell>
          <cell r="AA32">
            <v>29.11</v>
          </cell>
          <cell r="AB32">
            <v>29.11</v>
          </cell>
          <cell r="AD32">
            <v>29.11</v>
          </cell>
          <cell r="AE32">
            <v>29.11</v>
          </cell>
          <cell r="AF32">
            <v>29.11</v>
          </cell>
        </row>
        <row r="33">
          <cell r="J33" t="str">
            <v>Energiesteuer</v>
          </cell>
          <cell r="K33" t="str">
            <v>€/MWh</v>
          </cell>
          <cell r="M33">
            <v>0</v>
          </cell>
          <cell r="N33">
            <v>0</v>
          </cell>
          <cell r="O33">
            <v>0</v>
          </cell>
          <cell r="Q33">
            <v>5.5</v>
          </cell>
          <cell r="R33">
            <v>5.5</v>
          </cell>
          <cell r="S33">
            <v>5.5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D33">
            <v>5.5</v>
          </cell>
          <cell r="AE33">
            <v>5.5</v>
          </cell>
          <cell r="AF33">
            <v>5.5</v>
          </cell>
        </row>
        <row r="34">
          <cell r="J34" t="str">
            <v>gas CO2-Kosten</v>
          </cell>
          <cell r="K34" t="str">
            <v>€/MWh</v>
          </cell>
          <cell r="M34">
            <v>0</v>
          </cell>
          <cell r="N34">
            <v>0</v>
          </cell>
          <cell r="O34">
            <v>0</v>
          </cell>
          <cell r="Q34">
            <v>1.4000000000000001</v>
          </cell>
          <cell r="R34">
            <v>1.4000000000000001</v>
          </cell>
          <cell r="S34">
            <v>1.4000000000000001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D34">
            <v>1.4000000000000001</v>
          </cell>
          <cell r="AE34">
            <v>1.4000000000000001</v>
          </cell>
          <cell r="AF34">
            <v>1.4000000000000001</v>
          </cell>
        </row>
        <row r="35">
          <cell r="J35" t="str">
            <v>Konzessionsabgaben</v>
          </cell>
          <cell r="K35" t="str">
            <v>€/MWh</v>
          </cell>
          <cell r="M35">
            <v>0</v>
          </cell>
          <cell r="N35">
            <v>0</v>
          </cell>
          <cell r="O35">
            <v>0</v>
          </cell>
          <cell r="Q35">
            <v>0</v>
          </cell>
          <cell r="R35">
            <v>0</v>
          </cell>
          <cell r="S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F35">
            <v>0</v>
          </cell>
        </row>
        <row r="36">
          <cell r="J36" t="str">
            <v>LP_Gas</v>
          </cell>
          <cell r="K36" t="str">
            <v>€/MW</v>
          </cell>
          <cell r="M36">
            <v>0</v>
          </cell>
          <cell r="N36">
            <v>22755.486941511695</v>
          </cell>
          <cell r="O36">
            <v>20147.301961203942</v>
          </cell>
          <cell r="Q36">
            <v>9917.8088575737747</v>
          </cell>
          <cell r="R36">
            <v>8972.2028586360975</v>
          </cell>
          <cell r="S36">
            <v>16957.55231636708</v>
          </cell>
          <cell r="Y36">
            <v>0</v>
          </cell>
          <cell r="Z36">
            <v>22342.371787703389</v>
          </cell>
          <cell r="AA36">
            <v>22413.321238064749</v>
          </cell>
          <cell r="AB36">
            <v>22413.321238064749</v>
          </cell>
          <cell r="AD36">
            <v>7574.774041738734</v>
          </cell>
          <cell r="AE36">
            <v>21211.186267476151</v>
          </cell>
          <cell r="AF36">
            <v>14679.823201001884</v>
          </cell>
        </row>
        <row r="37">
          <cell r="K37" t="str">
            <v>€/a</v>
          </cell>
          <cell r="M37">
            <v>0</v>
          </cell>
          <cell r="N37">
            <v>1708.6031097811747</v>
          </cell>
          <cell r="O37">
            <v>20663.898930791172</v>
          </cell>
          <cell r="Q37">
            <v>0</v>
          </cell>
          <cell r="R37">
            <v>99806.147573064984</v>
          </cell>
          <cell r="S37">
            <v>0</v>
          </cell>
          <cell r="Y37">
            <v>0</v>
          </cell>
          <cell r="Z37">
            <v>6305.6869193723733</v>
          </cell>
          <cell r="AA37">
            <v>5661.9016971083483</v>
          </cell>
          <cell r="AB37">
            <v>5661.9016971083483</v>
          </cell>
          <cell r="AD37">
            <v>308040.81355563318</v>
          </cell>
          <cell r="AE37">
            <v>0</v>
          </cell>
          <cell r="AF37">
            <v>38357.570633941868</v>
          </cell>
        </row>
        <row r="38">
          <cell r="J38" t="str">
            <v xml:space="preserve">AP_Gas </v>
          </cell>
          <cell r="K38" t="str">
            <v>€/MWh</v>
          </cell>
          <cell r="M38">
            <v>0</v>
          </cell>
          <cell r="N38">
            <v>6.485695692800447</v>
          </cell>
          <cell r="O38">
            <v>4.7505463123332792</v>
          </cell>
          <cell r="Q38">
            <v>3.5815766954168153</v>
          </cell>
          <cell r="R38">
            <v>3.0818273558443501</v>
          </cell>
          <cell r="S38">
            <v>5.7190906612129364</v>
          </cell>
          <cell r="Y38">
            <v>0</v>
          </cell>
          <cell r="Z38">
            <v>6.1393702190084145</v>
          </cell>
          <cell r="AA38">
            <v>6.1964168053354616</v>
          </cell>
          <cell r="AB38">
            <v>6.1964168053354616</v>
          </cell>
          <cell r="AD38">
            <v>2.1589176109859705</v>
          </cell>
          <cell r="AE38">
            <v>6.3770700534161682</v>
          </cell>
          <cell r="AF38">
            <v>5.2272080386909723</v>
          </cell>
        </row>
        <row r="39">
          <cell r="K39" t="str">
            <v>€/a</v>
          </cell>
          <cell r="M39">
            <v>0</v>
          </cell>
          <cell r="N39">
            <v>2325.4545446252801</v>
          </cell>
          <cell r="O39">
            <v>24067.60330791456</v>
          </cell>
          <cell r="Q39">
            <v>0</v>
          </cell>
          <cell r="R39">
            <v>48786.622808730586</v>
          </cell>
          <cell r="S39">
            <v>0</v>
          </cell>
          <cell r="Y39">
            <v>0</v>
          </cell>
          <cell r="Z39">
            <v>15219.079753905529</v>
          </cell>
          <cell r="AA39">
            <v>13747.172946568655</v>
          </cell>
          <cell r="AB39">
            <v>13746.437600498362</v>
          </cell>
          <cell r="AD39">
            <v>98493.223045219056</v>
          </cell>
          <cell r="AE39">
            <v>0</v>
          </cell>
          <cell r="AF39">
            <v>53.271973567417014</v>
          </cell>
        </row>
        <row r="41">
          <cell r="J41" t="str">
            <v>Summe</v>
          </cell>
          <cell r="M41">
            <v>0</v>
          </cell>
          <cell r="N41">
            <v>14471.485649862163</v>
          </cell>
          <cell r="O41">
            <v>192210.94696582854</v>
          </cell>
          <cell r="Q41">
            <v>0</v>
          </cell>
          <cell r="R41">
            <v>718646.21091953258</v>
          </cell>
          <cell r="S41">
            <v>0</v>
          </cell>
          <cell r="W41">
            <v>0</v>
          </cell>
          <cell r="Y41">
            <v>0</v>
          </cell>
          <cell r="Z41">
            <v>93686.469882592486</v>
          </cell>
          <cell r="AA41">
            <v>83991.593387418703</v>
          </cell>
          <cell r="AB41">
            <v>83987.403476431515</v>
          </cell>
          <cell r="AD41">
            <v>2049366.9746482442</v>
          </cell>
          <cell r="AE41">
            <v>0</v>
          </cell>
          <cell r="AF41">
            <v>38777.830826452082</v>
          </cell>
          <cell r="AJ41">
            <v>0</v>
          </cell>
        </row>
        <row r="42">
          <cell r="J42" t="str">
            <v>Annuität</v>
          </cell>
          <cell r="M42">
            <v>0</v>
          </cell>
          <cell r="N42">
            <v>14471.485649862156</v>
          </cell>
          <cell r="O42">
            <v>192210.94696582845</v>
          </cell>
          <cell r="Q42">
            <v>0</v>
          </cell>
          <cell r="R42">
            <v>718646.21091953223</v>
          </cell>
          <cell r="Y42">
            <v>0</v>
          </cell>
          <cell r="Z42">
            <v>93686.469882592442</v>
          </cell>
          <cell r="AA42">
            <v>83991.593387418674</v>
          </cell>
          <cell r="AB42">
            <v>83987.403476431486</v>
          </cell>
          <cell r="AD42">
            <v>2049366.9746482433</v>
          </cell>
          <cell r="AE42">
            <v>0</v>
          </cell>
          <cell r="AF42">
            <v>38777.83082645206</v>
          </cell>
        </row>
        <row r="44">
          <cell r="J44" t="str">
            <v>Stromkosten</v>
          </cell>
        </row>
        <row r="45">
          <cell r="J45" t="str">
            <v>LP_Strom</v>
          </cell>
          <cell r="K45" t="str">
            <v>€/MW</v>
          </cell>
          <cell r="U45">
            <v>36600</v>
          </cell>
          <cell r="V45">
            <v>0</v>
          </cell>
          <cell r="AH45">
            <v>36600</v>
          </cell>
          <cell r="AI45">
            <v>0</v>
          </cell>
        </row>
        <row r="46">
          <cell r="J46" t="str">
            <v>durchschnittlicher Strompreis</v>
          </cell>
          <cell r="U46">
            <v>0</v>
          </cell>
          <cell r="V46">
            <v>0</v>
          </cell>
          <cell r="AH46">
            <v>0</v>
          </cell>
          <cell r="AI46">
            <v>0</v>
          </cell>
        </row>
        <row r="47">
          <cell r="J47" t="str">
            <v>AP_Strom</v>
          </cell>
          <cell r="U47">
            <v>30.6</v>
          </cell>
          <cell r="V47">
            <v>0</v>
          </cell>
          <cell r="AH47">
            <v>30.6</v>
          </cell>
          <cell r="AI47">
            <v>0</v>
          </cell>
        </row>
        <row r="48">
          <cell r="J48" t="str">
            <v xml:space="preserve">EEG-Umlage </v>
          </cell>
          <cell r="U48">
            <v>63.5</v>
          </cell>
          <cell r="V48">
            <v>25.400000000000002</v>
          </cell>
          <cell r="AH48">
            <v>63.5</v>
          </cell>
          <cell r="AI48">
            <v>25.400000000000002</v>
          </cell>
        </row>
        <row r="49">
          <cell r="J49" t="str">
            <v>Konzessionsabgaben</v>
          </cell>
          <cell r="U49">
            <v>13.2</v>
          </cell>
          <cell r="V49">
            <v>13.2</v>
          </cell>
          <cell r="AH49">
            <v>13.2</v>
          </cell>
          <cell r="AI49">
            <v>13.2</v>
          </cell>
        </row>
        <row r="50">
          <cell r="J50" t="str">
            <v xml:space="preserve">§ 19-StromNEV-Umlage </v>
          </cell>
          <cell r="U50">
            <v>3.78</v>
          </cell>
          <cell r="V50">
            <v>0</v>
          </cell>
          <cell r="AH50">
            <v>3.78</v>
          </cell>
          <cell r="AI50">
            <v>0</v>
          </cell>
        </row>
        <row r="51">
          <cell r="J51" t="str">
            <v xml:space="preserve">Stromsteuer </v>
          </cell>
          <cell r="U51">
            <v>20.499999999999996</v>
          </cell>
          <cell r="V51">
            <v>20.499999999999996</v>
          </cell>
          <cell r="AH51">
            <v>20.499999999999996</v>
          </cell>
          <cell r="AI51">
            <v>20.499999999999996</v>
          </cell>
        </row>
        <row r="52">
          <cell r="J52" t="str">
            <v>CO2-Handel</v>
          </cell>
          <cell r="U52">
            <v>0</v>
          </cell>
          <cell r="V52">
            <v>0</v>
          </cell>
          <cell r="AH52">
            <v>0</v>
          </cell>
          <cell r="AI52">
            <v>0</v>
          </cell>
        </row>
        <row r="53">
          <cell r="J53" t="str">
            <v>CO2-Steuer</v>
          </cell>
          <cell r="U53">
            <v>0</v>
          </cell>
          <cell r="V53">
            <v>0</v>
          </cell>
          <cell r="AH53">
            <v>0</v>
          </cell>
          <cell r="AI53">
            <v>0</v>
          </cell>
        </row>
        <row r="54">
          <cell r="J54" t="str">
            <v xml:space="preserve">KWK Umlage </v>
          </cell>
          <cell r="U54">
            <v>4.45</v>
          </cell>
          <cell r="V54">
            <v>0</v>
          </cell>
          <cell r="AH54">
            <v>4.45</v>
          </cell>
          <cell r="AI54">
            <v>0</v>
          </cell>
        </row>
        <row r="55">
          <cell r="J55" t="str">
            <v xml:space="preserve">Offshore-Haftungsumlage </v>
          </cell>
          <cell r="U55">
            <v>0.4</v>
          </cell>
          <cell r="V55">
            <v>0</v>
          </cell>
          <cell r="AH55">
            <v>0.4</v>
          </cell>
          <cell r="AI55">
            <v>0</v>
          </cell>
        </row>
        <row r="56">
          <cell r="J56" t="str">
            <v>§ 18 Absatz 1+2 absch. L.</v>
          </cell>
          <cell r="U56">
            <v>0</v>
          </cell>
          <cell r="V56">
            <v>0</v>
          </cell>
          <cell r="AH56">
            <v>0</v>
          </cell>
          <cell r="AI56">
            <v>0</v>
          </cell>
        </row>
        <row r="58">
          <cell r="J58" t="str">
            <v>Summe Stromkosten</v>
          </cell>
          <cell r="M58">
            <v>0</v>
          </cell>
          <cell r="N58">
            <v>0</v>
          </cell>
          <cell r="O58">
            <v>0</v>
          </cell>
          <cell r="Q58">
            <v>0</v>
          </cell>
          <cell r="R58">
            <v>0</v>
          </cell>
          <cell r="S58">
            <v>0</v>
          </cell>
          <cell r="U58">
            <v>0</v>
          </cell>
          <cell r="V58">
            <v>75.882709734680986</v>
          </cell>
          <cell r="W58">
            <v>75.882709734680986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F58">
            <v>0</v>
          </cell>
          <cell r="AH58">
            <v>0</v>
          </cell>
          <cell r="AI58">
            <v>622.10526377999997</v>
          </cell>
          <cell r="AJ58">
            <v>622.10526377999997</v>
          </cell>
        </row>
        <row r="59">
          <cell r="J59" t="str">
            <v>Annuität</v>
          </cell>
          <cell r="M59">
            <v>0</v>
          </cell>
          <cell r="N59">
            <v>0</v>
          </cell>
          <cell r="O59">
            <v>0</v>
          </cell>
          <cell r="Q59">
            <v>0</v>
          </cell>
          <cell r="R59">
            <v>0</v>
          </cell>
          <cell r="S59">
            <v>0</v>
          </cell>
          <cell r="U59">
            <v>0</v>
          </cell>
          <cell r="V59">
            <v>75.882709734680944</v>
          </cell>
          <cell r="W59">
            <v>75.882709734680944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F59">
            <v>0</v>
          </cell>
          <cell r="AH59">
            <v>0</v>
          </cell>
          <cell r="AI59">
            <v>622.10526377999963</v>
          </cell>
          <cell r="AJ59">
            <v>622.10526377999963</v>
          </cell>
        </row>
        <row r="63">
          <cell r="J63" t="str">
            <v>Betriebskosten</v>
          </cell>
        </row>
        <row r="64">
          <cell r="J64" t="str">
            <v>Wartung/Instandhaltung</v>
          </cell>
          <cell r="K64" t="str">
            <v>% von Invest</v>
          </cell>
          <cell r="M64">
            <v>0.02</v>
          </cell>
          <cell r="N64">
            <v>0.02</v>
          </cell>
          <cell r="O64">
            <v>0.02</v>
          </cell>
          <cell r="Q64">
            <v>0.02</v>
          </cell>
          <cell r="R64">
            <v>0.02</v>
          </cell>
          <cell r="S64">
            <v>0.02</v>
          </cell>
          <cell r="W64">
            <v>0.02</v>
          </cell>
          <cell r="Y64">
            <v>0.02</v>
          </cell>
          <cell r="Z64">
            <v>0.02</v>
          </cell>
          <cell r="AA64">
            <v>0.02</v>
          </cell>
          <cell r="AB64">
            <v>0.02</v>
          </cell>
          <cell r="AD64">
            <v>0.02</v>
          </cell>
          <cell r="AE64">
            <v>0.02</v>
          </cell>
          <cell r="AF64">
            <v>0.02</v>
          </cell>
          <cell r="AJ64">
            <v>0.02</v>
          </cell>
        </row>
        <row r="65">
          <cell r="K65" t="str">
            <v>€/a</v>
          </cell>
          <cell r="M65">
            <v>0</v>
          </cell>
          <cell r="N65">
            <v>1148.4000000000001</v>
          </cell>
          <cell r="O65">
            <v>8120</v>
          </cell>
          <cell r="Q65">
            <v>15240.960000000001</v>
          </cell>
          <cell r="R65">
            <v>21577.248</v>
          </cell>
          <cell r="S65">
            <v>3528</v>
          </cell>
          <cell r="W65">
            <v>4032</v>
          </cell>
          <cell r="Y65">
            <v>0</v>
          </cell>
          <cell r="Z65">
            <v>2813.2871069683815</v>
          </cell>
          <cell r="AA65">
            <v>2813.2871069683815</v>
          </cell>
          <cell r="AB65">
            <v>2813.2871069683815</v>
          </cell>
          <cell r="AD65">
            <v>57388.800000000003</v>
          </cell>
          <cell r="AE65">
            <v>972.16</v>
          </cell>
          <cell r="AF65">
            <v>4782.4000000000005</v>
          </cell>
          <cell r="AJ65">
            <v>10080</v>
          </cell>
        </row>
        <row r="66">
          <cell r="J66" t="str">
            <v>variable Betriebskosten</v>
          </cell>
          <cell r="K66" t="str">
            <v>€/MWh</v>
          </cell>
          <cell r="M66">
            <v>0</v>
          </cell>
          <cell r="N66">
            <v>30.763664773281782</v>
          </cell>
          <cell r="O66">
            <v>11.510083210272025</v>
          </cell>
          <cell r="Q66">
            <v>0.5</v>
          </cell>
          <cell r="R66">
            <v>0.5</v>
          </cell>
          <cell r="S66">
            <v>0.5</v>
          </cell>
          <cell r="W66">
            <v>0.2</v>
          </cell>
          <cell r="Y66">
            <v>0</v>
          </cell>
          <cell r="Z66">
            <v>21.068991138637845</v>
          </cell>
          <cell r="AA66">
            <v>21.068991138637845</v>
          </cell>
          <cell r="AB66">
            <v>21.068991138637845</v>
          </cell>
          <cell r="AD66">
            <v>0.5</v>
          </cell>
          <cell r="AE66">
            <v>0.5</v>
          </cell>
          <cell r="AF66">
            <v>0.5</v>
          </cell>
          <cell r="AJ66">
            <v>0.2</v>
          </cell>
        </row>
        <row r="67">
          <cell r="K67" t="str">
            <v>€/a</v>
          </cell>
          <cell r="M67">
            <v>0</v>
          </cell>
          <cell r="N67">
            <v>3231.8930375121104</v>
          </cell>
          <cell r="O67">
            <v>22742.194486420925</v>
          </cell>
          <cell r="Q67">
            <v>0</v>
          </cell>
          <cell r="R67">
            <v>7123.6890000000003</v>
          </cell>
          <cell r="S67">
            <v>0</v>
          </cell>
          <cell r="W67">
            <v>0</v>
          </cell>
          <cell r="Y67">
            <v>0</v>
          </cell>
          <cell r="Z67">
            <v>18071.092203525292</v>
          </cell>
          <cell r="AA67">
            <v>16173.075438614313</v>
          </cell>
          <cell r="AB67">
            <v>16172.210329256864</v>
          </cell>
          <cell r="AD67">
            <v>0</v>
          </cell>
          <cell r="AE67">
            <v>0</v>
          </cell>
          <cell r="AF67">
            <v>0</v>
          </cell>
          <cell r="AJ67">
            <v>0</v>
          </cell>
        </row>
        <row r="69">
          <cell r="J69" t="str">
            <v>Summe Betriebskosten</v>
          </cell>
          <cell r="M69">
            <v>0</v>
          </cell>
          <cell r="N69">
            <v>4380.2930375121105</v>
          </cell>
          <cell r="O69">
            <v>30862.194486420925</v>
          </cell>
          <cell r="Q69">
            <v>15240.960000000001</v>
          </cell>
          <cell r="R69">
            <v>28700.936999999998</v>
          </cell>
          <cell r="S69">
            <v>3528</v>
          </cell>
          <cell r="W69">
            <v>4032</v>
          </cell>
          <cell r="Y69">
            <v>0</v>
          </cell>
          <cell r="Z69">
            <v>20884.379310493674</v>
          </cell>
          <cell r="AA69">
            <v>18986.362545582695</v>
          </cell>
          <cell r="AB69">
            <v>18985.497436225247</v>
          </cell>
          <cell r="AD69">
            <v>57388.800000000003</v>
          </cell>
          <cell r="AE69">
            <v>972.16</v>
          </cell>
          <cell r="AF69">
            <v>4782.4000000000005</v>
          </cell>
          <cell r="AJ69">
            <v>10080</v>
          </cell>
        </row>
        <row r="70">
          <cell r="J70" t="str">
            <v>Annuität</v>
          </cell>
          <cell r="M70">
            <v>0</v>
          </cell>
          <cell r="N70">
            <v>4380.2930375121086</v>
          </cell>
          <cell r="O70">
            <v>30862.194486420907</v>
          </cell>
          <cell r="Q70">
            <v>15240.959999999994</v>
          </cell>
          <cell r="R70">
            <v>28700.936999999984</v>
          </cell>
          <cell r="S70">
            <v>3527.9999999999986</v>
          </cell>
          <cell r="W70">
            <v>4031.9999999999986</v>
          </cell>
          <cell r="Y70">
            <v>0</v>
          </cell>
          <cell r="Z70">
            <v>20884.379310493667</v>
          </cell>
          <cell r="AA70">
            <v>18986.362545582688</v>
          </cell>
          <cell r="AB70">
            <v>18985.49743622524</v>
          </cell>
          <cell r="AD70">
            <v>57388.799999999974</v>
          </cell>
          <cell r="AE70">
            <v>972.1599999999994</v>
          </cell>
          <cell r="AF70">
            <v>4782.3999999999987</v>
          </cell>
          <cell r="AJ70">
            <v>10079.999999999995</v>
          </cell>
        </row>
        <row r="73">
          <cell r="J73" t="str">
            <v>Stromerlöse</v>
          </cell>
        </row>
        <row r="74">
          <cell r="J74" t="str">
            <v>KWK-Zuschlag</v>
          </cell>
          <cell r="K74" t="str">
            <v>€/MWh</v>
          </cell>
          <cell r="M74">
            <v>80</v>
          </cell>
          <cell r="N74">
            <v>80</v>
          </cell>
          <cell r="O74">
            <v>44</v>
          </cell>
          <cell r="Y74">
            <v>80</v>
          </cell>
          <cell r="Z74">
            <v>80</v>
          </cell>
          <cell r="AA74">
            <v>80</v>
          </cell>
          <cell r="AB74">
            <v>80</v>
          </cell>
        </row>
        <row r="75">
          <cell r="J75" t="str">
            <v>für x Betriebsstunden</v>
          </cell>
          <cell r="K75" t="str">
            <v>h</v>
          </cell>
          <cell r="M75">
            <v>30000</v>
          </cell>
          <cell r="N75">
            <v>30000</v>
          </cell>
          <cell r="O75">
            <v>30000</v>
          </cell>
          <cell r="Y75">
            <v>30000</v>
          </cell>
          <cell r="Z75">
            <v>30000</v>
          </cell>
          <cell r="AA75">
            <v>30000</v>
          </cell>
          <cell r="AB75">
            <v>30000</v>
          </cell>
        </row>
        <row r="76">
          <cell r="J76" t="str">
            <v>Aufteilung auf x Jahre</v>
          </cell>
          <cell r="K76" t="str">
            <v>a</v>
          </cell>
          <cell r="M76">
            <v>20</v>
          </cell>
          <cell r="N76">
            <v>20</v>
          </cell>
          <cell r="O76">
            <v>20</v>
          </cell>
          <cell r="Y76">
            <v>20</v>
          </cell>
          <cell r="Z76">
            <v>20</v>
          </cell>
          <cell r="AA76">
            <v>20</v>
          </cell>
          <cell r="AB76">
            <v>20</v>
          </cell>
        </row>
        <row r="77">
          <cell r="J77" t="str">
            <v>auf 20 Jahre</v>
          </cell>
          <cell r="K77" t="str">
            <v>€/MWh</v>
          </cell>
          <cell r="M77">
            <v>26.666666666666668</v>
          </cell>
          <cell r="N77">
            <v>26.666666666666668</v>
          </cell>
          <cell r="O77">
            <v>14.666666666666666</v>
          </cell>
          <cell r="Y77">
            <v>26.666666666666668</v>
          </cell>
          <cell r="Z77">
            <v>26.666666666666668</v>
          </cell>
          <cell r="AA77">
            <v>26.666666666666668</v>
          </cell>
          <cell r="AB77">
            <v>26.666666666666668</v>
          </cell>
        </row>
        <row r="78">
          <cell r="J78" t="str">
            <v>KWK-Zuschlag</v>
          </cell>
          <cell r="K78" t="str">
            <v>€/a</v>
          </cell>
          <cell r="M78">
            <v>361691.93683999998</v>
          </cell>
          <cell r="N78">
            <v>2801.4807393333335</v>
          </cell>
          <cell r="O78">
            <v>28979.128969559999</v>
          </cell>
          <cell r="Y78">
            <v>2043035.3052453334</v>
          </cell>
          <cell r="Z78">
            <v>22872.27655672</v>
          </cell>
          <cell r="AA78">
            <v>20469.988755440001</v>
          </cell>
          <cell r="AB78">
            <v>20468.893801120001</v>
          </cell>
        </row>
        <row r="79">
          <cell r="J79" t="str">
            <v>Stromerlöse</v>
          </cell>
          <cell r="K79" t="str">
            <v>€/a</v>
          </cell>
          <cell r="M79">
            <v>400076.64720000001</v>
          </cell>
          <cell r="N79">
            <v>3178.0931999999998</v>
          </cell>
          <cell r="O79">
            <v>59791.871400000004</v>
          </cell>
          <cell r="Y79">
            <v>2278812.7168999999</v>
          </cell>
          <cell r="Z79">
            <v>24853.889800000001</v>
          </cell>
          <cell r="AA79">
            <v>22243.803400000001</v>
          </cell>
          <cell r="AB79">
            <v>22242.785500000002</v>
          </cell>
        </row>
        <row r="80">
          <cell r="J80" t="str">
            <v>vermiedene Netzengelte</v>
          </cell>
          <cell r="K80" t="str">
            <v xml:space="preserve"> €/MWh</v>
          </cell>
          <cell r="M80">
            <v>6.2</v>
          </cell>
          <cell r="N80">
            <v>6.2</v>
          </cell>
          <cell r="O80">
            <v>6.2</v>
          </cell>
          <cell r="Y80">
            <v>6.2</v>
          </cell>
          <cell r="Z80">
            <v>6.2</v>
          </cell>
          <cell r="AA80">
            <v>6.2</v>
          </cell>
          <cell r="AB80">
            <v>6.2</v>
          </cell>
        </row>
        <row r="81">
          <cell r="K81" t="str">
            <v>€/a</v>
          </cell>
          <cell r="M81">
            <v>84093.3753153</v>
          </cell>
          <cell r="N81">
            <v>651.34427189500002</v>
          </cell>
          <cell r="O81">
            <v>12250.268155314001</v>
          </cell>
          <cell r="Y81">
            <v>475005.70846954</v>
          </cell>
          <cell r="Z81">
            <v>5317.8042994374</v>
          </cell>
          <cell r="AA81">
            <v>4759.2723856397997</v>
          </cell>
          <cell r="AB81">
            <v>4759.0178087603999</v>
          </cell>
        </row>
        <row r="82">
          <cell r="J82" t="str">
            <v>Summe Stromerlöse</v>
          </cell>
          <cell r="M82">
            <v>845861.95935529994</v>
          </cell>
          <cell r="N82">
            <v>6630.9182112283333</v>
          </cell>
          <cell r="O82">
            <v>101021.268524874</v>
          </cell>
          <cell r="Q82">
            <v>0</v>
          </cell>
          <cell r="R82">
            <v>0</v>
          </cell>
          <cell r="S82">
            <v>0</v>
          </cell>
          <cell r="W82">
            <v>0</v>
          </cell>
          <cell r="Y82">
            <v>4796853.7306148726</v>
          </cell>
          <cell r="Z82">
            <v>53043.970656157398</v>
          </cell>
          <cell r="AA82">
            <v>47473.064541079802</v>
          </cell>
          <cell r="AB82">
            <v>47470.697109880406</v>
          </cell>
          <cell r="AD82">
            <v>0</v>
          </cell>
          <cell r="AE82">
            <v>0</v>
          </cell>
          <cell r="AF82">
            <v>0</v>
          </cell>
          <cell r="AJ82">
            <v>0</v>
          </cell>
        </row>
        <row r="83">
          <cell r="J83" t="str">
            <v>Annuität</v>
          </cell>
          <cell r="M83">
            <v>845861.95935529959</v>
          </cell>
          <cell r="N83">
            <v>6630.9182112283297</v>
          </cell>
          <cell r="O83">
            <v>101021.26852487396</v>
          </cell>
          <cell r="Q83">
            <v>0</v>
          </cell>
          <cell r="R83">
            <v>0</v>
          </cell>
          <cell r="S83">
            <v>0</v>
          </cell>
          <cell r="W83">
            <v>0</v>
          </cell>
          <cell r="Y83">
            <v>4796853.7306148708</v>
          </cell>
          <cell r="Z83">
            <v>53043.970656157369</v>
          </cell>
          <cell r="AA83">
            <v>47473.064541079781</v>
          </cell>
          <cell r="AB83">
            <v>47470.697109880384</v>
          </cell>
          <cell r="AD83">
            <v>0</v>
          </cell>
          <cell r="AE83">
            <v>0</v>
          </cell>
          <cell r="AF83">
            <v>0</v>
          </cell>
          <cell r="AJ83">
            <v>0</v>
          </cell>
        </row>
        <row r="87">
          <cell r="J87" t="str">
            <v>Wärmegestehungskosten spezifisch je Komponente</v>
          </cell>
          <cell r="K87" t="str">
            <v>ct/kWh</v>
          </cell>
          <cell r="M87">
            <v>-4.4503419077035984</v>
          </cell>
          <cell r="N87">
            <v>8.8082937130793297</v>
          </cell>
          <cell r="O87">
            <v>6.9753272775609139</v>
          </cell>
          <cell r="Q87">
            <v>0</v>
          </cell>
          <cell r="R87">
            <v>6.132837330900295</v>
          </cell>
          <cell r="S87">
            <v>0</v>
          </cell>
          <cell r="W87">
            <v>1557.1192761629388</v>
          </cell>
          <cell r="Y87">
            <v>-4.382756843112527</v>
          </cell>
          <cell r="Z87">
            <v>5.4824366068116959</v>
          </cell>
          <cell r="AA87">
            <v>5.6529519958331713</v>
          </cell>
          <cell r="AB87">
            <v>5.6530433346115974</v>
          </cell>
          <cell r="AD87">
            <v>5.9499077146302763</v>
          </cell>
          <cell r="AE87">
            <v>0</v>
          </cell>
          <cell r="AF87">
            <v>780.4227308052341</v>
          </cell>
          <cell r="AJ87">
            <v>479.24536412412937</v>
          </cell>
        </row>
        <row r="88">
          <cell r="J88" t="str">
            <v>Wärmekosten absolut je Komponente</v>
          </cell>
          <cell r="K88" t="str">
            <v>ct/a</v>
          </cell>
          <cell r="M88">
            <v>-84586.195935529962</v>
          </cell>
          <cell r="N88">
            <v>1894.9350590353397</v>
          </cell>
          <cell r="O88">
            <v>16962.705555308476</v>
          </cell>
          <cell r="Q88">
            <v>0</v>
          </cell>
          <cell r="R88">
            <v>87376.851665847586</v>
          </cell>
          <cell r="S88">
            <v>0</v>
          </cell>
          <cell r="W88">
            <v>1899.6855169187854</v>
          </cell>
          <cell r="Y88">
            <v>-479685.3730614871</v>
          </cell>
          <cell r="Z88">
            <v>7800.9963252763</v>
          </cell>
          <cell r="AA88">
            <v>7198.7976107755849</v>
          </cell>
          <cell r="AB88">
            <v>7198.5288518610623</v>
          </cell>
          <cell r="AD88">
            <v>244299.74791642922</v>
          </cell>
          <cell r="AE88">
            <v>0</v>
          </cell>
          <cell r="AF88">
            <v>7158.0372869456078</v>
          </cell>
          <cell r="AJ88">
            <v>4792.4536412412936</v>
          </cell>
        </row>
        <row r="90">
          <cell r="J90" t="str">
            <v>Wärmegestehungskosten spezifisch nach Art</v>
          </cell>
          <cell r="K90" t="str">
            <v>ct/kWh</v>
          </cell>
          <cell r="N90">
            <v>7.1243018026940828</v>
          </cell>
          <cell r="Q90">
            <v>6.26563660387965</v>
          </cell>
          <cell r="Z90">
            <v>5.5918622808275273</v>
          </cell>
          <cell r="AD90">
            <v>6.2380485514380153</v>
          </cell>
        </row>
        <row r="92">
          <cell r="J92" t="str">
            <v>Wärmegestehungskosten spezifisch Gesamt</v>
          </cell>
          <cell r="K92" t="str">
            <v>ct/kWh</v>
          </cell>
          <cell r="N92">
            <v>6.4001596625211477</v>
          </cell>
          <cell r="Z92">
            <v>6.1811052579576531</v>
          </cell>
        </row>
        <row r="94">
          <cell r="J94" t="str">
            <v>Ersatzinvestitionen</v>
          </cell>
        </row>
        <row r="95">
          <cell r="J95" t="str">
            <v>k</v>
          </cell>
        </row>
        <row r="96">
          <cell r="J96">
            <v>1</v>
          </cell>
          <cell r="N96">
            <v>52070.208365513616</v>
          </cell>
          <cell r="O96">
            <v>368173.19046322757</v>
          </cell>
          <cell r="Q96">
            <v>691048.38287222083</v>
          </cell>
          <cell r="R96">
            <v>978345.34945520887</v>
          </cell>
          <cell r="S96">
            <v>159964.9034426437</v>
          </cell>
          <cell r="Z96">
            <v>127558.73027852371</v>
          </cell>
          <cell r="AA96">
            <v>127558.73027852371</v>
          </cell>
          <cell r="AB96">
            <v>127558.73027852371</v>
          </cell>
          <cell r="AD96">
            <v>2602095.7626670045</v>
          </cell>
          <cell r="AE96">
            <v>44079.217837528493</v>
          </cell>
          <cell r="AF96">
            <v>216841.31355558371</v>
          </cell>
        </row>
        <row r="97">
          <cell r="J97">
            <v>2</v>
          </cell>
          <cell r="N97">
            <v>0</v>
          </cell>
          <cell r="O97">
            <v>0</v>
          </cell>
          <cell r="Q97">
            <v>0</v>
          </cell>
          <cell r="R97">
            <v>0</v>
          </cell>
          <cell r="S97">
            <v>0</v>
          </cell>
          <cell r="Z97">
            <v>0</v>
          </cell>
          <cell r="AA97">
            <v>0</v>
          </cell>
          <cell r="AB97">
            <v>0</v>
          </cell>
          <cell r="AD97">
            <v>0</v>
          </cell>
          <cell r="AE97">
            <v>0</v>
          </cell>
          <cell r="AF97">
            <v>0</v>
          </cell>
        </row>
        <row r="98">
          <cell r="J98">
            <v>3</v>
          </cell>
          <cell r="N98">
            <v>0</v>
          </cell>
          <cell r="O98">
            <v>0</v>
          </cell>
          <cell r="Q98">
            <v>0</v>
          </cell>
          <cell r="R98">
            <v>0</v>
          </cell>
          <cell r="S98">
            <v>0</v>
          </cell>
          <cell r="Z98">
            <v>0</v>
          </cell>
          <cell r="AA98">
            <v>0</v>
          </cell>
          <cell r="AB98">
            <v>0</v>
          </cell>
          <cell r="AD98">
            <v>0</v>
          </cell>
          <cell r="AE98">
            <v>0</v>
          </cell>
          <cell r="AF98">
            <v>0</v>
          </cell>
        </row>
        <row r="99">
          <cell r="J99">
            <v>4</v>
          </cell>
          <cell r="N99">
            <v>0</v>
          </cell>
          <cell r="O99">
            <v>0</v>
          </cell>
          <cell r="Q99">
            <v>0</v>
          </cell>
          <cell r="R99">
            <v>0</v>
          </cell>
          <cell r="S99">
            <v>0</v>
          </cell>
          <cell r="Z99">
            <v>0</v>
          </cell>
          <cell r="AA99">
            <v>0</v>
          </cell>
          <cell r="AB99">
            <v>0</v>
          </cell>
          <cell r="AD99">
            <v>0</v>
          </cell>
          <cell r="AE99">
            <v>0</v>
          </cell>
          <cell r="AF99">
            <v>0</v>
          </cell>
        </row>
        <row r="100">
          <cell r="J100">
            <v>5</v>
          </cell>
          <cell r="N100">
            <v>0</v>
          </cell>
          <cell r="O100">
            <v>0</v>
          </cell>
          <cell r="Q100">
            <v>0</v>
          </cell>
          <cell r="R100">
            <v>0</v>
          </cell>
          <cell r="S100">
            <v>0</v>
          </cell>
          <cell r="Z100">
            <v>0</v>
          </cell>
          <cell r="AA100">
            <v>0</v>
          </cell>
          <cell r="AB100">
            <v>0</v>
          </cell>
          <cell r="AD100">
            <v>0</v>
          </cell>
          <cell r="AE100">
            <v>0</v>
          </cell>
          <cell r="AF100">
            <v>0</v>
          </cell>
        </row>
        <row r="101">
          <cell r="J101">
            <v>6</v>
          </cell>
          <cell r="N101">
            <v>0</v>
          </cell>
          <cell r="O101">
            <v>0</v>
          </cell>
          <cell r="Q101">
            <v>0</v>
          </cell>
          <cell r="R101">
            <v>0</v>
          </cell>
          <cell r="S101">
            <v>0</v>
          </cell>
          <cell r="Z101">
            <v>0</v>
          </cell>
          <cell r="AA101">
            <v>0</v>
          </cell>
          <cell r="AB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J102">
            <v>7</v>
          </cell>
          <cell r="N102">
            <v>0</v>
          </cell>
          <cell r="O102">
            <v>0</v>
          </cell>
          <cell r="Q102">
            <v>0</v>
          </cell>
          <cell r="R102">
            <v>0</v>
          </cell>
          <cell r="S102">
            <v>0</v>
          </cell>
          <cell r="Z102">
            <v>0</v>
          </cell>
          <cell r="AA102">
            <v>0</v>
          </cell>
          <cell r="AB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J103">
            <v>8</v>
          </cell>
          <cell r="N103">
            <v>0</v>
          </cell>
          <cell r="O103">
            <v>0</v>
          </cell>
          <cell r="Q103">
            <v>0</v>
          </cell>
          <cell r="R103">
            <v>0</v>
          </cell>
          <cell r="S103">
            <v>0</v>
          </cell>
          <cell r="Z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  <cell r="AF103">
            <v>0</v>
          </cell>
        </row>
        <row r="104">
          <cell r="J104">
            <v>9</v>
          </cell>
          <cell r="N104">
            <v>0</v>
          </cell>
          <cell r="O104">
            <v>0</v>
          </cell>
          <cell r="Q104">
            <v>0</v>
          </cell>
          <cell r="R104">
            <v>0</v>
          </cell>
          <cell r="S104">
            <v>0</v>
          </cell>
          <cell r="Z104">
            <v>0</v>
          </cell>
          <cell r="AA104">
            <v>0</v>
          </cell>
          <cell r="AB104">
            <v>0</v>
          </cell>
          <cell r="AD104">
            <v>0</v>
          </cell>
          <cell r="AE104">
            <v>0</v>
          </cell>
          <cell r="AF104">
            <v>0</v>
          </cell>
        </row>
        <row r="105">
          <cell r="J105">
            <v>10</v>
          </cell>
          <cell r="N105">
            <v>0</v>
          </cell>
          <cell r="O105">
            <v>0</v>
          </cell>
          <cell r="Q105">
            <v>0</v>
          </cell>
          <cell r="R105">
            <v>0</v>
          </cell>
          <cell r="S105">
            <v>0</v>
          </cell>
          <cell r="Z105">
            <v>0</v>
          </cell>
          <cell r="AA105">
            <v>0</v>
          </cell>
          <cell r="AB105">
            <v>0</v>
          </cell>
          <cell r="AD105">
            <v>0</v>
          </cell>
          <cell r="AE105">
            <v>0</v>
          </cell>
          <cell r="AF105">
            <v>0</v>
          </cell>
        </row>
        <row r="107">
          <cell r="N107">
            <v>52070.208365513616</v>
          </cell>
          <cell r="O107">
            <v>368173.19046322757</v>
          </cell>
          <cell r="Q107">
            <v>691048.38287222083</v>
          </cell>
          <cell r="R107">
            <v>978345.34945520887</v>
          </cell>
          <cell r="S107">
            <v>159964.9034426437</v>
          </cell>
          <cell r="Z107">
            <v>127558.73027852371</v>
          </cell>
          <cell r="AA107">
            <v>127558.73027852371</v>
          </cell>
          <cell r="AB107">
            <v>127558.73027852371</v>
          </cell>
          <cell r="AD107">
            <v>2602095.7626670045</v>
          </cell>
          <cell r="AE107">
            <v>44079.217837528493</v>
          </cell>
          <cell r="AF107">
            <v>216841.31355558371</v>
          </cell>
        </row>
        <row r="111">
          <cell r="N111" t="str">
            <v>chp_pr_gas_1</v>
          </cell>
          <cell r="O111" t="str">
            <v>chp_pr_gas_2</v>
          </cell>
          <cell r="P111" t="str">
            <v>boiler_pr_1</v>
          </cell>
          <cell r="Q111" t="str">
            <v>boiler_pr_2</v>
          </cell>
          <cell r="R111" t="str">
            <v>boiler_pr_3</v>
          </cell>
          <cell r="S111" t="str">
            <v>chp_sch_kuhheide</v>
          </cell>
          <cell r="T111" t="str">
            <v>pth_pr</v>
          </cell>
          <cell r="X111" t="str">
            <v>chp_sch_m_turbine1</v>
          </cell>
          <cell r="Z111" t="str">
            <v>chp_sch_m_turbine2</v>
          </cell>
          <cell r="AA111" t="str">
            <v>boiler_sch_1</v>
          </cell>
          <cell r="AB111" t="str">
            <v>boiler_sch_2</v>
          </cell>
          <cell r="AC111" t="str">
            <v>boiler_sch_contract</v>
          </cell>
          <cell r="AG111" t="e">
            <v>#REF!</v>
          </cell>
        </row>
        <row r="112">
          <cell r="L112" t="str">
            <v>Wärmegestehungskosten spezifisch je Komponente</v>
          </cell>
          <cell r="N112">
            <v>8.8082937130793297</v>
          </cell>
          <cell r="O112">
            <v>6.9753272775609139</v>
          </cell>
          <cell r="P112">
            <v>0</v>
          </cell>
          <cell r="Q112">
            <v>6.132837330900295</v>
          </cell>
          <cell r="R112">
            <v>0</v>
          </cell>
          <cell r="S112">
            <v>5.4824366068116959</v>
          </cell>
          <cell r="T112">
            <v>1557.1192761629388</v>
          </cell>
          <cell r="X112">
            <v>5.6529519958331713</v>
          </cell>
          <cell r="Z112">
            <v>5.6530433346115974</v>
          </cell>
          <cell r="AA112">
            <v>5.9499077146302763</v>
          </cell>
          <cell r="AB112">
            <v>0</v>
          </cell>
          <cell r="AC112">
            <v>780.4227308052341</v>
          </cell>
          <cell r="AG112" t="e">
            <v>#REF!</v>
          </cell>
        </row>
        <row r="114">
          <cell r="L114" t="str">
            <v>Wärmegestehungskosten spezifisch nach Art</v>
          </cell>
          <cell r="N114">
            <v>7.1243018026940828</v>
          </cell>
          <cell r="P114">
            <v>6.26563660387965</v>
          </cell>
          <cell r="S114">
            <v>5.5918622808275273</v>
          </cell>
          <cell r="T114">
            <v>0</v>
          </cell>
          <cell r="AA114">
            <v>6.2380485514380153</v>
          </cell>
          <cell r="AG114" t="e">
            <v>#REF!</v>
          </cell>
        </row>
        <row r="115">
          <cell r="L115" t="str">
            <v>Wärmegestehungskosten spezifisch Gesamt</v>
          </cell>
          <cell r="N115">
            <v>6.4001596625211477</v>
          </cell>
          <cell r="S115">
            <v>6.1811052579576531</v>
          </cell>
        </row>
        <row r="117">
          <cell r="AM117" t="str">
            <v>Wärmegestehungskosten spezifisch je Komponente</v>
          </cell>
          <cell r="AN117" t="str">
            <v>Wärmegestehungskosten spezifisch nach Art</v>
          </cell>
          <cell r="AO117" t="str">
            <v>Wärmegestehungskosten spezifisch Gesamt</v>
          </cell>
        </row>
        <row r="118">
          <cell r="AL118" t="str">
            <v>chp_pr_gas_1</v>
          </cell>
          <cell r="AM118">
            <v>13.898915623581564</v>
          </cell>
          <cell r="AN118">
            <v>10.001717678807168</v>
          </cell>
          <cell r="AO118">
            <v>6.4741774468967552</v>
          </cell>
        </row>
        <row r="119">
          <cell r="AL119" t="str">
            <v>chp_pr_gas_2</v>
          </cell>
          <cell r="AM119">
            <v>9.6576316610241655</v>
          </cell>
        </row>
        <row r="120">
          <cell r="AL120" t="str">
            <v>boiler_pr_1</v>
          </cell>
          <cell r="AM120">
            <v>0</v>
          </cell>
          <cell r="AN120">
            <v>6.2297087128096011</v>
          </cell>
        </row>
        <row r="121">
          <cell r="AL121" t="str">
            <v>boiler_pr_2</v>
          </cell>
          <cell r="AM121">
            <v>6.2297087128096011</v>
          </cell>
        </row>
        <row r="122">
          <cell r="AL122" t="str">
            <v>boiler_pr_3</v>
          </cell>
          <cell r="AM122">
            <v>0</v>
          </cell>
        </row>
        <row r="123">
          <cell r="AL123" t="str">
            <v>chp_sch_kuhheide</v>
          </cell>
          <cell r="AM123">
            <v>11.596430210251063</v>
          </cell>
          <cell r="AN123">
            <v>12.297459873924304</v>
          </cell>
          <cell r="AO123">
            <v>5.757448361978831</v>
          </cell>
        </row>
        <row r="124">
          <cell r="AL124" t="str">
            <v>chp_sch_m_turbine1</v>
          </cell>
          <cell r="AM124">
            <v>12.709520125052244</v>
          </cell>
        </row>
        <row r="125">
          <cell r="AL125" t="str">
            <v>chp_sch_m_turbine2</v>
          </cell>
          <cell r="AM125">
            <v>12.699683295648997</v>
          </cell>
        </row>
        <row r="126">
          <cell r="AL126" t="str">
            <v>boiler_sch_1</v>
          </cell>
          <cell r="AM126">
            <v>5.5013927458938126</v>
          </cell>
          <cell r="AN126">
            <v>5.6781636993372597</v>
          </cell>
        </row>
        <row r="127">
          <cell r="AL127" t="str">
            <v>boiler_sch_2</v>
          </cell>
          <cell r="AM127">
            <v>498.93963605869129</v>
          </cell>
        </row>
        <row r="128">
          <cell r="AL128" t="str">
            <v>boiler_sch_contract</v>
          </cell>
          <cell r="AM128">
            <v>168.34111511158795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ärmegestehungskosten"/>
      <sheetName val="Modell_Skizze"/>
      <sheetName val="Cost_Flows"/>
      <sheetName val="Cost"/>
      <sheetName val="Flow_TS_Werte"/>
      <sheetName val="Flows Overview"/>
      <sheetName val="Wirtsch_Bsp"/>
    </sheetNames>
    <sheetDataSet>
      <sheetData sheetId="0">
        <row r="4">
          <cell r="M4" t="str">
            <v>chp_pr_ee</v>
          </cell>
          <cell r="N4" t="str">
            <v>chp_pr_gas_1</v>
          </cell>
          <cell r="O4" t="str">
            <v>chp_pr_gas_2</v>
          </cell>
          <cell r="P4"/>
          <cell r="Q4" t="str">
            <v>boiler_pr_1</v>
          </cell>
          <cell r="R4" t="str">
            <v>boiler_pr_2</v>
          </cell>
          <cell r="S4" t="str">
            <v>boiler_pr_3</v>
          </cell>
          <cell r="T4"/>
          <cell r="U4" t="str">
            <v>cs_to_pth_pr</v>
          </cell>
          <cell r="V4" t="str">
            <v>flex_to_pth_pr</v>
          </cell>
          <cell r="W4" t="str">
            <v>pth_pr</v>
          </cell>
          <cell r="X4"/>
          <cell r="Y4" t="str">
            <v>chp_pck_waste</v>
          </cell>
          <cell r="Z4" t="str">
            <v>chp_sch_kuhheide</v>
          </cell>
          <cell r="AA4" t="str">
            <v>chp_sch_m_turbine1</v>
          </cell>
          <cell r="AB4" t="str">
            <v>chp_sch_m_turbine2</v>
          </cell>
          <cell r="AC4"/>
          <cell r="AD4" t="str">
            <v>boiler_sch_1</v>
          </cell>
          <cell r="AE4" t="str">
            <v>boiler_sch_2</v>
          </cell>
          <cell r="AF4" t="str">
            <v>boiler_sch_contract</v>
          </cell>
          <cell r="AG4"/>
          <cell r="AH4" t="str">
            <v>cs_to_pth_sch</v>
          </cell>
          <cell r="AI4" t="str">
            <v>flex_to_pth_sch</v>
          </cell>
          <cell r="AJ4" t="str">
            <v>pth_sch</v>
          </cell>
          <cell r="AK4"/>
        </row>
        <row r="5">
          <cell r="J5" t="str">
            <v>Anlagenparameter</v>
          </cell>
          <cell r="M5"/>
          <cell r="N5"/>
          <cell r="O5"/>
          <cell r="P5"/>
          <cell r="Q5"/>
          <cell r="R5"/>
          <cell r="S5"/>
          <cell r="T5"/>
          <cell r="U5"/>
          <cell r="V5"/>
          <cell r="W5"/>
          <cell r="Y5"/>
          <cell r="Z5"/>
          <cell r="AA5"/>
          <cell r="AB5"/>
          <cell r="AC5"/>
          <cell r="AD5"/>
          <cell r="AE5"/>
          <cell r="AF5"/>
          <cell r="AG5"/>
          <cell r="AH5"/>
          <cell r="AI5"/>
          <cell r="AJ5"/>
        </row>
        <row r="6">
          <cell r="J6" t="str">
            <v>P_el</v>
          </cell>
          <cell r="M6">
            <v>3.0570000000000004</v>
          </cell>
          <cell r="N6">
            <v>2.1999999999999999E-2</v>
          </cell>
          <cell r="O6">
            <v>0.4</v>
          </cell>
          <cell r="P6"/>
          <cell r="Q6">
            <v>8.64</v>
          </cell>
          <cell r="R6">
            <v>12.231999999999999</v>
          </cell>
          <cell r="S6">
            <v>2</v>
          </cell>
          <cell r="T6"/>
          <cell r="U6"/>
          <cell r="V6"/>
          <cell r="W6">
            <v>2</v>
          </cell>
          <cell r="Y6">
            <v>200.13300000000001</v>
          </cell>
          <cell r="Z6">
            <v>0.1</v>
          </cell>
          <cell r="AA6">
            <v>0.1</v>
          </cell>
          <cell r="AB6">
            <v>0.1</v>
          </cell>
          <cell r="AC6"/>
          <cell r="AD6">
            <v>36.6</v>
          </cell>
          <cell r="AE6">
            <v>0.62</v>
          </cell>
          <cell r="AF6">
            <v>3.05</v>
          </cell>
          <cell r="AG6"/>
          <cell r="AH6"/>
          <cell r="AI6"/>
          <cell r="AJ6">
            <v>5</v>
          </cell>
        </row>
        <row r="7">
          <cell r="J7" t="str">
            <v>P_th</v>
          </cell>
          <cell r="M7">
            <v>2.778</v>
          </cell>
          <cell r="N7">
            <v>0.05</v>
          </cell>
          <cell r="O7">
            <v>0.5</v>
          </cell>
          <cell r="P7"/>
          <cell r="Q7">
            <v>8.64</v>
          </cell>
          <cell r="R7">
            <v>12.231999999999999</v>
          </cell>
          <cell r="S7">
            <v>2</v>
          </cell>
          <cell r="T7"/>
          <cell r="U7"/>
          <cell r="V7"/>
          <cell r="W7">
            <v>2</v>
          </cell>
          <cell r="Y7">
            <v>18.398</v>
          </cell>
          <cell r="Z7">
            <v>0.16200000000000001</v>
          </cell>
          <cell r="AA7">
            <v>0.14499999999999999</v>
          </cell>
          <cell r="AB7">
            <v>0.14499999999999999</v>
          </cell>
          <cell r="AC7"/>
          <cell r="AD7">
            <v>36.6</v>
          </cell>
          <cell r="AE7">
            <v>0.62</v>
          </cell>
          <cell r="AF7">
            <v>3.05</v>
          </cell>
          <cell r="AG7"/>
          <cell r="AH7"/>
          <cell r="AI7"/>
          <cell r="AJ7">
            <v>5</v>
          </cell>
        </row>
        <row r="8">
          <cell r="J8"/>
          <cell r="M8"/>
          <cell r="N8"/>
          <cell r="O8"/>
          <cell r="P8"/>
          <cell r="Q8"/>
          <cell r="R8"/>
          <cell r="S8"/>
          <cell r="T8"/>
          <cell r="U8"/>
          <cell r="V8"/>
          <cell r="W8"/>
          <cell r="Y8"/>
          <cell r="Z8"/>
          <cell r="AA8"/>
          <cell r="AB8"/>
          <cell r="AC8"/>
          <cell r="AD8"/>
          <cell r="AE8"/>
          <cell r="AF8"/>
          <cell r="AG8"/>
          <cell r="AH8"/>
          <cell r="AI8"/>
          <cell r="AJ8"/>
        </row>
        <row r="9">
          <cell r="J9" t="str">
            <v>Eingesetzte Leistungen</v>
          </cell>
          <cell r="M9"/>
          <cell r="N9"/>
          <cell r="O9"/>
          <cell r="P9"/>
          <cell r="Q9"/>
          <cell r="R9"/>
          <cell r="S9"/>
          <cell r="T9"/>
          <cell r="U9"/>
          <cell r="V9"/>
          <cell r="W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</row>
        <row r="10">
          <cell r="J10" t="str">
            <v>P_el</v>
          </cell>
          <cell r="K10" t="str">
            <v>MW</v>
          </cell>
          <cell r="M10">
            <v>1.9824225</v>
          </cell>
          <cell r="N10">
            <v>2.1999999999999999E-2</v>
          </cell>
          <cell r="O10">
            <v>0.4</v>
          </cell>
          <cell r="P10"/>
          <cell r="Q10"/>
          <cell r="R10"/>
          <cell r="S10"/>
          <cell r="T10"/>
          <cell r="U10"/>
          <cell r="V10"/>
          <cell r="W10"/>
          <cell r="Y10">
            <v>12.8786</v>
          </cell>
          <cell r="Z10">
            <v>9.7651567999999994E-2</v>
          </cell>
          <cell r="AA10">
            <v>8.7404180999999997E-2</v>
          </cell>
          <cell r="AB10">
            <v>8.7404180999999997E-2</v>
          </cell>
          <cell r="AC10"/>
          <cell r="AD10"/>
          <cell r="AE10"/>
          <cell r="AF10"/>
          <cell r="AG10"/>
          <cell r="AH10"/>
          <cell r="AI10"/>
          <cell r="AJ10"/>
        </row>
        <row r="11">
          <cell r="J11" t="str">
            <v>P_th</v>
          </cell>
          <cell r="K11" t="str">
            <v>MW</v>
          </cell>
          <cell r="M11">
            <v>2.778</v>
          </cell>
          <cell r="N11">
            <v>4.5051195000000002E-2</v>
          </cell>
          <cell r="O11">
            <v>0.49230769000000002</v>
          </cell>
          <cell r="P11"/>
          <cell r="Q11">
            <v>0</v>
          </cell>
          <cell r="R11">
            <v>10.011536</v>
          </cell>
          <cell r="S11">
            <v>0</v>
          </cell>
          <cell r="T11"/>
          <cell r="U11" t="e">
            <v>#N/A</v>
          </cell>
          <cell r="V11" t="e">
            <v>#N/A</v>
          </cell>
          <cell r="W11" t="e">
            <v>#N/A</v>
          </cell>
          <cell r="Y11">
            <v>18.398</v>
          </cell>
          <cell r="Z11">
            <v>0.16200000000000001</v>
          </cell>
          <cell r="AA11">
            <v>0.14499999999999999</v>
          </cell>
          <cell r="AB11">
            <v>0.14499999999999999</v>
          </cell>
          <cell r="AC11"/>
          <cell r="AD11">
            <v>36.6</v>
          </cell>
          <cell r="AE11">
            <v>0</v>
          </cell>
          <cell r="AF11">
            <v>2.3516504999999999</v>
          </cell>
          <cell r="AG11"/>
          <cell r="AH11"/>
          <cell r="AI11"/>
          <cell r="AJ11" t="e">
            <v>#N/A</v>
          </cell>
        </row>
        <row r="12">
          <cell r="J12" t="str">
            <v>P_Br_in</v>
          </cell>
          <cell r="K12" t="str">
            <v>MW</v>
          </cell>
          <cell r="M12">
            <v>4.8908450999999999</v>
          </cell>
          <cell r="N12">
            <v>7.5085323999999995E-2</v>
          </cell>
          <cell r="O12">
            <v>1.025641</v>
          </cell>
          <cell r="P12"/>
          <cell r="Q12">
            <v>0</v>
          </cell>
          <cell r="R12">
            <v>11.123929</v>
          </cell>
          <cell r="S12">
            <v>0</v>
          </cell>
          <cell r="T12"/>
          <cell r="U12" t="e">
            <v>#N/A</v>
          </cell>
          <cell r="V12" t="e">
            <v>#N/A</v>
          </cell>
          <cell r="W12"/>
          <cell r="Y12">
            <v>36.795999999999999</v>
          </cell>
          <cell r="Z12">
            <v>0.28222997</v>
          </cell>
          <cell r="AA12">
            <v>0.25261324000000002</v>
          </cell>
          <cell r="AB12">
            <v>0.25261324000000002</v>
          </cell>
          <cell r="AC12"/>
          <cell r="AD12">
            <v>40.666666999999997</v>
          </cell>
          <cell r="AE12">
            <v>0</v>
          </cell>
          <cell r="AF12">
            <v>2.6129449999999999</v>
          </cell>
          <cell r="AG12"/>
          <cell r="AH12" t="e">
            <v>#N/A</v>
          </cell>
          <cell r="AI12" t="e">
            <v>#N/A</v>
          </cell>
          <cell r="AJ12"/>
        </row>
        <row r="13">
          <cell r="J13" t="str">
            <v>Energiebilanz</v>
          </cell>
          <cell r="M13"/>
          <cell r="N13"/>
          <cell r="O13"/>
          <cell r="P13"/>
          <cell r="Q13"/>
          <cell r="R13"/>
          <cell r="S13"/>
          <cell r="T13"/>
          <cell r="U13"/>
          <cell r="V13"/>
          <cell r="W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</row>
        <row r="14">
          <cell r="J14" t="str">
            <v>Stromerzeugung</v>
          </cell>
          <cell r="K14" t="str">
            <v>MWh/a</v>
          </cell>
          <cell r="M14">
            <v>13564.3180797</v>
          </cell>
          <cell r="N14">
            <v>105.055527725</v>
          </cell>
          <cell r="O14">
            <v>1975.84970247</v>
          </cell>
          <cell r="P14"/>
          <cell r="Q14"/>
          <cell r="R14"/>
          <cell r="S14"/>
          <cell r="T14"/>
          <cell r="U14"/>
          <cell r="V14"/>
          <cell r="W14"/>
          <cell r="Y14">
            <v>76620.394788999998</v>
          </cell>
          <cell r="Z14">
            <v>857.77137331200004</v>
          </cell>
          <cell r="AA14">
            <v>767.758325904</v>
          </cell>
          <cell r="AB14">
            <v>767.758325904</v>
          </cell>
          <cell r="AC14"/>
          <cell r="AD14"/>
          <cell r="AE14"/>
          <cell r="AF14"/>
          <cell r="AG14"/>
          <cell r="AH14"/>
          <cell r="AI14"/>
          <cell r="AJ14"/>
        </row>
        <row r="15">
          <cell r="J15" t="str">
            <v>Wärmeerzeugung</v>
          </cell>
          <cell r="K15" t="str">
            <v>MWh/a</v>
          </cell>
          <cell r="M15">
            <v>19007.893347500001</v>
          </cell>
          <cell r="N15">
            <v>215.13077569399999</v>
          </cell>
          <cell r="O15">
            <v>2431.8150074300002</v>
          </cell>
          <cell r="P15"/>
          <cell r="Q15">
            <v>0</v>
          </cell>
          <cell r="R15">
            <v>14247.378000000001</v>
          </cell>
          <cell r="S15">
            <v>0</v>
          </cell>
          <cell r="T15"/>
          <cell r="U15"/>
          <cell r="V15"/>
          <cell r="W15">
            <v>0</v>
          </cell>
          <cell r="Y15">
            <v>109457.70683</v>
          </cell>
          <cell r="Z15">
            <v>1423.008</v>
          </cell>
          <cell r="AA15">
            <v>1273.68</v>
          </cell>
          <cell r="AB15">
            <v>1273.68</v>
          </cell>
          <cell r="AC15"/>
          <cell r="AD15">
            <v>41059.417999999998</v>
          </cell>
          <cell r="AE15">
            <v>0</v>
          </cell>
          <cell r="AF15">
            <v>9.1720000000000006</v>
          </cell>
          <cell r="AG15"/>
          <cell r="AH15"/>
          <cell r="AI15"/>
          <cell r="AJ15">
            <v>0</v>
          </cell>
        </row>
        <row r="16">
          <cell r="J16" t="str">
            <v>Brennstoffverbrauch</v>
          </cell>
          <cell r="K16" t="str">
            <v>MWh/a</v>
          </cell>
          <cell r="M16">
            <v>33464.601113199999</v>
          </cell>
          <cell r="N16">
            <v>358.55128806099998</v>
          </cell>
          <cell r="O16">
            <v>5066.2811654799998</v>
          </cell>
          <cell r="P16"/>
          <cell r="Q16">
            <v>0</v>
          </cell>
          <cell r="R16">
            <v>15830.420453700001</v>
          </cell>
          <cell r="S16">
            <v>0</v>
          </cell>
          <cell r="T16"/>
          <cell r="U16" t="e">
            <v>#N/A</v>
          </cell>
          <cell r="V16" t="e">
            <v>#N/A</v>
          </cell>
          <cell r="W16"/>
          <cell r="Y16">
            <v>218915.41365900001</v>
          </cell>
          <cell r="Z16">
            <v>2479.10805648</v>
          </cell>
          <cell r="AA16">
            <v>2218.9547001599999</v>
          </cell>
          <cell r="AB16">
            <v>2218.9547001599999</v>
          </cell>
          <cell r="AC16"/>
          <cell r="AD16">
            <v>45621.575619199997</v>
          </cell>
          <cell r="AE16">
            <v>0</v>
          </cell>
          <cell r="AF16">
            <v>10.19128628</v>
          </cell>
          <cell r="AG16"/>
          <cell r="AH16" t="e">
            <v>#N/A</v>
          </cell>
          <cell r="AI16" t="e">
            <v>#N/A</v>
          </cell>
          <cell r="AJ16"/>
        </row>
        <row r="17"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</row>
        <row r="18">
          <cell r="J18" t="str">
            <v>Effizienz_el</v>
          </cell>
          <cell r="M18">
            <v>0.40533332621585028</v>
          </cell>
          <cell r="N18">
            <v>0.29300000090120165</v>
          </cell>
          <cell r="O18">
            <v>0.39000000946114094</v>
          </cell>
          <cell r="P18"/>
          <cell r="Q18">
            <v>0</v>
          </cell>
          <cell r="R18">
            <v>0</v>
          </cell>
          <cell r="S18">
            <v>0</v>
          </cell>
          <cell r="T18"/>
          <cell r="U18"/>
          <cell r="V18"/>
          <cell r="W18">
            <v>0</v>
          </cell>
          <cell r="Y18">
            <v>0.35000000003814258</v>
          </cell>
          <cell r="Z18">
            <v>0.34599999426000011</v>
          </cell>
          <cell r="AA18">
            <v>0.34599999984165519</v>
          </cell>
          <cell r="AB18">
            <v>0.34599999984165519</v>
          </cell>
          <cell r="AC18"/>
          <cell r="AD18">
            <v>0</v>
          </cell>
          <cell r="AE18">
            <v>0</v>
          </cell>
          <cell r="AF18">
            <v>0</v>
          </cell>
          <cell r="AG18"/>
          <cell r="AH18"/>
          <cell r="AI18"/>
          <cell r="AJ18"/>
        </row>
        <row r="19">
          <cell r="J19" t="str">
            <v>Effizienz_th</v>
          </cell>
          <cell r="M19">
            <v>0.56799999746605079</v>
          </cell>
          <cell r="N19">
            <v>0.60000000796929231</v>
          </cell>
          <cell r="O19">
            <v>0.48000000947432619</v>
          </cell>
          <cell r="P19"/>
          <cell r="Q19">
            <v>0</v>
          </cell>
          <cell r="R19">
            <v>0.89999997420599154</v>
          </cell>
          <cell r="S19">
            <v>0</v>
          </cell>
          <cell r="T19"/>
          <cell r="U19"/>
          <cell r="V19"/>
          <cell r="W19">
            <v>0</v>
          </cell>
          <cell r="Y19">
            <v>0.50000000000228395</v>
          </cell>
          <cell r="Z19">
            <v>0.57399999014987668</v>
          </cell>
          <cell r="AA19">
            <v>0.57400000095006898</v>
          </cell>
          <cell r="AB19">
            <v>0.57400000095006898</v>
          </cell>
          <cell r="AC19"/>
          <cell r="AD19">
            <v>0.89999999874445369</v>
          </cell>
          <cell r="AE19">
            <v>0</v>
          </cell>
          <cell r="AF19">
            <v>0.89998453070636342</v>
          </cell>
          <cell r="AG19"/>
          <cell r="AH19"/>
          <cell r="AI19"/>
          <cell r="AJ19"/>
        </row>
        <row r="20"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</row>
        <row r="21">
          <cell r="J21" t="str">
            <v>Vollbenutzungsstunden</v>
          </cell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</row>
        <row r="22">
          <cell r="J22" t="str">
            <v>VBS_el</v>
          </cell>
          <cell r="K22" t="str">
            <v>h/a</v>
          </cell>
          <cell r="M22">
            <v>6842.294253470186</v>
          </cell>
          <cell r="N22">
            <v>4775.2512602272736</v>
          </cell>
          <cell r="O22">
            <v>4939.6242561749996</v>
          </cell>
          <cell r="P22"/>
          <cell r="Q22"/>
          <cell r="R22"/>
          <cell r="S22"/>
          <cell r="T22"/>
          <cell r="U22"/>
          <cell r="V22"/>
          <cell r="W22"/>
          <cell r="Y22">
            <v>5949.4350930225328</v>
          </cell>
          <cell r="Z22">
            <v>8784</v>
          </cell>
          <cell r="AA22">
            <v>8784</v>
          </cell>
          <cell r="AB22">
            <v>8784</v>
          </cell>
          <cell r="AC22"/>
          <cell r="AD22"/>
          <cell r="AE22"/>
          <cell r="AF22"/>
          <cell r="AG22"/>
          <cell r="AH22"/>
          <cell r="AI22"/>
          <cell r="AJ22"/>
        </row>
        <row r="23">
          <cell r="J23" t="str">
            <v>VBS_th</v>
          </cell>
          <cell r="K23" t="str">
            <v>h/a</v>
          </cell>
          <cell r="M23">
            <v>6842.2942215622752</v>
          </cell>
          <cell r="N23">
            <v>4775.2512601275057</v>
          </cell>
          <cell r="O23">
            <v>4939.6242569966762</v>
          </cell>
          <cell r="P23"/>
          <cell r="Q23">
            <v>0</v>
          </cell>
          <cell r="R23">
            <v>1423.0961163202132</v>
          </cell>
          <cell r="S23">
            <v>0</v>
          </cell>
          <cell r="T23"/>
          <cell r="U23"/>
          <cell r="V23"/>
          <cell r="W23">
            <v>0</v>
          </cell>
          <cell r="Y23">
            <v>5949.4350924013479</v>
          </cell>
          <cell r="Z23">
            <v>8784</v>
          </cell>
          <cell r="AA23">
            <v>8784.0000000000018</v>
          </cell>
          <cell r="AB23">
            <v>8784.0000000000018</v>
          </cell>
          <cell r="AC23"/>
          <cell r="AD23">
            <v>1121.8420218579233</v>
          </cell>
          <cell r="AE23">
            <v>0</v>
          </cell>
          <cell r="AF23">
            <v>3.9002394275850092</v>
          </cell>
          <cell r="AG23"/>
          <cell r="AH23"/>
          <cell r="AI23"/>
          <cell r="AJ23">
            <v>0</v>
          </cell>
        </row>
        <row r="24">
          <cell r="J24" t="str">
            <v>Kapitalgebundene Kosten</v>
          </cell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</row>
        <row r="25">
          <cell r="J25" t="str">
            <v>Investition (Modul + Anschluss)</v>
          </cell>
          <cell r="K25" t="str">
            <v>€</v>
          </cell>
          <cell r="M25">
            <v>0</v>
          </cell>
          <cell r="N25">
            <v>57420</v>
          </cell>
          <cell r="O25">
            <v>406000</v>
          </cell>
          <cell r="P25"/>
          <cell r="Q25">
            <v>762048</v>
          </cell>
          <cell r="R25">
            <v>1078862.3999999999</v>
          </cell>
          <cell r="S25">
            <v>176400</v>
          </cell>
          <cell r="T25"/>
          <cell r="U25"/>
          <cell r="V25"/>
          <cell r="W25">
            <v>201600</v>
          </cell>
          <cell r="X25"/>
          <cell r="Y25">
            <v>0</v>
          </cell>
          <cell r="Z25">
            <v>140664.35534841908</v>
          </cell>
          <cell r="AA25">
            <v>140664.35534841908</v>
          </cell>
          <cell r="AB25">
            <v>140664.35534841908</v>
          </cell>
          <cell r="AC25"/>
          <cell r="AD25">
            <v>2869440</v>
          </cell>
          <cell r="AE25">
            <v>48608</v>
          </cell>
          <cell r="AF25">
            <v>239120</v>
          </cell>
          <cell r="AG25"/>
          <cell r="AH25"/>
          <cell r="AI25"/>
          <cell r="AJ25">
            <v>504000</v>
          </cell>
          <cell r="AK25"/>
        </row>
        <row r="26">
          <cell r="J26" t="str">
            <v>Lebensdauer</v>
          </cell>
          <cell r="K26" t="str">
            <v>a</v>
          </cell>
          <cell r="M26">
            <v>20</v>
          </cell>
          <cell r="N26">
            <v>20</v>
          </cell>
          <cell r="O26">
            <v>20</v>
          </cell>
          <cell r="P26"/>
          <cell r="Q26">
            <v>20</v>
          </cell>
          <cell r="R26">
            <v>20</v>
          </cell>
          <cell r="S26">
            <v>20</v>
          </cell>
          <cell r="T26"/>
          <cell r="U26"/>
          <cell r="V26"/>
          <cell r="W26">
            <v>20</v>
          </cell>
          <cell r="Y26">
            <v>20</v>
          </cell>
          <cell r="Z26">
            <v>20</v>
          </cell>
          <cell r="AA26">
            <v>20</v>
          </cell>
          <cell r="AB26">
            <v>20</v>
          </cell>
          <cell r="AC26"/>
          <cell r="AD26">
            <v>20</v>
          </cell>
          <cell r="AE26">
            <v>20</v>
          </cell>
          <cell r="AF26">
            <v>20</v>
          </cell>
          <cell r="AG26"/>
          <cell r="AH26"/>
          <cell r="AI26"/>
          <cell r="AJ26">
            <v>20</v>
          </cell>
        </row>
        <row r="27">
          <cell r="J27" t="str">
            <v>Anzahl  Ersatzinvestitionen</v>
          </cell>
          <cell r="K27" t="str">
            <v>#</v>
          </cell>
          <cell r="M27">
            <v>1</v>
          </cell>
          <cell r="N27">
            <v>1</v>
          </cell>
          <cell r="O27">
            <v>1</v>
          </cell>
          <cell r="P27"/>
          <cell r="Q27">
            <v>1</v>
          </cell>
          <cell r="R27">
            <v>1</v>
          </cell>
          <cell r="S27">
            <v>1</v>
          </cell>
          <cell r="T27"/>
          <cell r="U27"/>
          <cell r="V27"/>
          <cell r="W27">
            <v>1</v>
          </cell>
          <cell r="Y27">
            <v>1</v>
          </cell>
          <cell r="Z27">
            <v>1</v>
          </cell>
          <cell r="AA27">
            <v>1</v>
          </cell>
          <cell r="AB27">
            <v>1</v>
          </cell>
          <cell r="AC27"/>
          <cell r="AD27">
            <v>1</v>
          </cell>
          <cell r="AE27">
            <v>1</v>
          </cell>
          <cell r="AF27">
            <v>1</v>
          </cell>
          <cell r="AG27"/>
          <cell r="AH27"/>
          <cell r="AI27"/>
          <cell r="AJ27">
            <v>1</v>
          </cell>
        </row>
        <row r="28">
          <cell r="J28" t="str">
            <v>Faktor für die Instandsetzung</v>
          </cell>
          <cell r="K28" t="str">
            <v>%</v>
          </cell>
          <cell r="M28">
            <v>0.02</v>
          </cell>
          <cell r="N28">
            <v>0.02</v>
          </cell>
          <cell r="O28">
            <v>0.02</v>
          </cell>
          <cell r="P28"/>
          <cell r="Q28">
            <v>0.02</v>
          </cell>
          <cell r="R28">
            <v>0.02</v>
          </cell>
          <cell r="S28">
            <v>0.02</v>
          </cell>
          <cell r="T28"/>
          <cell r="U28"/>
          <cell r="V28"/>
          <cell r="W28">
            <v>0.02</v>
          </cell>
          <cell r="Y28">
            <v>0.02</v>
          </cell>
          <cell r="Z28">
            <v>0.02</v>
          </cell>
          <cell r="AA28">
            <v>0.02</v>
          </cell>
          <cell r="AB28">
            <v>0.02</v>
          </cell>
          <cell r="AC28"/>
          <cell r="AD28">
            <v>0.02</v>
          </cell>
          <cell r="AE28">
            <v>0.02</v>
          </cell>
          <cell r="AF28">
            <v>0.02</v>
          </cell>
          <cell r="AG28"/>
          <cell r="AH28"/>
          <cell r="AI28"/>
          <cell r="AJ28">
            <v>0.02</v>
          </cell>
        </row>
        <row r="29">
          <cell r="J29" t="str">
            <v>Annuität der kapitalgebundenen Kosten</v>
          </cell>
          <cell r="K29" t="str">
            <v>€/a</v>
          </cell>
          <cell r="M29">
            <v>0</v>
          </cell>
          <cell r="N29">
            <v>6728.4901142074641</v>
          </cell>
          <cell r="O29">
            <v>47575.182625709342</v>
          </cell>
          <cell r="P29"/>
          <cell r="Q29">
            <v>89296.977264917616</v>
          </cell>
          <cell r="R29">
            <v>126421.36873894355</v>
          </cell>
          <cell r="S29">
            <v>20670.5965891013</v>
          </cell>
          <cell r="T29"/>
          <cell r="U29"/>
          <cell r="V29"/>
          <cell r="W29">
            <v>14888.972459453173</v>
          </cell>
          <cell r="Y29">
            <v>0</v>
          </cell>
          <cell r="Z29">
            <v>16483.084715834266</v>
          </cell>
          <cell r="AA29">
            <v>16483.084715834266</v>
          </cell>
          <cell r="AB29">
            <v>16483.084715834266</v>
          </cell>
          <cell r="AC29"/>
          <cell r="AD29">
            <v>336241.70451604784</v>
          </cell>
          <cell r="AE29">
            <v>5695.8977267745813</v>
          </cell>
          <cell r="AF29">
            <v>28020.142043003987</v>
          </cell>
          <cell r="AG29"/>
          <cell r="AH29"/>
          <cell r="AI29"/>
          <cell r="AJ29">
            <v>37222.431148632932</v>
          </cell>
        </row>
        <row r="30">
          <cell r="M30"/>
          <cell r="N30"/>
          <cell r="O30"/>
          <cell r="P30"/>
          <cell r="Q30"/>
          <cell r="R30"/>
          <cell r="S30"/>
          <cell r="T30"/>
          <cell r="U30"/>
          <cell r="V30"/>
          <cell r="W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</row>
        <row r="31">
          <cell r="J31" t="str">
            <v>Gaskosten</v>
          </cell>
          <cell r="M31"/>
          <cell r="N31"/>
          <cell r="O31"/>
          <cell r="P31"/>
          <cell r="Q31"/>
          <cell r="R31"/>
          <cell r="S31"/>
          <cell r="T31"/>
          <cell r="U31"/>
          <cell r="V31"/>
          <cell r="W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</row>
        <row r="32">
          <cell r="J32" t="str">
            <v>Gaspreis</v>
          </cell>
          <cell r="K32" t="str">
            <v>€/MWh</v>
          </cell>
          <cell r="M32">
            <v>0</v>
          </cell>
          <cell r="N32">
            <v>29.11</v>
          </cell>
          <cell r="O32">
            <v>29.11</v>
          </cell>
          <cell r="Q32">
            <v>29.11</v>
          </cell>
          <cell r="R32">
            <v>29.11</v>
          </cell>
          <cell r="S32">
            <v>29.11</v>
          </cell>
          <cell r="W32"/>
          <cell r="Y32">
            <v>0</v>
          </cell>
          <cell r="Z32">
            <v>29.11</v>
          </cell>
          <cell r="AA32">
            <v>29.11</v>
          </cell>
          <cell r="AB32">
            <v>29.11</v>
          </cell>
          <cell r="AD32">
            <v>29.11</v>
          </cell>
          <cell r="AE32">
            <v>29.11</v>
          </cell>
          <cell r="AF32">
            <v>29.11</v>
          </cell>
          <cell r="AJ32"/>
        </row>
        <row r="33">
          <cell r="J33" t="str">
            <v>Energiesteuer</v>
          </cell>
          <cell r="K33" t="str">
            <v>€/MWh</v>
          </cell>
          <cell r="M33">
            <v>0</v>
          </cell>
          <cell r="N33">
            <v>0</v>
          </cell>
          <cell r="O33">
            <v>0</v>
          </cell>
          <cell r="Q33">
            <v>5.5</v>
          </cell>
          <cell r="R33">
            <v>5.5</v>
          </cell>
          <cell r="S33">
            <v>5.5</v>
          </cell>
          <cell r="W33"/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D33">
            <v>5.5</v>
          </cell>
          <cell r="AE33">
            <v>5.5</v>
          </cell>
          <cell r="AF33">
            <v>5.5</v>
          </cell>
          <cell r="AJ33"/>
        </row>
        <row r="34">
          <cell r="J34" t="str">
            <v>gas CO2-Kosten</v>
          </cell>
          <cell r="K34" t="str">
            <v>€/MWh</v>
          </cell>
          <cell r="M34">
            <v>0</v>
          </cell>
          <cell r="N34">
            <v>0</v>
          </cell>
          <cell r="O34">
            <v>0</v>
          </cell>
          <cell r="Q34">
            <v>1.4000000000000001</v>
          </cell>
          <cell r="R34">
            <v>1.4000000000000001</v>
          </cell>
          <cell r="S34">
            <v>1.4000000000000001</v>
          </cell>
          <cell r="W34"/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D34">
            <v>1.4000000000000001</v>
          </cell>
          <cell r="AE34">
            <v>1.4000000000000001</v>
          </cell>
          <cell r="AF34">
            <v>1.4000000000000001</v>
          </cell>
          <cell r="AJ34"/>
        </row>
        <row r="35">
          <cell r="J35" t="str">
            <v>Konzessionsabgaben</v>
          </cell>
          <cell r="K35" t="str">
            <v>€/MWh</v>
          </cell>
          <cell r="M35">
            <v>0</v>
          </cell>
          <cell r="N35">
            <v>0</v>
          </cell>
          <cell r="O35">
            <v>0</v>
          </cell>
          <cell r="Q35">
            <v>0</v>
          </cell>
          <cell r="R35">
            <v>0</v>
          </cell>
          <cell r="S35">
            <v>0</v>
          </cell>
          <cell r="W35"/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F35">
            <v>0</v>
          </cell>
          <cell r="AJ35"/>
        </row>
        <row r="36">
          <cell r="J36" t="str">
            <v>LP_Gas</v>
          </cell>
          <cell r="K36" t="str">
            <v>€/MW</v>
          </cell>
          <cell r="M36">
            <v>0</v>
          </cell>
          <cell r="N36">
            <v>22755.486941511695</v>
          </cell>
          <cell r="O36">
            <v>20147.301961203942</v>
          </cell>
          <cell r="Q36">
            <v>9917.8088575737747</v>
          </cell>
          <cell r="R36">
            <v>8972.2028586360975</v>
          </cell>
          <cell r="S36">
            <v>16957.55231636708</v>
          </cell>
          <cell r="W36"/>
          <cell r="Y36">
            <v>0</v>
          </cell>
          <cell r="Z36">
            <v>22342.371787703389</v>
          </cell>
          <cell r="AA36">
            <v>22413.321238064749</v>
          </cell>
          <cell r="AB36">
            <v>22413.321238064749</v>
          </cell>
          <cell r="AD36">
            <v>7574.774041738734</v>
          </cell>
          <cell r="AE36">
            <v>21211.186267476151</v>
          </cell>
          <cell r="AF36">
            <v>14679.823201001884</v>
          </cell>
          <cell r="AJ36"/>
        </row>
        <row r="37">
          <cell r="K37" t="str">
            <v>€/a</v>
          </cell>
          <cell r="M37">
            <v>0</v>
          </cell>
          <cell r="N37">
            <v>1708.6031097811747</v>
          </cell>
          <cell r="O37">
            <v>20663.898930791172</v>
          </cell>
          <cell r="Q37">
            <v>0</v>
          </cell>
          <cell r="R37">
            <v>99806.147573064984</v>
          </cell>
          <cell r="S37">
            <v>0</v>
          </cell>
          <cell r="W37"/>
          <cell r="Y37">
            <v>0</v>
          </cell>
          <cell r="Z37">
            <v>6305.6869193723733</v>
          </cell>
          <cell r="AA37">
            <v>5661.9016971083483</v>
          </cell>
          <cell r="AB37">
            <v>5661.9016971083483</v>
          </cell>
          <cell r="AD37">
            <v>308040.81355563318</v>
          </cell>
          <cell r="AE37">
            <v>0</v>
          </cell>
          <cell r="AF37">
            <v>38357.570633941868</v>
          </cell>
          <cell r="AJ37"/>
        </row>
        <row r="38">
          <cell r="J38" t="str">
            <v xml:space="preserve">AP_Gas </v>
          </cell>
          <cell r="K38" t="str">
            <v>€/MWh</v>
          </cell>
          <cell r="M38">
            <v>0</v>
          </cell>
          <cell r="N38">
            <v>6.485695692800447</v>
          </cell>
          <cell r="O38">
            <v>4.7505463123332792</v>
          </cell>
          <cell r="Q38">
            <v>3.5815766954168153</v>
          </cell>
          <cell r="R38">
            <v>3.0818273558443501</v>
          </cell>
          <cell r="S38">
            <v>5.7190906612129364</v>
          </cell>
          <cell r="W38"/>
          <cell r="Y38">
            <v>0</v>
          </cell>
          <cell r="Z38">
            <v>6.1393702190084145</v>
          </cell>
          <cell r="AA38">
            <v>6.1964168053354616</v>
          </cell>
          <cell r="AB38">
            <v>6.1964168053354616</v>
          </cell>
          <cell r="AD38">
            <v>2.1589176109859705</v>
          </cell>
          <cell r="AE38">
            <v>6.3770700534161682</v>
          </cell>
          <cell r="AF38">
            <v>5.2272080386909723</v>
          </cell>
          <cell r="AJ38"/>
        </row>
        <row r="39">
          <cell r="K39" t="str">
            <v>€/a</v>
          </cell>
          <cell r="M39">
            <v>0</v>
          </cell>
          <cell r="N39">
            <v>2325.4545446252801</v>
          </cell>
          <cell r="O39">
            <v>24067.60330791456</v>
          </cell>
          <cell r="Q39">
            <v>0</v>
          </cell>
          <cell r="R39">
            <v>48786.622808730586</v>
          </cell>
          <cell r="S39">
            <v>0</v>
          </cell>
          <cell r="W39"/>
          <cell r="Y39">
            <v>0</v>
          </cell>
          <cell r="Z39">
            <v>15220.162171657143</v>
          </cell>
          <cell r="AA39">
            <v>13749.568194349533</v>
          </cell>
          <cell r="AB39">
            <v>13749.568194349533</v>
          </cell>
          <cell r="AD39">
            <v>98493.223045219056</v>
          </cell>
          <cell r="AE39">
            <v>0</v>
          </cell>
          <cell r="AF39">
            <v>53.271973567417014</v>
          </cell>
          <cell r="AJ39"/>
        </row>
        <row r="40">
          <cell r="M40"/>
          <cell r="N40"/>
          <cell r="O40"/>
          <cell r="P40"/>
          <cell r="Q40"/>
          <cell r="R40"/>
          <cell r="S40"/>
          <cell r="T40"/>
          <cell r="U40"/>
          <cell r="V40"/>
          <cell r="W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</row>
        <row r="41">
          <cell r="J41" t="str">
            <v>Summe</v>
          </cell>
          <cell r="K41"/>
          <cell r="M41">
            <v>0</v>
          </cell>
          <cell r="N41">
            <v>14471.485649862163</v>
          </cell>
          <cell r="O41">
            <v>192210.94696582854</v>
          </cell>
          <cell r="P41"/>
          <cell r="Q41">
            <v>0</v>
          </cell>
          <cell r="R41">
            <v>718646.21091953258</v>
          </cell>
          <cell r="S41">
            <v>0</v>
          </cell>
          <cell r="T41"/>
          <cell r="U41"/>
          <cell r="V41"/>
          <cell r="W41">
            <v>0</v>
          </cell>
          <cell r="Y41">
            <v>0</v>
          </cell>
          <cell r="Z41">
            <v>93692.684615162303</v>
          </cell>
          <cell r="AA41">
            <v>84005.241213115471</v>
          </cell>
          <cell r="AB41">
            <v>84005.241213115471</v>
          </cell>
          <cell r="AC41"/>
          <cell r="AD41">
            <v>2049366.9746482442</v>
          </cell>
          <cell r="AE41">
            <v>0</v>
          </cell>
          <cell r="AF41">
            <v>38777.830826452082</v>
          </cell>
          <cell r="AG41"/>
          <cell r="AH41"/>
          <cell r="AI41"/>
          <cell r="AJ41">
            <v>0</v>
          </cell>
        </row>
        <row r="42">
          <cell r="J42" t="str">
            <v>Annuität</v>
          </cell>
          <cell r="K42"/>
          <cell r="M42">
            <v>0</v>
          </cell>
          <cell r="N42">
            <v>14471.485649862156</v>
          </cell>
          <cell r="O42">
            <v>192210.94696582845</v>
          </cell>
          <cell r="P42"/>
          <cell r="Q42">
            <v>0</v>
          </cell>
          <cell r="R42">
            <v>718646.21091953223</v>
          </cell>
          <cell r="S42"/>
          <cell r="T42"/>
          <cell r="U42"/>
          <cell r="V42"/>
          <cell r="W42"/>
          <cell r="Y42">
            <v>0</v>
          </cell>
          <cell r="Z42">
            <v>93692.684615162259</v>
          </cell>
          <cell r="AA42">
            <v>84005.241213115427</v>
          </cell>
          <cell r="AB42">
            <v>84005.241213115427</v>
          </cell>
          <cell r="AC42"/>
          <cell r="AD42">
            <v>2049366.9746482433</v>
          </cell>
          <cell r="AE42">
            <v>0</v>
          </cell>
          <cell r="AF42">
            <v>38777.83082645206</v>
          </cell>
          <cell r="AG42"/>
          <cell r="AH42"/>
          <cell r="AI42"/>
          <cell r="AJ42"/>
        </row>
        <row r="43">
          <cell r="M43"/>
          <cell r="N43"/>
          <cell r="O43"/>
          <cell r="P43"/>
          <cell r="Q43"/>
          <cell r="R43"/>
          <cell r="S43"/>
          <cell r="T43"/>
          <cell r="U43"/>
          <cell r="V43"/>
          <cell r="W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</row>
        <row r="44">
          <cell r="J44" t="str">
            <v>Stromkosten</v>
          </cell>
          <cell r="M44"/>
          <cell r="N44"/>
          <cell r="O44"/>
          <cell r="P44"/>
          <cell r="Q44"/>
          <cell r="R44"/>
          <cell r="S44"/>
          <cell r="T44"/>
          <cell r="U44"/>
          <cell r="V44"/>
          <cell r="W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</row>
        <row r="45">
          <cell r="J45" t="str">
            <v>LP_Strom</v>
          </cell>
          <cell r="K45" t="str">
            <v>€/MW</v>
          </cell>
          <cell r="M45"/>
          <cell r="N45"/>
          <cell r="O45"/>
          <cell r="P45"/>
          <cell r="Q45"/>
          <cell r="R45"/>
          <cell r="S45"/>
          <cell r="T45"/>
          <cell r="U45">
            <v>36600</v>
          </cell>
          <cell r="V45">
            <v>36600</v>
          </cell>
          <cell r="W45"/>
          <cell r="Y45"/>
          <cell r="Z45"/>
          <cell r="AA45"/>
          <cell r="AB45"/>
          <cell r="AC45"/>
          <cell r="AD45"/>
          <cell r="AE45"/>
          <cell r="AF45"/>
          <cell r="AG45"/>
          <cell r="AH45">
            <v>36600</v>
          </cell>
          <cell r="AI45">
            <v>36600</v>
          </cell>
          <cell r="AJ45"/>
        </row>
        <row r="46">
          <cell r="J46" t="str">
            <v>durchschnittlicher Strompreis</v>
          </cell>
          <cell r="M46"/>
          <cell r="N46"/>
          <cell r="O46"/>
          <cell r="P46"/>
          <cell r="Q46"/>
          <cell r="R46"/>
          <cell r="S46"/>
          <cell r="T46"/>
          <cell r="U46">
            <v>0</v>
          </cell>
          <cell r="V46">
            <v>0</v>
          </cell>
          <cell r="W46"/>
          <cell r="Y46"/>
          <cell r="Z46"/>
          <cell r="AA46"/>
          <cell r="AB46"/>
          <cell r="AC46"/>
          <cell r="AD46"/>
          <cell r="AE46"/>
          <cell r="AF46"/>
          <cell r="AH46">
            <v>0</v>
          </cell>
          <cell r="AI46">
            <v>0</v>
          </cell>
          <cell r="AJ46"/>
        </row>
        <row r="47">
          <cell r="J47" t="str">
            <v>AP_Strom</v>
          </cell>
          <cell r="M47"/>
          <cell r="N47"/>
          <cell r="O47"/>
          <cell r="P47"/>
          <cell r="Q47"/>
          <cell r="R47"/>
          <cell r="S47"/>
          <cell r="T47"/>
          <cell r="U47">
            <v>30.6</v>
          </cell>
          <cell r="V47">
            <v>30.6</v>
          </cell>
          <cell r="W47"/>
          <cell r="Y47"/>
          <cell r="Z47"/>
          <cell r="AA47"/>
          <cell r="AB47"/>
          <cell r="AC47"/>
          <cell r="AD47"/>
          <cell r="AE47"/>
          <cell r="AF47"/>
          <cell r="AH47">
            <v>30.6</v>
          </cell>
          <cell r="AI47">
            <v>30.6</v>
          </cell>
          <cell r="AJ47"/>
        </row>
        <row r="48">
          <cell r="J48" t="str">
            <v xml:space="preserve">EEG-Umlage </v>
          </cell>
          <cell r="M48"/>
          <cell r="N48"/>
          <cell r="O48"/>
          <cell r="P48"/>
          <cell r="Q48"/>
          <cell r="R48"/>
          <cell r="S48"/>
          <cell r="T48"/>
          <cell r="U48">
            <v>63.5</v>
          </cell>
          <cell r="V48">
            <v>63.5</v>
          </cell>
          <cell r="W48"/>
          <cell r="Y48"/>
          <cell r="Z48"/>
          <cell r="AA48"/>
          <cell r="AB48"/>
          <cell r="AC48"/>
          <cell r="AD48"/>
          <cell r="AE48"/>
          <cell r="AF48"/>
          <cell r="AH48">
            <v>63.5</v>
          </cell>
          <cell r="AI48">
            <v>63.5</v>
          </cell>
          <cell r="AJ48"/>
        </row>
        <row r="49">
          <cell r="J49" t="str">
            <v>Konzessionsabgaben</v>
          </cell>
          <cell r="M49"/>
          <cell r="N49"/>
          <cell r="O49"/>
          <cell r="P49"/>
          <cell r="Q49"/>
          <cell r="R49"/>
          <cell r="S49"/>
          <cell r="T49"/>
          <cell r="U49">
            <v>13.2</v>
          </cell>
          <cell r="V49">
            <v>13.2</v>
          </cell>
          <cell r="W49"/>
          <cell r="Y49"/>
          <cell r="Z49"/>
          <cell r="AA49"/>
          <cell r="AB49"/>
          <cell r="AC49"/>
          <cell r="AD49"/>
          <cell r="AE49"/>
          <cell r="AF49"/>
          <cell r="AH49">
            <v>13.2</v>
          </cell>
          <cell r="AI49">
            <v>13.2</v>
          </cell>
          <cell r="AJ49"/>
        </row>
        <row r="50">
          <cell r="J50" t="str">
            <v xml:space="preserve">§ 19-StromNEV-Umlage </v>
          </cell>
          <cell r="M50"/>
          <cell r="N50"/>
          <cell r="O50"/>
          <cell r="P50"/>
          <cell r="Q50"/>
          <cell r="R50"/>
          <cell r="S50"/>
          <cell r="T50"/>
          <cell r="U50">
            <v>3.78</v>
          </cell>
          <cell r="V50">
            <v>3.78</v>
          </cell>
          <cell r="W50"/>
          <cell r="Y50"/>
          <cell r="Z50"/>
          <cell r="AA50"/>
          <cell r="AB50"/>
          <cell r="AC50"/>
          <cell r="AD50"/>
          <cell r="AE50"/>
          <cell r="AF50"/>
          <cell r="AH50">
            <v>3.78</v>
          </cell>
          <cell r="AI50">
            <v>3.78</v>
          </cell>
          <cell r="AJ50"/>
        </row>
        <row r="51">
          <cell r="J51" t="str">
            <v xml:space="preserve">Stromsteuer </v>
          </cell>
          <cell r="M51"/>
          <cell r="N51"/>
          <cell r="O51"/>
          <cell r="P51"/>
          <cell r="Q51"/>
          <cell r="R51"/>
          <cell r="S51"/>
          <cell r="T51"/>
          <cell r="U51">
            <v>20.499999999999996</v>
          </cell>
          <cell r="V51">
            <v>20.499999999999996</v>
          </cell>
          <cell r="W51"/>
          <cell r="Y51"/>
          <cell r="Z51"/>
          <cell r="AA51"/>
          <cell r="AB51"/>
          <cell r="AC51"/>
          <cell r="AD51"/>
          <cell r="AE51"/>
          <cell r="AF51"/>
          <cell r="AH51">
            <v>20.499999999999996</v>
          </cell>
          <cell r="AI51">
            <v>20.499999999999996</v>
          </cell>
          <cell r="AJ51"/>
        </row>
        <row r="52">
          <cell r="J52" t="str">
            <v>CO2-Handel</v>
          </cell>
          <cell r="M52"/>
          <cell r="N52"/>
          <cell r="O52"/>
          <cell r="P52"/>
          <cell r="Q52"/>
          <cell r="R52"/>
          <cell r="S52"/>
          <cell r="T52"/>
          <cell r="U52">
            <v>0</v>
          </cell>
          <cell r="V52">
            <v>0</v>
          </cell>
          <cell r="W52"/>
          <cell r="Y52"/>
          <cell r="Z52"/>
          <cell r="AA52"/>
          <cell r="AB52"/>
          <cell r="AC52"/>
          <cell r="AD52"/>
          <cell r="AE52"/>
          <cell r="AF52"/>
          <cell r="AH52">
            <v>0</v>
          </cell>
          <cell r="AI52">
            <v>0</v>
          </cell>
          <cell r="AJ52"/>
        </row>
        <row r="53">
          <cell r="J53" t="str">
            <v>CO2-Steuer</v>
          </cell>
          <cell r="M53"/>
          <cell r="N53"/>
          <cell r="O53"/>
          <cell r="P53"/>
          <cell r="Q53"/>
          <cell r="R53"/>
          <cell r="S53"/>
          <cell r="T53"/>
          <cell r="U53">
            <v>0</v>
          </cell>
          <cell r="V53">
            <v>0</v>
          </cell>
          <cell r="W53"/>
          <cell r="Y53"/>
          <cell r="Z53"/>
          <cell r="AA53"/>
          <cell r="AB53"/>
          <cell r="AC53"/>
          <cell r="AD53"/>
          <cell r="AE53"/>
          <cell r="AF53"/>
          <cell r="AH53">
            <v>0</v>
          </cell>
          <cell r="AI53">
            <v>0</v>
          </cell>
          <cell r="AJ53"/>
        </row>
        <row r="54">
          <cell r="J54" t="str">
            <v xml:space="preserve">KWK Umlage </v>
          </cell>
          <cell r="M54"/>
          <cell r="N54"/>
          <cell r="O54"/>
          <cell r="P54"/>
          <cell r="Q54"/>
          <cell r="R54"/>
          <cell r="S54"/>
          <cell r="T54"/>
          <cell r="U54">
            <v>4.45</v>
          </cell>
          <cell r="V54">
            <v>4.45</v>
          </cell>
          <cell r="W54"/>
          <cell r="Y54"/>
          <cell r="Z54"/>
          <cell r="AA54"/>
          <cell r="AB54"/>
          <cell r="AC54"/>
          <cell r="AD54"/>
          <cell r="AE54"/>
          <cell r="AF54"/>
          <cell r="AH54">
            <v>4.45</v>
          </cell>
          <cell r="AI54">
            <v>4.45</v>
          </cell>
          <cell r="AJ54"/>
        </row>
        <row r="55">
          <cell r="J55" t="str">
            <v xml:space="preserve">Offshore-Haftungsumlage </v>
          </cell>
          <cell r="M55"/>
          <cell r="N55"/>
          <cell r="O55"/>
          <cell r="P55"/>
          <cell r="Q55"/>
          <cell r="R55"/>
          <cell r="S55"/>
          <cell r="T55"/>
          <cell r="U55">
            <v>0.4</v>
          </cell>
          <cell r="V55">
            <v>0.4</v>
          </cell>
          <cell r="W55"/>
          <cell r="Y55"/>
          <cell r="Z55"/>
          <cell r="AA55"/>
          <cell r="AB55"/>
          <cell r="AC55"/>
          <cell r="AD55"/>
          <cell r="AE55"/>
          <cell r="AF55"/>
          <cell r="AH55">
            <v>0.4</v>
          </cell>
          <cell r="AI55">
            <v>0.4</v>
          </cell>
          <cell r="AJ55"/>
        </row>
        <row r="56">
          <cell r="J56" t="str">
            <v>§ 18 Absatz 1+2 absch. L.</v>
          </cell>
          <cell r="M56"/>
          <cell r="N56"/>
          <cell r="O56"/>
          <cell r="P56"/>
          <cell r="Q56"/>
          <cell r="R56"/>
          <cell r="S56"/>
          <cell r="T56"/>
          <cell r="U56">
            <v>0</v>
          </cell>
          <cell r="V56">
            <v>0</v>
          </cell>
          <cell r="W56"/>
          <cell r="Y56"/>
          <cell r="Z56"/>
          <cell r="AA56"/>
          <cell r="AB56"/>
          <cell r="AC56"/>
          <cell r="AD56"/>
          <cell r="AE56"/>
          <cell r="AF56"/>
          <cell r="AH56">
            <v>0</v>
          </cell>
          <cell r="AI56">
            <v>0</v>
          </cell>
          <cell r="AJ56"/>
        </row>
        <row r="57"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Y57"/>
          <cell r="Z57"/>
          <cell r="AA57"/>
          <cell r="AB57"/>
          <cell r="AC57"/>
          <cell r="AD57"/>
          <cell r="AE57"/>
          <cell r="AF57"/>
          <cell r="AH57"/>
          <cell r="AI57"/>
          <cell r="AJ57"/>
        </row>
        <row r="58">
          <cell r="J58" t="str">
            <v>Summe Stromkosten</v>
          </cell>
          <cell r="M58">
            <v>0</v>
          </cell>
          <cell r="N58">
            <v>0</v>
          </cell>
          <cell r="O58">
            <v>0</v>
          </cell>
          <cell r="P58"/>
          <cell r="Q58">
            <v>0</v>
          </cell>
          <cell r="R58">
            <v>0</v>
          </cell>
          <cell r="S58">
            <v>0</v>
          </cell>
          <cell r="T58"/>
          <cell r="U58">
            <v>0</v>
          </cell>
          <cell r="V58">
            <v>0</v>
          </cell>
          <cell r="W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/>
          <cell r="AD58">
            <v>0</v>
          </cell>
          <cell r="AE58">
            <v>0</v>
          </cell>
          <cell r="AF58">
            <v>0</v>
          </cell>
          <cell r="AH58">
            <v>0</v>
          </cell>
          <cell r="AI58">
            <v>0</v>
          </cell>
          <cell r="AJ58">
            <v>0</v>
          </cell>
        </row>
        <row r="59">
          <cell r="J59" t="str">
            <v>Annuität</v>
          </cell>
          <cell r="M59">
            <v>0</v>
          </cell>
          <cell r="N59">
            <v>0</v>
          </cell>
          <cell r="O59">
            <v>0</v>
          </cell>
          <cell r="P59"/>
          <cell r="Q59">
            <v>0</v>
          </cell>
          <cell r="R59">
            <v>0</v>
          </cell>
          <cell r="S59">
            <v>0</v>
          </cell>
          <cell r="T59"/>
          <cell r="U59">
            <v>0</v>
          </cell>
          <cell r="V59">
            <v>0</v>
          </cell>
          <cell r="W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/>
          <cell r="AD59">
            <v>0</v>
          </cell>
          <cell r="AE59">
            <v>0</v>
          </cell>
          <cell r="AF59">
            <v>0</v>
          </cell>
          <cell r="AH59">
            <v>0</v>
          </cell>
          <cell r="AI59">
            <v>0</v>
          </cell>
          <cell r="AJ59">
            <v>0</v>
          </cell>
        </row>
        <row r="60">
          <cell r="M60"/>
          <cell r="N60"/>
          <cell r="O60"/>
          <cell r="P60"/>
          <cell r="Q60"/>
          <cell r="R60"/>
          <cell r="S60"/>
          <cell r="T60"/>
          <cell r="U60"/>
          <cell r="V60"/>
          <cell r="W60"/>
          <cell r="Y60"/>
          <cell r="Z60"/>
          <cell r="AA60"/>
          <cell r="AB60"/>
          <cell r="AC60"/>
          <cell r="AD60"/>
          <cell r="AE60"/>
          <cell r="AF60"/>
          <cell r="AH60"/>
          <cell r="AI60"/>
          <cell r="AJ60"/>
        </row>
        <row r="61">
          <cell r="M61"/>
          <cell r="N61"/>
          <cell r="O61"/>
          <cell r="P61"/>
          <cell r="Q61"/>
          <cell r="R61"/>
          <cell r="S61"/>
          <cell r="T61"/>
          <cell r="U61"/>
          <cell r="V61"/>
          <cell r="W61"/>
          <cell r="Y61"/>
          <cell r="Z61"/>
          <cell r="AA61"/>
          <cell r="AB61"/>
          <cell r="AC61"/>
          <cell r="AD61"/>
          <cell r="AE61"/>
          <cell r="AF61"/>
          <cell r="AH61"/>
          <cell r="AI61"/>
          <cell r="AJ61"/>
        </row>
        <row r="62">
          <cell r="M62"/>
          <cell r="N62"/>
          <cell r="O62"/>
          <cell r="P62"/>
          <cell r="Q62"/>
          <cell r="R62"/>
          <cell r="S62"/>
          <cell r="T62"/>
          <cell r="U62"/>
          <cell r="V62"/>
          <cell r="W62"/>
          <cell r="Y62"/>
          <cell r="Z62"/>
          <cell r="AA62"/>
          <cell r="AB62"/>
          <cell r="AC62"/>
          <cell r="AD62"/>
          <cell r="AE62"/>
          <cell r="AF62"/>
          <cell r="AH62"/>
          <cell r="AI62"/>
          <cell r="AJ62"/>
        </row>
        <row r="63">
          <cell r="J63" t="str">
            <v>Betriebskosten</v>
          </cell>
          <cell r="M63"/>
          <cell r="N63"/>
          <cell r="O63"/>
          <cell r="P63"/>
          <cell r="Q63"/>
          <cell r="R63"/>
          <cell r="S63"/>
          <cell r="T63"/>
          <cell r="U63"/>
          <cell r="V63"/>
          <cell r="W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</row>
        <row r="64">
          <cell r="J64" t="str">
            <v>Wartung/Instandhaltung</v>
          </cell>
          <cell r="K64" t="str">
            <v>% von Invest</v>
          </cell>
          <cell r="M64">
            <v>0.02</v>
          </cell>
          <cell r="N64">
            <v>0.02</v>
          </cell>
          <cell r="O64">
            <v>0.02</v>
          </cell>
          <cell r="P64"/>
          <cell r="Q64">
            <v>0.02</v>
          </cell>
          <cell r="R64">
            <v>0.02</v>
          </cell>
          <cell r="S64">
            <v>0.02</v>
          </cell>
          <cell r="T64"/>
          <cell r="U64"/>
          <cell r="V64"/>
          <cell r="W64">
            <v>0.02</v>
          </cell>
          <cell r="Y64">
            <v>0.02</v>
          </cell>
          <cell r="Z64">
            <v>0.02</v>
          </cell>
          <cell r="AA64">
            <v>0.02</v>
          </cell>
          <cell r="AB64">
            <v>0.02</v>
          </cell>
          <cell r="AC64"/>
          <cell r="AD64">
            <v>0.02</v>
          </cell>
          <cell r="AE64">
            <v>0.02</v>
          </cell>
          <cell r="AF64">
            <v>0.02</v>
          </cell>
          <cell r="AG64"/>
          <cell r="AH64"/>
          <cell r="AI64"/>
          <cell r="AJ64">
            <v>0.02</v>
          </cell>
        </row>
        <row r="65">
          <cell r="K65" t="str">
            <v>€/a</v>
          </cell>
          <cell r="M65">
            <v>0</v>
          </cell>
          <cell r="N65">
            <v>1148.4000000000001</v>
          </cell>
          <cell r="O65">
            <v>8120</v>
          </cell>
          <cell r="P65"/>
          <cell r="Q65">
            <v>15240.960000000001</v>
          </cell>
          <cell r="R65">
            <v>21577.248</v>
          </cell>
          <cell r="S65">
            <v>3528</v>
          </cell>
          <cell r="T65"/>
          <cell r="U65"/>
          <cell r="V65"/>
          <cell r="W65">
            <v>4032</v>
          </cell>
          <cell r="Y65">
            <v>0</v>
          </cell>
          <cell r="Z65">
            <v>2813.2871069683815</v>
          </cell>
          <cell r="AA65">
            <v>2813.2871069683815</v>
          </cell>
          <cell r="AB65">
            <v>2813.2871069683815</v>
          </cell>
          <cell r="AC65"/>
          <cell r="AD65">
            <v>57388.800000000003</v>
          </cell>
          <cell r="AE65">
            <v>972.16</v>
          </cell>
          <cell r="AF65">
            <v>4782.4000000000005</v>
          </cell>
          <cell r="AG65"/>
          <cell r="AH65"/>
          <cell r="AI65"/>
          <cell r="AJ65">
            <v>10080</v>
          </cell>
        </row>
        <row r="66">
          <cell r="J66" t="str">
            <v>variable Betriebskosten</v>
          </cell>
          <cell r="K66" t="str">
            <v>€/MWh</v>
          </cell>
          <cell r="M66">
            <v>0</v>
          </cell>
          <cell r="N66">
            <v>30.763664773281782</v>
          </cell>
          <cell r="O66">
            <v>11.510083210272025</v>
          </cell>
          <cell r="P66"/>
          <cell r="Q66">
            <v>0.5</v>
          </cell>
          <cell r="R66">
            <v>0.5</v>
          </cell>
          <cell r="S66">
            <v>0.5</v>
          </cell>
          <cell r="T66"/>
          <cell r="U66"/>
          <cell r="V66"/>
          <cell r="W66">
            <v>0.2</v>
          </cell>
          <cell r="X66"/>
          <cell r="Y66">
            <v>0</v>
          </cell>
          <cell r="Z66">
            <v>21.068991138637845</v>
          </cell>
          <cell r="AA66">
            <v>21.068991138637845</v>
          </cell>
          <cell r="AB66">
            <v>21.068991138637845</v>
          </cell>
          <cell r="AC66"/>
          <cell r="AD66">
            <v>0.5</v>
          </cell>
          <cell r="AE66">
            <v>0.5</v>
          </cell>
          <cell r="AF66">
            <v>0.5</v>
          </cell>
          <cell r="AG66"/>
          <cell r="AH66"/>
          <cell r="AI66"/>
          <cell r="AJ66">
            <v>0.2</v>
          </cell>
        </row>
        <row r="67">
          <cell r="K67" t="str">
            <v>€/a</v>
          </cell>
          <cell r="M67">
            <v>0</v>
          </cell>
          <cell r="N67">
            <v>3231.8930375121104</v>
          </cell>
          <cell r="O67">
            <v>22742.194486420925</v>
          </cell>
          <cell r="P67"/>
          <cell r="Q67">
            <v>0</v>
          </cell>
          <cell r="R67">
            <v>7123.6890000000003</v>
          </cell>
          <cell r="S67">
            <v>0</v>
          </cell>
          <cell r="T67"/>
          <cell r="U67"/>
          <cell r="V67"/>
          <cell r="W67">
            <v>0</v>
          </cell>
          <cell r="Y67">
            <v>0</v>
          </cell>
          <cell r="Z67">
            <v>18072.377463287743</v>
          </cell>
          <cell r="AA67">
            <v>16175.893365086802</v>
          </cell>
          <cell r="AB67">
            <v>16175.893365086802</v>
          </cell>
          <cell r="AC67"/>
          <cell r="AD67">
            <v>0</v>
          </cell>
          <cell r="AE67">
            <v>0</v>
          </cell>
          <cell r="AF67">
            <v>0</v>
          </cell>
          <cell r="AG67"/>
          <cell r="AH67"/>
          <cell r="AI67"/>
          <cell r="AJ67">
            <v>0</v>
          </cell>
        </row>
        <row r="69">
          <cell r="J69" t="str">
            <v>Summe Betriebskosten</v>
          </cell>
          <cell r="K69"/>
          <cell r="M69">
            <v>0</v>
          </cell>
          <cell r="N69">
            <v>4380.2930375121105</v>
          </cell>
          <cell r="O69">
            <v>30862.194486420925</v>
          </cell>
          <cell r="P69"/>
          <cell r="Q69">
            <v>15240.960000000001</v>
          </cell>
          <cell r="R69">
            <v>28700.936999999998</v>
          </cell>
          <cell r="S69">
            <v>3528</v>
          </cell>
          <cell r="T69"/>
          <cell r="U69"/>
          <cell r="V69"/>
          <cell r="W69">
            <v>4032</v>
          </cell>
          <cell r="Y69">
            <v>0</v>
          </cell>
          <cell r="Z69">
            <v>20885.664570256125</v>
          </cell>
          <cell r="AA69">
            <v>18989.180472055185</v>
          </cell>
          <cell r="AB69">
            <v>18989.180472055185</v>
          </cell>
          <cell r="AC69"/>
          <cell r="AD69">
            <v>57388.800000000003</v>
          </cell>
          <cell r="AE69">
            <v>972.16</v>
          </cell>
          <cell r="AF69">
            <v>4782.4000000000005</v>
          </cell>
          <cell r="AG69"/>
          <cell r="AH69"/>
          <cell r="AI69"/>
          <cell r="AJ69">
            <v>10080</v>
          </cell>
        </row>
        <row r="70">
          <cell r="J70" t="str">
            <v>Annuität</v>
          </cell>
          <cell r="K70"/>
          <cell r="M70">
            <v>0</v>
          </cell>
          <cell r="N70">
            <v>4380.2930375121086</v>
          </cell>
          <cell r="O70">
            <v>30862.194486420907</v>
          </cell>
          <cell r="P70"/>
          <cell r="Q70">
            <v>15240.959999999994</v>
          </cell>
          <cell r="R70">
            <v>28700.936999999984</v>
          </cell>
          <cell r="S70">
            <v>3527.9999999999986</v>
          </cell>
          <cell r="T70"/>
          <cell r="U70"/>
          <cell r="V70"/>
          <cell r="W70">
            <v>4031.9999999999986</v>
          </cell>
          <cell r="Y70">
            <v>0</v>
          </cell>
          <cell r="Z70">
            <v>20885.664570256115</v>
          </cell>
          <cell r="AA70">
            <v>18989.180472055177</v>
          </cell>
          <cell r="AB70">
            <v>18989.180472055177</v>
          </cell>
          <cell r="AC70"/>
          <cell r="AD70">
            <v>57388.799999999974</v>
          </cell>
          <cell r="AE70">
            <v>972.1599999999994</v>
          </cell>
          <cell r="AF70">
            <v>4782.3999999999987</v>
          </cell>
          <cell r="AG70"/>
          <cell r="AH70"/>
          <cell r="AI70"/>
          <cell r="AJ70">
            <v>10079.999999999995</v>
          </cell>
        </row>
        <row r="71">
          <cell r="J71"/>
          <cell r="K71"/>
          <cell r="M71"/>
          <cell r="N71"/>
          <cell r="O71"/>
          <cell r="P71"/>
          <cell r="Q71"/>
          <cell r="R71"/>
          <cell r="S71"/>
          <cell r="T71"/>
          <cell r="U71"/>
          <cell r="V71"/>
          <cell r="W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</row>
        <row r="72">
          <cell r="J72"/>
          <cell r="K72"/>
          <cell r="M72"/>
          <cell r="N72"/>
          <cell r="O72"/>
          <cell r="P72"/>
          <cell r="Q72"/>
          <cell r="R72"/>
          <cell r="S72"/>
          <cell r="T72"/>
          <cell r="U72"/>
          <cell r="V72"/>
          <cell r="W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</row>
        <row r="73">
          <cell r="J73" t="str">
            <v>Stromerlöse</v>
          </cell>
          <cell r="M73"/>
          <cell r="N73"/>
          <cell r="O73"/>
          <cell r="P73"/>
          <cell r="Q73"/>
          <cell r="R73"/>
          <cell r="S73"/>
          <cell r="T73"/>
          <cell r="U73"/>
          <cell r="V73"/>
          <cell r="W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</row>
        <row r="74">
          <cell r="J74" t="str">
            <v>KWK-Zuschlag</v>
          </cell>
          <cell r="K74" t="str">
            <v>€/MWh</v>
          </cell>
          <cell r="M74">
            <v>80</v>
          </cell>
          <cell r="N74">
            <v>80</v>
          </cell>
          <cell r="O74">
            <v>44</v>
          </cell>
          <cell r="P74"/>
          <cell r="Q74"/>
          <cell r="R74"/>
          <cell r="S74"/>
          <cell r="T74"/>
          <cell r="U74"/>
          <cell r="V74"/>
          <cell r="W74"/>
          <cell r="Y74">
            <v>80</v>
          </cell>
          <cell r="Z74">
            <v>80</v>
          </cell>
          <cell r="AA74">
            <v>80</v>
          </cell>
          <cell r="AB74">
            <v>80</v>
          </cell>
          <cell r="AC74"/>
          <cell r="AD74"/>
          <cell r="AE74"/>
          <cell r="AF74"/>
          <cell r="AG74"/>
          <cell r="AH74"/>
          <cell r="AI74"/>
          <cell r="AJ74"/>
        </row>
        <row r="75">
          <cell r="J75" t="str">
            <v>für x Betriebsstunden</v>
          </cell>
          <cell r="K75" t="str">
            <v>h</v>
          </cell>
          <cell r="M75">
            <v>30000</v>
          </cell>
          <cell r="N75">
            <v>30000</v>
          </cell>
          <cell r="O75">
            <v>30000</v>
          </cell>
          <cell r="P75"/>
          <cell r="Q75"/>
          <cell r="R75"/>
          <cell r="S75"/>
          <cell r="T75"/>
          <cell r="U75"/>
          <cell r="V75"/>
          <cell r="W75"/>
          <cell r="Y75">
            <v>30000</v>
          </cell>
          <cell r="Z75">
            <v>30000</v>
          </cell>
          <cell r="AA75">
            <v>30000</v>
          </cell>
          <cell r="AB75">
            <v>30000</v>
          </cell>
          <cell r="AC75"/>
          <cell r="AD75"/>
          <cell r="AE75"/>
          <cell r="AF75"/>
          <cell r="AG75"/>
          <cell r="AH75"/>
          <cell r="AI75"/>
          <cell r="AJ75"/>
        </row>
        <row r="76">
          <cell r="J76" t="str">
            <v>Aufteilung auf x Jahre</v>
          </cell>
          <cell r="K76" t="str">
            <v>a</v>
          </cell>
          <cell r="M76">
            <v>20</v>
          </cell>
          <cell r="N76">
            <v>20</v>
          </cell>
          <cell r="O76">
            <v>20</v>
          </cell>
          <cell r="P76"/>
          <cell r="Q76"/>
          <cell r="R76"/>
          <cell r="S76"/>
          <cell r="T76"/>
          <cell r="U76"/>
          <cell r="V76"/>
          <cell r="W76"/>
          <cell r="Y76">
            <v>20</v>
          </cell>
          <cell r="Z76">
            <v>20</v>
          </cell>
          <cell r="AA76">
            <v>20</v>
          </cell>
          <cell r="AB76">
            <v>20</v>
          </cell>
          <cell r="AC76"/>
          <cell r="AD76"/>
          <cell r="AE76"/>
          <cell r="AF76"/>
          <cell r="AG76"/>
          <cell r="AH76"/>
          <cell r="AI76"/>
          <cell r="AJ76"/>
        </row>
        <row r="77">
          <cell r="J77" t="str">
            <v>auf 20 Jahre</v>
          </cell>
          <cell r="K77" t="str">
            <v>€/MWh</v>
          </cell>
          <cell r="M77">
            <v>26.666666666666668</v>
          </cell>
          <cell r="N77">
            <v>26.666666666666668</v>
          </cell>
          <cell r="O77">
            <v>14.666666666666666</v>
          </cell>
          <cell r="P77"/>
          <cell r="Q77"/>
          <cell r="R77"/>
          <cell r="S77"/>
          <cell r="T77"/>
          <cell r="U77"/>
          <cell r="V77"/>
          <cell r="W77"/>
          <cell r="Y77">
            <v>26.666666666666668</v>
          </cell>
          <cell r="Z77">
            <v>26.666666666666668</v>
          </cell>
          <cell r="AA77">
            <v>26.666666666666668</v>
          </cell>
          <cell r="AB77">
            <v>26.666666666666668</v>
          </cell>
          <cell r="AC77"/>
          <cell r="AD77"/>
          <cell r="AE77"/>
          <cell r="AF77"/>
          <cell r="AG77"/>
          <cell r="AH77"/>
          <cell r="AI77"/>
          <cell r="AJ77"/>
        </row>
        <row r="78">
          <cell r="J78" t="str">
            <v>KWK-Zuschlag</v>
          </cell>
          <cell r="K78" t="str">
            <v>€/a</v>
          </cell>
          <cell r="M78">
            <v>361715.14879200002</v>
          </cell>
          <cell r="N78">
            <v>2801.4807393333335</v>
          </cell>
          <cell r="O78">
            <v>28979.128969559999</v>
          </cell>
          <cell r="P78"/>
          <cell r="Q78"/>
          <cell r="R78"/>
          <cell r="S78"/>
          <cell r="T78"/>
          <cell r="U78"/>
          <cell r="V78"/>
          <cell r="W78"/>
          <cell r="Y78">
            <v>2043210.5277066666</v>
          </cell>
          <cell r="Z78">
            <v>22873.903288320002</v>
          </cell>
          <cell r="AA78">
            <v>20473.55535744</v>
          </cell>
          <cell r="AB78">
            <v>20473.55535744</v>
          </cell>
          <cell r="AC78"/>
          <cell r="AD78"/>
          <cell r="AE78"/>
          <cell r="AF78"/>
          <cell r="AG78"/>
          <cell r="AH78"/>
          <cell r="AI78"/>
          <cell r="AJ78"/>
        </row>
        <row r="79">
          <cell r="J79" t="str">
            <v>Stromerlöse</v>
          </cell>
          <cell r="K79" t="str">
            <v>€/a</v>
          </cell>
          <cell r="M79">
            <v>400098.22560000001</v>
          </cell>
          <cell r="N79">
            <v>3178.0931999999998</v>
          </cell>
          <cell r="O79">
            <v>59791.871400000004</v>
          </cell>
          <cell r="P79"/>
          <cell r="Q79"/>
          <cell r="R79"/>
          <cell r="S79"/>
          <cell r="T79"/>
          <cell r="U79"/>
          <cell r="V79"/>
          <cell r="W79"/>
          <cell r="Y79">
            <v>2278975.6080999998</v>
          </cell>
          <cell r="Z79">
            <v>24855.401999999998</v>
          </cell>
          <cell r="AA79">
            <v>22247.118999999999</v>
          </cell>
          <cell r="AB79">
            <v>22247.118999999999</v>
          </cell>
          <cell r="AC79"/>
          <cell r="AD79"/>
          <cell r="AE79"/>
          <cell r="AF79"/>
          <cell r="AG79"/>
          <cell r="AH79"/>
          <cell r="AI79"/>
          <cell r="AJ79"/>
        </row>
        <row r="80">
          <cell r="J80" t="str">
            <v>vermiedene Netzengelte</v>
          </cell>
          <cell r="K80" t="str">
            <v xml:space="preserve"> €/MWh</v>
          </cell>
          <cell r="L80"/>
          <cell r="M80">
            <v>6.2</v>
          </cell>
          <cell r="N80">
            <v>6.2</v>
          </cell>
          <cell r="O80">
            <v>6.2</v>
          </cell>
          <cell r="P80"/>
          <cell r="Q80"/>
          <cell r="R80"/>
          <cell r="S80"/>
          <cell r="T80"/>
          <cell r="U80"/>
          <cell r="V80"/>
          <cell r="W80"/>
          <cell r="Y80">
            <v>6.2</v>
          </cell>
          <cell r="Z80">
            <v>6.2</v>
          </cell>
          <cell r="AA80">
            <v>6.2</v>
          </cell>
          <cell r="AB80">
            <v>6.2</v>
          </cell>
          <cell r="AC80"/>
          <cell r="AD80"/>
          <cell r="AE80"/>
          <cell r="AF80"/>
          <cell r="AG80"/>
          <cell r="AH80"/>
          <cell r="AI80"/>
          <cell r="AJ80"/>
        </row>
        <row r="81">
          <cell r="K81" t="str">
            <v>€/a</v>
          </cell>
          <cell r="M81">
            <v>84098.772094140004</v>
          </cell>
          <cell r="N81">
            <v>651.34427189500002</v>
          </cell>
          <cell r="O81">
            <v>12250.268155314001</v>
          </cell>
          <cell r="P81"/>
          <cell r="Q81"/>
          <cell r="R81"/>
          <cell r="S81"/>
          <cell r="T81"/>
          <cell r="U81"/>
          <cell r="V81"/>
          <cell r="W81"/>
          <cell r="Y81">
            <v>475046.44769180001</v>
          </cell>
          <cell r="Z81">
            <v>5318.1825145344001</v>
          </cell>
          <cell r="AA81">
            <v>4760.1016206047998</v>
          </cell>
          <cell r="AB81">
            <v>4760.1016206047998</v>
          </cell>
          <cell r="AC81"/>
          <cell r="AD81"/>
          <cell r="AE81"/>
          <cell r="AF81"/>
          <cell r="AG81"/>
          <cell r="AH81"/>
          <cell r="AI81"/>
          <cell r="AJ81"/>
        </row>
        <row r="82">
          <cell r="J82" t="str">
            <v>Summe Stromerlöse</v>
          </cell>
          <cell r="K82"/>
          <cell r="M82">
            <v>845912.14648614009</v>
          </cell>
          <cell r="N82">
            <v>6630.9182112283333</v>
          </cell>
          <cell r="O82">
            <v>101021.268524874</v>
          </cell>
          <cell r="P82"/>
          <cell r="Q82">
            <v>0</v>
          </cell>
          <cell r="R82">
            <v>0</v>
          </cell>
          <cell r="S82">
            <v>0</v>
          </cell>
          <cell r="T82"/>
          <cell r="U82"/>
          <cell r="V82"/>
          <cell r="W82">
            <v>0</v>
          </cell>
          <cell r="Y82">
            <v>4797232.5834984668</v>
          </cell>
          <cell r="Z82">
            <v>53047.487802854397</v>
          </cell>
          <cell r="AA82">
            <v>47480.775978044803</v>
          </cell>
          <cell r="AB82">
            <v>47480.775978044803</v>
          </cell>
          <cell r="AC82"/>
          <cell r="AD82">
            <v>0</v>
          </cell>
          <cell r="AE82">
            <v>0</v>
          </cell>
          <cell r="AF82">
            <v>0</v>
          </cell>
          <cell r="AG82"/>
          <cell r="AH82"/>
          <cell r="AI82"/>
          <cell r="AJ82">
            <v>0</v>
          </cell>
        </row>
        <row r="83">
          <cell r="J83" t="str">
            <v>Annuität</v>
          </cell>
          <cell r="K83"/>
          <cell r="M83">
            <v>845912.14648613974</v>
          </cell>
          <cell r="N83">
            <v>6630.9182112283297</v>
          </cell>
          <cell r="O83">
            <v>101021.26852487396</v>
          </cell>
          <cell r="P83"/>
          <cell r="Q83">
            <v>0</v>
          </cell>
          <cell r="R83">
            <v>0</v>
          </cell>
          <cell r="S83">
            <v>0</v>
          </cell>
          <cell r="T83"/>
          <cell r="U83"/>
          <cell r="V83"/>
          <cell r="W83">
            <v>0</v>
          </cell>
          <cell r="Y83">
            <v>4797232.5834984649</v>
          </cell>
          <cell r="Z83">
            <v>53047.487802854368</v>
          </cell>
          <cell r="AA83">
            <v>47480.775978044781</v>
          </cell>
          <cell r="AB83">
            <v>47480.775978044781</v>
          </cell>
          <cell r="AC83"/>
          <cell r="AD83">
            <v>0</v>
          </cell>
          <cell r="AE83">
            <v>0</v>
          </cell>
          <cell r="AF83">
            <v>0</v>
          </cell>
          <cell r="AG83"/>
          <cell r="AH83"/>
          <cell r="AI83"/>
          <cell r="AJ83">
            <v>0</v>
          </cell>
        </row>
        <row r="84">
          <cell r="J84"/>
          <cell r="K84"/>
          <cell r="M84"/>
          <cell r="N84"/>
          <cell r="O84"/>
          <cell r="P84"/>
          <cell r="Q84"/>
          <cell r="R84"/>
          <cell r="S84"/>
          <cell r="T84"/>
          <cell r="U84"/>
          <cell r="V84"/>
          <cell r="W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</row>
        <row r="85">
          <cell r="M85"/>
          <cell r="N85"/>
          <cell r="O85"/>
          <cell r="P85"/>
          <cell r="Q85"/>
          <cell r="R85"/>
          <cell r="S85"/>
          <cell r="T85"/>
          <cell r="U85"/>
          <cell r="V85"/>
          <cell r="W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</row>
        <row r="86">
          <cell r="M86"/>
          <cell r="N86"/>
          <cell r="O86"/>
          <cell r="P86"/>
          <cell r="Q86"/>
          <cell r="R86"/>
          <cell r="S86"/>
          <cell r="T86"/>
          <cell r="U86"/>
          <cell r="V86"/>
          <cell r="W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</row>
        <row r="87">
          <cell r="J87" t="str">
            <v>Wärmegestehungskosten spezifisch je Komponente</v>
          </cell>
          <cell r="K87" t="str">
            <v>ct/kWh</v>
          </cell>
          <cell r="M87">
            <v>-4.4503203538723444</v>
          </cell>
          <cell r="N87">
            <v>8.8082937130793297</v>
          </cell>
          <cell r="O87">
            <v>6.9753272775609139</v>
          </cell>
          <cell r="P87"/>
          <cell r="Q87">
            <v>0</v>
          </cell>
          <cell r="R87">
            <v>6.132837330900295</v>
          </cell>
          <cell r="S87">
            <v>0</v>
          </cell>
          <cell r="T87"/>
          <cell r="U87"/>
          <cell r="V87"/>
          <cell r="W87">
            <v>0</v>
          </cell>
          <cell r="X87"/>
          <cell r="Y87">
            <v>-4.3827271029431492</v>
          </cell>
          <cell r="Z87">
            <v>5.4823265995973509</v>
          </cell>
          <cell r="AA87">
            <v>5.6526545461152002</v>
          </cell>
          <cell r="AB87">
            <v>5.6526545461152002</v>
          </cell>
          <cell r="AC87"/>
          <cell r="AD87">
            <v>5.9499077146302763</v>
          </cell>
          <cell r="AE87">
            <v>0</v>
          </cell>
          <cell r="AF87">
            <v>780.4227308052341</v>
          </cell>
          <cell r="AG87"/>
          <cell r="AH87"/>
          <cell r="AI87"/>
          <cell r="AJ87">
            <v>0</v>
          </cell>
        </row>
        <row r="88">
          <cell r="J88" t="str">
            <v>Wärmekosten absolut je Komponente</v>
          </cell>
          <cell r="K88" t="str">
            <v>ct/a</v>
          </cell>
          <cell r="L88"/>
          <cell r="M88">
            <v>-84591.214648613983</v>
          </cell>
          <cell r="N88">
            <v>1894.9350590353397</v>
          </cell>
          <cell r="O88">
            <v>16962.705555308476</v>
          </cell>
          <cell r="P88"/>
          <cell r="Q88">
            <v>0</v>
          </cell>
          <cell r="R88">
            <v>87376.851665847586</v>
          </cell>
          <cell r="S88">
            <v>0</v>
          </cell>
          <cell r="T88"/>
          <cell r="U88"/>
          <cell r="V88"/>
          <cell r="W88">
            <v>0</v>
          </cell>
          <cell r="Y88">
            <v>-479723.25834984641</v>
          </cell>
          <cell r="Z88">
            <v>7801.3946098398274</v>
          </cell>
          <cell r="AA88">
            <v>7199.673042296009</v>
          </cell>
          <cell r="AB88">
            <v>7199.673042296009</v>
          </cell>
          <cell r="AC88"/>
          <cell r="AD88">
            <v>244299.74791642922</v>
          </cell>
          <cell r="AE88">
            <v>0</v>
          </cell>
          <cell r="AF88">
            <v>7158.0372869456078</v>
          </cell>
          <cell r="AG88"/>
          <cell r="AH88"/>
          <cell r="AI88"/>
          <cell r="AJ88">
            <v>0</v>
          </cell>
        </row>
        <row r="90">
          <cell r="J90" t="str">
            <v>Wärmegestehungskosten spezifisch nach Art</v>
          </cell>
          <cell r="K90" t="str">
            <v>ct/kWh</v>
          </cell>
          <cell r="L90"/>
          <cell r="M90"/>
          <cell r="N90">
            <v>7.1243018026940828</v>
          </cell>
          <cell r="O90"/>
          <cell r="P90"/>
          <cell r="Q90">
            <v>6.132837330900295</v>
          </cell>
          <cell r="R90"/>
          <cell r="S90"/>
          <cell r="T90"/>
          <cell r="U90"/>
          <cell r="V90"/>
          <cell r="W90"/>
          <cell r="X90"/>
          <cell r="Y90"/>
          <cell r="Z90">
            <v>5.5916078042216348</v>
          </cell>
          <cell r="AA90"/>
          <cell r="AB90"/>
          <cell r="AC90"/>
          <cell r="AD90">
            <v>6.1228735927718692</v>
          </cell>
          <cell r="AE90"/>
          <cell r="AF90"/>
          <cell r="AG90"/>
          <cell r="AH90"/>
          <cell r="AI90"/>
          <cell r="AJ90"/>
        </row>
        <row r="91">
          <cell r="J91"/>
          <cell r="K91"/>
          <cell r="L91"/>
          <cell r="M91"/>
        </row>
        <row r="92">
          <cell r="J92" t="str">
            <v>Wärmegestehungskosten spezifisch Gesamt</v>
          </cell>
          <cell r="K92" t="str">
            <v>ct/kWh</v>
          </cell>
          <cell r="N92">
            <v>6.2881766470174236</v>
          </cell>
          <cell r="O92"/>
          <cell r="P92"/>
          <cell r="Q92"/>
          <cell r="R92"/>
          <cell r="S92"/>
          <cell r="T92"/>
          <cell r="U92"/>
          <cell r="V92"/>
          <cell r="W92"/>
          <cell r="X92"/>
          <cell r="Y92"/>
          <cell r="Z92">
            <v>6.0760403448456044</v>
          </cell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</row>
        <row r="94">
          <cell r="J94" t="str">
            <v>Ersatzinvestitionen</v>
          </cell>
        </row>
        <row r="95">
          <cell r="J95" t="str">
            <v>k</v>
          </cell>
          <cell r="K95"/>
          <cell r="L95"/>
          <cell r="M95"/>
          <cell r="N95"/>
          <cell r="O95"/>
          <cell r="P95"/>
          <cell r="Q95"/>
          <cell r="R95"/>
          <cell r="S95"/>
          <cell r="T95"/>
          <cell r="U95"/>
          <cell r="V95"/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</row>
        <row r="96">
          <cell r="J96">
            <v>1</v>
          </cell>
          <cell r="K96"/>
          <cell r="L96"/>
          <cell r="M96"/>
          <cell r="N96">
            <v>52070.208365513616</v>
          </cell>
          <cell r="O96">
            <v>368173.19046322757</v>
          </cell>
          <cell r="P96"/>
          <cell r="Q96">
            <v>691048.38287222083</v>
          </cell>
          <cell r="R96">
            <v>978345.34945520887</v>
          </cell>
          <cell r="S96">
            <v>159964.9034426437</v>
          </cell>
          <cell r="T96"/>
          <cell r="U96"/>
          <cell r="V96"/>
          <cell r="W96"/>
          <cell r="X96"/>
          <cell r="Y96"/>
          <cell r="Z96">
            <v>127558.73027852371</v>
          </cell>
          <cell r="AA96">
            <v>127558.73027852371</v>
          </cell>
          <cell r="AB96">
            <v>127558.73027852371</v>
          </cell>
          <cell r="AC96"/>
          <cell r="AD96">
            <v>2602095.7626670045</v>
          </cell>
          <cell r="AE96">
            <v>44079.217837528493</v>
          </cell>
          <cell r="AF96">
            <v>216841.31355558371</v>
          </cell>
          <cell r="AG96"/>
          <cell r="AH96"/>
          <cell r="AI96"/>
          <cell r="AJ96"/>
        </row>
        <row r="97">
          <cell r="J97">
            <v>2</v>
          </cell>
          <cell r="K97"/>
          <cell r="L97"/>
          <cell r="M97"/>
          <cell r="N97">
            <v>0</v>
          </cell>
          <cell r="O97">
            <v>0</v>
          </cell>
          <cell r="P97"/>
          <cell r="Q97">
            <v>0</v>
          </cell>
          <cell r="R97">
            <v>0</v>
          </cell>
          <cell r="S97">
            <v>0</v>
          </cell>
          <cell r="T97"/>
          <cell r="U97"/>
          <cell r="V97"/>
          <cell r="W97"/>
          <cell r="X97"/>
          <cell r="Y97"/>
          <cell r="Z97">
            <v>0</v>
          </cell>
          <cell r="AA97">
            <v>0</v>
          </cell>
          <cell r="AB97">
            <v>0</v>
          </cell>
          <cell r="AC97"/>
          <cell r="AD97">
            <v>0</v>
          </cell>
          <cell r="AE97">
            <v>0</v>
          </cell>
          <cell r="AF97">
            <v>0</v>
          </cell>
          <cell r="AG97"/>
          <cell r="AH97"/>
          <cell r="AI97"/>
          <cell r="AJ97"/>
        </row>
        <row r="98">
          <cell r="J98">
            <v>3</v>
          </cell>
          <cell r="K98"/>
          <cell r="L98"/>
          <cell r="M98"/>
          <cell r="N98">
            <v>0</v>
          </cell>
          <cell r="O98">
            <v>0</v>
          </cell>
          <cell r="P98"/>
          <cell r="Q98">
            <v>0</v>
          </cell>
          <cell r="R98">
            <v>0</v>
          </cell>
          <cell r="S98">
            <v>0</v>
          </cell>
          <cell r="T98"/>
          <cell r="U98"/>
          <cell r="V98"/>
          <cell r="W98"/>
          <cell r="X98"/>
          <cell r="Y98"/>
          <cell r="Z98">
            <v>0</v>
          </cell>
          <cell r="AA98">
            <v>0</v>
          </cell>
          <cell r="AB98">
            <v>0</v>
          </cell>
          <cell r="AC98"/>
          <cell r="AD98">
            <v>0</v>
          </cell>
          <cell r="AE98">
            <v>0</v>
          </cell>
          <cell r="AF98">
            <v>0</v>
          </cell>
          <cell r="AG98"/>
          <cell r="AH98"/>
          <cell r="AI98"/>
          <cell r="AJ98"/>
        </row>
        <row r="99">
          <cell r="J99">
            <v>4</v>
          </cell>
          <cell r="K99"/>
          <cell r="L99"/>
          <cell r="M99"/>
          <cell r="N99">
            <v>0</v>
          </cell>
          <cell r="O99">
            <v>0</v>
          </cell>
          <cell r="P99"/>
          <cell r="Q99">
            <v>0</v>
          </cell>
          <cell r="R99">
            <v>0</v>
          </cell>
          <cell r="S99">
            <v>0</v>
          </cell>
          <cell r="T99"/>
          <cell r="U99"/>
          <cell r="V99"/>
          <cell r="W99"/>
          <cell r="X99"/>
          <cell r="Y99"/>
          <cell r="Z99">
            <v>0</v>
          </cell>
          <cell r="AA99">
            <v>0</v>
          </cell>
          <cell r="AB99">
            <v>0</v>
          </cell>
          <cell r="AC99"/>
          <cell r="AD99">
            <v>0</v>
          </cell>
          <cell r="AE99">
            <v>0</v>
          </cell>
          <cell r="AF99">
            <v>0</v>
          </cell>
          <cell r="AG99"/>
          <cell r="AH99"/>
          <cell r="AI99"/>
          <cell r="AJ99"/>
        </row>
        <row r="100">
          <cell r="J100">
            <v>5</v>
          </cell>
          <cell r="K100"/>
          <cell r="L100"/>
          <cell r="M100"/>
          <cell r="N100">
            <v>0</v>
          </cell>
          <cell r="O100">
            <v>0</v>
          </cell>
          <cell r="P100"/>
          <cell r="Q100">
            <v>0</v>
          </cell>
          <cell r="R100">
            <v>0</v>
          </cell>
          <cell r="S100">
            <v>0</v>
          </cell>
          <cell r="T100"/>
          <cell r="U100"/>
          <cell r="V100"/>
          <cell r="W100"/>
          <cell r="X100"/>
          <cell r="Y100"/>
          <cell r="Z100">
            <v>0</v>
          </cell>
          <cell r="AA100">
            <v>0</v>
          </cell>
          <cell r="AB100">
            <v>0</v>
          </cell>
          <cell r="AC100"/>
          <cell r="AD100">
            <v>0</v>
          </cell>
          <cell r="AE100">
            <v>0</v>
          </cell>
          <cell r="AF100">
            <v>0</v>
          </cell>
          <cell r="AG100"/>
          <cell r="AH100"/>
          <cell r="AI100"/>
          <cell r="AJ100"/>
        </row>
        <row r="101">
          <cell r="J101">
            <v>6</v>
          </cell>
          <cell r="K101"/>
          <cell r="L101"/>
          <cell r="M101"/>
          <cell r="N101">
            <v>0</v>
          </cell>
          <cell r="O101">
            <v>0</v>
          </cell>
          <cell r="P101"/>
          <cell r="Q101">
            <v>0</v>
          </cell>
          <cell r="R101">
            <v>0</v>
          </cell>
          <cell r="S101">
            <v>0</v>
          </cell>
          <cell r="T101"/>
          <cell r="U101"/>
          <cell r="V101"/>
          <cell r="W101"/>
          <cell r="X101"/>
          <cell r="Y101"/>
          <cell r="Z101">
            <v>0</v>
          </cell>
          <cell r="AA101">
            <v>0</v>
          </cell>
          <cell r="AB101">
            <v>0</v>
          </cell>
          <cell r="AC101"/>
          <cell r="AD101">
            <v>0</v>
          </cell>
          <cell r="AE101">
            <v>0</v>
          </cell>
          <cell r="AF101">
            <v>0</v>
          </cell>
          <cell r="AG101"/>
          <cell r="AH101"/>
          <cell r="AI101"/>
          <cell r="AJ101"/>
        </row>
        <row r="102">
          <cell r="J102">
            <v>7</v>
          </cell>
          <cell r="K102"/>
          <cell r="L102"/>
          <cell r="M102"/>
          <cell r="N102">
            <v>0</v>
          </cell>
          <cell r="O102">
            <v>0</v>
          </cell>
          <cell r="P102"/>
          <cell r="Q102">
            <v>0</v>
          </cell>
          <cell r="R102">
            <v>0</v>
          </cell>
          <cell r="S102">
            <v>0</v>
          </cell>
          <cell r="T102"/>
          <cell r="U102"/>
          <cell r="V102"/>
          <cell r="W102"/>
          <cell r="X102"/>
          <cell r="Y102"/>
          <cell r="Z102">
            <v>0</v>
          </cell>
          <cell r="AA102">
            <v>0</v>
          </cell>
          <cell r="AB102">
            <v>0</v>
          </cell>
          <cell r="AC102"/>
          <cell r="AD102">
            <v>0</v>
          </cell>
          <cell r="AE102">
            <v>0</v>
          </cell>
          <cell r="AF102">
            <v>0</v>
          </cell>
          <cell r="AG102"/>
          <cell r="AH102"/>
          <cell r="AI102"/>
          <cell r="AJ102"/>
        </row>
        <row r="103">
          <cell r="J103">
            <v>8</v>
          </cell>
          <cell r="K103"/>
          <cell r="L103"/>
          <cell r="M103"/>
          <cell r="N103">
            <v>0</v>
          </cell>
          <cell r="O103">
            <v>0</v>
          </cell>
          <cell r="P103"/>
          <cell r="Q103">
            <v>0</v>
          </cell>
          <cell r="R103">
            <v>0</v>
          </cell>
          <cell r="S103">
            <v>0</v>
          </cell>
          <cell r="T103"/>
          <cell r="U103"/>
          <cell r="V103"/>
          <cell r="W103"/>
          <cell r="X103"/>
          <cell r="Y103"/>
          <cell r="Z103">
            <v>0</v>
          </cell>
          <cell r="AA103">
            <v>0</v>
          </cell>
          <cell r="AB103">
            <v>0</v>
          </cell>
          <cell r="AC103"/>
          <cell r="AD103">
            <v>0</v>
          </cell>
          <cell r="AE103">
            <v>0</v>
          </cell>
          <cell r="AF103">
            <v>0</v>
          </cell>
          <cell r="AG103"/>
          <cell r="AH103"/>
          <cell r="AI103"/>
          <cell r="AJ103"/>
        </row>
        <row r="104">
          <cell r="J104">
            <v>9</v>
          </cell>
          <cell r="K104"/>
          <cell r="L104"/>
          <cell r="M104"/>
          <cell r="N104">
            <v>0</v>
          </cell>
          <cell r="O104">
            <v>0</v>
          </cell>
          <cell r="P104"/>
          <cell r="Q104">
            <v>0</v>
          </cell>
          <cell r="R104">
            <v>0</v>
          </cell>
          <cell r="S104">
            <v>0</v>
          </cell>
          <cell r="T104"/>
          <cell r="U104"/>
          <cell r="V104"/>
          <cell r="W104"/>
          <cell r="X104"/>
          <cell r="Y104"/>
          <cell r="Z104">
            <v>0</v>
          </cell>
          <cell r="AA104">
            <v>0</v>
          </cell>
          <cell r="AB104">
            <v>0</v>
          </cell>
          <cell r="AC104"/>
          <cell r="AD104">
            <v>0</v>
          </cell>
          <cell r="AE104">
            <v>0</v>
          </cell>
          <cell r="AF104">
            <v>0</v>
          </cell>
          <cell r="AG104"/>
          <cell r="AH104"/>
          <cell r="AI104"/>
          <cell r="AJ104"/>
        </row>
        <row r="105">
          <cell r="J105">
            <v>10</v>
          </cell>
          <cell r="K105"/>
          <cell r="L105"/>
          <cell r="M105"/>
          <cell r="N105">
            <v>0</v>
          </cell>
          <cell r="O105">
            <v>0</v>
          </cell>
          <cell r="P105"/>
          <cell r="Q105">
            <v>0</v>
          </cell>
          <cell r="R105">
            <v>0</v>
          </cell>
          <cell r="S105">
            <v>0</v>
          </cell>
          <cell r="T105"/>
          <cell r="U105"/>
          <cell r="V105"/>
          <cell r="W105"/>
          <cell r="X105"/>
          <cell r="Y105"/>
          <cell r="Z105">
            <v>0</v>
          </cell>
          <cell r="AA105">
            <v>0</v>
          </cell>
          <cell r="AB105">
            <v>0</v>
          </cell>
          <cell r="AC105"/>
          <cell r="AD105">
            <v>0</v>
          </cell>
          <cell r="AE105">
            <v>0</v>
          </cell>
          <cell r="AF105">
            <v>0</v>
          </cell>
          <cell r="AG105"/>
          <cell r="AH105"/>
          <cell r="AI105"/>
          <cell r="AJ105"/>
        </row>
        <row r="106"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  <cell r="Z106"/>
          <cell r="AA106"/>
          <cell r="AB106"/>
          <cell r="AC106"/>
          <cell r="AD106"/>
          <cell r="AE106"/>
          <cell r="AF106"/>
          <cell r="AG106"/>
          <cell r="AH106"/>
          <cell r="AI106"/>
          <cell r="AJ106"/>
        </row>
        <row r="107">
          <cell r="J107"/>
          <cell r="K107"/>
          <cell r="L107"/>
          <cell r="M107"/>
          <cell r="N107">
            <v>52070.208365513616</v>
          </cell>
          <cell r="O107">
            <v>368173.19046322757</v>
          </cell>
          <cell r="P107"/>
          <cell r="Q107">
            <v>691048.38287222083</v>
          </cell>
          <cell r="R107">
            <v>978345.34945520887</v>
          </cell>
          <cell r="S107">
            <v>159964.9034426437</v>
          </cell>
          <cell r="T107"/>
          <cell r="U107"/>
          <cell r="V107"/>
          <cell r="W107"/>
          <cell r="X107"/>
          <cell r="Y107"/>
          <cell r="Z107">
            <v>127558.73027852371</v>
          </cell>
          <cell r="AA107">
            <v>127558.73027852371</v>
          </cell>
          <cell r="AB107">
            <v>127558.73027852371</v>
          </cell>
          <cell r="AC107"/>
          <cell r="AD107">
            <v>2602095.7626670045</v>
          </cell>
          <cell r="AE107">
            <v>44079.217837528493</v>
          </cell>
          <cell r="AF107">
            <v>216841.31355558371</v>
          </cell>
          <cell r="AG107"/>
          <cell r="AH107"/>
          <cell r="AI107"/>
          <cell r="AJ107"/>
        </row>
        <row r="111">
          <cell r="L111"/>
          <cell r="M111"/>
          <cell r="N111" t="str">
            <v>chp_pr_gas_1</v>
          </cell>
          <cell r="O111" t="str">
            <v>chp_pr_gas_2</v>
          </cell>
          <cell r="P111" t="str">
            <v>boiler_pr_1</v>
          </cell>
          <cell r="Q111" t="str">
            <v>boiler_pr_2</v>
          </cell>
          <cell r="R111" t="str">
            <v>boiler_pr_3</v>
          </cell>
          <cell r="S111" t="str">
            <v>chp_sch_kuhheide</v>
          </cell>
          <cell r="T111" t="str">
            <v>pth_pr</v>
          </cell>
          <cell r="U111"/>
          <cell r="V111"/>
          <cell r="W111"/>
          <cell r="X111" t="str">
            <v>chp_sch_m_turbine1</v>
          </cell>
          <cell r="Y111"/>
          <cell r="Z111" t="str">
            <v>chp_sch_m_turbine2</v>
          </cell>
          <cell r="AA111" t="str">
            <v>boiler_sch_1</v>
          </cell>
          <cell r="AB111" t="str">
            <v>boiler_sch_2</v>
          </cell>
          <cell r="AC111" t="str">
            <v>boiler_sch_contract</v>
          </cell>
          <cell r="AG111" t="e">
            <v>#REF!</v>
          </cell>
          <cell r="AH111"/>
          <cell r="AI111"/>
          <cell r="AJ111"/>
        </row>
        <row r="112">
          <cell r="L112" t="str">
            <v>Wärmegestehungskosten spezifisch je Komponente</v>
          </cell>
          <cell r="M112"/>
          <cell r="N112">
            <v>8.8082937130793297</v>
          </cell>
          <cell r="O112">
            <v>6.9753272775609139</v>
          </cell>
          <cell r="P112">
            <v>0</v>
          </cell>
          <cell r="Q112">
            <v>6.132837330900295</v>
          </cell>
          <cell r="R112">
            <v>0</v>
          </cell>
          <cell r="S112">
            <v>5.4823265995973509</v>
          </cell>
          <cell r="T112">
            <v>0</v>
          </cell>
          <cell r="U112"/>
          <cell r="V112"/>
          <cell r="W112"/>
          <cell r="X112">
            <v>5.6526545461152002</v>
          </cell>
          <cell r="Y112"/>
          <cell r="Z112">
            <v>5.6526545461152002</v>
          </cell>
          <cell r="AA112">
            <v>5.9499077146302763</v>
          </cell>
          <cell r="AB112">
            <v>0</v>
          </cell>
          <cell r="AC112">
            <v>780.4227308052341</v>
          </cell>
          <cell r="AG112" t="e">
            <v>#REF!</v>
          </cell>
          <cell r="AH112"/>
          <cell r="AI112"/>
          <cell r="AJ112"/>
        </row>
        <row r="113">
          <cell r="L113"/>
          <cell r="M113"/>
          <cell r="N113"/>
          <cell r="O113"/>
          <cell r="P113"/>
          <cell r="Q113"/>
          <cell r="R113"/>
          <cell r="S113"/>
          <cell r="T113"/>
          <cell r="U113"/>
          <cell r="V113"/>
          <cell r="W113"/>
          <cell r="X113"/>
          <cell r="Y113"/>
          <cell r="Z113"/>
          <cell r="AA113"/>
          <cell r="AB113"/>
          <cell r="AC113"/>
          <cell r="AG113"/>
          <cell r="AH113"/>
          <cell r="AI113"/>
          <cell r="AJ113"/>
        </row>
        <row r="114">
          <cell r="L114" t="str">
            <v>Wärmegestehungskosten spezifisch nach Art</v>
          </cell>
          <cell r="M114"/>
          <cell r="N114">
            <v>7.1243018026940828</v>
          </cell>
          <cell r="O114"/>
          <cell r="P114">
            <v>6.132837330900295</v>
          </cell>
          <cell r="Q114"/>
          <cell r="R114"/>
          <cell r="S114">
            <v>5.5916078042216348</v>
          </cell>
          <cell r="T114">
            <v>0</v>
          </cell>
          <cell r="U114"/>
          <cell r="V114"/>
          <cell r="W114"/>
          <cell r="X114"/>
          <cell r="Y114"/>
          <cell r="Z114"/>
          <cell r="AA114">
            <v>6.1228735927718692</v>
          </cell>
          <cell r="AB114"/>
          <cell r="AC114"/>
          <cell r="AG114" t="e">
            <v>#REF!</v>
          </cell>
          <cell r="AH114"/>
          <cell r="AI114"/>
          <cell r="AJ114"/>
        </row>
        <row r="115">
          <cell r="L115" t="str">
            <v>Wärmegestehungskosten spezifisch Gesamt</v>
          </cell>
          <cell r="M115"/>
          <cell r="N115">
            <v>6.2881766470174236</v>
          </cell>
          <cell r="O115"/>
          <cell r="P115"/>
          <cell r="Q115"/>
          <cell r="R115"/>
          <cell r="S115">
            <v>6.0760403448456044</v>
          </cell>
          <cell r="T115"/>
          <cell r="U115"/>
          <cell r="V115"/>
          <cell r="W115"/>
          <cell r="X115"/>
          <cell r="Y115"/>
          <cell r="Z115"/>
          <cell r="AA115"/>
          <cell r="AB115"/>
          <cell r="AC115"/>
          <cell r="AG115"/>
          <cell r="AH115"/>
          <cell r="AI115"/>
          <cell r="AJ115"/>
        </row>
        <row r="117">
          <cell r="AM117" t="str">
            <v>Wärmegestehungskosten spezifisch je Komponente</v>
          </cell>
          <cell r="AN117" t="str">
            <v>Wärmegestehungskosten spezifisch nach Art</v>
          </cell>
          <cell r="AO117" t="str">
            <v>Wärmegestehungskosten spezifisch Gesamt</v>
          </cell>
        </row>
        <row r="118">
          <cell r="AL118" t="str">
            <v>chp_pr_gas_1</v>
          </cell>
          <cell r="AM118">
            <v>13.898915623581564</v>
          </cell>
          <cell r="AN118">
            <v>10.001717678807168</v>
          </cell>
          <cell r="AO118">
            <v>6.4741774468967552</v>
          </cell>
        </row>
        <row r="119">
          <cell r="AL119" t="str">
            <v>chp_pr_gas_2</v>
          </cell>
          <cell r="AM119">
            <v>9.6576316610241655</v>
          </cell>
          <cell r="AN119"/>
          <cell r="AO119"/>
        </row>
        <row r="120">
          <cell r="AL120" t="str">
            <v>boiler_pr_1</v>
          </cell>
          <cell r="AM120">
            <v>0</v>
          </cell>
          <cell r="AN120">
            <v>6.2297087128096011</v>
          </cell>
          <cell r="AO120"/>
        </row>
        <row r="121">
          <cell r="AL121" t="str">
            <v>boiler_pr_2</v>
          </cell>
          <cell r="AM121">
            <v>6.2297087128096011</v>
          </cell>
          <cell r="AN121"/>
          <cell r="AO121"/>
        </row>
        <row r="122">
          <cell r="AL122" t="str">
            <v>boiler_pr_3</v>
          </cell>
          <cell r="AM122">
            <v>0</v>
          </cell>
          <cell r="AN122"/>
          <cell r="AO122"/>
        </row>
        <row r="123">
          <cell r="AL123" t="str">
            <v>chp_sch_kuhheide</v>
          </cell>
          <cell r="AM123">
            <v>11.596430210251063</v>
          </cell>
          <cell r="AN123">
            <v>12.297459873924304</v>
          </cell>
          <cell r="AO123">
            <v>5.757448361978831</v>
          </cell>
        </row>
        <row r="124">
          <cell r="AL124" t="str">
            <v>chp_sch_m_turbine1</v>
          </cell>
          <cell r="AM124">
            <v>12.709520125052244</v>
          </cell>
          <cell r="AN124"/>
          <cell r="AO124"/>
        </row>
        <row r="125">
          <cell r="AL125" t="str">
            <v>chp_sch_m_turbine2</v>
          </cell>
          <cell r="AM125">
            <v>12.699683295648997</v>
          </cell>
          <cell r="AN125"/>
          <cell r="AO125"/>
        </row>
        <row r="126">
          <cell r="AL126" t="str">
            <v>boiler_sch_1</v>
          </cell>
          <cell r="AM126">
            <v>5.5013927458938126</v>
          </cell>
          <cell r="AN126">
            <v>5.6781636993372597</v>
          </cell>
          <cell r="AO126"/>
        </row>
        <row r="127">
          <cell r="AL127" t="str">
            <v>boiler_sch_2</v>
          </cell>
          <cell r="AM127">
            <v>498.93963605869129</v>
          </cell>
          <cell r="AN127"/>
          <cell r="AO127"/>
        </row>
        <row r="128">
          <cell r="AL128" t="str">
            <v>boiler_sch_contract</v>
          </cell>
          <cell r="AM128">
            <v>168.34111511158795</v>
          </cell>
          <cell r="AN128"/>
          <cell r="AO128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ärmegestehungskosten"/>
      <sheetName val="Modell_Skizze"/>
      <sheetName val="Cost_Flows"/>
      <sheetName val="Cost"/>
      <sheetName val="Flow_TS_Werte"/>
      <sheetName val="Flow_Vergleich"/>
      <sheetName val="Flows Overview"/>
      <sheetName val="Wirtsch_Bsp"/>
    </sheetNames>
    <sheetDataSet>
      <sheetData sheetId="0">
        <row r="4">
          <cell r="M4" t="str">
            <v>chp_pr_ee</v>
          </cell>
          <cell r="N4" t="str">
            <v>chp_pr_gas_1</v>
          </cell>
          <cell r="O4" t="str">
            <v>chp_pr_gas_2</v>
          </cell>
          <cell r="Q4" t="str">
            <v>boiler_pr_1</v>
          </cell>
          <cell r="R4" t="str">
            <v>boiler_pr_2</v>
          </cell>
          <cell r="S4" t="str">
            <v>boiler_pr_3</v>
          </cell>
          <cell r="U4" t="str">
            <v>cs_to_pth_pr</v>
          </cell>
          <cell r="V4" t="str">
            <v>flex_to_pth_pr</v>
          </cell>
          <cell r="W4" t="str">
            <v>pth_pr</v>
          </cell>
          <cell r="Y4" t="str">
            <v>chp_pck_waste</v>
          </cell>
          <cell r="Z4" t="str">
            <v>chp_sch_kuhheide</v>
          </cell>
          <cell r="AA4" t="str">
            <v>chp_sch_m_turbine1</v>
          </cell>
          <cell r="AB4" t="str">
            <v>chp_sch_m_turbine2</v>
          </cell>
          <cell r="AD4" t="str">
            <v>boiler_sch_1</v>
          </cell>
          <cell r="AE4" t="str">
            <v>boiler_sch_2</v>
          </cell>
          <cell r="AF4" t="str">
            <v>boiler_sch_contract</v>
          </cell>
          <cell r="AH4" t="str">
            <v>cs_to_pth_sch</v>
          </cell>
          <cell r="AI4" t="str">
            <v>flex_to_pth_sch</v>
          </cell>
          <cell r="AJ4" t="str">
            <v>pth_sch</v>
          </cell>
        </row>
        <row r="5">
          <cell r="J5" t="str">
            <v>Anlagenparameter</v>
          </cell>
        </row>
        <row r="6">
          <cell r="J6" t="str">
            <v>P_el</v>
          </cell>
          <cell r="M6">
            <v>3.0570000000000004</v>
          </cell>
          <cell r="N6">
            <v>2.1999999999999999E-2</v>
          </cell>
          <cell r="O6">
            <v>0.4</v>
          </cell>
          <cell r="Q6">
            <v>8.64</v>
          </cell>
          <cell r="R6">
            <v>12.231999999999999</v>
          </cell>
          <cell r="S6">
            <v>2</v>
          </cell>
          <cell r="W6">
            <v>2</v>
          </cell>
          <cell r="Y6">
            <v>200.13300000000001</v>
          </cell>
          <cell r="Z6">
            <v>0.1</v>
          </cell>
          <cell r="AA6">
            <v>0.1</v>
          </cell>
          <cell r="AB6">
            <v>0.1</v>
          </cell>
          <cell r="AD6">
            <v>36.6</v>
          </cell>
          <cell r="AE6">
            <v>0.62</v>
          </cell>
          <cell r="AF6">
            <v>3.05</v>
          </cell>
          <cell r="AJ6">
            <v>5</v>
          </cell>
        </row>
        <row r="7">
          <cell r="J7" t="str">
            <v>P_th</v>
          </cell>
          <cell r="M7">
            <v>2.778</v>
          </cell>
          <cell r="N7">
            <v>0.05</v>
          </cell>
          <cell r="O7">
            <v>0.5</v>
          </cell>
          <cell r="Q7">
            <v>8.64</v>
          </cell>
          <cell r="R7">
            <v>12.231999999999999</v>
          </cell>
          <cell r="S7">
            <v>2</v>
          </cell>
          <cell r="W7">
            <v>2</v>
          </cell>
          <cell r="Y7">
            <v>18.398</v>
          </cell>
          <cell r="Z7">
            <v>0.16200000000000001</v>
          </cell>
          <cell r="AA7">
            <v>0.14499999999999999</v>
          </cell>
          <cell r="AB7">
            <v>0.14499999999999999</v>
          </cell>
          <cell r="AD7">
            <v>36.6</v>
          </cell>
          <cell r="AE7">
            <v>0.62</v>
          </cell>
          <cell r="AF7">
            <v>3.05</v>
          </cell>
          <cell r="AJ7">
            <v>5</v>
          </cell>
        </row>
        <row r="9">
          <cell r="J9" t="str">
            <v>Eingesetzte Leistungen</v>
          </cell>
        </row>
        <row r="10">
          <cell r="J10" t="str">
            <v>P_el</v>
          </cell>
          <cell r="K10" t="str">
            <v>MW</v>
          </cell>
          <cell r="M10">
            <v>1.9824225</v>
          </cell>
          <cell r="N10">
            <v>2.1999999999999999E-2</v>
          </cell>
          <cell r="O10">
            <v>0.4</v>
          </cell>
          <cell r="Y10">
            <v>12.8786</v>
          </cell>
          <cell r="Z10">
            <v>9.7651567999999994E-2</v>
          </cell>
          <cell r="AA10">
            <v>8.7404180999999997E-2</v>
          </cell>
          <cell r="AB10">
            <v>8.7404180999999997E-2</v>
          </cell>
        </row>
        <row r="11">
          <cell r="J11" t="str">
            <v>P_th</v>
          </cell>
          <cell r="K11" t="str">
            <v>MW</v>
          </cell>
          <cell r="M11">
            <v>2.778</v>
          </cell>
          <cell r="N11">
            <v>4.5051195000000002E-2</v>
          </cell>
          <cell r="O11">
            <v>0.49230769000000002</v>
          </cell>
          <cell r="Q11">
            <v>0</v>
          </cell>
          <cell r="R11">
            <v>9.9659043999999994</v>
          </cell>
          <cell r="S11">
            <v>0</v>
          </cell>
          <cell r="W11">
            <v>2</v>
          </cell>
          <cell r="Y11">
            <v>18.398</v>
          </cell>
          <cell r="Z11">
            <v>0.16200000000000001</v>
          </cell>
          <cell r="AA11">
            <v>0.14499999999999999</v>
          </cell>
          <cell r="AB11">
            <v>0.14499999999999999</v>
          </cell>
          <cell r="AD11">
            <v>36.6</v>
          </cell>
          <cell r="AE11">
            <v>0</v>
          </cell>
          <cell r="AF11">
            <v>2.1059226999999998</v>
          </cell>
          <cell r="AJ11">
            <v>5</v>
          </cell>
        </row>
        <row r="12">
          <cell r="J12" t="str">
            <v>P_Br_in</v>
          </cell>
          <cell r="K12" t="str">
            <v>MW</v>
          </cell>
          <cell r="M12">
            <v>4.8908450999999999</v>
          </cell>
          <cell r="N12">
            <v>7.5085323999999995E-2</v>
          </cell>
          <cell r="O12">
            <v>1.025641</v>
          </cell>
          <cell r="Q12">
            <v>0</v>
          </cell>
          <cell r="R12">
            <v>11.073226999999999</v>
          </cell>
          <cell r="S12">
            <v>0</v>
          </cell>
          <cell r="U12">
            <v>9.9999999999999998E-13</v>
          </cell>
          <cell r="V12">
            <v>2.1052632</v>
          </cell>
          <cell r="Y12">
            <v>36.795999999999999</v>
          </cell>
          <cell r="Z12">
            <v>0.28222997</v>
          </cell>
          <cell r="AA12">
            <v>0.25261324000000002</v>
          </cell>
          <cell r="AB12">
            <v>0.25261324000000002</v>
          </cell>
          <cell r="AD12">
            <v>40.666666999999997</v>
          </cell>
          <cell r="AE12">
            <v>0</v>
          </cell>
          <cell r="AF12">
            <v>2.3399141000000001</v>
          </cell>
          <cell r="AH12">
            <v>9.9999999999999998E-13</v>
          </cell>
          <cell r="AI12">
            <v>5.2631579000000004</v>
          </cell>
        </row>
        <row r="13">
          <cell r="J13" t="str">
            <v>Energiebilanz</v>
          </cell>
        </row>
        <row r="14">
          <cell r="J14" t="str">
            <v>Stromerzeugung</v>
          </cell>
          <cell r="K14" t="str">
            <v>MWh/a</v>
          </cell>
          <cell r="M14">
            <v>13498.562710300001</v>
          </cell>
          <cell r="N14">
            <v>102.917691159</v>
          </cell>
          <cell r="O14">
            <v>1950.87085325</v>
          </cell>
          <cell r="Y14">
            <v>75843.589959799996</v>
          </cell>
          <cell r="Z14">
            <v>856.25149076299999</v>
          </cell>
          <cell r="AA14">
            <v>765.19398264599999</v>
          </cell>
          <cell r="AB14">
            <v>765.20262642299997</v>
          </cell>
        </row>
        <row r="15">
          <cell r="J15" t="str">
            <v>Wärmeerzeugung</v>
          </cell>
          <cell r="K15" t="str">
            <v>MWh/a</v>
          </cell>
          <cell r="M15">
            <v>18915.749308800001</v>
          </cell>
          <cell r="N15">
            <v>210.75295333</v>
          </cell>
          <cell r="O15">
            <v>2401.0718085899998</v>
          </cell>
          <cell r="Q15">
            <v>0</v>
          </cell>
          <cell r="R15">
            <v>13330.233</v>
          </cell>
          <cell r="S15">
            <v>0</v>
          </cell>
          <cell r="W15">
            <v>1044.4110000000001</v>
          </cell>
          <cell r="Y15">
            <v>108347.985651</v>
          </cell>
          <cell r="Z15">
            <v>1420.48657635</v>
          </cell>
          <cell r="AA15">
            <v>1269.42585829</v>
          </cell>
          <cell r="AB15">
            <v>1269.44019796</v>
          </cell>
          <cell r="AD15">
            <v>39161.904000000002</v>
          </cell>
          <cell r="AE15">
            <v>0</v>
          </cell>
          <cell r="AF15">
            <v>4.109</v>
          </cell>
          <cell r="AJ15">
            <v>3023.3139999999999</v>
          </cell>
        </row>
        <row r="16">
          <cell r="J16" t="str">
            <v>Brennstoffverbrauch</v>
          </cell>
          <cell r="K16" t="str">
            <v>MWh/a</v>
          </cell>
          <cell r="M16">
            <v>33302.375691699999</v>
          </cell>
          <cell r="N16">
            <v>351.25491755299998</v>
          </cell>
          <cell r="O16">
            <v>5002.2328360000001</v>
          </cell>
          <cell r="Q16">
            <v>-3.6444444079999999E-10</v>
          </cell>
          <cell r="R16">
            <v>14811.3697297</v>
          </cell>
          <cell r="S16">
            <v>0</v>
          </cell>
          <cell r="U16">
            <v>-2.3400000000000002E-10</v>
          </cell>
          <cell r="V16">
            <v>1099.3797153</v>
          </cell>
          <cell r="Y16">
            <v>216695.97128699999</v>
          </cell>
          <cell r="Z16">
            <v>2474.7153322600002</v>
          </cell>
          <cell r="AA16">
            <v>2211.5433034600001</v>
          </cell>
          <cell r="AB16">
            <v>2211.5682854699999</v>
          </cell>
          <cell r="AD16">
            <v>43513.226437700003</v>
          </cell>
          <cell r="AE16">
            <v>0</v>
          </cell>
          <cell r="AF16">
            <v>4.56547721937</v>
          </cell>
          <cell r="AH16">
            <v>-3.4999999999999998E-10</v>
          </cell>
          <cell r="AI16">
            <v>3182.43584448</v>
          </cell>
        </row>
        <row r="18">
          <cell r="J18" t="str">
            <v>Effizienz_el</v>
          </cell>
          <cell r="M18">
            <v>0.40533332622465934</v>
          </cell>
          <cell r="N18">
            <v>0.29300000089954897</v>
          </cell>
          <cell r="O18">
            <v>0.3900000094377854</v>
          </cell>
          <cell r="Y18">
            <v>0.35000000004314802</v>
          </cell>
          <cell r="Z18">
            <v>0.34599999426238653</v>
          </cell>
          <cell r="AA18">
            <v>0.34599999984121493</v>
          </cell>
          <cell r="AB18">
            <v>0.3459999998419131</v>
          </cell>
        </row>
        <row r="19">
          <cell r="J19" t="str">
            <v>Effizienz_th</v>
          </cell>
          <cell r="M19">
            <v>0.56799999747508712</v>
          </cell>
          <cell r="N19">
            <v>0.60000000796629416</v>
          </cell>
          <cell r="O19">
            <v>0.48000000945777643</v>
          </cell>
          <cell r="R19">
            <v>0.90000001642454441</v>
          </cell>
          <cell r="Y19">
            <v>0.50000000003461065</v>
          </cell>
          <cell r="Z19">
            <v>0.57399999015351788</v>
          </cell>
          <cell r="AA19">
            <v>0.57400000095135373</v>
          </cell>
          <cell r="AB19">
            <v>0.57400000094965187</v>
          </cell>
          <cell r="AD19">
            <v>0.90000000473580144</v>
          </cell>
          <cell r="AF19">
            <v>0.90001544254053023</v>
          </cell>
        </row>
        <row r="21">
          <cell r="J21" t="str">
            <v>Vollbenutzungsstunden</v>
          </cell>
        </row>
        <row r="22">
          <cell r="J22" t="str">
            <v>VBS_el</v>
          </cell>
          <cell r="K22" t="str">
            <v>h/a</v>
          </cell>
          <cell r="M22">
            <v>6809.1250529591953</v>
          </cell>
          <cell r="N22">
            <v>4678.0768708636369</v>
          </cell>
          <cell r="O22">
            <v>4877.1771331249993</v>
          </cell>
          <cell r="Y22">
            <v>5889.1176028294994</v>
          </cell>
          <cell r="Z22">
            <v>8768.4356564863356</v>
          </cell>
          <cell r="AA22">
            <v>8754.661091624439</v>
          </cell>
          <cell r="AB22">
            <v>8754.7599859439215</v>
          </cell>
        </row>
        <row r="23">
          <cell r="J23" t="str">
            <v>VBS_th</v>
          </cell>
          <cell r="K23" t="str">
            <v>h/a</v>
          </cell>
          <cell r="M23">
            <v>6809.1250211663073</v>
          </cell>
          <cell r="N23">
            <v>4678.0768707689103</v>
          </cell>
          <cell r="O23">
            <v>4877.1771340602045</v>
          </cell>
          <cell r="Q23">
            <v>0</v>
          </cell>
          <cell r="R23">
            <v>1337.5838724682128</v>
          </cell>
          <cell r="S23">
            <v>0</v>
          </cell>
          <cell r="W23">
            <v>522.20550000000003</v>
          </cell>
          <cell r="Y23">
            <v>5889.1176025111426</v>
          </cell>
          <cell r="Z23">
            <v>8768.4356564814807</v>
          </cell>
          <cell r="AA23">
            <v>8754.6610916551726</v>
          </cell>
          <cell r="AB23">
            <v>8754.7599859310358</v>
          </cell>
          <cell r="AD23">
            <v>1069.9973770491804</v>
          </cell>
          <cell r="AE23">
            <v>0</v>
          </cell>
          <cell r="AF23">
            <v>1.9511637345473318</v>
          </cell>
          <cell r="AJ23">
            <v>604.66279999999995</v>
          </cell>
        </row>
        <row r="24">
          <cell r="J24" t="str">
            <v>Kapitalgebundene Kosten</v>
          </cell>
        </row>
        <row r="25">
          <cell r="J25" t="str">
            <v>Investition (Modul + Anschluss)</v>
          </cell>
          <cell r="K25" t="str">
            <v>€</v>
          </cell>
          <cell r="M25">
            <v>0</v>
          </cell>
          <cell r="N25">
            <v>57420</v>
          </cell>
          <cell r="O25">
            <v>406000</v>
          </cell>
          <cell r="Q25">
            <v>762048</v>
          </cell>
          <cell r="R25">
            <v>1078862.3999999999</v>
          </cell>
          <cell r="S25">
            <v>176400</v>
          </cell>
          <cell r="W25">
            <v>201600</v>
          </cell>
          <cell r="Y25">
            <v>0</v>
          </cell>
          <cell r="Z25">
            <v>140664.35534841908</v>
          </cell>
          <cell r="AA25">
            <v>140664.35534841908</v>
          </cell>
          <cell r="AB25">
            <v>140664.35534841908</v>
          </cell>
          <cell r="AD25">
            <v>2869440</v>
          </cell>
          <cell r="AE25">
            <v>48608</v>
          </cell>
          <cell r="AF25">
            <v>239120</v>
          </cell>
          <cell r="AJ25">
            <v>504000</v>
          </cell>
        </row>
        <row r="26">
          <cell r="J26" t="str">
            <v>Lebensdauer</v>
          </cell>
          <cell r="K26" t="str">
            <v>a</v>
          </cell>
          <cell r="M26">
            <v>20</v>
          </cell>
          <cell r="N26">
            <v>20</v>
          </cell>
          <cell r="O26">
            <v>20</v>
          </cell>
          <cell r="Q26">
            <v>20</v>
          </cell>
          <cell r="R26">
            <v>20</v>
          </cell>
          <cell r="S26">
            <v>20</v>
          </cell>
          <cell r="W26">
            <v>20</v>
          </cell>
          <cell r="Y26">
            <v>20</v>
          </cell>
          <cell r="Z26">
            <v>20</v>
          </cell>
          <cell r="AA26">
            <v>20</v>
          </cell>
          <cell r="AB26">
            <v>20</v>
          </cell>
          <cell r="AD26">
            <v>20</v>
          </cell>
          <cell r="AE26">
            <v>20</v>
          </cell>
          <cell r="AF26">
            <v>20</v>
          </cell>
          <cell r="AJ26">
            <v>20</v>
          </cell>
        </row>
        <row r="27">
          <cell r="J27" t="str">
            <v>Anzahl  Ersatzinvestitionen</v>
          </cell>
          <cell r="K27" t="str">
            <v>#</v>
          </cell>
          <cell r="M27">
            <v>1</v>
          </cell>
          <cell r="N27">
            <v>1</v>
          </cell>
          <cell r="O27">
            <v>1</v>
          </cell>
          <cell r="Q27">
            <v>1</v>
          </cell>
          <cell r="R27">
            <v>1</v>
          </cell>
          <cell r="S27">
            <v>1</v>
          </cell>
          <cell r="W27">
            <v>1</v>
          </cell>
          <cell r="Y27">
            <v>1</v>
          </cell>
          <cell r="Z27">
            <v>1</v>
          </cell>
          <cell r="AA27">
            <v>1</v>
          </cell>
          <cell r="AB27">
            <v>1</v>
          </cell>
          <cell r="AD27">
            <v>1</v>
          </cell>
          <cell r="AE27">
            <v>1</v>
          </cell>
          <cell r="AF27">
            <v>1</v>
          </cell>
          <cell r="AJ27">
            <v>1</v>
          </cell>
        </row>
        <row r="28">
          <cell r="J28" t="str">
            <v>Faktor für die Instandsetzung</v>
          </cell>
          <cell r="K28" t="str">
            <v>%</v>
          </cell>
          <cell r="M28">
            <v>0.02</v>
          </cell>
          <cell r="N28">
            <v>0.02</v>
          </cell>
          <cell r="O28">
            <v>0.02</v>
          </cell>
          <cell r="Q28">
            <v>0.02</v>
          </cell>
          <cell r="R28">
            <v>0.02</v>
          </cell>
          <cell r="S28">
            <v>0.02</v>
          </cell>
          <cell r="W28">
            <v>0.02</v>
          </cell>
          <cell r="Y28">
            <v>0.02</v>
          </cell>
          <cell r="Z28">
            <v>0.02</v>
          </cell>
          <cell r="AA28">
            <v>0.02</v>
          </cell>
          <cell r="AB28">
            <v>0.02</v>
          </cell>
          <cell r="AD28">
            <v>0.02</v>
          </cell>
          <cell r="AE28">
            <v>0.02</v>
          </cell>
          <cell r="AF28">
            <v>0.02</v>
          </cell>
          <cell r="AJ28">
            <v>0.02</v>
          </cell>
        </row>
        <row r="29">
          <cell r="J29" t="str">
            <v>Annuität der kapitalgebundenen Kosten</v>
          </cell>
          <cell r="K29" t="str">
            <v>€/a</v>
          </cell>
          <cell r="M29">
            <v>0</v>
          </cell>
          <cell r="N29">
            <v>6728.4901142074641</v>
          </cell>
          <cell r="O29">
            <v>47575.182625709342</v>
          </cell>
          <cell r="Q29">
            <v>89296.977264917616</v>
          </cell>
          <cell r="R29">
            <v>126421.36873894355</v>
          </cell>
          <cell r="S29">
            <v>20670.5965891013</v>
          </cell>
          <cell r="W29">
            <v>14888.972459453173</v>
          </cell>
          <cell r="Y29">
            <v>0</v>
          </cell>
          <cell r="Z29">
            <v>16483.084715834266</v>
          </cell>
          <cell r="AA29">
            <v>16483.084715834266</v>
          </cell>
          <cell r="AB29">
            <v>16483.084715834266</v>
          </cell>
          <cell r="AD29">
            <v>336241.70451604784</v>
          </cell>
          <cell r="AE29">
            <v>5695.8977267745813</v>
          </cell>
          <cell r="AF29">
            <v>28020.142043003987</v>
          </cell>
          <cell r="AJ29">
            <v>37222.431148632932</v>
          </cell>
        </row>
        <row r="31">
          <cell r="J31" t="str">
            <v>Gaskosten</v>
          </cell>
        </row>
        <row r="32">
          <cell r="J32" t="str">
            <v>Gaspreis</v>
          </cell>
          <cell r="K32" t="str">
            <v>€/MWh</v>
          </cell>
          <cell r="M32">
            <v>29.11</v>
          </cell>
          <cell r="N32">
            <v>29.11</v>
          </cell>
          <cell r="O32">
            <v>29.11</v>
          </cell>
          <cell r="Q32">
            <v>29.11</v>
          </cell>
          <cell r="R32">
            <v>25</v>
          </cell>
          <cell r="S32">
            <v>29.11</v>
          </cell>
          <cell r="Y32">
            <v>29.11</v>
          </cell>
          <cell r="Z32">
            <v>29.11</v>
          </cell>
          <cell r="AA32">
            <v>29.11</v>
          </cell>
          <cell r="AB32">
            <v>29.11</v>
          </cell>
          <cell r="AD32">
            <v>29.11</v>
          </cell>
          <cell r="AE32">
            <v>29.11</v>
          </cell>
          <cell r="AF32">
            <v>29.11</v>
          </cell>
        </row>
        <row r="33">
          <cell r="J33" t="str">
            <v>Energiesteuer</v>
          </cell>
          <cell r="K33" t="str">
            <v>€/MWh</v>
          </cell>
          <cell r="M33">
            <v>0</v>
          </cell>
          <cell r="N33">
            <v>0</v>
          </cell>
          <cell r="O33">
            <v>0</v>
          </cell>
          <cell r="Q33">
            <v>5.5</v>
          </cell>
          <cell r="R33">
            <v>5.5</v>
          </cell>
          <cell r="S33">
            <v>5.5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D33">
            <v>5.5</v>
          </cell>
          <cell r="AE33">
            <v>5.5</v>
          </cell>
          <cell r="AF33">
            <v>5.5</v>
          </cell>
        </row>
        <row r="34">
          <cell r="J34" t="str">
            <v>gas CO2-Kosten</v>
          </cell>
          <cell r="K34" t="str">
            <v>€/MWh</v>
          </cell>
          <cell r="Q34">
            <v>1.4000000000000001</v>
          </cell>
          <cell r="R34">
            <v>1.4000000000000001</v>
          </cell>
          <cell r="S34">
            <v>1.4000000000000001</v>
          </cell>
          <cell r="AD34">
            <v>1.4000000000000001</v>
          </cell>
          <cell r="AE34">
            <v>1.4000000000000001</v>
          </cell>
          <cell r="AF34">
            <v>1.4000000000000001</v>
          </cell>
        </row>
        <row r="35">
          <cell r="J35" t="str">
            <v>Konzessionsabgaben</v>
          </cell>
          <cell r="K35" t="str">
            <v>€/MWh</v>
          </cell>
          <cell r="Q35">
            <v>0.04</v>
          </cell>
          <cell r="R35">
            <v>0.04</v>
          </cell>
          <cell r="S35">
            <v>0.04</v>
          </cell>
          <cell r="AD35">
            <v>0.04</v>
          </cell>
          <cell r="AE35">
            <v>0.04</v>
          </cell>
          <cell r="AF35">
            <v>0.04</v>
          </cell>
        </row>
        <row r="36">
          <cell r="J36" t="str">
            <v>Leistungspreis edis</v>
          </cell>
          <cell r="K36" t="str">
            <v>€/kW</v>
          </cell>
          <cell r="M36">
            <v>12.728683404841171</v>
          </cell>
          <cell r="N36">
            <v>22.768251928409615</v>
          </cell>
          <cell r="O36">
            <v>20.19552878708997</v>
          </cell>
          <cell r="Q36">
            <v>22.85</v>
          </cell>
          <cell r="R36">
            <v>9.4898374803290348</v>
          </cell>
          <cell r="S36">
            <v>22.85</v>
          </cell>
          <cell r="Y36">
            <v>7.6380511773147894</v>
          </cell>
          <cell r="Z36">
            <v>22.342371775901849</v>
          </cell>
          <cell r="AA36">
            <v>22.413321239048514</v>
          </cell>
          <cell r="AB36">
            <v>22.413321239048514</v>
          </cell>
          <cell r="AD36">
            <v>7.5747740368876002</v>
          </cell>
          <cell r="AE36">
            <v>22.85</v>
          </cell>
          <cell r="AF36">
            <v>16.689201814760203</v>
          </cell>
        </row>
        <row r="37">
          <cell r="K37" t="str">
            <v>€/a</v>
          </cell>
          <cell r="M37">
            <v>62254.018860018754</v>
          </cell>
          <cell r="N37">
            <v>1709.5615729582607</v>
          </cell>
          <cell r="O37">
            <v>20713.362340719745</v>
          </cell>
          <cell r="Q37">
            <v>0</v>
          </cell>
          <cell r="R37">
            <v>105083.12461279143</v>
          </cell>
          <cell r="S37">
            <v>0</v>
          </cell>
          <cell r="Y37">
            <v>281049.73112047499</v>
          </cell>
          <cell r="Z37">
            <v>6305.6869160416254</v>
          </cell>
          <cell r="AA37">
            <v>5661.9016973568596</v>
          </cell>
          <cell r="AB37">
            <v>5661.9016973568596</v>
          </cell>
          <cell r="AD37">
            <v>308040.81335835374</v>
          </cell>
          <cell r="AE37">
            <v>0</v>
          </cell>
          <cell r="AF37">
            <v>39051.298644102993</v>
          </cell>
        </row>
        <row r="38">
          <cell r="J38" t="str">
            <v>Arbeitspreis edis</v>
          </cell>
          <cell r="K38" t="str">
            <v>ct/kWh</v>
          </cell>
          <cell r="M38">
            <v>0.22600615090360782</v>
          </cell>
          <cell r="N38">
            <v>0.64929537632451306</v>
          </cell>
          <cell r="O38">
            <v>0.46472940794232798</v>
          </cell>
          <cell r="Q38">
            <v>0</v>
          </cell>
          <cell r="R38">
            <v>0.29730215013736228</v>
          </cell>
          <cell r="S38">
            <v>0.65700000000000003</v>
          </cell>
          <cell r="Y38">
            <v>0.18485830110994461</v>
          </cell>
          <cell r="Z38">
            <v>0.56086880315809673</v>
          </cell>
          <cell r="AA38">
            <v>0.57237924675420127</v>
          </cell>
          <cell r="AB38">
            <v>0.57237814656283925</v>
          </cell>
          <cell r="AD38">
            <v>0.21297380918100758</v>
          </cell>
          <cell r="AE38">
            <v>0.65700000000000003</v>
          </cell>
          <cell r="AF38">
            <v>0.65698208421107684</v>
          </cell>
        </row>
        <row r="39">
          <cell r="K39" t="str">
            <v>€/a</v>
          </cell>
          <cell r="M39">
            <v>75265.417460269906</v>
          </cell>
          <cell r="N39">
            <v>2280.6819387841092</v>
          </cell>
          <cell r="O39">
            <v>23246.847042639525</v>
          </cell>
          <cell r="Q39">
            <v>0</v>
          </cell>
          <cell r="R39">
            <v>44034.52067119252</v>
          </cell>
          <cell r="S39">
            <v>0</v>
          </cell>
          <cell r="Y39">
            <v>400580.49109484156</v>
          </cell>
          <cell r="Z39">
            <v>13879.906265616581</v>
          </cell>
          <cell r="AA39">
            <v>12658.414901987328</v>
          </cell>
          <cell r="AB39">
            <v>12658.533562344746</v>
          </cell>
          <cell r="AD39">
            <v>92671.775841926952</v>
          </cell>
          <cell r="AE39">
            <v>0</v>
          </cell>
          <cell r="AF39">
            <v>29.994367389998942</v>
          </cell>
        </row>
        <row r="41">
          <cell r="J41" t="str">
            <v>Summe</v>
          </cell>
          <cell r="M41">
            <v>969432.15638538694</v>
          </cell>
          <cell r="N41">
            <v>12162.660416804501</v>
          </cell>
          <cell r="O41">
            <v>168653.0449009437</v>
          </cell>
          <cell r="Q41">
            <v>-1.3138222090839998E-8</v>
          </cell>
          <cell r="R41">
            <v>582561.72584652866</v>
          </cell>
          <cell r="S41">
            <v>0</v>
          </cell>
          <cell r="W41">
            <v>0</v>
          </cell>
          <cell r="Y41">
            <v>6629127.5043945285</v>
          </cell>
          <cell r="Z41">
            <v>79732.640864691886</v>
          </cell>
          <cell r="AA41">
            <v>71305.768751276206</v>
          </cell>
          <cell r="AB41">
            <v>71306.50784362304</v>
          </cell>
          <cell r="AD41">
            <v>1885959.8040216314</v>
          </cell>
          <cell r="AE41">
            <v>0</v>
          </cell>
          <cell r="AF41">
            <v>39218.883534600282</v>
          </cell>
          <cell r="AJ41">
            <v>0</v>
          </cell>
        </row>
        <row r="42">
          <cell r="J42" t="str">
            <v>Annuität</v>
          </cell>
          <cell r="M42">
            <v>969432.15638538648</v>
          </cell>
          <cell r="N42">
            <v>12162.660416804496</v>
          </cell>
          <cell r="O42">
            <v>168653.04490094361</v>
          </cell>
          <cell r="Q42">
            <v>-1.3138222090839992E-8</v>
          </cell>
          <cell r="R42">
            <v>582561.72584652842</v>
          </cell>
          <cell r="Y42">
            <v>6629127.5043945257</v>
          </cell>
          <cell r="Z42">
            <v>79732.640864691843</v>
          </cell>
          <cell r="AA42">
            <v>71305.768751276162</v>
          </cell>
          <cell r="AB42">
            <v>71306.507843623011</v>
          </cell>
          <cell r="AD42">
            <v>1885959.8040216307</v>
          </cell>
          <cell r="AE42">
            <v>0</v>
          </cell>
          <cell r="AF42">
            <v>39218.883534600267</v>
          </cell>
        </row>
        <row r="44">
          <cell r="J44" t="str">
            <v>Stromkosten</v>
          </cell>
        </row>
        <row r="45">
          <cell r="J45" t="str">
            <v>LP_Strom</v>
          </cell>
          <cell r="K45" t="str">
            <v>€/MW</v>
          </cell>
          <cell r="U45">
            <v>36600</v>
          </cell>
          <cell r="V45">
            <v>0</v>
          </cell>
          <cell r="AH45">
            <v>36600</v>
          </cell>
          <cell r="AI45">
            <v>0</v>
          </cell>
        </row>
        <row r="46">
          <cell r="J46" t="str">
            <v>durchschnittlicher Strompreis</v>
          </cell>
          <cell r="U46">
            <v>0</v>
          </cell>
          <cell r="V46">
            <v>0</v>
          </cell>
          <cell r="AH46">
            <v>0</v>
          </cell>
          <cell r="AI46">
            <v>0</v>
          </cell>
        </row>
        <row r="47">
          <cell r="J47" t="str">
            <v>AP_Strom</v>
          </cell>
          <cell r="U47">
            <v>30.6</v>
          </cell>
          <cell r="V47">
            <v>0</v>
          </cell>
          <cell r="AH47">
            <v>30.6</v>
          </cell>
          <cell r="AI47">
            <v>0</v>
          </cell>
        </row>
        <row r="48">
          <cell r="J48" t="str">
            <v xml:space="preserve">EEG-Umlage </v>
          </cell>
          <cell r="U48">
            <v>63.5</v>
          </cell>
          <cell r="V48">
            <v>25.400000000000002</v>
          </cell>
          <cell r="AH48">
            <v>63.5</v>
          </cell>
          <cell r="AI48">
            <v>25.400000000000002</v>
          </cell>
        </row>
        <row r="49">
          <cell r="J49" t="str">
            <v>Konzessionsabgaben</v>
          </cell>
          <cell r="U49">
            <v>13.2</v>
          </cell>
          <cell r="V49">
            <v>13.2</v>
          </cell>
          <cell r="AH49">
            <v>13.2</v>
          </cell>
          <cell r="AI49">
            <v>13.2</v>
          </cell>
        </row>
        <row r="50">
          <cell r="J50" t="str">
            <v xml:space="preserve">§ 19-StromNEV-Umlage </v>
          </cell>
          <cell r="U50">
            <v>3.78</v>
          </cell>
          <cell r="V50">
            <v>0</v>
          </cell>
          <cell r="AH50">
            <v>3.78</v>
          </cell>
          <cell r="AI50">
            <v>0</v>
          </cell>
        </row>
        <row r="51">
          <cell r="J51" t="str">
            <v xml:space="preserve">Stromsteuer </v>
          </cell>
          <cell r="U51">
            <v>20.499999999999996</v>
          </cell>
          <cell r="V51">
            <v>20.499999999999996</v>
          </cell>
          <cell r="AH51">
            <v>20.499999999999996</v>
          </cell>
          <cell r="AI51">
            <v>20.499999999999996</v>
          </cell>
        </row>
        <row r="52">
          <cell r="J52" t="str">
            <v>CO2-Handel</v>
          </cell>
          <cell r="U52">
            <v>0</v>
          </cell>
          <cell r="V52">
            <v>0</v>
          </cell>
          <cell r="AH52">
            <v>0</v>
          </cell>
          <cell r="AI52">
            <v>0</v>
          </cell>
        </row>
        <row r="53">
          <cell r="J53" t="str">
            <v>CO2-Steuer</v>
          </cell>
          <cell r="U53">
            <v>0</v>
          </cell>
          <cell r="V53">
            <v>0</v>
          </cell>
          <cell r="AH53">
            <v>0</v>
          </cell>
          <cell r="AI53">
            <v>0</v>
          </cell>
        </row>
        <row r="54">
          <cell r="J54" t="str">
            <v xml:space="preserve">KWK Umlage </v>
          </cell>
          <cell r="U54">
            <v>4.45</v>
          </cell>
          <cell r="V54">
            <v>0</v>
          </cell>
          <cell r="AH54">
            <v>4.45</v>
          </cell>
          <cell r="AI54">
            <v>0</v>
          </cell>
        </row>
        <row r="55">
          <cell r="J55" t="str">
            <v xml:space="preserve">Offshore-Haftungsumlage </v>
          </cell>
          <cell r="U55">
            <v>0.4</v>
          </cell>
          <cell r="V55">
            <v>0</v>
          </cell>
          <cell r="AH55">
            <v>0.4</v>
          </cell>
          <cell r="AI55">
            <v>0</v>
          </cell>
        </row>
        <row r="56">
          <cell r="J56" t="str">
            <v>§ 18 Absatz 1+2 absch. L.</v>
          </cell>
          <cell r="U56">
            <v>0</v>
          </cell>
          <cell r="V56">
            <v>0</v>
          </cell>
          <cell r="AH56">
            <v>0</v>
          </cell>
          <cell r="AI56">
            <v>0</v>
          </cell>
        </row>
        <row r="58">
          <cell r="J58" t="str">
            <v>Summe Stromkosten</v>
          </cell>
          <cell r="M58">
            <v>0</v>
          </cell>
          <cell r="N58">
            <v>0</v>
          </cell>
          <cell r="O58">
            <v>0</v>
          </cell>
          <cell r="Q58">
            <v>0</v>
          </cell>
          <cell r="R58">
            <v>0</v>
          </cell>
          <cell r="S58">
            <v>0</v>
          </cell>
          <cell r="U58">
            <v>-3.1924619999999994E-8</v>
          </cell>
          <cell r="V58">
            <v>64973.341174229994</v>
          </cell>
          <cell r="W58">
            <v>64973.341174198067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F58">
            <v>0</v>
          </cell>
          <cell r="AH58">
            <v>-4.7750499999999988E-8</v>
          </cell>
          <cell r="AI58">
            <v>188081.95840876797</v>
          </cell>
          <cell r="AJ58">
            <v>188081.95840872021</v>
          </cell>
        </row>
        <row r="59">
          <cell r="J59" t="str">
            <v>Annuität</v>
          </cell>
          <cell r="M59">
            <v>0</v>
          </cell>
          <cell r="N59">
            <v>0</v>
          </cell>
          <cell r="O59">
            <v>0</v>
          </cell>
          <cell r="Q59">
            <v>0</v>
          </cell>
          <cell r="R59">
            <v>0</v>
          </cell>
          <cell r="S59">
            <v>0</v>
          </cell>
          <cell r="U59">
            <v>-3.1924619999999981E-8</v>
          </cell>
          <cell r="V59">
            <v>64973.341174229958</v>
          </cell>
          <cell r="W59">
            <v>64973.341174198031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F59">
            <v>0</v>
          </cell>
          <cell r="AH59">
            <v>-4.7750499999999968E-8</v>
          </cell>
          <cell r="AI59">
            <v>188081.95840876788</v>
          </cell>
          <cell r="AJ59">
            <v>188081.95840872012</v>
          </cell>
        </row>
        <row r="63">
          <cell r="J63" t="str">
            <v>Betriebskosten</v>
          </cell>
        </row>
        <row r="64">
          <cell r="J64" t="str">
            <v>Wartung/Instandhaltung</v>
          </cell>
          <cell r="K64" t="str">
            <v>% von Invest</v>
          </cell>
          <cell r="M64">
            <v>0.02</v>
          </cell>
          <cell r="N64">
            <v>0.02</v>
          </cell>
          <cell r="O64">
            <v>0.02</v>
          </cell>
          <cell r="Q64">
            <v>0.02</v>
          </cell>
          <cell r="R64">
            <v>0.02</v>
          </cell>
          <cell r="S64">
            <v>0.02</v>
          </cell>
          <cell r="W64">
            <v>0.02</v>
          </cell>
          <cell r="Y64">
            <v>0.02</v>
          </cell>
          <cell r="Z64">
            <v>0.02</v>
          </cell>
          <cell r="AA64">
            <v>0.02</v>
          </cell>
          <cell r="AB64">
            <v>0.02</v>
          </cell>
          <cell r="AD64">
            <v>0.02</v>
          </cell>
          <cell r="AE64">
            <v>0.02</v>
          </cell>
          <cell r="AF64">
            <v>0.02</v>
          </cell>
          <cell r="AJ64">
            <v>0.02</v>
          </cell>
        </row>
        <row r="65">
          <cell r="K65" t="str">
            <v>€/a</v>
          </cell>
          <cell r="M65">
            <v>0</v>
          </cell>
          <cell r="N65">
            <v>1148.4000000000001</v>
          </cell>
          <cell r="O65">
            <v>8120</v>
          </cell>
          <cell r="Q65">
            <v>15240.960000000001</v>
          </cell>
          <cell r="R65">
            <v>21577.248</v>
          </cell>
          <cell r="S65">
            <v>3528</v>
          </cell>
          <cell r="W65">
            <v>4032</v>
          </cell>
          <cell r="Y65">
            <v>0</v>
          </cell>
          <cell r="Z65">
            <v>2813.2871069683815</v>
          </cell>
          <cell r="AA65">
            <v>2813.2871069683815</v>
          </cell>
          <cell r="AB65">
            <v>2813.2871069683815</v>
          </cell>
          <cell r="AD65">
            <v>57388.800000000003</v>
          </cell>
          <cell r="AE65">
            <v>972.16</v>
          </cell>
          <cell r="AF65">
            <v>4782.4000000000005</v>
          </cell>
          <cell r="AJ65">
            <v>10080</v>
          </cell>
        </row>
        <row r="66">
          <cell r="J66" t="str">
            <v>variable Betriebskosten</v>
          </cell>
          <cell r="K66" t="str">
            <v>€/MWh</v>
          </cell>
          <cell r="M66">
            <v>0</v>
          </cell>
          <cell r="N66">
            <v>30.763664773281782</v>
          </cell>
          <cell r="O66">
            <v>11.510083210272025</v>
          </cell>
          <cell r="Q66">
            <v>0.5</v>
          </cell>
          <cell r="R66">
            <v>0.5</v>
          </cell>
          <cell r="S66">
            <v>0.5</v>
          </cell>
          <cell r="W66">
            <v>0.2</v>
          </cell>
          <cell r="Y66">
            <v>0</v>
          </cell>
          <cell r="Z66">
            <v>21.068991138637845</v>
          </cell>
          <cell r="AA66">
            <v>21.068991138637845</v>
          </cell>
          <cell r="AB66">
            <v>21.068991138637845</v>
          </cell>
          <cell r="AD66">
            <v>0.5</v>
          </cell>
          <cell r="AE66">
            <v>0.5</v>
          </cell>
          <cell r="AF66">
            <v>0.5</v>
          </cell>
          <cell r="AJ66">
            <v>0.2</v>
          </cell>
        </row>
        <row r="67">
          <cell r="K67" t="str">
            <v>€/a</v>
          </cell>
          <cell r="M67">
            <v>0</v>
          </cell>
          <cell r="N67">
            <v>3166.1253500556222</v>
          </cell>
          <cell r="O67">
            <v>22454.685853401887</v>
          </cell>
          <cell r="Q67">
            <v>0</v>
          </cell>
          <cell r="R67">
            <v>6665.1165000000001</v>
          </cell>
          <cell r="S67">
            <v>0</v>
          </cell>
          <cell r="W67">
            <v>0</v>
          </cell>
          <cell r="Y67">
            <v>0</v>
          </cell>
          <cell r="Z67">
            <v>18040.355071331091</v>
          </cell>
          <cell r="AA67">
            <v>16121.865239707575</v>
          </cell>
          <cell r="AB67">
            <v>16122.047355368592</v>
          </cell>
          <cell r="AD67">
            <v>0</v>
          </cell>
          <cell r="AE67">
            <v>0</v>
          </cell>
          <cell r="AF67">
            <v>0</v>
          </cell>
          <cell r="AJ67">
            <v>0</v>
          </cell>
        </row>
        <row r="69">
          <cell r="J69" t="str">
            <v>Summe Betriebskosten</v>
          </cell>
          <cell r="M69">
            <v>0</v>
          </cell>
          <cell r="N69">
            <v>4314.5253500556228</v>
          </cell>
          <cell r="O69">
            <v>30574.685853401887</v>
          </cell>
          <cell r="Q69">
            <v>15240.960000000001</v>
          </cell>
          <cell r="R69">
            <v>28242.3645</v>
          </cell>
          <cell r="S69">
            <v>3528</v>
          </cell>
          <cell r="W69">
            <v>4032</v>
          </cell>
          <cell r="Y69">
            <v>0</v>
          </cell>
          <cell r="Z69">
            <v>20853.642178299473</v>
          </cell>
          <cell r="AA69">
            <v>18935.152346675957</v>
          </cell>
          <cell r="AB69">
            <v>18935.334462336974</v>
          </cell>
          <cell r="AD69">
            <v>57388.800000000003</v>
          </cell>
          <cell r="AE69">
            <v>972.16</v>
          </cell>
          <cell r="AF69">
            <v>4782.4000000000005</v>
          </cell>
          <cell r="AJ69">
            <v>10080</v>
          </cell>
        </row>
        <row r="70">
          <cell r="J70" t="str">
            <v>Annuität</v>
          </cell>
          <cell r="M70">
            <v>0</v>
          </cell>
          <cell r="N70">
            <v>4314.5253500556209</v>
          </cell>
          <cell r="O70">
            <v>30574.685853401872</v>
          </cell>
          <cell r="Q70">
            <v>15240.959999999994</v>
          </cell>
          <cell r="R70">
            <v>28242.364499999985</v>
          </cell>
          <cell r="S70">
            <v>3527.9999999999986</v>
          </cell>
          <cell r="W70">
            <v>4031.9999999999986</v>
          </cell>
          <cell r="Y70">
            <v>0</v>
          </cell>
          <cell r="Z70">
            <v>20853.642178299462</v>
          </cell>
          <cell r="AA70">
            <v>18935.15234667595</v>
          </cell>
          <cell r="AB70">
            <v>18935.334462336967</v>
          </cell>
          <cell r="AD70">
            <v>57388.799999999974</v>
          </cell>
          <cell r="AE70">
            <v>972.1599999999994</v>
          </cell>
          <cell r="AF70">
            <v>4782.3999999999987</v>
          </cell>
          <cell r="AJ70">
            <v>10079.999999999995</v>
          </cell>
        </row>
        <row r="73">
          <cell r="J73" t="str">
            <v>Stromerlöse</v>
          </cell>
        </row>
        <row r="74">
          <cell r="J74" t="str">
            <v>KWK-Zuschlag</v>
          </cell>
          <cell r="K74" t="str">
            <v>€/MWh</v>
          </cell>
          <cell r="M74">
            <v>80</v>
          </cell>
          <cell r="N74">
            <v>80</v>
          </cell>
          <cell r="O74">
            <v>44</v>
          </cell>
          <cell r="Y74">
            <v>80</v>
          </cell>
          <cell r="Z74">
            <v>80</v>
          </cell>
          <cell r="AA74">
            <v>80</v>
          </cell>
          <cell r="AB74">
            <v>80</v>
          </cell>
        </row>
        <row r="75">
          <cell r="J75" t="str">
            <v>für x Betriebsstunden</v>
          </cell>
          <cell r="K75" t="str">
            <v>h</v>
          </cell>
          <cell r="M75">
            <v>30000</v>
          </cell>
          <cell r="N75">
            <v>30000</v>
          </cell>
          <cell r="O75">
            <v>30000</v>
          </cell>
          <cell r="Y75">
            <v>30000</v>
          </cell>
          <cell r="Z75">
            <v>30000</v>
          </cell>
          <cell r="AA75">
            <v>30000</v>
          </cell>
          <cell r="AB75">
            <v>30000</v>
          </cell>
        </row>
        <row r="76">
          <cell r="J76" t="str">
            <v>Aufteilung auf x Jahre</v>
          </cell>
          <cell r="K76" t="str">
            <v>a</v>
          </cell>
          <cell r="M76">
            <v>20</v>
          </cell>
          <cell r="N76">
            <v>20</v>
          </cell>
          <cell r="O76">
            <v>20</v>
          </cell>
          <cell r="Y76">
            <v>20</v>
          </cell>
          <cell r="Z76">
            <v>20</v>
          </cell>
          <cell r="AA76">
            <v>20</v>
          </cell>
          <cell r="AB76">
            <v>20</v>
          </cell>
        </row>
        <row r="77">
          <cell r="J77" t="str">
            <v>auf 20 Jahre</v>
          </cell>
          <cell r="K77" t="str">
            <v>€/MWh</v>
          </cell>
          <cell r="M77">
            <v>26.666666666666668</v>
          </cell>
          <cell r="N77">
            <v>26.666666666666668</v>
          </cell>
          <cell r="O77">
            <v>14.666666666666666</v>
          </cell>
          <cell r="Y77">
            <v>26.666666666666668</v>
          </cell>
          <cell r="Z77">
            <v>26.666666666666668</v>
          </cell>
          <cell r="AA77">
            <v>26.666666666666668</v>
          </cell>
          <cell r="AB77">
            <v>26.666666666666668</v>
          </cell>
        </row>
        <row r="78">
          <cell r="J78" t="str">
            <v>KWK-Zuschlag</v>
          </cell>
          <cell r="K78" t="str">
            <v>€/a</v>
          </cell>
          <cell r="M78">
            <v>359961.67227466672</v>
          </cell>
          <cell r="N78">
            <v>2744.4717642400001</v>
          </cell>
          <cell r="O78">
            <v>28612.772514333334</v>
          </cell>
          <cell r="Y78">
            <v>2022495.7322613334</v>
          </cell>
          <cell r="Z78">
            <v>22833.373087013333</v>
          </cell>
          <cell r="AA78">
            <v>20405.17287056</v>
          </cell>
          <cell r="AB78">
            <v>20405.403371280001</v>
          </cell>
        </row>
        <row r="79">
          <cell r="J79" t="str">
            <v>Stromerlöse</v>
          </cell>
          <cell r="K79" t="str">
            <v>€/a</v>
          </cell>
          <cell r="M79">
            <v>398210.29810000001</v>
          </cell>
          <cell r="N79">
            <v>3110.3289</v>
          </cell>
          <cell r="O79">
            <v>59017.169099999999</v>
          </cell>
          <cell r="Y79">
            <v>2256506.2014000001</v>
          </cell>
          <cell r="Z79">
            <v>24817.724099999999</v>
          </cell>
          <cell r="AA79">
            <v>22183.548999999999</v>
          </cell>
          <cell r="AB79">
            <v>22183.763299999999</v>
          </cell>
        </row>
        <row r="80">
          <cell r="J80" t="str">
            <v>vermiedene Netzengelte</v>
          </cell>
          <cell r="K80" t="str">
            <v xml:space="preserve"> €/MWh</v>
          </cell>
          <cell r="M80">
            <v>6.2</v>
          </cell>
          <cell r="N80">
            <v>6.2</v>
          </cell>
          <cell r="O80">
            <v>6.2</v>
          </cell>
          <cell r="Y80">
            <v>6.2</v>
          </cell>
          <cell r="Z80">
            <v>6.2</v>
          </cell>
          <cell r="AA80">
            <v>6.2</v>
          </cell>
          <cell r="AB80">
            <v>6.2</v>
          </cell>
        </row>
        <row r="81">
          <cell r="K81" t="str">
            <v>€/a</v>
          </cell>
          <cell r="M81">
            <v>83691.08880386001</v>
          </cell>
          <cell r="N81">
            <v>638.08968518580002</v>
          </cell>
          <cell r="O81">
            <v>12095.399290150001</v>
          </cell>
          <cell r="Y81">
            <v>470230.25775076001</v>
          </cell>
          <cell r="Z81">
            <v>5308.7592427305999</v>
          </cell>
          <cell r="AA81">
            <v>4744.2026924051997</v>
          </cell>
          <cell r="AB81">
            <v>4744.2562838226004</v>
          </cell>
        </row>
        <row r="82">
          <cell r="J82" t="str">
            <v>Summe Stromerlöse</v>
          </cell>
          <cell r="M82">
            <v>841863.05917852675</v>
          </cell>
          <cell r="N82">
            <v>6492.8903494257993</v>
          </cell>
          <cell r="O82">
            <v>99725.340904483339</v>
          </cell>
          <cell r="Q82">
            <v>0</v>
          </cell>
          <cell r="R82">
            <v>0</v>
          </cell>
          <cell r="S82">
            <v>0</v>
          </cell>
          <cell r="W82">
            <v>0</v>
          </cell>
          <cell r="Y82">
            <v>4749232.1914120931</v>
          </cell>
          <cell r="Z82">
            <v>52959.856429743937</v>
          </cell>
          <cell r="AA82">
            <v>47332.924562965192</v>
          </cell>
          <cell r="AB82">
            <v>47333.4229551026</v>
          </cell>
          <cell r="AD82">
            <v>0</v>
          </cell>
          <cell r="AE82">
            <v>0</v>
          </cell>
          <cell r="AF82">
            <v>0</v>
          </cell>
          <cell r="AJ82">
            <v>0</v>
          </cell>
        </row>
        <row r="83">
          <cell r="J83" t="str">
            <v>Annuität</v>
          </cell>
          <cell r="M83">
            <v>841863.05917852628</v>
          </cell>
          <cell r="N83">
            <v>6492.8903494257956</v>
          </cell>
          <cell r="O83">
            <v>99725.340904483295</v>
          </cell>
          <cell r="Q83">
            <v>0</v>
          </cell>
          <cell r="R83">
            <v>0</v>
          </cell>
          <cell r="S83">
            <v>0</v>
          </cell>
          <cell r="W83">
            <v>0</v>
          </cell>
          <cell r="Y83">
            <v>4749232.1914120913</v>
          </cell>
          <cell r="Z83">
            <v>52959.856429743915</v>
          </cell>
          <cell r="AA83">
            <v>47332.92456296517</v>
          </cell>
          <cell r="AB83">
            <v>47333.422955102578</v>
          </cell>
          <cell r="AD83">
            <v>0</v>
          </cell>
          <cell r="AE83">
            <v>0</v>
          </cell>
          <cell r="AF83">
            <v>0</v>
          </cell>
          <cell r="AJ83">
            <v>0</v>
          </cell>
        </row>
        <row r="87">
          <cell r="J87" t="str">
            <v>Wärmegestehungskosten spezifisch je Komponente</v>
          </cell>
          <cell r="K87" t="str">
            <v>ct/kWh</v>
          </cell>
          <cell r="M87">
            <v>0.67440678729820347</v>
          </cell>
          <cell r="N87">
            <v>7.9300362189813143</v>
          </cell>
          <cell r="O87">
            <v>6.1254966198591552</v>
          </cell>
          <cell r="Q87">
            <v>0</v>
          </cell>
          <cell r="R87">
            <v>5.5304769172862329</v>
          </cell>
          <cell r="S87">
            <v>0</v>
          </cell>
          <cell r="W87">
            <v>8.0326915011093565</v>
          </cell>
          <cell r="Y87">
            <v>1.7350533115011206</v>
          </cell>
          <cell r="Z87">
            <v>4.5132078258573722</v>
          </cell>
          <cell r="AA87">
            <v>4.6785781826458859</v>
          </cell>
          <cell r="AB87">
            <v>4.6785586404254609</v>
          </cell>
          <cell r="AD87">
            <v>5.8209384010993919</v>
          </cell>
          <cell r="AE87">
            <v>0</v>
          </cell>
          <cell r="AF87">
            <v>1752.7725864590964</v>
          </cell>
          <cell r="AJ87">
            <v>7.7856415032429034</v>
          </cell>
        </row>
        <row r="88">
          <cell r="J88" t="str">
            <v>Wärmekosten absolut je Komponente</v>
          </cell>
          <cell r="K88" t="str">
            <v>ct/a</v>
          </cell>
          <cell r="M88">
            <v>12756.909720686022</v>
          </cell>
          <cell r="N88">
            <v>1671.2785531641787</v>
          </cell>
          <cell r="O88">
            <v>14707.757247557152</v>
          </cell>
          <cell r="Q88">
            <v>0</v>
          </cell>
          <cell r="R88">
            <v>73722.54590854721</v>
          </cell>
          <cell r="S88">
            <v>0</v>
          </cell>
          <cell r="W88">
            <v>8389.4313633651254</v>
          </cell>
          <cell r="Y88">
            <v>187989.53129824344</v>
          </cell>
          <cell r="Z88">
            <v>6410.9511329081652</v>
          </cell>
          <cell r="AA88">
            <v>5939.1081250821217</v>
          </cell>
          <cell r="AB88">
            <v>5939.150406669165</v>
          </cell>
          <cell r="AD88">
            <v>227959.03085376788</v>
          </cell>
          <cell r="AE88">
            <v>0</v>
          </cell>
          <cell r="AF88">
            <v>7202.1425577604268</v>
          </cell>
          <cell r="AJ88">
            <v>23538.438955735313</v>
          </cell>
        </row>
        <row r="90">
          <cell r="J90" t="str">
            <v>Wärmegestehungskosten spezifisch nach Art</v>
          </cell>
          <cell r="K90" t="str">
            <v>ct/kWh</v>
          </cell>
          <cell r="N90">
            <v>6.2711082456698994</v>
          </cell>
          <cell r="Q90">
            <v>5.712279015182034</v>
          </cell>
          <cell r="Z90">
            <v>4.6192424271766415</v>
          </cell>
          <cell r="AD90">
            <v>6.131873408818862</v>
          </cell>
        </row>
        <row r="92">
          <cell r="J92" t="str">
            <v>Wärmegestehungskosten spezifisch Gesamt</v>
          </cell>
          <cell r="K92" t="str">
            <v>ct/kWh</v>
          </cell>
          <cell r="N92">
            <v>5.7982041148793275</v>
          </cell>
          <cell r="Z92">
            <v>6.0020963597895616</v>
          </cell>
        </row>
        <row r="94">
          <cell r="J94" t="str">
            <v>Ersatzinvestitionen</v>
          </cell>
        </row>
        <row r="95">
          <cell r="J95" t="str">
            <v>k</v>
          </cell>
        </row>
        <row r="96">
          <cell r="J96">
            <v>1</v>
          </cell>
          <cell r="N96">
            <v>52070.208365513616</v>
          </cell>
          <cell r="O96">
            <v>368173.19046322757</v>
          </cell>
          <cell r="Q96">
            <v>691048.38287222083</v>
          </cell>
          <cell r="R96">
            <v>978345.34945520887</v>
          </cell>
          <cell r="S96">
            <v>159964.9034426437</v>
          </cell>
          <cell r="Z96">
            <v>127558.73027852371</v>
          </cell>
          <cell r="AA96">
            <v>127558.73027852371</v>
          </cell>
          <cell r="AB96">
            <v>127558.73027852371</v>
          </cell>
          <cell r="AD96">
            <v>2602095.7626670045</v>
          </cell>
          <cell r="AE96">
            <v>44079.217837528493</v>
          </cell>
          <cell r="AF96">
            <v>216841.31355558371</v>
          </cell>
        </row>
        <row r="97">
          <cell r="J97">
            <v>2</v>
          </cell>
          <cell r="N97">
            <v>0</v>
          </cell>
          <cell r="O97">
            <v>0</v>
          </cell>
          <cell r="Q97">
            <v>0</v>
          </cell>
          <cell r="R97">
            <v>0</v>
          </cell>
          <cell r="S97">
            <v>0</v>
          </cell>
          <cell r="Z97">
            <v>0</v>
          </cell>
          <cell r="AA97">
            <v>0</v>
          </cell>
          <cell r="AB97">
            <v>0</v>
          </cell>
          <cell r="AD97">
            <v>0</v>
          </cell>
          <cell r="AE97">
            <v>0</v>
          </cell>
          <cell r="AF97">
            <v>0</v>
          </cell>
        </row>
        <row r="98">
          <cell r="J98">
            <v>3</v>
          </cell>
          <cell r="N98">
            <v>0</v>
          </cell>
          <cell r="O98">
            <v>0</v>
          </cell>
          <cell r="Q98">
            <v>0</v>
          </cell>
          <cell r="R98">
            <v>0</v>
          </cell>
          <cell r="S98">
            <v>0</v>
          </cell>
          <cell r="Z98">
            <v>0</v>
          </cell>
          <cell r="AA98">
            <v>0</v>
          </cell>
          <cell r="AB98">
            <v>0</v>
          </cell>
          <cell r="AD98">
            <v>0</v>
          </cell>
          <cell r="AE98">
            <v>0</v>
          </cell>
          <cell r="AF98">
            <v>0</v>
          </cell>
        </row>
        <row r="99">
          <cell r="J99">
            <v>4</v>
          </cell>
          <cell r="N99">
            <v>0</v>
          </cell>
          <cell r="O99">
            <v>0</v>
          </cell>
          <cell r="Q99">
            <v>0</v>
          </cell>
          <cell r="R99">
            <v>0</v>
          </cell>
          <cell r="S99">
            <v>0</v>
          </cell>
          <cell r="Z99">
            <v>0</v>
          </cell>
          <cell r="AA99">
            <v>0</v>
          </cell>
          <cell r="AB99">
            <v>0</v>
          </cell>
          <cell r="AD99">
            <v>0</v>
          </cell>
          <cell r="AE99">
            <v>0</v>
          </cell>
          <cell r="AF99">
            <v>0</v>
          </cell>
        </row>
        <row r="100">
          <cell r="J100">
            <v>5</v>
          </cell>
          <cell r="N100">
            <v>0</v>
          </cell>
          <cell r="O100">
            <v>0</v>
          </cell>
          <cell r="Q100">
            <v>0</v>
          </cell>
          <cell r="R100">
            <v>0</v>
          </cell>
          <cell r="S100">
            <v>0</v>
          </cell>
          <cell r="Z100">
            <v>0</v>
          </cell>
          <cell r="AA100">
            <v>0</v>
          </cell>
          <cell r="AB100">
            <v>0</v>
          </cell>
          <cell r="AD100">
            <v>0</v>
          </cell>
          <cell r="AE100">
            <v>0</v>
          </cell>
          <cell r="AF100">
            <v>0</v>
          </cell>
        </row>
        <row r="101">
          <cell r="J101">
            <v>6</v>
          </cell>
          <cell r="N101">
            <v>0</v>
          </cell>
          <cell r="O101">
            <v>0</v>
          </cell>
          <cell r="Q101">
            <v>0</v>
          </cell>
          <cell r="R101">
            <v>0</v>
          </cell>
          <cell r="S101">
            <v>0</v>
          </cell>
          <cell r="Z101">
            <v>0</v>
          </cell>
          <cell r="AA101">
            <v>0</v>
          </cell>
          <cell r="AB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J102">
            <v>7</v>
          </cell>
          <cell r="N102">
            <v>0</v>
          </cell>
          <cell r="O102">
            <v>0</v>
          </cell>
          <cell r="Q102">
            <v>0</v>
          </cell>
          <cell r="R102">
            <v>0</v>
          </cell>
          <cell r="S102">
            <v>0</v>
          </cell>
          <cell r="Z102">
            <v>0</v>
          </cell>
          <cell r="AA102">
            <v>0</v>
          </cell>
          <cell r="AB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J103">
            <v>8</v>
          </cell>
          <cell r="N103">
            <v>0</v>
          </cell>
          <cell r="O103">
            <v>0</v>
          </cell>
          <cell r="Q103">
            <v>0</v>
          </cell>
          <cell r="R103">
            <v>0</v>
          </cell>
          <cell r="S103">
            <v>0</v>
          </cell>
          <cell r="Z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  <cell r="AF103">
            <v>0</v>
          </cell>
        </row>
        <row r="104">
          <cell r="J104">
            <v>9</v>
          </cell>
          <cell r="N104">
            <v>0</v>
          </cell>
          <cell r="O104">
            <v>0</v>
          </cell>
          <cell r="Q104">
            <v>0</v>
          </cell>
          <cell r="R104">
            <v>0</v>
          </cell>
          <cell r="S104">
            <v>0</v>
          </cell>
          <cell r="Z104">
            <v>0</v>
          </cell>
          <cell r="AA104">
            <v>0</v>
          </cell>
          <cell r="AB104">
            <v>0</v>
          </cell>
          <cell r="AD104">
            <v>0</v>
          </cell>
          <cell r="AE104">
            <v>0</v>
          </cell>
          <cell r="AF104">
            <v>0</v>
          </cell>
        </row>
        <row r="105">
          <cell r="J105">
            <v>10</v>
          </cell>
          <cell r="N105">
            <v>0</v>
          </cell>
          <cell r="O105">
            <v>0</v>
          </cell>
          <cell r="Q105">
            <v>0</v>
          </cell>
          <cell r="R105">
            <v>0</v>
          </cell>
          <cell r="S105">
            <v>0</v>
          </cell>
          <cell r="Z105">
            <v>0</v>
          </cell>
          <cell r="AA105">
            <v>0</v>
          </cell>
          <cell r="AB105">
            <v>0</v>
          </cell>
          <cell r="AD105">
            <v>0</v>
          </cell>
          <cell r="AE105">
            <v>0</v>
          </cell>
          <cell r="AF105">
            <v>0</v>
          </cell>
        </row>
        <row r="107">
          <cell r="N107">
            <v>52070.208365513616</v>
          </cell>
          <cell r="O107">
            <v>368173.19046322757</v>
          </cell>
          <cell r="Q107">
            <v>691048.38287222083</v>
          </cell>
          <cell r="R107">
            <v>978345.34945520887</v>
          </cell>
          <cell r="S107">
            <v>159964.9034426437</v>
          </cell>
          <cell r="Z107">
            <v>127558.73027852371</v>
          </cell>
          <cell r="AA107">
            <v>127558.73027852371</v>
          </cell>
          <cell r="AB107">
            <v>127558.73027852371</v>
          </cell>
          <cell r="AD107">
            <v>2602095.7626670045</v>
          </cell>
          <cell r="AE107">
            <v>44079.217837528493</v>
          </cell>
          <cell r="AF107">
            <v>216841.31355558371</v>
          </cell>
        </row>
        <row r="111">
          <cell r="N111" t="str">
            <v>chp_pr_gas_1</v>
          </cell>
          <cell r="O111" t="str">
            <v>chp_pr_gas_2</v>
          </cell>
          <cell r="P111" t="str">
            <v>boiler_pr_1</v>
          </cell>
          <cell r="Q111" t="str">
            <v>boiler_pr_2</v>
          </cell>
          <cell r="R111" t="str">
            <v>boiler_pr_3</v>
          </cell>
          <cell r="S111" t="str">
            <v>chp_sch_kuhheide</v>
          </cell>
          <cell r="T111" t="str">
            <v>pth_pr</v>
          </cell>
          <cell r="X111" t="str">
            <v>chp_sch_m_turbine1</v>
          </cell>
          <cell r="Z111" t="str">
            <v>chp_sch_m_turbine2</v>
          </cell>
          <cell r="AA111" t="str">
            <v>boiler_sch_1</v>
          </cell>
          <cell r="AB111" t="str">
            <v>boiler_sch_2</v>
          </cell>
          <cell r="AC111" t="str">
            <v>boiler_sch_contract</v>
          </cell>
          <cell r="AG111" t="e">
            <v>#REF!</v>
          </cell>
        </row>
        <row r="112">
          <cell r="L112" t="str">
            <v>Wärmegestehungskosten spezifisch je Komponente</v>
          </cell>
          <cell r="N112">
            <v>7.9300362189813143</v>
          </cell>
          <cell r="O112">
            <v>6.1254966198591552</v>
          </cell>
          <cell r="P112">
            <v>0</v>
          </cell>
          <cell r="Q112">
            <v>5.5304769172862329</v>
          </cell>
          <cell r="R112">
            <v>0</v>
          </cell>
          <cell r="S112">
            <v>4.5132078258573722</v>
          </cell>
          <cell r="T112">
            <v>8.0326915011093565</v>
          </cell>
          <cell r="X112">
            <v>4.6785781826458859</v>
          </cell>
          <cell r="Z112">
            <v>4.6785586404254609</v>
          </cell>
          <cell r="AA112">
            <v>5.8209384010993919</v>
          </cell>
          <cell r="AB112">
            <v>0</v>
          </cell>
          <cell r="AC112">
            <v>1752.7725864590964</v>
          </cell>
          <cell r="AG112" t="e">
            <v>#REF!</v>
          </cell>
        </row>
        <row r="114">
          <cell r="L114" t="str">
            <v>Wärmegestehungskosten spezifisch nach Art</v>
          </cell>
          <cell r="N114">
            <v>6.2711082456698994</v>
          </cell>
          <cell r="P114">
            <v>5.712279015182034</v>
          </cell>
          <cell r="S114">
            <v>4.6192424271766415</v>
          </cell>
          <cell r="T114">
            <v>0</v>
          </cell>
          <cell r="AA114">
            <v>6.131873408818862</v>
          </cell>
          <cell r="AG114" t="e">
            <v>#REF!</v>
          </cell>
        </row>
        <row r="115">
          <cell r="L115" t="str">
            <v>Wärmegestehungskosten spezifisch Gesamt</v>
          </cell>
          <cell r="N115">
            <v>5.7982041148793275</v>
          </cell>
          <cell r="S115">
            <v>6.0020963597895616</v>
          </cell>
        </row>
        <row r="117">
          <cell r="AM117" t="str">
            <v>Wärmegestehungskosten spezifisch je Komponente</v>
          </cell>
          <cell r="AN117" t="str">
            <v>Wärmegestehungskosten spezifisch nach Art</v>
          </cell>
          <cell r="AO117" t="str">
            <v>Wärmegestehungskosten spezifisch Gesamt</v>
          </cell>
        </row>
        <row r="118">
          <cell r="AL118" t="str">
            <v>chp_pr_gas_1</v>
          </cell>
          <cell r="AM118">
            <v>13.898915623581564</v>
          </cell>
          <cell r="AN118">
            <v>10.001717678807168</v>
          </cell>
          <cell r="AO118">
            <v>6.4741774468967552</v>
          </cell>
        </row>
        <row r="119">
          <cell r="AL119" t="str">
            <v>chp_pr_gas_2</v>
          </cell>
          <cell r="AM119">
            <v>9.6576316610241655</v>
          </cell>
        </row>
        <row r="120">
          <cell r="AL120" t="str">
            <v>boiler_pr_1</v>
          </cell>
          <cell r="AM120">
            <v>0</v>
          </cell>
          <cell r="AN120">
            <v>6.2297087128096011</v>
          </cell>
        </row>
        <row r="121">
          <cell r="AL121" t="str">
            <v>boiler_pr_2</v>
          </cell>
          <cell r="AM121">
            <v>6.2297087128096011</v>
          </cell>
        </row>
        <row r="122">
          <cell r="AL122" t="str">
            <v>boiler_pr_3</v>
          </cell>
          <cell r="AM122">
            <v>0</v>
          </cell>
        </row>
        <row r="123">
          <cell r="AL123" t="str">
            <v>chp_sch_kuhheide</v>
          </cell>
          <cell r="AM123">
            <v>11.596430210251063</v>
          </cell>
          <cell r="AN123">
            <v>12.297459873924304</v>
          </cell>
          <cell r="AO123">
            <v>5.757448361978831</v>
          </cell>
        </row>
        <row r="124">
          <cell r="AL124" t="str">
            <v>chp_sch_m_turbine1</v>
          </cell>
          <cell r="AM124">
            <v>12.709520125052244</v>
          </cell>
        </row>
        <row r="125">
          <cell r="AL125" t="str">
            <v>chp_sch_m_turbine2</v>
          </cell>
          <cell r="AM125">
            <v>12.699683295648997</v>
          </cell>
        </row>
        <row r="126">
          <cell r="AL126" t="str">
            <v>boiler_sch_1</v>
          </cell>
          <cell r="AM126">
            <v>5.5013927458938126</v>
          </cell>
          <cell r="AN126">
            <v>5.6781636993372597</v>
          </cell>
        </row>
        <row r="127">
          <cell r="AL127" t="str">
            <v>boiler_sch_2</v>
          </cell>
          <cell r="AM127">
            <v>498.93963605869129</v>
          </cell>
        </row>
        <row r="128">
          <cell r="AL128" t="str">
            <v>boiler_sch_contract</v>
          </cell>
          <cell r="AM128">
            <v>168.34111511158795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ärmegestehungskosten"/>
      <sheetName val="Modell_Skizze"/>
      <sheetName val="Cost_Flows"/>
      <sheetName val="Cost"/>
      <sheetName val="Flow_TS_Werte"/>
      <sheetName val="Flows Overview"/>
      <sheetName val="Wirtsch_Bsp"/>
    </sheetNames>
    <sheetDataSet>
      <sheetData sheetId="0">
        <row r="4">
          <cell r="M4" t="str">
            <v>chp_pr_ee</v>
          </cell>
          <cell r="N4" t="str">
            <v>chp_pr_gas_1</v>
          </cell>
          <cell r="O4" t="str">
            <v>chp_pr_gas_2</v>
          </cell>
          <cell r="P4"/>
          <cell r="Q4" t="str">
            <v>boiler_pr_1</v>
          </cell>
          <cell r="R4" t="str">
            <v>boiler_pr_2</v>
          </cell>
          <cell r="S4" t="str">
            <v>boiler_pr_3</v>
          </cell>
          <cell r="T4"/>
          <cell r="U4" t="str">
            <v>cs_to_pth_pr</v>
          </cell>
          <cell r="V4" t="str">
            <v>flex_to_pth_pr</v>
          </cell>
          <cell r="W4" t="str">
            <v>pth_pr</v>
          </cell>
          <cell r="X4"/>
          <cell r="Y4" t="str">
            <v>chp_pck_waste</v>
          </cell>
          <cell r="Z4" t="str">
            <v>chp_sch_kuhheide</v>
          </cell>
          <cell r="AA4" t="str">
            <v>chp_sch_m_turbine1</v>
          </cell>
          <cell r="AB4" t="str">
            <v>chp_sch_m_turbine2</v>
          </cell>
          <cell r="AC4"/>
          <cell r="AD4" t="str">
            <v>boiler_sch_1</v>
          </cell>
          <cell r="AE4" t="str">
            <v>boiler_sch_2</v>
          </cell>
          <cell r="AF4" t="str">
            <v>boiler_sch_contract</v>
          </cell>
          <cell r="AG4"/>
          <cell r="AH4" t="str">
            <v>cs_to_pth_sch</v>
          </cell>
          <cell r="AI4" t="str">
            <v>flex_to_pth_sch</v>
          </cell>
          <cell r="AJ4" t="str">
            <v>pth_sch</v>
          </cell>
          <cell r="AK4"/>
        </row>
        <row r="5">
          <cell r="J5" t="str">
            <v>Anlagenparameter</v>
          </cell>
          <cell r="M5"/>
          <cell r="N5"/>
          <cell r="O5"/>
          <cell r="P5"/>
          <cell r="Q5"/>
          <cell r="R5"/>
          <cell r="S5"/>
          <cell r="T5"/>
          <cell r="U5"/>
          <cell r="V5"/>
          <cell r="W5"/>
          <cell r="Y5"/>
          <cell r="Z5"/>
          <cell r="AA5"/>
          <cell r="AB5"/>
          <cell r="AC5"/>
          <cell r="AD5"/>
          <cell r="AE5"/>
          <cell r="AF5"/>
          <cell r="AG5"/>
          <cell r="AH5"/>
          <cell r="AI5"/>
          <cell r="AJ5"/>
        </row>
        <row r="6">
          <cell r="J6" t="str">
            <v>P_el</v>
          </cell>
          <cell r="M6">
            <v>3.0570000000000004</v>
          </cell>
          <cell r="N6">
            <v>2.1999999999999999E-2</v>
          </cell>
          <cell r="O6">
            <v>0.4</v>
          </cell>
          <cell r="P6"/>
          <cell r="Q6">
            <v>8.64</v>
          </cell>
          <cell r="R6">
            <v>12.231999999999999</v>
          </cell>
          <cell r="S6">
            <v>2</v>
          </cell>
          <cell r="T6"/>
          <cell r="U6"/>
          <cell r="V6"/>
          <cell r="W6">
            <v>2</v>
          </cell>
          <cell r="Y6">
            <v>200.13300000000001</v>
          </cell>
          <cell r="Z6">
            <v>0.1</v>
          </cell>
          <cell r="AA6">
            <v>0.1</v>
          </cell>
          <cell r="AB6">
            <v>0.1</v>
          </cell>
          <cell r="AC6"/>
          <cell r="AD6">
            <v>36.6</v>
          </cell>
          <cell r="AE6">
            <v>0.62</v>
          </cell>
          <cell r="AF6">
            <v>3.05</v>
          </cell>
          <cell r="AG6"/>
          <cell r="AH6"/>
          <cell r="AI6"/>
          <cell r="AJ6">
            <v>5</v>
          </cell>
        </row>
        <row r="7">
          <cell r="J7" t="str">
            <v>P_th</v>
          </cell>
          <cell r="M7">
            <v>2.778</v>
          </cell>
          <cell r="N7">
            <v>0.05</v>
          </cell>
          <cell r="O7">
            <v>0.5</v>
          </cell>
          <cell r="P7"/>
          <cell r="Q7">
            <v>8.64</v>
          </cell>
          <cell r="R7">
            <v>12.231999999999999</v>
          </cell>
          <cell r="S7">
            <v>2</v>
          </cell>
          <cell r="T7"/>
          <cell r="U7"/>
          <cell r="V7"/>
          <cell r="W7">
            <v>2</v>
          </cell>
          <cell r="Y7">
            <v>18.398</v>
          </cell>
          <cell r="Z7">
            <v>0.16200000000000001</v>
          </cell>
          <cell r="AA7">
            <v>0.14499999999999999</v>
          </cell>
          <cell r="AB7">
            <v>0.14499999999999999</v>
          </cell>
          <cell r="AC7"/>
          <cell r="AD7">
            <v>36.6</v>
          </cell>
          <cell r="AE7">
            <v>0.62</v>
          </cell>
          <cell r="AF7">
            <v>3.05</v>
          </cell>
          <cell r="AG7"/>
          <cell r="AH7"/>
          <cell r="AI7"/>
          <cell r="AJ7">
            <v>5</v>
          </cell>
        </row>
        <row r="8">
          <cell r="J8"/>
          <cell r="M8"/>
          <cell r="N8"/>
          <cell r="O8"/>
          <cell r="P8"/>
          <cell r="Q8"/>
          <cell r="R8"/>
          <cell r="S8"/>
          <cell r="T8"/>
          <cell r="U8"/>
          <cell r="V8"/>
          <cell r="W8"/>
          <cell r="Y8"/>
          <cell r="Z8"/>
          <cell r="AA8"/>
          <cell r="AB8"/>
          <cell r="AC8"/>
          <cell r="AD8"/>
          <cell r="AE8"/>
          <cell r="AF8"/>
          <cell r="AG8"/>
          <cell r="AH8"/>
          <cell r="AI8"/>
          <cell r="AJ8"/>
        </row>
        <row r="9">
          <cell r="J9" t="str">
            <v>Eingesetzte Leistungen</v>
          </cell>
          <cell r="M9"/>
          <cell r="N9"/>
          <cell r="O9"/>
          <cell r="P9"/>
          <cell r="Q9"/>
          <cell r="R9"/>
          <cell r="S9"/>
          <cell r="T9"/>
          <cell r="U9"/>
          <cell r="V9"/>
          <cell r="W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</row>
        <row r="10">
          <cell r="J10" t="str">
            <v>P_el</v>
          </cell>
          <cell r="K10" t="str">
            <v>MW</v>
          </cell>
          <cell r="M10">
            <v>1.9824225</v>
          </cell>
          <cell r="N10">
            <v>2.1999999999999999E-2</v>
          </cell>
          <cell r="O10">
            <v>0.4</v>
          </cell>
          <cell r="P10"/>
          <cell r="Q10"/>
          <cell r="R10"/>
          <cell r="S10"/>
          <cell r="T10"/>
          <cell r="U10"/>
          <cell r="V10"/>
          <cell r="W10"/>
          <cell r="Y10">
            <v>12.8786</v>
          </cell>
          <cell r="Z10">
            <v>9.7651567999999994E-2</v>
          </cell>
          <cell r="AA10">
            <v>8.7404180999999997E-2</v>
          </cell>
          <cell r="AB10">
            <v>8.7404180999999997E-2</v>
          </cell>
          <cell r="AC10"/>
          <cell r="AD10"/>
          <cell r="AE10"/>
          <cell r="AF10"/>
          <cell r="AG10"/>
          <cell r="AH10"/>
          <cell r="AI10"/>
          <cell r="AJ10"/>
        </row>
        <row r="11">
          <cell r="J11" t="str">
            <v>P_th</v>
          </cell>
          <cell r="K11" t="str">
            <v>MW</v>
          </cell>
          <cell r="M11">
            <v>2.778</v>
          </cell>
          <cell r="N11">
            <v>4.5051195000000002E-2</v>
          </cell>
          <cell r="O11">
            <v>0.49230769000000002</v>
          </cell>
          <cell r="P11"/>
          <cell r="Q11">
            <v>0</v>
          </cell>
          <cell r="R11">
            <v>10.011536</v>
          </cell>
          <cell r="S11">
            <v>0</v>
          </cell>
          <cell r="T11"/>
          <cell r="U11" t="e">
            <v>#N/A</v>
          </cell>
          <cell r="V11" t="e">
            <v>#N/A</v>
          </cell>
          <cell r="W11" t="e">
            <v>#N/A</v>
          </cell>
          <cell r="Y11">
            <v>18.398</v>
          </cell>
          <cell r="Z11">
            <v>0.16200000000000001</v>
          </cell>
          <cell r="AA11">
            <v>0.14499999999999999</v>
          </cell>
          <cell r="AB11">
            <v>0.14499999999999999</v>
          </cell>
          <cell r="AC11"/>
          <cell r="AD11">
            <v>36.6</v>
          </cell>
          <cell r="AE11">
            <v>0</v>
          </cell>
          <cell r="AF11">
            <v>2.3516504999999999</v>
          </cell>
          <cell r="AG11"/>
          <cell r="AH11"/>
          <cell r="AI11"/>
          <cell r="AJ11" t="e">
            <v>#N/A</v>
          </cell>
        </row>
        <row r="12">
          <cell r="J12" t="str">
            <v>P_Br_in</v>
          </cell>
          <cell r="K12" t="str">
            <v>MW</v>
          </cell>
          <cell r="M12">
            <v>4.8908450999999999</v>
          </cell>
          <cell r="N12">
            <v>7.5085323999999995E-2</v>
          </cell>
          <cell r="O12">
            <v>1.025641</v>
          </cell>
          <cell r="P12"/>
          <cell r="Q12">
            <v>0</v>
          </cell>
          <cell r="R12">
            <v>11.123929</v>
          </cell>
          <cell r="S12">
            <v>0</v>
          </cell>
          <cell r="T12"/>
          <cell r="U12" t="e">
            <v>#N/A</v>
          </cell>
          <cell r="V12" t="e">
            <v>#N/A</v>
          </cell>
          <cell r="W12"/>
          <cell r="Y12">
            <v>36.795999999999999</v>
          </cell>
          <cell r="Z12">
            <v>0.28222997</v>
          </cell>
          <cell r="AA12">
            <v>0.25261324000000002</v>
          </cell>
          <cell r="AB12">
            <v>0.25261324000000002</v>
          </cell>
          <cell r="AC12"/>
          <cell r="AD12">
            <v>40.666666999999997</v>
          </cell>
          <cell r="AE12">
            <v>0</v>
          </cell>
          <cell r="AF12">
            <v>2.6129449999999999</v>
          </cell>
          <cell r="AG12"/>
          <cell r="AH12" t="e">
            <v>#N/A</v>
          </cell>
          <cell r="AI12" t="e">
            <v>#N/A</v>
          </cell>
          <cell r="AJ12"/>
        </row>
        <row r="13">
          <cell r="J13" t="str">
            <v>Energiebilanz</v>
          </cell>
          <cell r="M13"/>
          <cell r="N13"/>
          <cell r="O13"/>
          <cell r="P13"/>
          <cell r="Q13"/>
          <cell r="R13"/>
          <cell r="S13"/>
          <cell r="T13"/>
          <cell r="U13"/>
          <cell r="V13"/>
          <cell r="W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</row>
        <row r="14">
          <cell r="J14" t="str">
            <v>Stromerzeugung</v>
          </cell>
          <cell r="K14" t="str">
            <v>MWh/a</v>
          </cell>
          <cell r="M14">
            <v>13564.3180797</v>
          </cell>
          <cell r="N14">
            <v>105.055527725</v>
          </cell>
          <cell r="O14">
            <v>1975.84970247</v>
          </cell>
          <cell r="P14"/>
          <cell r="Q14"/>
          <cell r="R14"/>
          <cell r="S14"/>
          <cell r="T14"/>
          <cell r="U14"/>
          <cell r="V14"/>
          <cell r="W14"/>
          <cell r="Y14">
            <v>76620.394788999998</v>
          </cell>
          <cell r="Z14">
            <v>857.77137331200004</v>
          </cell>
          <cell r="AA14">
            <v>767.758325904</v>
          </cell>
          <cell r="AB14">
            <v>767.758325904</v>
          </cell>
          <cell r="AC14"/>
          <cell r="AD14"/>
          <cell r="AE14"/>
          <cell r="AF14"/>
          <cell r="AG14"/>
          <cell r="AH14"/>
          <cell r="AI14"/>
          <cell r="AJ14"/>
        </row>
        <row r="15">
          <cell r="J15" t="str">
            <v>Wärmeerzeugung</v>
          </cell>
          <cell r="K15" t="str">
            <v>MWh/a</v>
          </cell>
          <cell r="M15">
            <v>19007.893347500001</v>
          </cell>
          <cell r="N15">
            <v>215.13077569399999</v>
          </cell>
          <cell r="O15">
            <v>2431.8150074300002</v>
          </cell>
          <cell r="P15"/>
          <cell r="Q15">
            <v>0</v>
          </cell>
          <cell r="R15">
            <v>14247.378000000001</v>
          </cell>
          <cell r="S15">
            <v>0</v>
          </cell>
          <cell r="T15"/>
          <cell r="U15"/>
          <cell r="V15"/>
          <cell r="W15">
            <v>0</v>
          </cell>
          <cell r="Y15">
            <v>109457.70683</v>
          </cell>
          <cell r="Z15">
            <v>1423.008</v>
          </cell>
          <cell r="AA15">
            <v>1273.68</v>
          </cell>
          <cell r="AB15">
            <v>1273.68</v>
          </cell>
          <cell r="AC15"/>
          <cell r="AD15">
            <v>41059.417999999998</v>
          </cell>
          <cell r="AE15">
            <v>0</v>
          </cell>
          <cell r="AF15">
            <v>9.1720000000000006</v>
          </cell>
          <cell r="AG15"/>
          <cell r="AH15"/>
          <cell r="AI15"/>
          <cell r="AJ15">
            <v>0</v>
          </cell>
        </row>
        <row r="16">
          <cell r="J16" t="str">
            <v>Brennstoffverbrauch</v>
          </cell>
          <cell r="K16" t="str">
            <v>MWh/a</v>
          </cell>
          <cell r="M16">
            <v>33464.601113199999</v>
          </cell>
          <cell r="N16">
            <v>358.55128806099998</v>
          </cell>
          <cell r="O16">
            <v>5066.2811654799998</v>
          </cell>
          <cell r="P16"/>
          <cell r="Q16">
            <v>0</v>
          </cell>
          <cell r="R16">
            <v>15830.420453700001</v>
          </cell>
          <cell r="S16">
            <v>0</v>
          </cell>
          <cell r="T16"/>
          <cell r="U16" t="e">
            <v>#N/A</v>
          </cell>
          <cell r="V16" t="e">
            <v>#N/A</v>
          </cell>
          <cell r="W16"/>
          <cell r="Y16">
            <v>218915.41365900001</v>
          </cell>
          <cell r="Z16">
            <v>2479.10805648</v>
          </cell>
          <cell r="AA16">
            <v>2218.9547001599999</v>
          </cell>
          <cell r="AB16">
            <v>2218.9547001599999</v>
          </cell>
          <cell r="AC16"/>
          <cell r="AD16">
            <v>45621.575619199997</v>
          </cell>
          <cell r="AE16">
            <v>0</v>
          </cell>
          <cell r="AF16">
            <v>10.19128628</v>
          </cell>
          <cell r="AG16"/>
          <cell r="AH16" t="e">
            <v>#N/A</v>
          </cell>
          <cell r="AI16" t="e">
            <v>#N/A</v>
          </cell>
          <cell r="AJ16"/>
        </row>
        <row r="17"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</row>
        <row r="18">
          <cell r="J18" t="str">
            <v>Effizienz_el</v>
          </cell>
          <cell r="M18">
            <v>0.40533332621585028</v>
          </cell>
          <cell r="N18">
            <v>0.29300000090120165</v>
          </cell>
          <cell r="O18">
            <v>0.39000000946114094</v>
          </cell>
          <cell r="P18"/>
          <cell r="Q18">
            <v>0</v>
          </cell>
          <cell r="R18">
            <v>0</v>
          </cell>
          <cell r="S18">
            <v>0</v>
          </cell>
          <cell r="T18"/>
          <cell r="U18"/>
          <cell r="V18"/>
          <cell r="W18">
            <v>0</v>
          </cell>
          <cell r="Y18">
            <v>0.35000000003814258</v>
          </cell>
          <cell r="Z18">
            <v>0.34599999426000011</v>
          </cell>
          <cell r="AA18">
            <v>0.34599999984165519</v>
          </cell>
          <cell r="AB18">
            <v>0.34599999984165519</v>
          </cell>
          <cell r="AC18"/>
          <cell r="AD18">
            <v>0</v>
          </cell>
          <cell r="AE18">
            <v>0</v>
          </cell>
          <cell r="AF18">
            <v>0</v>
          </cell>
          <cell r="AG18"/>
          <cell r="AH18"/>
          <cell r="AI18"/>
          <cell r="AJ18"/>
        </row>
        <row r="19">
          <cell r="J19" t="str">
            <v>Effizienz_th</v>
          </cell>
          <cell r="M19">
            <v>0.56799999746605079</v>
          </cell>
          <cell r="N19">
            <v>0.60000000796929231</v>
          </cell>
          <cell r="O19">
            <v>0.48000000947432619</v>
          </cell>
          <cell r="P19"/>
          <cell r="Q19">
            <v>0</v>
          </cell>
          <cell r="R19">
            <v>0.89999997420599154</v>
          </cell>
          <cell r="S19">
            <v>0</v>
          </cell>
          <cell r="T19"/>
          <cell r="U19"/>
          <cell r="V19"/>
          <cell r="W19">
            <v>0</v>
          </cell>
          <cell r="Y19">
            <v>0.50000000000228395</v>
          </cell>
          <cell r="Z19">
            <v>0.57399999014987668</v>
          </cell>
          <cell r="AA19">
            <v>0.57400000095006898</v>
          </cell>
          <cell r="AB19">
            <v>0.57400000095006898</v>
          </cell>
          <cell r="AC19"/>
          <cell r="AD19">
            <v>0.89999999874445369</v>
          </cell>
          <cell r="AE19">
            <v>0</v>
          </cell>
          <cell r="AF19">
            <v>0.89998453070636342</v>
          </cell>
          <cell r="AG19"/>
          <cell r="AH19"/>
          <cell r="AI19"/>
          <cell r="AJ19"/>
        </row>
        <row r="20"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</row>
        <row r="21">
          <cell r="J21" t="str">
            <v>Vollbenutzungsstunden</v>
          </cell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</row>
        <row r="22">
          <cell r="J22" t="str">
            <v>VBS_el</v>
          </cell>
          <cell r="K22" t="str">
            <v>h/a</v>
          </cell>
          <cell r="M22">
            <v>6842.294253470186</v>
          </cell>
          <cell r="N22">
            <v>4775.2512602272736</v>
          </cell>
          <cell r="O22">
            <v>4939.6242561749996</v>
          </cell>
          <cell r="P22"/>
          <cell r="Q22"/>
          <cell r="R22"/>
          <cell r="S22"/>
          <cell r="T22"/>
          <cell r="U22"/>
          <cell r="V22"/>
          <cell r="W22"/>
          <cell r="Y22">
            <v>5949.4350930225328</v>
          </cell>
          <cell r="Z22">
            <v>8784</v>
          </cell>
          <cell r="AA22">
            <v>8784</v>
          </cell>
          <cell r="AB22">
            <v>8784</v>
          </cell>
          <cell r="AC22"/>
          <cell r="AD22"/>
          <cell r="AE22"/>
          <cell r="AF22"/>
          <cell r="AG22"/>
          <cell r="AH22"/>
          <cell r="AI22"/>
          <cell r="AJ22"/>
        </row>
        <row r="23">
          <cell r="J23" t="str">
            <v>VBS_th</v>
          </cell>
          <cell r="K23" t="str">
            <v>h/a</v>
          </cell>
          <cell r="M23">
            <v>6842.2942215622752</v>
          </cell>
          <cell r="N23">
            <v>4775.2512601275057</v>
          </cell>
          <cell r="O23">
            <v>4939.6242569966762</v>
          </cell>
          <cell r="P23"/>
          <cell r="Q23">
            <v>0</v>
          </cell>
          <cell r="R23">
            <v>1423.0961163202132</v>
          </cell>
          <cell r="S23">
            <v>0</v>
          </cell>
          <cell r="T23"/>
          <cell r="U23"/>
          <cell r="V23"/>
          <cell r="W23">
            <v>0</v>
          </cell>
          <cell r="Y23">
            <v>5949.4350924013479</v>
          </cell>
          <cell r="Z23">
            <v>8784</v>
          </cell>
          <cell r="AA23">
            <v>8784.0000000000018</v>
          </cell>
          <cell r="AB23">
            <v>8784.0000000000018</v>
          </cell>
          <cell r="AC23"/>
          <cell r="AD23">
            <v>1121.8420218579233</v>
          </cell>
          <cell r="AE23">
            <v>0</v>
          </cell>
          <cell r="AF23">
            <v>3.9002394275850092</v>
          </cell>
          <cell r="AG23"/>
          <cell r="AH23"/>
          <cell r="AI23"/>
          <cell r="AJ23">
            <v>0</v>
          </cell>
        </row>
        <row r="24">
          <cell r="J24" t="str">
            <v>Kapitalgebundene Kosten</v>
          </cell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</row>
        <row r="25">
          <cell r="J25" t="str">
            <v>Investition (Modul + Anschluss)</v>
          </cell>
          <cell r="K25" t="str">
            <v>€</v>
          </cell>
          <cell r="M25">
            <v>0</v>
          </cell>
          <cell r="N25">
            <v>57420</v>
          </cell>
          <cell r="O25">
            <v>406000</v>
          </cell>
          <cell r="P25"/>
          <cell r="Q25">
            <v>762048</v>
          </cell>
          <cell r="R25">
            <v>1078862.3999999999</v>
          </cell>
          <cell r="S25">
            <v>176400</v>
          </cell>
          <cell r="T25"/>
          <cell r="U25"/>
          <cell r="V25"/>
          <cell r="W25">
            <v>201600</v>
          </cell>
          <cell r="X25"/>
          <cell r="Y25">
            <v>0</v>
          </cell>
          <cell r="Z25">
            <v>140664.35534841908</v>
          </cell>
          <cell r="AA25">
            <v>140664.35534841908</v>
          </cell>
          <cell r="AB25">
            <v>140664.35534841908</v>
          </cell>
          <cell r="AC25"/>
          <cell r="AD25">
            <v>2869440</v>
          </cell>
          <cell r="AE25">
            <v>48608</v>
          </cell>
          <cell r="AF25">
            <v>239120</v>
          </cell>
          <cell r="AG25"/>
          <cell r="AH25"/>
          <cell r="AI25"/>
          <cell r="AJ25">
            <v>504000</v>
          </cell>
          <cell r="AK25"/>
        </row>
        <row r="26">
          <cell r="J26" t="str">
            <v>Lebensdauer</v>
          </cell>
          <cell r="K26" t="str">
            <v>a</v>
          </cell>
          <cell r="M26">
            <v>20</v>
          </cell>
          <cell r="N26">
            <v>20</v>
          </cell>
          <cell r="O26">
            <v>20</v>
          </cell>
          <cell r="P26"/>
          <cell r="Q26">
            <v>20</v>
          </cell>
          <cell r="R26">
            <v>20</v>
          </cell>
          <cell r="S26">
            <v>20</v>
          </cell>
          <cell r="T26"/>
          <cell r="U26"/>
          <cell r="V26"/>
          <cell r="W26">
            <v>20</v>
          </cell>
          <cell r="Y26">
            <v>20</v>
          </cell>
          <cell r="Z26">
            <v>20</v>
          </cell>
          <cell r="AA26">
            <v>20</v>
          </cell>
          <cell r="AB26">
            <v>20</v>
          </cell>
          <cell r="AC26"/>
          <cell r="AD26">
            <v>20</v>
          </cell>
          <cell r="AE26">
            <v>20</v>
          </cell>
          <cell r="AF26">
            <v>20</v>
          </cell>
          <cell r="AG26"/>
          <cell r="AH26"/>
          <cell r="AI26"/>
          <cell r="AJ26">
            <v>20</v>
          </cell>
        </row>
        <row r="27">
          <cell r="J27" t="str">
            <v>Anzahl  Ersatzinvestitionen</v>
          </cell>
          <cell r="K27" t="str">
            <v>#</v>
          </cell>
          <cell r="M27">
            <v>1</v>
          </cell>
          <cell r="N27">
            <v>1</v>
          </cell>
          <cell r="O27">
            <v>1</v>
          </cell>
          <cell r="P27"/>
          <cell r="Q27">
            <v>1</v>
          </cell>
          <cell r="R27">
            <v>1</v>
          </cell>
          <cell r="S27">
            <v>1</v>
          </cell>
          <cell r="T27"/>
          <cell r="U27"/>
          <cell r="V27"/>
          <cell r="W27">
            <v>1</v>
          </cell>
          <cell r="Y27">
            <v>1</v>
          </cell>
          <cell r="Z27">
            <v>1</v>
          </cell>
          <cell r="AA27">
            <v>1</v>
          </cell>
          <cell r="AB27">
            <v>1</v>
          </cell>
          <cell r="AC27"/>
          <cell r="AD27">
            <v>1</v>
          </cell>
          <cell r="AE27">
            <v>1</v>
          </cell>
          <cell r="AF27">
            <v>1</v>
          </cell>
          <cell r="AG27"/>
          <cell r="AH27"/>
          <cell r="AI27"/>
          <cell r="AJ27">
            <v>1</v>
          </cell>
        </row>
        <row r="28">
          <cell r="J28" t="str">
            <v>Faktor für die Instandsetzung</v>
          </cell>
          <cell r="K28" t="str">
            <v>%</v>
          </cell>
          <cell r="M28">
            <v>0.02</v>
          </cell>
          <cell r="N28">
            <v>0.02</v>
          </cell>
          <cell r="O28">
            <v>0.02</v>
          </cell>
          <cell r="P28"/>
          <cell r="Q28">
            <v>0.02</v>
          </cell>
          <cell r="R28">
            <v>0.02</v>
          </cell>
          <cell r="S28">
            <v>0.02</v>
          </cell>
          <cell r="T28"/>
          <cell r="U28"/>
          <cell r="V28"/>
          <cell r="W28">
            <v>0.02</v>
          </cell>
          <cell r="Y28">
            <v>0.02</v>
          </cell>
          <cell r="Z28">
            <v>0.02</v>
          </cell>
          <cell r="AA28">
            <v>0.02</v>
          </cell>
          <cell r="AB28">
            <v>0.02</v>
          </cell>
          <cell r="AC28"/>
          <cell r="AD28">
            <v>0.02</v>
          </cell>
          <cell r="AE28">
            <v>0.02</v>
          </cell>
          <cell r="AF28">
            <v>0.02</v>
          </cell>
          <cell r="AG28"/>
          <cell r="AH28"/>
          <cell r="AI28"/>
          <cell r="AJ28">
            <v>0.02</v>
          </cell>
        </row>
        <row r="29">
          <cell r="J29" t="str">
            <v>Annuität der kapitalgebundenen Kosten</v>
          </cell>
          <cell r="K29" t="str">
            <v>€/a</v>
          </cell>
          <cell r="M29">
            <v>0</v>
          </cell>
          <cell r="N29">
            <v>6728.4901142074641</v>
          </cell>
          <cell r="O29">
            <v>47575.182625709342</v>
          </cell>
          <cell r="P29"/>
          <cell r="Q29">
            <v>89296.977264917616</v>
          </cell>
          <cell r="R29">
            <v>126421.36873894355</v>
          </cell>
          <cell r="S29">
            <v>20670.5965891013</v>
          </cell>
          <cell r="T29"/>
          <cell r="U29"/>
          <cell r="V29"/>
          <cell r="W29">
            <v>14888.972459453173</v>
          </cell>
          <cell r="Y29">
            <v>0</v>
          </cell>
          <cell r="Z29">
            <v>16483.084715834266</v>
          </cell>
          <cell r="AA29">
            <v>16483.084715834266</v>
          </cell>
          <cell r="AB29">
            <v>16483.084715834266</v>
          </cell>
          <cell r="AC29"/>
          <cell r="AD29">
            <v>336241.70451604784</v>
          </cell>
          <cell r="AE29">
            <v>5695.8977267745813</v>
          </cell>
          <cell r="AF29">
            <v>28020.142043003987</v>
          </cell>
          <cell r="AG29"/>
          <cell r="AH29"/>
          <cell r="AI29"/>
          <cell r="AJ29">
            <v>37222.431148632932</v>
          </cell>
        </row>
        <row r="30">
          <cell r="M30"/>
          <cell r="N30"/>
          <cell r="O30"/>
          <cell r="P30"/>
          <cell r="Q30"/>
          <cell r="R30"/>
          <cell r="S30"/>
          <cell r="T30"/>
          <cell r="U30"/>
          <cell r="V30"/>
          <cell r="W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</row>
        <row r="31">
          <cell r="J31" t="str">
            <v>Gaskosten</v>
          </cell>
          <cell r="M31"/>
          <cell r="N31"/>
          <cell r="O31"/>
          <cell r="P31"/>
          <cell r="Q31"/>
          <cell r="R31"/>
          <cell r="S31"/>
          <cell r="T31"/>
          <cell r="U31"/>
          <cell r="V31"/>
          <cell r="W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</row>
        <row r="32">
          <cell r="J32" t="str">
            <v>Gaspreis</v>
          </cell>
          <cell r="K32" t="str">
            <v>€/MWh</v>
          </cell>
          <cell r="M32">
            <v>0</v>
          </cell>
          <cell r="N32">
            <v>29.11</v>
          </cell>
          <cell r="O32">
            <v>29.11</v>
          </cell>
          <cell r="P32"/>
          <cell r="Q32">
            <v>29.11</v>
          </cell>
          <cell r="R32">
            <v>29.11</v>
          </cell>
          <cell r="S32">
            <v>29.11</v>
          </cell>
          <cell r="T32"/>
          <cell r="U32"/>
          <cell r="V32"/>
          <cell r="W32"/>
          <cell r="Y32">
            <v>0</v>
          </cell>
          <cell r="Z32">
            <v>29.11</v>
          </cell>
          <cell r="AA32">
            <v>29.11</v>
          </cell>
          <cell r="AB32">
            <v>29.11</v>
          </cell>
          <cell r="AC32"/>
          <cell r="AD32">
            <v>29.11</v>
          </cell>
          <cell r="AE32">
            <v>29.11</v>
          </cell>
          <cell r="AF32">
            <v>29.11</v>
          </cell>
          <cell r="AG32"/>
          <cell r="AH32"/>
          <cell r="AI32"/>
          <cell r="AJ32"/>
        </row>
        <row r="33">
          <cell r="J33" t="str">
            <v>Energiesteuer</v>
          </cell>
          <cell r="K33" t="str">
            <v>€/MWh</v>
          </cell>
          <cell r="M33">
            <v>0</v>
          </cell>
          <cell r="N33">
            <v>0</v>
          </cell>
          <cell r="O33">
            <v>0</v>
          </cell>
          <cell r="P33"/>
          <cell r="Q33">
            <v>0</v>
          </cell>
          <cell r="R33">
            <v>0</v>
          </cell>
          <cell r="S33">
            <v>0</v>
          </cell>
          <cell r="T33"/>
          <cell r="U33"/>
          <cell r="V33"/>
          <cell r="W33"/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/>
          <cell r="AD33">
            <v>0</v>
          </cell>
          <cell r="AE33">
            <v>0</v>
          </cell>
          <cell r="AF33">
            <v>0</v>
          </cell>
          <cell r="AG33"/>
          <cell r="AH33"/>
          <cell r="AI33"/>
          <cell r="AJ33"/>
        </row>
        <row r="34">
          <cell r="J34" t="str">
            <v>gas CO2-Kosten</v>
          </cell>
          <cell r="K34" t="str">
            <v>€/MWh</v>
          </cell>
          <cell r="M34">
            <v>0</v>
          </cell>
          <cell r="N34">
            <v>0</v>
          </cell>
          <cell r="O34">
            <v>0</v>
          </cell>
          <cell r="P34"/>
          <cell r="Q34">
            <v>26.400000000000002</v>
          </cell>
          <cell r="R34">
            <v>26.400000000000002</v>
          </cell>
          <cell r="S34">
            <v>26.400000000000002</v>
          </cell>
          <cell r="T34"/>
          <cell r="U34"/>
          <cell r="V34"/>
          <cell r="W34"/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/>
          <cell r="AD34">
            <v>26.400000000000002</v>
          </cell>
          <cell r="AE34">
            <v>26.400000000000002</v>
          </cell>
          <cell r="AF34">
            <v>26.400000000000002</v>
          </cell>
          <cell r="AG34"/>
          <cell r="AH34"/>
          <cell r="AI34"/>
          <cell r="AJ34"/>
        </row>
        <row r="35">
          <cell r="J35" t="str">
            <v>Konzessionsabgaben</v>
          </cell>
          <cell r="K35" t="str">
            <v>€/MWh</v>
          </cell>
          <cell r="M35">
            <v>0</v>
          </cell>
          <cell r="N35">
            <v>0</v>
          </cell>
          <cell r="O35">
            <v>0</v>
          </cell>
          <cell r="P35"/>
          <cell r="Q35">
            <v>0</v>
          </cell>
          <cell r="R35">
            <v>0</v>
          </cell>
          <cell r="S35">
            <v>0</v>
          </cell>
          <cell r="T35"/>
          <cell r="U35"/>
          <cell r="V35"/>
          <cell r="W35"/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/>
          <cell r="AD35">
            <v>0</v>
          </cell>
          <cell r="AE35">
            <v>0</v>
          </cell>
          <cell r="AF35">
            <v>0</v>
          </cell>
          <cell r="AG35"/>
          <cell r="AH35"/>
          <cell r="AI35"/>
          <cell r="AJ35"/>
        </row>
        <row r="36">
          <cell r="J36" t="str">
            <v>LP_Gas</v>
          </cell>
          <cell r="K36" t="str">
            <v>€/MW</v>
          </cell>
          <cell r="M36">
            <v>0</v>
          </cell>
          <cell r="N36">
            <v>22755.486941511695</v>
          </cell>
          <cell r="O36">
            <v>20147.301961203942</v>
          </cell>
          <cell r="P36"/>
          <cell r="Q36">
            <v>9917.8088575737747</v>
          </cell>
          <cell r="R36">
            <v>8972.2028586360975</v>
          </cell>
          <cell r="S36">
            <v>16957.55231636708</v>
          </cell>
          <cell r="T36"/>
          <cell r="U36"/>
          <cell r="V36"/>
          <cell r="W36"/>
          <cell r="Y36">
            <v>0</v>
          </cell>
          <cell r="Z36">
            <v>22342.371787703389</v>
          </cell>
          <cell r="AA36">
            <v>22413.321238064749</v>
          </cell>
          <cell r="AB36">
            <v>22413.321238064749</v>
          </cell>
          <cell r="AC36"/>
          <cell r="AD36">
            <v>7574.774041738734</v>
          </cell>
          <cell r="AE36">
            <v>21211.186267476151</v>
          </cell>
          <cell r="AF36">
            <v>14679.823201001884</v>
          </cell>
          <cell r="AG36"/>
          <cell r="AH36"/>
          <cell r="AI36"/>
          <cell r="AJ36"/>
        </row>
        <row r="37">
          <cell r="K37" t="str">
            <v>€/a</v>
          </cell>
          <cell r="M37">
            <v>0</v>
          </cell>
          <cell r="N37">
            <v>1708.6031097811747</v>
          </cell>
          <cell r="O37">
            <v>20663.898930791172</v>
          </cell>
          <cell r="P37"/>
          <cell r="Q37">
            <v>0</v>
          </cell>
          <cell r="R37">
            <v>99806.147573064984</v>
          </cell>
          <cell r="S37">
            <v>0</v>
          </cell>
          <cell r="T37"/>
          <cell r="U37"/>
          <cell r="V37"/>
          <cell r="W37"/>
          <cell r="Y37">
            <v>0</v>
          </cell>
          <cell r="Z37">
            <v>6305.6869193723733</v>
          </cell>
          <cell r="AA37">
            <v>5661.9016971083483</v>
          </cell>
          <cell r="AB37">
            <v>5661.9016971083483</v>
          </cell>
          <cell r="AC37"/>
          <cell r="AD37">
            <v>308040.81355563318</v>
          </cell>
          <cell r="AE37">
            <v>0</v>
          </cell>
          <cell r="AF37">
            <v>38357.570633941868</v>
          </cell>
          <cell r="AG37"/>
          <cell r="AH37"/>
          <cell r="AI37"/>
          <cell r="AJ37"/>
        </row>
        <row r="38">
          <cell r="J38" t="str">
            <v xml:space="preserve">AP_Gas </v>
          </cell>
          <cell r="K38" t="str">
            <v>€/MWh</v>
          </cell>
          <cell r="M38">
            <v>0</v>
          </cell>
          <cell r="N38">
            <v>6.485695692800447</v>
          </cell>
          <cell r="O38">
            <v>4.7505463123332792</v>
          </cell>
          <cell r="P38"/>
          <cell r="Q38">
            <v>3.5815766954168153</v>
          </cell>
          <cell r="R38">
            <v>3.0818273558443501</v>
          </cell>
          <cell r="S38">
            <v>5.7190906612129364</v>
          </cell>
          <cell r="T38"/>
          <cell r="U38"/>
          <cell r="V38"/>
          <cell r="W38"/>
          <cell r="Y38">
            <v>0</v>
          </cell>
          <cell r="Z38">
            <v>6.1393702190084145</v>
          </cell>
          <cell r="AA38">
            <v>6.1964168053354616</v>
          </cell>
          <cell r="AB38">
            <v>6.1964168053354616</v>
          </cell>
          <cell r="AC38"/>
          <cell r="AD38">
            <v>2.1589176109859705</v>
          </cell>
          <cell r="AE38">
            <v>6.3770700534161682</v>
          </cell>
          <cell r="AF38">
            <v>5.2272080386909723</v>
          </cell>
          <cell r="AG38"/>
          <cell r="AH38"/>
          <cell r="AI38"/>
          <cell r="AJ38"/>
        </row>
        <row r="39">
          <cell r="K39" t="str">
            <v>€/a</v>
          </cell>
          <cell r="M39">
            <v>0</v>
          </cell>
          <cell r="N39">
            <v>2325.4545446252801</v>
          </cell>
          <cell r="O39">
            <v>24067.60330791456</v>
          </cell>
          <cell r="P39"/>
          <cell r="Q39">
            <v>0</v>
          </cell>
          <cell r="R39">
            <v>48786.622808730586</v>
          </cell>
          <cell r="S39">
            <v>0</v>
          </cell>
          <cell r="T39"/>
          <cell r="U39"/>
          <cell r="V39"/>
          <cell r="W39"/>
          <cell r="Y39">
            <v>0</v>
          </cell>
          <cell r="Z39">
            <v>15220.162171657143</v>
          </cell>
          <cell r="AA39">
            <v>13749.568194349533</v>
          </cell>
          <cell r="AB39">
            <v>13749.568194349533</v>
          </cell>
          <cell r="AC39"/>
          <cell r="AD39">
            <v>98493.223045219056</v>
          </cell>
          <cell r="AE39">
            <v>0</v>
          </cell>
          <cell r="AF39">
            <v>53.271973567417014</v>
          </cell>
          <cell r="AG39"/>
          <cell r="AH39"/>
          <cell r="AI39"/>
          <cell r="AJ39"/>
        </row>
        <row r="40">
          <cell r="M40"/>
          <cell r="N40"/>
          <cell r="O40"/>
          <cell r="P40"/>
          <cell r="Q40"/>
          <cell r="R40"/>
          <cell r="S40"/>
          <cell r="T40"/>
          <cell r="U40"/>
          <cell r="V40"/>
          <cell r="W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</row>
        <row r="41">
          <cell r="J41" t="str">
            <v>Summe</v>
          </cell>
          <cell r="K41"/>
          <cell r="M41">
            <v>0</v>
          </cell>
          <cell r="N41">
            <v>14471.485649862163</v>
          </cell>
          <cell r="O41">
            <v>192210.94696582854</v>
          </cell>
          <cell r="P41"/>
          <cell r="Q41">
            <v>0</v>
          </cell>
          <cell r="R41">
            <v>1027339.4097666828</v>
          </cell>
          <cell r="S41">
            <v>0</v>
          </cell>
          <cell r="T41"/>
          <cell r="U41"/>
          <cell r="V41"/>
          <cell r="W41">
            <v>0</v>
          </cell>
          <cell r="Y41">
            <v>0</v>
          </cell>
          <cell r="Z41">
            <v>93692.684615162303</v>
          </cell>
          <cell r="AA41">
            <v>84005.241213115471</v>
          </cell>
          <cell r="AB41">
            <v>84005.241213115471</v>
          </cell>
          <cell r="AC41"/>
          <cell r="AD41">
            <v>2938987.6992226443</v>
          </cell>
          <cell r="AE41">
            <v>0</v>
          </cell>
          <cell r="AF41">
            <v>38976.560908912084</v>
          </cell>
          <cell r="AG41"/>
          <cell r="AH41"/>
          <cell r="AI41"/>
          <cell r="AJ41">
            <v>0</v>
          </cell>
        </row>
        <row r="42">
          <cell r="J42" t="str">
            <v>Annuität</v>
          </cell>
          <cell r="K42"/>
          <cell r="M42">
            <v>0</v>
          </cell>
          <cell r="N42">
            <v>14471.485649862156</v>
          </cell>
          <cell r="O42">
            <v>192210.94696582845</v>
          </cell>
          <cell r="P42"/>
          <cell r="Q42">
            <v>0</v>
          </cell>
          <cell r="R42">
            <v>1027339.4097666824</v>
          </cell>
          <cell r="S42"/>
          <cell r="T42"/>
          <cell r="U42"/>
          <cell r="V42"/>
          <cell r="W42"/>
          <cell r="Y42">
            <v>0</v>
          </cell>
          <cell r="Z42">
            <v>93692.684615162259</v>
          </cell>
          <cell r="AA42">
            <v>84005.241213115427</v>
          </cell>
          <cell r="AB42">
            <v>84005.241213115427</v>
          </cell>
          <cell r="AC42"/>
          <cell r="AD42">
            <v>2938987.6992226429</v>
          </cell>
          <cell r="AE42">
            <v>0</v>
          </cell>
          <cell r="AF42">
            <v>38976.560908912063</v>
          </cell>
          <cell r="AG42"/>
          <cell r="AH42"/>
          <cell r="AI42"/>
          <cell r="AJ42"/>
        </row>
        <row r="43">
          <cell r="M43"/>
          <cell r="N43"/>
          <cell r="O43"/>
          <cell r="P43"/>
          <cell r="Q43"/>
          <cell r="R43"/>
          <cell r="S43"/>
          <cell r="T43"/>
          <cell r="U43"/>
          <cell r="V43"/>
          <cell r="W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</row>
        <row r="44">
          <cell r="J44" t="str">
            <v>Stromkosten</v>
          </cell>
          <cell r="M44"/>
          <cell r="N44"/>
          <cell r="O44"/>
          <cell r="P44"/>
          <cell r="Q44"/>
          <cell r="R44"/>
          <cell r="S44"/>
          <cell r="T44"/>
          <cell r="U44"/>
          <cell r="V44"/>
          <cell r="W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</row>
        <row r="45">
          <cell r="J45" t="str">
            <v>LP_Strom</v>
          </cell>
          <cell r="K45" t="str">
            <v>€/MW</v>
          </cell>
          <cell r="M45"/>
          <cell r="N45"/>
          <cell r="O45"/>
          <cell r="P45"/>
          <cell r="Q45"/>
          <cell r="R45"/>
          <cell r="S45"/>
          <cell r="T45"/>
          <cell r="U45">
            <v>36600</v>
          </cell>
          <cell r="V45">
            <v>36600</v>
          </cell>
          <cell r="W45"/>
          <cell r="Y45"/>
          <cell r="Z45"/>
          <cell r="AA45"/>
          <cell r="AB45"/>
          <cell r="AC45"/>
          <cell r="AD45"/>
          <cell r="AE45"/>
          <cell r="AF45"/>
          <cell r="AG45"/>
          <cell r="AH45">
            <v>36600</v>
          </cell>
          <cell r="AI45">
            <v>36600</v>
          </cell>
          <cell r="AJ45"/>
        </row>
        <row r="46">
          <cell r="J46" t="str">
            <v>durchschnittlicher Strompreis</v>
          </cell>
          <cell r="M46"/>
          <cell r="N46"/>
          <cell r="O46"/>
          <cell r="P46"/>
          <cell r="Q46"/>
          <cell r="R46"/>
          <cell r="S46"/>
          <cell r="T46"/>
          <cell r="U46">
            <v>0</v>
          </cell>
          <cell r="V46">
            <v>0</v>
          </cell>
          <cell r="W46"/>
          <cell r="Y46"/>
          <cell r="Z46"/>
          <cell r="AA46"/>
          <cell r="AB46"/>
          <cell r="AC46"/>
          <cell r="AD46"/>
          <cell r="AE46"/>
          <cell r="AF46"/>
          <cell r="AH46">
            <v>0</v>
          </cell>
          <cell r="AI46">
            <v>0</v>
          </cell>
          <cell r="AJ46"/>
        </row>
        <row r="47">
          <cell r="J47" t="str">
            <v>AP_Strom</v>
          </cell>
          <cell r="M47"/>
          <cell r="N47"/>
          <cell r="O47"/>
          <cell r="P47"/>
          <cell r="Q47"/>
          <cell r="R47"/>
          <cell r="S47"/>
          <cell r="T47"/>
          <cell r="U47">
            <v>30.6</v>
          </cell>
          <cell r="V47">
            <v>30.6</v>
          </cell>
          <cell r="W47"/>
          <cell r="Y47"/>
          <cell r="Z47"/>
          <cell r="AA47"/>
          <cell r="AB47"/>
          <cell r="AC47"/>
          <cell r="AD47"/>
          <cell r="AE47"/>
          <cell r="AF47"/>
          <cell r="AH47">
            <v>30.6</v>
          </cell>
          <cell r="AI47">
            <v>30.6</v>
          </cell>
          <cell r="AJ47"/>
        </row>
        <row r="48">
          <cell r="J48" t="str">
            <v xml:space="preserve">EEG-Umlage </v>
          </cell>
          <cell r="M48"/>
          <cell r="N48"/>
          <cell r="O48"/>
          <cell r="P48"/>
          <cell r="Q48"/>
          <cell r="R48"/>
          <cell r="S48"/>
          <cell r="T48"/>
          <cell r="U48">
            <v>63.5</v>
          </cell>
          <cell r="V48">
            <v>63.5</v>
          </cell>
          <cell r="W48"/>
          <cell r="Y48"/>
          <cell r="Z48"/>
          <cell r="AA48"/>
          <cell r="AB48"/>
          <cell r="AC48"/>
          <cell r="AD48"/>
          <cell r="AE48"/>
          <cell r="AF48"/>
          <cell r="AH48">
            <v>63.5</v>
          </cell>
          <cell r="AI48">
            <v>63.5</v>
          </cell>
          <cell r="AJ48"/>
        </row>
        <row r="49">
          <cell r="J49" t="str">
            <v>Konzessionsabgaben</v>
          </cell>
          <cell r="M49"/>
          <cell r="N49"/>
          <cell r="O49"/>
          <cell r="P49"/>
          <cell r="Q49"/>
          <cell r="R49"/>
          <cell r="S49"/>
          <cell r="T49"/>
          <cell r="U49">
            <v>13.2</v>
          </cell>
          <cell r="V49">
            <v>13.2</v>
          </cell>
          <cell r="W49"/>
          <cell r="Y49"/>
          <cell r="Z49"/>
          <cell r="AA49"/>
          <cell r="AB49"/>
          <cell r="AC49"/>
          <cell r="AD49"/>
          <cell r="AE49"/>
          <cell r="AF49"/>
          <cell r="AH49">
            <v>13.2</v>
          </cell>
          <cell r="AI49">
            <v>13.2</v>
          </cell>
          <cell r="AJ49"/>
        </row>
        <row r="50">
          <cell r="J50" t="str">
            <v xml:space="preserve">§ 19-StromNEV-Umlage </v>
          </cell>
          <cell r="M50"/>
          <cell r="N50"/>
          <cell r="O50"/>
          <cell r="P50"/>
          <cell r="Q50"/>
          <cell r="R50"/>
          <cell r="S50"/>
          <cell r="T50"/>
          <cell r="U50">
            <v>3.78</v>
          </cell>
          <cell r="V50">
            <v>3.78</v>
          </cell>
          <cell r="W50"/>
          <cell r="Y50"/>
          <cell r="Z50"/>
          <cell r="AA50"/>
          <cell r="AB50"/>
          <cell r="AC50"/>
          <cell r="AD50"/>
          <cell r="AE50"/>
          <cell r="AF50"/>
          <cell r="AH50">
            <v>3.78</v>
          </cell>
          <cell r="AI50">
            <v>3.78</v>
          </cell>
          <cell r="AJ50"/>
        </row>
        <row r="51">
          <cell r="J51" t="str">
            <v xml:space="preserve">Stromsteuer </v>
          </cell>
          <cell r="M51"/>
          <cell r="N51"/>
          <cell r="O51"/>
          <cell r="P51"/>
          <cell r="Q51"/>
          <cell r="R51"/>
          <cell r="S51"/>
          <cell r="T51"/>
          <cell r="U51">
            <v>20.499999999999996</v>
          </cell>
          <cell r="V51">
            <v>20.499999999999996</v>
          </cell>
          <cell r="W51"/>
          <cell r="Y51"/>
          <cell r="Z51"/>
          <cell r="AA51"/>
          <cell r="AB51"/>
          <cell r="AC51"/>
          <cell r="AD51"/>
          <cell r="AE51"/>
          <cell r="AF51"/>
          <cell r="AH51">
            <v>20.499999999999996</v>
          </cell>
          <cell r="AI51">
            <v>20.499999999999996</v>
          </cell>
          <cell r="AJ51"/>
        </row>
        <row r="52">
          <cell r="J52" t="str">
            <v>CO2-Handel</v>
          </cell>
          <cell r="M52"/>
          <cell r="N52"/>
          <cell r="O52"/>
          <cell r="P52"/>
          <cell r="Q52"/>
          <cell r="R52"/>
          <cell r="S52"/>
          <cell r="T52"/>
          <cell r="U52">
            <v>0</v>
          </cell>
          <cell r="V52">
            <v>0</v>
          </cell>
          <cell r="W52"/>
          <cell r="Y52"/>
          <cell r="Z52"/>
          <cell r="AA52"/>
          <cell r="AB52"/>
          <cell r="AC52"/>
          <cell r="AD52"/>
          <cell r="AE52"/>
          <cell r="AF52"/>
          <cell r="AH52">
            <v>0</v>
          </cell>
          <cell r="AI52">
            <v>0</v>
          </cell>
          <cell r="AJ52"/>
        </row>
        <row r="53">
          <cell r="J53" t="str">
            <v>CO2-Steuer</v>
          </cell>
          <cell r="M53"/>
          <cell r="N53"/>
          <cell r="O53"/>
          <cell r="P53"/>
          <cell r="Q53"/>
          <cell r="R53"/>
          <cell r="S53"/>
          <cell r="T53"/>
          <cell r="U53">
            <v>0</v>
          </cell>
          <cell r="V53">
            <v>0</v>
          </cell>
          <cell r="W53"/>
          <cell r="Y53"/>
          <cell r="Z53"/>
          <cell r="AA53"/>
          <cell r="AB53"/>
          <cell r="AC53"/>
          <cell r="AD53"/>
          <cell r="AE53"/>
          <cell r="AF53"/>
          <cell r="AH53">
            <v>0</v>
          </cell>
          <cell r="AI53">
            <v>0</v>
          </cell>
          <cell r="AJ53"/>
        </row>
        <row r="54">
          <cell r="J54" t="str">
            <v xml:space="preserve">KWK Umlage </v>
          </cell>
          <cell r="M54"/>
          <cell r="N54"/>
          <cell r="O54"/>
          <cell r="P54"/>
          <cell r="Q54"/>
          <cell r="R54"/>
          <cell r="S54"/>
          <cell r="T54"/>
          <cell r="U54">
            <v>4.45</v>
          </cell>
          <cell r="V54">
            <v>4.45</v>
          </cell>
          <cell r="W54"/>
          <cell r="Y54"/>
          <cell r="Z54"/>
          <cell r="AA54"/>
          <cell r="AB54"/>
          <cell r="AC54"/>
          <cell r="AD54"/>
          <cell r="AE54"/>
          <cell r="AF54"/>
          <cell r="AH54">
            <v>4.45</v>
          </cell>
          <cell r="AI54">
            <v>4.45</v>
          </cell>
          <cell r="AJ54"/>
        </row>
        <row r="55">
          <cell r="J55" t="str">
            <v xml:space="preserve">Offshore-Haftungsumlage </v>
          </cell>
          <cell r="M55"/>
          <cell r="N55"/>
          <cell r="O55"/>
          <cell r="P55"/>
          <cell r="Q55"/>
          <cell r="R55"/>
          <cell r="S55"/>
          <cell r="T55"/>
          <cell r="U55">
            <v>0.4</v>
          </cell>
          <cell r="V55">
            <v>0.4</v>
          </cell>
          <cell r="W55"/>
          <cell r="Y55"/>
          <cell r="Z55"/>
          <cell r="AA55"/>
          <cell r="AB55"/>
          <cell r="AC55"/>
          <cell r="AD55"/>
          <cell r="AE55"/>
          <cell r="AF55"/>
          <cell r="AH55">
            <v>0.4</v>
          </cell>
          <cell r="AI55">
            <v>0.4</v>
          </cell>
          <cell r="AJ55"/>
        </row>
        <row r="56">
          <cell r="J56" t="str">
            <v>§ 18 Absatz 1+2 absch. L.</v>
          </cell>
          <cell r="M56"/>
          <cell r="N56"/>
          <cell r="O56"/>
          <cell r="P56"/>
          <cell r="Q56"/>
          <cell r="R56"/>
          <cell r="S56"/>
          <cell r="T56"/>
          <cell r="U56">
            <v>0</v>
          </cell>
          <cell r="V56">
            <v>0</v>
          </cell>
          <cell r="W56"/>
          <cell r="Y56"/>
          <cell r="Z56"/>
          <cell r="AA56"/>
          <cell r="AB56"/>
          <cell r="AC56"/>
          <cell r="AD56"/>
          <cell r="AE56"/>
          <cell r="AF56"/>
          <cell r="AH56">
            <v>0</v>
          </cell>
          <cell r="AI56">
            <v>0</v>
          </cell>
          <cell r="AJ56"/>
        </row>
        <row r="57"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Y57"/>
          <cell r="Z57"/>
          <cell r="AA57"/>
          <cell r="AB57"/>
          <cell r="AC57"/>
          <cell r="AD57"/>
          <cell r="AE57"/>
          <cell r="AF57"/>
          <cell r="AH57"/>
          <cell r="AI57"/>
          <cell r="AJ57"/>
        </row>
        <row r="58">
          <cell r="J58" t="str">
            <v>Summe Stromkosten</v>
          </cell>
          <cell r="M58">
            <v>0</v>
          </cell>
          <cell r="N58">
            <v>0</v>
          </cell>
          <cell r="O58">
            <v>0</v>
          </cell>
          <cell r="P58"/>
          <cell r="Q58">
            <v>0</v>
          </cell>
          <cell r="R58">
            <v>0</v>
          </cell>
          <cell r="S58">
            <v>0</v>
          </cell>
          <cell r="T58"/>
          <cell r="U58">
            <v>0</v>
          </cell>
          <cell r="V58">
            <v>0</v>
          </cell>
          <cell r="W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/>
          <cell r="AD58">
            <v>0</v>
          </cell>
          <cell r="AE58">
            <v>0</v>
          </cell>
          <cell r="AF58">
            <v>0</v>
          </cell>
          <cell r="AH58">
            <v>0</v>
          </cell>
          <cell r="AI58">
            <v>0</v>
          </cell>
          <cell r="AJ58">
            <v>0</v>
          </cell>
        </row>
        <row r="59">
          <cell r="J59" t="str">
            <v>Annuität</v>
          </cell>
          <cell r="M59">
            <v>0</v>
          </cell>
          <cell r="N59">
            <v>0</v>
          </cell>
          <cell r="O59">
            <v>0</v>
          </cell>
          <cell r="P59"/>
          <cell r="Q59">
            <v>0</v>
          </cell>
          <cell r="R59">
            <v>0</v>
          </cell>
          <cell r="S59">
            <v>0</v>
          </cell>
          <cell r="T59"/>
          <cell r="U59">
            <v>0</v>
          </cell>
          <cell r="V59">
            <v>0</v>
          </cell>
          <cell r="W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/>
          <cell r="AD59">
            <v>0</v>
          </cell>
          <cell r="AE59">
            <v>0</v>
          </cell>
          <cell r="AF59">
            <v>0</v>
          </cell>
          <cell r="AH59">
            <v>0</v>
          </cell>
          <cell r="AI59">
            <v>0</v>
          </cell>
          <cell r="AJ59">
            <v>0</v>
          </cell>
        </row>
        <row r="60">
          <cell r="M60"/>
          <cell r="N60"/>
          <cell r="O60"/>
          <cell r="P60"/>
          <cell r="Q60"/>
          <cell r="R60"/>
          <cell r="S60"/>
          <cell r="T60"/>
          <cell r="U60"/>
          <cell r="V60"/>
          <cell r="W60"/>
          <cell r="Y60"/>
          <cell r="Z60"/>
          <cell r="AA60"/>
          <cell r="AB60"/>
          <cell r="AC60"/>
          <cell r="AD60"/>
          <cell r="AE60"/>
          <cell r="AF60"/>
          <cell r="AH60"/>
          <cell r="AI60"/>
          <cell r="AJ60"/>
        </row>
        <row r="61">
          <cell r="M61"/>
          <cell r="N61"/>
          <cell r="O61"/>
          <cell r="P61"/>
          <cell r="Q61"/>
          <cell r="R61"/>
          <cell r="S61"/>
          <cell r="T61"/>
          <cell r="U61"/>
          <cell r="V61"/>
          <cell r="W61"/>
          <cell r="Y61"/>
          <cell r="Z61"/>
          <cell r="AA61"/>
          <cell r="AB61"/>
          <cell r="AC61"/>
          <cell r="AD61"/>
          <cell r="AE61"/>
          <cell r="AF61"/>
          <cell r="AH61"/>
          <cell r="AI61"/>
          <cell r="AJ61"/>
        </row>
        <row r="62">
          <cell r="M62"/>
          <cell r="N62"/>
          <cell r="O62"/>
          <cell r="P62"/>
          <cell r="Q62"/>
          <cell r="R62"/>
          <cell r="S62"/>
          <cell r="T62"/>
          <cell r="U62"/>
          <cell r="V62"/>
          <cell r="W62"/>
          <cell r="Y62"/>
          <cell r="Z62"/>
          <cell r="AA62"/>
          <cell r="AB62"/>
          <cell r="AC62"/>
          <cell r="AD62"/>
          <cell r="AE62"/>
          <cell r="AF62"/>
          <cell r="AH62"/>
          <cell r="AI62"/>
          <cell r="AJ62"/>
        </row>
        <row r="63">
          <cell r="J63" t="str">
            <v>Betriebskosten</v>
          </cell>
          <cell r="M63"/>
          <cell r="N63"/>
          <cell r="O63"/>
          <cell r="P63"/>
          <cell r="Q63"/>
          <cell r="R63"/>
          <cell r="S63"/>
          <cell r="T63"/>
          <cell r="U63"/>
          <cell r="V63"/>
          <cell r="W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</row>
        <row r="64">
          <cell r="J64" t="str">
            <v>Wartung/Instandhaltung</v>
          </cell>
          <cell r="K64" t="str">
            <v>% von Invest</v>
          </cell>
          <cell r="M64">
            <v>0.02</v>
          </cell>
          <cell r="N64">
            <v>0.02</v>
          </cell>
          <cell r="O64">
            <v>0.02</v>
          </cell>
          <cell r="P64"/>
          <cell r="Q64">
            <v>0.02</v>
          </cell>
          <cell r="R64">
            <v>0.02</v>
          </cell>
          <cell r="S64">
            <v>0.02</v>
          </cell>
          <cell r="T64"/>
          <cell r="U64"/>
          <cell r="V64"/>
          <cell r="W64">
            <v>0.02</v>
          </cell>
          <cell r="Y64">
            <v>0.02</v>
          </cell>
          <cell r="Z64">
            <v>0.02</v>
          </cell>
          <cell r="AA64">
            <v>0.02</v>
          </cell>
          <cell r="AB64">
            <v>0.02</v>
          </cell>
          <cell r="AC64"/>
          <cell r="AD64">
            <v>0.02</v>
          </cell>
          <cell r="AE64">
            <v>0.02</v>
          </cell>
          <cell r="AF64">
            <v>0.02</v>
          </cell>
          <cell r="AG64"/>
          <cell r="AH64"/>
          <cell r="AI64"/>
          <cell r="AJ64">
            <v>0.02</v>
          </cell>
        </row>
        <row r="65">
          <cell r="K65" t="str">
            <v>€/a</v>
          </cell>
          <cell r="M65">
            <v>0</v>
          </cell>
          <cell r="N65">
            <v>1148.4000000000001</v>
          </cell>
          <cell r="O65">
            <v>8120</v>
          </cell>
          <cell r="P65"/>
          <cell r="Q65">
            <v>15240.960000000001</v>
          </cell>
          <cell r="R65">
            <v>21577.248</v>
          </cell>
          <cell r="S65">
            <v>3528</v>
          </cell>
          <cell r="T65"/>
          <cell r="U65"/>
          <cell r="V65"/>
          <cell r="W65">
            <v>4032</v>
          </cell>
          <cell r="Y65">
            <v>0</v>
          </cell>
          <cell r="Z65">
            <v>2813.2871069683815</v>
          </cell>
          <cell r="AA65">
            <v>2813.2871069683815</v>
          </cell>
          <cell r="AB65">
            <v>2813.2871069683815</v>
          </cell>
          <cell r="AC65"/>
          <cell r="AD65">
            <v>57388.800000000003</v>
          </cell>
          <cell r="AE65">
            <v>972.16</v>
          </cell>
          <cell r="AF65">
            <v>4782.4000000000005</v>
          </cell>
          <cell r="AG65"/>
          <cell r="AH65"/>
          <cell r="AI65"/>
          <cell r="AJ65">
            <v>10080</v>
          </cell>
        </row>
        <row r="66">
          <cell r="J66" t="str">
            <v>variable Betriebskosten</v>
          </cell>
          <cell r="K66" t="str">
            <v>€/MWh</v>
          </cell>
          <cell r="M66">
            <v>0</v>
          </cell>
          <cell r="N66">
            <v>30.763664773281782</v>
          </cell>
          <cell r="O66">
            <v>11.510083210272025</v>
          </cell>
          <cell r="P66"/>
          <cell r="Q66">
            <v>0.5</v>
          </cell>
          <cell r="R66">
            <v>0.5</v>
          </cell>
          <cell r="S66">
            <v>0.5</v>
          </cell>
          <cell r="T66"/>
          <cell r="U66"/>
          <cell r="V66"/>
          <cell r="W66">
            <v>0.2</v>
          </cell>
          <cell r="X66"/>
          <cell r="Y66">
            <v>0</v>
          </cell>
          <cell r="Z66">
            <v>21.068991138637845</v>
          </cell>
          <cell r="AA66">
            <v>21.068991138637845</v>
          </cell>
          <cell r="AB66">
            <v>21.068991138637845</v>
          </cell>
          <cell r="AC66"/>
          <cell r="AD66">
            <v>0.5</v>
          </cell>
          <cell r="AE66">
            <v>0.5</v>
          </cell>
          <cell r="AF66">
            <v>0.5</v>
          </cell>
          <cell r="AG66"/>
          <cell r="AH66"/>
          <cell r="AI66"/>
          <cell r="AJ66">
            <v>0.2</v>
          </cell>
        </row>
        <row r="67">
          <cell r="K67" t="str">
            <v>€/a</v>
          </cell>
          <cell r="M67">
            <v>0</v>
          </cell>
          <cell r="N67">
            <v>3231.8930375121104</v>
          </cell>
          <cell r="O67">
            <v>22742.194486420925</v>
          </cell>
          <cell r="P67"/>
          <cell r="Q67">
            <v>0</v>
          </cell>
          <cell r="R67">
            <v>7123.6890000000003</v>
          </cell>
          <cell r="S67">
            <v>0</v>
          </cell>
          <cell r="T67"/>
          <cell r="U67"/>
          <cell r="V67"/>
          <cell r="W67">
            <v>0</v>
          </cell>
          <cell r="Y67">
            <v>0</v>
          </cell>
          <cell r="Z67">
            <v>18072.377463287743</v>
          </cell>
          <cell r="AA67">
            <v>16175.893365086802</v>
          </cell>
          <cell r="AB67">
            <v>16175.893365086802</v>
          </cell>
          <cell r="AC67"/>
          <cell r="AD67">
            <v>0</v>
          </cell>
          <cell r="AE67">
            <v>0</v>
          </cell>
          <cell r="AF67">
            <v>0</v>
          </cell>
          <cell r="AG67"/>
          <cell r="AH67"/>
          <cell r="AI67"/>
          <cell r="AJ67">
            <v>0</v>
          </cell>
        </row>
        <row r="69">
          <cell r="J69" t="str">
            <v>Summe Betriebskosten</v>
          </cell>
          <cell r="K69"/>
          <cell r="M69">
            <v>0</v>
          </cell>
          <cell r="N69">
            <v>4380.2930375121105</v>
          </cell>
          <cell r="O69">
            <v>30862.194486420925</v>
          </cell>
          <cell r="P69"/>
          <cell r="Q69">
            <v>15240.960000000001</v>
          </cell>
          <cell r="R69">
            <v>28700.936999999998</v>
          </cell>
          <cell r="S69">
            <v>3528</v>
          </cell>
          <cell r="T69"/>
          <cell r="U69"/>
          <cell r="V69"/>
          <cell r="W69">
            <v>4032</v>
          </cell>
          <cell r="Y69">
            <v>0</v>
          </cell>
          <cell r="Z69">
            <v>20885.664570256125</v>
          </cell>
          <cell r="AA69">
            <v>18989.180472055185</v>
          </cell>
          <cell r="AB69">
            <v>18989.180472055185</v>
          </cell>
          <cell r="AC69"/>
          <cell r="AD69">
            <v>57388.800000000003</v>
          </cell>
          <cell r="AE69">
            <v>972.16</v>
          </cell>
          <cell r="AF69">
            <v>4782.4000000000005</v>
          </cell>
          <cell r="AG69"/>
          <cell r="AH69"/>
          <cell r="AI69"/>
          <cell r="AJ69">
            <v>10080</v>
          </cell>
        </row>
        <row r="70">
          <cell r="J70" t="str">
            <v>Annuität</v>
          </cell>
          <cell r="K70"/>
          <cell r="M70">
            <v>0</v>
          </cell>
          <cell r="N70">
            <v>4380.2930375121086</v>
          </cell>
          <cell r="O70">
            <v>30862.194486420907</v>
          </cell>
          <cell r="P70"/>
          <cell r="Q70">
            <v>15240.959999999994</v>
          </cell>
          <cell r="R70">
            <v>28700.936999999984</v>
          </cell>
          <cell r="S70">
            <v>3527.9999999999986</v>
          </cell>
          <cell r="T70"/>
          <cell r="U70"/>
          <cell r="V70"/>
          <cell r="W70">
            <v>4031.9999999999986</v>
          </cell>
          <cell r="Y70">
            <v>0</v>
          </cell>
          <cell r="Z70">
            <v>20885.664570256115</v>
          </cell>
          <cell r="AA70">
            <v>18989.180472055177</v>
          </cell>
          <cell r="AB70">
            <v>18989.180472055177</v>
          </cell>
          <cell r="AC70"/>
          <cell r="AD70">
            <v>57388.799999999974</v>
          </cell>
          <cell r="AE70">
            <v>972.1599999999994</v>
          </cell>
          <cell r="AF70">
            <v>4782.3999999999987</v>
          </cell>
          <cell r="AG70"/>
          <cell r="AH70"/>
          <cell r="AI70"/>
          <cell r="AJ70">
            <v>10079.999999999995</v>
          </cell>
        </row>
        <row r="71">
          <cell r="J71"/>
          <cell r="K71"/>
          <cell r="M71"/>
          <cell r="N71"/>
          <cell r="O71"/>
          <cell r="P71"/>
          <cell r="Q71"/>
          <cell r="R71"/>
          <cell r="S71"/>
          <cell r="T71"/>
          <cell r="U71"/>
          <cell r="V71"/>
          <cell r="W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</row>
        <row r="72">
          <cell r="J72"/>
          <cell r="K72"/>
          <cell r="M72"/>
          <cell r="N72"/>
          <cell r="O72"/>
          <cell r="P72"/>
          <cell r="Q72"/>
          <cell r="R72"/>
          <cell r="S72"/>
          <cell r="T72"/>
          <cell r="U72"/>
          <cell r="V72"/>
          <cell r="W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</row>
        <row r="73">
          <cell r="J73" t="str">
            <v>Stromerlöse</v>
          </cell>
          <cell r="M73"/>
          <cell r="N73"/>
          <cell r="O73"/>
          <cell r="P73"/>
          <cell r="Q73"/>
          <cell r="R73"/>
          <cell r="S73"/>
          <cell r="T73"/>
          <cell r="U73"/>
          <cell r="V73"/>
          <cell r="W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</row>
        <row r="74">
          <cell r="J74" t="str">
            <v>KWK-Zuschlag</v>
          </cell>
          <cell r="K74" t="str">
            <v>€/MWh</v>
          </cell>
          <cell r="M74"/>
          <cell r="N74">
            <v>80</v>
          </cell>
          <cell r="O74">
            <v>44</v>
          </cell>
          <cell r="P74"/>
          <cell r="Q74"/>
          <cell r="R74"/>
          <cell r="S74"/>
          <cell r="T74"/>
          <cell r="U74"/>
          <cell r="V74"/>
          <cell r="W74"/>
          <cell r="Y74"/>
          <cell r="Z74">
            <v>80</v>
          </cell>
          <cell r="AA74">
            <v>80</v>
          </cell>
          <cell r="AB74">
            <v>80</v>
          </cell>
          <cell r="AC74"/>
          <cell r="AD74"/>
          <cell r="AE74"/>
          <cell r="AF74"/>
          <cell r="AG74"/>
          <cell r="AH74"/>
          <cell r="AI74"/>
          <cell r="AJ74"/>
        </row>
        <row r="75">
          <cell r="J75" t="str">
            <v>für x Betriebsstunden</v>
          </cell>
          <cell r="K75" t="str">
            <v>h</v>
          </cell>
          <cell r="M75"/>
          <cell r="N75">
            <v>30000</v>
          </cell>
          <cell r="O75">
            <v>30000</v>
          </cell>
          <cell r="P75"/>
          <cell r="Q75"/>
          <cell r="R75"/>
          <cell r="S75"/>
          <cell r="T75"/>
          <cell r="U75"/>
          <cell r="V75"/>
          <cell r="W75"/>
          <cell r="Y75"/>
          <cell r="Z75">
            <v>30000</v>
          </cell>
          <cell r="AA75">
            <v>30000</v>
          </cell>
          <cell r="AB75">
            <v>30000</v>
          </cell>
          <cell r="AC75"/>
          <cell r="AD75"/>
          <cell r="AE75"/>
          <cell r="AF75"/>
          <cell r="AG75"/>
          <cell r="AH75"/>
          <cell r="AI75"/>
          <cell r="AJ75"/>
        </row>
        <row r="76">
          <cell r="J76" t="str">
            <v>Aufteilung auf x Jahre</v>
          </cell>
          <cell r="K76" t="str">
            <v>a</v>
          </cell>
          <cell r="M76"/>
          <cell r="N76">
            <v>20</v>
          </cell>
          <cell r="O76">
            <v>20</v>
          </cell>
          <cell r="P76"/>
          <cell r="Q76"/>
          <cell r="R76"/>
          <cell r="S76"/>
          <cell r="T76"/>
          <cell r="U76"/>
          <cell r="V76"/>
          <cell r="W76"/>
          <cell r="Y76"/>
          <cell r="Z76">
            <v>20</v>
          </cell>
          <cell r="AA76">
            <v>20</v>
          </cell>
          <cell r="AB76">
            <v>20</v>
          </cell>
          <cell r="AC76"/>
          <cell r="AD76"/>
          <cell r="AE76"/>
          <cell r="AF76"/>
          <cell r="AG76"/>
          <cell r="AH76"/>
          <cell r="AI76"/>
          <cell r="AJ76"/>
        </row>
        <row r="77">
          <cell r="J77" t="str">
            <v>auf 20 Jahre</v>
          </cell>
          <cell r="K77" t="str">
            <v>€/MWh</v>
          </cell>
          <cell r="M77"/>
          <cell r="N77">
            <v>26.666666666666668</v>
          </cell>
          <cell r="O77">
            <v>14.666666666666666</v>
          </cell>
          <cell r="P77"/>
          <cell r="Q77"/>
          <cell r="R77"/>
          <cell r="S77"/>
          <cell r="T77"/>
          <cell r="U77"/>
          <cell r="V77"/>
          <cell r="W77"/>
          <cell r="Y77"/>
          <cell r="Z77">
            <v>26.666666666666668</v>
          </cell>
          <cell r="AA77">
            <v>26.666666666666668</v>
          </cell>
          <cell r="AB77">
            <v>26.666666666666668</v>
          </cell>
          <cell r="AC77"/>
          <cell r="AD77"/>
          <cell r="AE77"/>
          <cell r="AF77"/>
          <cell r="AG77"/>
          <cell r="AH77"/>
          <cell r="AI77"/>
          <cell r="AJ77"/>
        </row>
        <row r="78">
          <cell r="J78" t="str">
            <v>KWK-Zuschlag</v>
          </cell>
          <cell r="K78" t="str">
            <v>€/a</v>
          </cell>
          <cell r="M78"/>
          <cell r="N78">
            <v>2801.4807393333335</v>
          </cell>
          <cell r="O78">
            <v>28979.128969559999</v>
          </cell>
          <cell r="P78"/>
          <cell r="Q78"/>
          <cell r="R78"/>
          <cell r="S78"/>
          <cell r="T78"/>
          <cell r="U78"/>
          <cell r="V78"/>
          <cell r="W78"/>
          <cell r="Y78"/>
          <cell r="Z78">
            <v>22873.903288320002</v>
          </cell>
          <cell r="AA78">
            <v>20473.55535744</v>
          </cell>
          <cell r="AB78">
            <v>20473.55535744</v>
          </cell>
          <cell r="AC78"/>
          <cell r="AD78"/>
          <cell r="AE78"/>
          <cell r="AF78"/>
          <cell r="AG78"/>
          <cell r="AH78"/>
          <cell r="AI78"/>
          <cell r="AJ78"/>
        </row>
        <row r="79">
          <cell r="J79" t="str">
            <v>Stromerlöse</v>
          </cell>
          <cell r="K79" t="str">
            <v>€/a</v>
          </cell>
          <cell r="M79"/>
          <cell r="N79">
            <v>3178.0931999999998</v>
          </cell>
          <cell r="O79">
            <v>59791.871400000004</v>
          </cell>
          <cell r="P79"/>
          <cell r="Q79"/>
          <cell r="R79"/>
          <cell r="S79"/>
          <cell r="T79"/>
          <cell r="U79"/>
          <cell r="V79"/>
          <cell r="W79"/>
          <cell r="Y79"/>
          <cell r="Z79">
            <v>24855.401999999998</v>
          </cell>
          <cell r="AA79">
            <v>22247.118999999999</v>
          </cell>
          <cell r="AB79">
            <v>22247.118999999999</v>
          </cell>
          <cell r="AC79"/>
          <cell r="AD79"/>
          <cell r="AE79"/>
          <cell r="AF79"/>
          <cell r="AG79"/>
          <cell r="AH79"/>
          <cell r="AI79"/>
          <cell r="AJ79"/>
        </row>
        <row r="80">
          <cell r="J80" t="str">
            <v>vermiedene Netzengelte</v>
          </cell>
          <cell r="K80" t="str">
            <v xml:space="preserve"> €/MWh</v>
          </cell>
          <cell r="L80"/>
          <cell r="M80"/>
          <cell r="N80">
            <v>6.2</v>
          </cell>
          <cell r="O80">
            <v>6.2</v>
          </cell>
          <cell r="P80"/>
          <cell r="Q80"/>
          <cell r="R80"/>
          <cell r="S80"/>
          <cell r="T80"/>
          <cell r="U80"/>
          <cell r="V80"/>
          <cell r="W80"/>
          <cell r="Y80"/>
          <cell r="Z80">
            <v>6.2</v>
          </cell>
          <cell r="AA80">
            <v>6.2</v>
          </cell>
          <cell r="AB80">
            <v>6.2</v>
          </cell>
          <cell r="AC80"/>
          <cell r="AD80"/>
          <cell r="AE80"/>
          <cell r="AF80"/>
          <cell r="AG80"/>
          <cell r="AH80"/>
          <cell r="AI80"/>
          <cell r="AJ80"/>
        </row>
        <row r="81">
          <cell r="K81" t="str">
            <v>€/a</v>
          </cell>
          <cell r="M81"/>
          <cell r="N81">
            <v>651.34427189500002</v>
          </cell>
          <cell r="O81">
            <v>12250.268155314001</v>
          </cell>
          <cell r="P81"/>
          <cell r="Q81"/>
          <cell r="R81"/>
          <cell r="S81"/>
          <cell r="T81"/>
          <cell r="U81"/>
          <cell r="V81"/>
          <cell r="W81"/>
          <cell r="Y81"/>
          <cell r="Z81">
            <v>5318.1825145344001</v>
          </cell>
          <cell r="AA81">
            <v>4760.1016206047998</v>
          </cell>
          <cell r="AB81">
            <v>4760.1016206047998</v>
          </cell>
          <cell r="AC81"/>
          <cell r="AD81"/>
          <cell r="AE81"/>
          <cell r="AF81"/>
          <cell r="AG81"/>
          <cell r="AH81"/>
          <cell r="AI81"/>
          <cell r="AJ81"/>
        </row>
        <row r="82">
          <cell r="J82" t="str">
            <v>Summe Stromerlöse</v>
          </cell>
          <cell r="K82"/>
          <cell r="M82">
            <v>0</v>
          </cell>
          <cell r="N82">
            <v>6630.9182112283333</v>
          </cell>
          <cell r="O82">
            <v>101021.268524874</v>
          </cell>
          <cell r="P82"/>
          <cell r="Q82">
            <v>0</v>
          </cell>
          <cell r="R82">
            <v>0</v>
          </cell>
          <cell r="S82">
            <v>0</v>
          </cell>
          <cell r="T82"/>
          <cell r="U82"/>
          <cell r="V82"/>
          <cell r="W82">
            <v>0</v>
          </cell>
          <cell r="Y82">
            <v>0</v>
          </cell>
          <cell r="Z82">
            <v>53047.487802854397</v>
          </cell>
          <cell r="AA82">
            <v>47480.775978044803</v>
          </cell>
          <cell r="AB82">
            <v>47480.775978044803</v>
          </cell>
          <cell r="AC82"/>
          <cell r="AD82">
            <v>0</v>
          </cell>
          <cell r="AE82">
            <v>0</v>
          </cell>
          <cell r="AF82">
            <v>0</v>
          </cell>
          <cell r="AG82"/>
          <cell r="AH82"/>
          <cell r="AI82"/>
          <cell r="AJ82">
            <v>0</v>
          </cell>
        </row>
        <row r="83">
          <cell r="J83" t="str">
            <v>Annuität</v>
          </cell>
          <cell r="K83"/>
          <cell r="M83">
            <v>0</v>
          </cell>
          <cell r="N83">
            <v>6630.9182112283297</v>
          </cell>
          <cell r="O83">
            <v>101021.26852487396</v>
          </cell>
          <cell r="P83"/>
          <cell r="Q83">
            <v>0</v>
          </cell>
          <cell r="R83">
            <v>0</v>
          </cell>
          <cell r="S83">
            <v>0</v>
          </cell>
          <cell r="T83"/>
          <cell r="U83"/>
          <cell r="V83"/>
          <cell r="W83">
            <v>0</v>
          </cell>
          <cell r="Y83">
            <v>0</v>
          </cell>
          <cell r="Z83">
            <v>53047.487802854368</v>
          </cell>
          <cell r="AA83">
            <v>47480.775978044781</v>
          </cell>
          <cell r="AB83">
            <v>47480.775978044781</v>
          </cell>
          <cell r="AC83"/>
          <cell r="AD83">
            <v>0</v>
          </cell>
          <cell r="AE83">
            <v>0</v>
          </cell>
          <cell r="AF83">
            <v>0</v>
          </cell>
          <cell r="AG83"/>
          <cell r="AH83"/>
          <cell r="AI83"/>
          <cell r="AJ83">
            <v>0</v>
          </cell>
        </row>
        <row r="84">
          <cell r="J84"/>
          <cell r="K84"/>
          <cell r="M84"/>
          <cell r="N84"/>
          <cell r="O84"/>
          <cell r="P84"/>
          <cell r="Q84"/>
          <cell r="R84"/>
          <cell r="S84"/>
          <cell r="T84"/>
          <cell r="U84"/>
          <cell r="V84"/>
          <cell r="W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</row>
        <row r="85">
          <cell r="M85"/>
          <cell r="N85"/>
          <cell r="O85"/>
          <cell r="P85"/>
          <cell r="Q85"/>
          <cell r="R85"/>
          <cell r="S85"/>
          <cell r="T85"/>
          <cell r="U85"/>
          <cell r="V85"/>
          <cell r="W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</row>
        <row r="86">
          <cell r="M86"/>
          <cell r="N86"/>
          <cell r="O86"/>
          <cell r="P86"/>
          <cell r="Q86"/>
          <cell r="R86"/>
          <cell r="S86"/>
          <cell r="T86"/>
          <cell r="U86"/>
          <cell r="V86"/>
          <cell r="W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</row>
        <row r="87">
          <cell r="J87" t="str">
            <v>Wärmegestehungskosten spezifisch je Komponente</v>
          </cell>
          <cell r="K87" t="str">
            <v>ct/kWh</v>
          </cell>
          <cell r="M87">
            <v>0</v>
          </cell>
          <cell r="N87">
            <v>8.8082937130793297</v>
          </cell>
          <cell r="O87">
            <v>6.9753272775609139</v>
          </cell>
          <cell r="P87"/>
          <cell r="Q87">
            <v>0</v>
          </cell>
          <cell r="R87">
            <v>8.2995040596636507</v>
          </cell>
          <cell r="S87">
            <v>0</v>
          </cell>
          <cell r="T87"/>
          <cell r="U87"/>
          <cell r="V87"/>
          <cell r="W87">
            <v>0</v>
          </cell>
          <cell r="X87"/>
          <cell r="Y87">
            <v>0</v>
          </cell>
          <cell r="Z87">
            <v>5.4823265995973509</v>
          </cell>
          <cell r="AA87">
            <v>5.6526545461152002</v>
          </cell>
          <cell r="AB87">
            <v>5.6526545461152002</v>
          </cell>
          <cell r="AC87"/>
          <cell r="AD87">
            <v>8.1165743843195539</v>
          </cell>
          <cell r="AE87">
            <v>0</v>
          </cell>
          <cell r="AF87">
            <v>782.58943471343287</v>
          </cell>
          <cell r="AG87"/>
          <cell r="AH87"/>
          <cell r="AI87"/>
          <cell r="AJ87">
            <v>0</v>
          </cell>
        </row>
        <row r="88">
          <cell r="J88" t="str">
            <v>Wärmekosten absolut je Komponente</v>
          </cell>
          <cell r="K88" t="str">
            <v>ct/a</v>
          </cell>
          <cell r="L88"/>
          <cell r="M88">
            <v>0</v>
          </cell>
          <cell r="N88">
            <v>1894.9350590353397</v>
          </cell>
          <cell r="O88">
            <v>16962.705555308476</v>
          </cell>
          <cell r="P88"/>
          <cell r="Q88">
            <v>0</v>
          </cell>
          <cell r="R88">
            <v>118246.17155056259</v>
          </cell>
          <cell r="S88">
            <v>0</v>
          </cell>
          <cell r="T88"/>
          <cell r="U88"/>
          <cell r="V88"/>
          <cell r="W88">
            <v>0</v>
          </cell>
          <cell r="Y88">
            <v>0</v>
          </cell>
          <cell r="Z88">
            <v>7801.3946098398274</v>
          </cell>
          <cell r="AA88">
            <v>7199.673042296009</v>
          </cell>
          <cell r="AB88">
            <v>7199.673042296009</v>
          </cell>
          <cell r="AC88"/>
          <cell r="AD88">
            <v>333261.82037386921</v>
          </cell>
          <cell r="AE88">
            <v>0</v>
          </cell>
          <cell r="AF88">
            <v>7177.9102951916066</v>
          </cell>
          <cell r="AG88"/>
          <cell r="AH88"/>
          <cell r="AI88"/>
          <cell r="AJ88">
            <v>0</v>
          </cell>
        </row>
        <row r="90">
          <cell r="J90" t="str">
            <v>Wärmegestehungskosten spezifisch nach Art</v>
          </cell>
          <cell r="K90" t="str">
            <v>ct/kWh</v>
          </cell>
          <cell r="L90"/>
          <cell r="M90"/>
          <cell r="N90">
            <v>7.1243018026940828</v>
          </cell>
          <cell r="O90"/>
          <cell r="P90"/>
          <cell r="Q90">
            <v>8.2995040596636507</v>
          </cell>
          <cell r="R90"/>
          <cell r="S90"/>
          <cell r="T90"/>
          <cell r="U90"/>
          <cell r="V90"/>
          <cell r="W90"/>
          <cell r="X90"/>
          <cell r="Y90"/>
          <cell r="Z90">
            <v>5.5916078042216348</v>
          </cell>
          <cell r="AA90"/>
          <cell r="AB90"/>
          <cell r="AC90"/>
          <cell r="AD90">
            <v>8.2895402707777617</v>
          </cell>
          <cell r="AE90"/>
          <cell r="AF90"/>
          <cell r="AG90"/>
          <cell r="AH90"/>
          <cell r="AI90"/>
          <cell r="AJ90"/>
        </row>
        <row r="91">
          <cell r="J91"/>
          <cell r="K91"/>
          <cell r="L91"/>
          <cell r="M91"/>
        </row>
        <row r="92">
          <cell r="J92" t="str">
            <v>Wärmegestehungskosten spezifisch Gesamt</v>
          </cell>
          <cell r="K92" t="str">
            <v>ct/kWh</v>
          </cell>
          <cell r="N92">
            <v>8.1153773258365938</v>
          </cell>
          <cell r="O92"/>
          <cell r="P92"/>
          <cell r="Q92"/>
          <cell r="R92"/>
          <cell r="S92"/>
          <cell r="T92"/>
          <cell r="U92"/>
          <cell r="V92"/>
          <cell r="W92"/>
          <cell r="X92"/>
          <cell r="Y92"/>
          <cell r="Z92">
            <v>8.051706510694423</v>
          </cell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</row>
        <row r="94">
          <cell r="J94" t="str">
            <v>Ersatzinvestitionen</v>
          </cell>
        </row>
        <row r="95">
          <cell r="J95" t="str">
            <v>k</v>
          </cell>
          <cell r="K95"/>
          <cell r="L95"/>
          <cell r="M95"/>
          <cell r="N95"/>
          <cell r="O95"/>
          <cell r="P95"/>
          <cell r="Q95"/>
          <cell r="R95"/>
          <cell r="S95"/>
          <cell r="T95"/>
          <cell r="U95"/>
          <cell r="V95"/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</row>
        <row r="96">
          <cell r="J96">
            <v>1</v>
          </cell>
          <cell r="K96"/>
          <cell r="L96"/>
          <cell r="M96"/>
          <cell r="N96">
            <v>52070.208365513616</v>
          </cell>
          <cell r="O96">
            <v>368173.19046322757</v>
          </cell>
          <cell r="P96"/>
          <cell r="Q96">
            <v>691048.38287222083</v>
          </cell>
          <cell r="R96">
            <v>978345.34945520887</v>
          </cell>
          <cell r="S96">
            <v>159964.9034426437</v>
          </cell>
          <cell r="T96"/>
          <cell r="U96"/>
          <cell r="V96"/>
          <cell r="W96"/>
          <cell r="X96"/>
          <cell r="Y96"/>
          <cell r="Z96">
            <v>127558.73027852371</v>
          </cell>
          <cell r="AA96">
            <v>127558.73027852371</v>
          </cell>
          <cell r="AB96">
            <v>127558.73027852371</v>
          </cell>
          <cell r="AC96"/>
          <cell r="AD96">
            <v>2602095.7626670045</v>
          </cell>
          <cell r="AE96">
            <v>44079.217837528493</v>
          </cell>
          <cell r="AF96">
            <v>216841.31355558371</v>
          </cell>
          <cell r="AG96"/>
          <cell r="AH96"/>
          <cell r="AI96"/>
          <cell r="AJ96"/>
        </row>
        <row r="97">
          <cell r="J97">
            <v>2</v>
          </cell>
          <cell r="K97"/>
          <cell r="L97"/>
          <cell r="M97"/>
          <cell r="N97">
            <v>0</v>
          </cell>
          <cell r="O97">
            <v>0</v>
          </cell>
          <cell r="P97"/>
          <cell r="Q97">
            <v>0</v>
          </cell>
          <cell r="R97">
            <v>0</v>
          </cell>
          <cell r="S97">
            <v>0</v>
          </cell>
          <cell r="T97"/>
          <cell r="U97"/>
          <cell r="V97"/>
          <cell r="W97"/>
          <cell r="X97"/>
          <cell r="Y97"/>
          <cell r="Z97">
            <v>0</v>
          </cell>
          <cell r="AA97">
            <v>0</v>
          </cell>
          <cell r="AB97">
            <v>0</v>
          </cell>
          <cell r="AC97"/>
          <cell r="AD97">
            <v>0</v>
          </cell>
          <cell r="AE97">
            <v>0</v>
          </cell>
          <cell r="AF97">
            <v>0</v>
          </cell>
          <cell r="AG97"/>
          <cell r="AH97"/>
          <cell r="AI97"/>
          <cell r="AJ97"/>
        </row>
        <row r="98">
          <cell r="J98">
            <v>3</v>
          </cell>
          <cell r="K98"/>
          <cell r="L98"/>
          <cell r="M98"/>
          <cell r="N98">
            <v>0</v>
          </cell>
          <cell r="O98">
            <v>0</v>
          </cell>
          <cell r="P98"/>
          <cell r="Q98">
            <v>0</v>
          </cell>
          <cell r="R98">
            <v>0</v>
          </cell>
          <cell r="S98">
            <v>0</v>
          </cell>
          <cell r="T98"/>
          <cell r="U98"/>
          <cell r="V98"/>
          <cell r="W98"/>
          <cell r="X98"/>
          <cell r="Y98"/>
          <cell r="Z98">
            <v>0</v>
          </cell>
          <cell r="AA98">
            <v>0</v>
          </cell>
          <cell r="AB98">
            <v>0</v>
          </cell>
          <cell r="AC98"/>
          <cell r="AD98">
            <v>0</v>
          </cell>
          <cell r="AE98">
            <v>0</v>
          </cell>
          <cell r="AF98">
            <v>0</v>
          </cell>
          <cell r="AG98"/>
          <cell r="AH98"/>
          <cell r="AI98"/>
          <cell r="AJ98"/>
        </row>
        <row r="99">
          <cell r="J99">
            <v>4</v>
          </cell>
          <cell r="K99"/>
          <cell r="L99"/>
          <cell r="M99"/>
          <cell r="N99">
            <v>0</v>
          </cell>
          <cell r="O99">
            <v>0</v>
          </cell>
          <cell r="P99"/>
          <cell r="Q99">
            <v>0</v>
          </cell>
          <cell r="R99">
            <v>0</v>
          </cell>
          <cell r="S99">
            <v>0</v>
          </cell>
          <cell r="T99"/>
          <cell r="U99"/>
          <cell r="V99"/>
          <cell r="W99"/>
          <cell r="X99"/>
          <cell r="Y99"/>
          <cell r="Z99">
            <v>0</v>
          </cell>
          <cell r="AA99">
            <v>0</v>
          </cell>
          <cell r="AB99">
            <v>0</v>
          </cell>
          <cell r="AC99"/>
          <cell r="AD99">
            <v>0</v>
          </cell>
          <cell r="AE99">
            <v>0</v>
          </cell>
          <cell r="AF99">
            <v>0</v>
          </cell>
          <cell r="AG99"/>
          <cell r="AH99"/>
          <cell r="AI99"/>
          <cell r="AJ99"/>
        </row>
        <row r="100">
          <cell r="J100">
            <v>5</v>
          </cell>
          <cell r="K100"/>
          <cell r="L100"/>
          <cell r="M100"/>
          <cell r="N100">
            <v>0</v>
          </cell>
          <cell r="O100">
            <v>0</v>
          </cell>
          <cell r="P100"/>
          <cell r="Q100">
            <v>0</v>
          </cell>
          <cell r="R100">
            <v>0</v>
          </cell>
          <cell r="S100">
            <v>0</v>
          </cell>
          <cell r="T100"/>
          <cell r="U100"/>
          <cell r="V100"/>
          <cell r="W100"/>
          <cell r="X100"/>
          <cell r="Y100"/>
          <cell r="Z100">
            <v>0</v>
          </cell>
          <cell r="AA100">
            <v>0</v>
          </cell>
          <cell r="AB100">
            <v>0</v>
          </cell>
          <cell r="AC100"/>
          <cell r="AD100">
            <v>0</v>
          </cell>
          <cell r="AE100">
            <v>0</v>
          </cell>
          <cell r="AF100">
            <v>0</v>
          </cell>
          <cell r="AG100"/>
          <cell r="AH100"/>
          <cell r="AI100"/>
          <cell r="AJ100"/>
        </row>
        <row r="101">
          <cell r="J101">
            <v>6</v>
          </cell>
          <cell r="K101"/>
          <cell r="L101"/>
          <cell r="M101"/>
          <cell r="N101">
            <v>0</v>
          </cell>
          <cell r="O101">
            <v>0</v>
          </cell>
          <cell r="P101"/>
          <cell r="Q101">
            <v>0</v>
          </cell>
          <cell r="R101">
            <v>0</v>
          </cell>
          <cell r="S101">
            <v>0</v>
          </cell>
          <cell r="T101"/>
          <cell r="U101"/>
          <cell r="V101"/>
          <cell r="W101"/>
          <cell r="X101"/>
          <cell r="Y101"/>
          <cell r="Z101">
            <v>0</v>
          </cell>
          <cell r="AA101">
            <v>0</v>
          </cell>
          <cell r="AB101">
            <v>0</v>
          </cell>
          <cell r="AC101"/>
          <cell r="AD101">
            <v>0</v>
          </cell>
          <cell r="AE101">
            <v>0</v>
          </cell>
          <cell r="AF101">
            <v>0</v>
          </cell>
          <cell r="AG101"/>
          <cell r="AH101"/>
          <cell r="AI101"/>
          <cell r="AJ101"/>
        </row>
        <row r="102">
          <cell r="J102">
            <v>7</v>
          </cell>
          <cell r="K102"/>
          <cell r="L102"/>
          <cell r="M102"/>
          <cell r="N102">
            <v>0</v>
          </cell>
          <cell r="O102">
            <v>0</v>
          </cell>
          <cell r="P102"/>
          <cell r="Q102">
            <v>0</v>
          </cell>
          <cell r="R102">
            <v>0</v>
          </cell>
          <cell r="S102">
            <v>0</v>
          </cell>
          <cell r="T102"/>
          <cell r="U102"/>
          <cell r="V102"/>
          <cell r="W102"/>
          <cell r="X102"/>
          <cell r="Y102"/>
          <cell r="Z102">
            <v>0</v>
          </cell>
          <cell r="AA102">
            <v>0</v>
          </cell>
          <cell r="AB102">
            <v>0</v>
          </cell>
          <cell r="AC102"/>
          <cell r="AD102">
            <v>0</v>
          </cell>
          <cell r="AE102">
            <v>0</v>
          </cell>
          <cell r="AF102">
            <v>0</v>
          </cell>
          <cell r="AG102"/>
          <cell r="AH102"/>
          <cell r="AI102"/>
          <cell r="AJ102"/>
        </row>
        <row r="103">
          <cell r="J103">
            <v>8</v>
          </cell>
          <cell r="K103"/>
          <cell r="L103"/>
          <cell r="M103"/>
          <cell r="N103">
            <v>0</v>
          </cell>
          <cell r="O103">
            <v>0</v>
          </cell>
          <cell r="P103"/>
          <cell r="Q103">
            <v>0</v>
          </cell>
          <cell r="R103">
            <v>0</v>
          </cell>
          <cell r="S103">
            <v>0</v>
          </cell>
          <cell r="T103"/>
          <cell r="U103"/>
          <cell r="V103"/>
          <cell r="W103"/>
          <cell r="X103"/>
          <cell r="Y103"/>
          <cell r="Z103">
            <v>0</v>
          </cell>
          <cell r="AA103">
            <v>0</v>
          </cell>
          <cell r="AB103">
            <v>0</v>
          </cell>
          <cell r="AC103"/>
          <cell r="AD103">
            <v>0</v>
          </cell>
          <cell r="AE103">
            <v>0</v>
          </cell>
          <cell r="AF103">
            <v>0</v>
          </cell>
          <cell r="AG103"/>
          <cell r="AH103"/>
          <cell r="AI103"/>
          <cell r="AJ103"/>
        </row>
        <row r="104">
          <cell r="J104">
            <v>9</v>
          </cell>
          <cell r="K104"/>
          <cell r="L104"/>
          <cell r="M104"/>
          <cell r="N104">
            <v>0</v>
          </cell>
          <cell r="O104">
            <v>0</v>
          </cell>
          <cell r="P104"/>
          <cell r="Q104">
            <v>0</v>
          </cell>
          <cell r="R104">
            <v>0</v>
          </cell>
          <cell r="S104">
            <v>0</v>
          </cell>
          <cell r="T104"/>
          <cell r="U104"/>
          <cell r="V104"/>
          <cell r="W104"/>
          <cell r="X104"/>
          <cell r="Y104"/>
          <cell r="Z104">
            <v>0</v>
          </cell>
          <cell r="AA104">
            <v>0</v>
          </cell>
          <cell r="AB104">
            <v>0</v>
          </cell>
          <cell r="AC104"/>
          <cell r="AD104">
            <v>0</v>
          </cell>
          <cell r="AE104">
            <v>0</v>
          </cell>
          <cell r="AF104">
            <v>0</v>
          </cell>
          <cell r="AG104"/>
          <cell r="AH104"/>
          <cell r="AI104"/>
          <cell r="AJ104"/>
        </row>
        <row r="105">
          <cell r="J105">
            <v>10</v>
          </cell>
          <cell r="K105"/>
          <cell r="L105"/>
          <cell r="M105"/>
          <cell r="N105">
            <v>0</v>
          </cell>
          <cell r="O105">
            <v>0</v>
          </cell>
          <cell r="P105"/>
          <cell r="Q105">
            <v>0</v>
          </cell>
          <cell r="R105">
            <v>0</v>
          </cell>
          <cell r="S105">
            <v>0</v>
          </cell>
          <cell r="T105"/>
          <cell r="U105"/>
          <cell r="V105"/>
          <cell r="W105"/>
          <cell r="X105"/>
          <cell r="Y105"/>
          <cell r="Z105">
            <v>0</v>
          </cell>
          <cell r="AA105">
            <v>0</v>
          </cell>
          <cell r="AB105">
            <v>0</v>
          </cell>
          <cell r="AC105"/>
          <cell r="AD105">
            <v>0</v>
          </cell>
          <cell r="AE105">
            <v>0</v>
          </cell>
          <cell r="AF105">
            <v>0</v>
          </cell>
          <cell r="AG105"/>
          <cell r="AH105"/>
          <cell r="AI105"/>
          <cell r="AJ105"/>
        </row>
        <row r="106"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  <cell r="Z106"/>
          <cell r="AA106"/>
          <cell r="AB106"/>
          <cell r="AC106"/>
          <cell r="AD106"/>
          <cell r="AE106"/>
          <cell r="AF106"/>
          <cell r="AG106"/>
          <cell r="AH106"/>
          <cell r="AI106"/>
          <cell r="AJ106"/>
        </row>
        <row r="107">
          <cell r="J107"/>
          <cell r="K107"/>
          <cell r="L107"/>
          <cell r="M107"/>
          <cell r="N107">
            <v>52070.208365513616</v>
          </cell>
          <cell r="O107">
            <v>368173.19046322757</v>
          </cell>
          <cell r="P107"/>
          <cell r="Q107">
            <v>691048.38287222083</v>
          </cell>
          <cell r="R107">
            <v>978345.34945520887</v>
          </cell>
          <cell r="S107">
            <v>159964.9034426437</v>
          </cell>
          <cell r="T107"/>
          <cell r="U107"/>
          <cell r="V107"/>
          <cell r="W107"/>
          <cell r="X107"/>
          <cell r="Y107"/>
          <cell r="Z107">
            <v>127558.73027852371</v>
          </cell>
          <cell r="AA107">
            <v>127558.73027852371</v>
          </cell>
          <cell r="AB107">
            <v>127558.73027852371</v>
          </cell>
          <cell r="AC107"/>
          <cell r="AD107">
            <v>2602095.7626670045</v>
          </cell>
          <cell r="AE107">
            <v>44079.217837528493</v>
          </cell>
          <cell r="AF107">
            <v>216841.31355558371</v>
          </cell>
          <cell r="AG107"/>
          <cell r="AH107"/>
          <cell r="AI107"/>
          <cell r="AJ107"/>
        </row>
        <row r="111">
          <cell r="L111"/>
          <cell r="M111"/>
          <cell r="N111" t="str">
            <v>chp_pr_gas_1</v>
          </cell>
          <cell r="O111" t="str">
            <v>chp_pr_gas_2</v>
          </cell>
          <cell r="P111" t="str">
            <v>boiler_pr_1</v>
          </cell>
          <cell r="Q111" t="str">
            <v>boiler_pr_2</v>
          </cell>
          <cell r="R111" t="str">
            <v>boiler_pr_3</v>
          </cell>
          <cell r="S111" t="str">
            <v>chp_sch_kuhheide</v>
          </cell>
          <cell r="T111" t="str">
            <v>pth_pr</v>
          </cell>
          <cell r="U111"/>
          <cell r="V111"/>
          <cell r="W111"/>
          <cell r="X111" t="str">
            <v>chp_sch_m_turbine1</v>
          </cell>
          <cell r="Y111"/>
          <cell r="Z111" t="str">
            <v>chp_sch_m_turbine2</v>
          </cell>
          <cell r="AA111" t="str">
            <v>boiler_sch_1</v>
          </cell>
          <cell r="AB111" t="str">
            <v>boiler_sch_2</v>
          </cell>
          <cell r="AC111" t="str">
            <v>boiler_sch_contract</v>
          </cell>
          <cell r="AG111" t="e">
            <v>#REF!</v>
          </cell>
          <cell r="AH111"/>
          <cell r="AI111"/>
          <cell r="AJ111"/>
        </row>
        <row r="112">
          <cell r="L112" t="str">
            <v>Wärmegestehungskosten spezifisch je Komponente</v>
          </cell>
          <cell r="M112"/>
          <cell r="N112">
            <v>8.8082937130793297</v>
          </cell>
          <cell r="O112">
            <v>6.9753272775609139</v>
          </cell>
          <cell r="P112">
            <v>0</v>
          </cell>
          <cell r="Q112">
            <v>8.2995040596636507</v>
          </cell>
          <cell r="R112">
            <v>0</v>
          </cell>
          <cell r="S112">
            <v>5.4823265995973509</v>
          </cell>
          <cell r="T112">
            <v>0</v>
          </cell>
          <cell r="U112"/>
          <cell r="V112"/>
          <cell r="W112"/>
          <cell r="X112">
            <v>5.6526545461152002</v>
          </cell>
          <cell r="Y112"/>
          <cell r="Z112">
            <v>5.6526545461152002</v>
          </cell>
          <cell r="AA112">
            <v>8.1165743843195539</v>
          </cell>
          <cell r="AB112">
            <v>0</v>
          </cell>
          <cell r="AC112">
            <v>782.58943471343287</v>
          </cell>
          <cell r="AG112" t="e">
            <v>#REF!</v>
          </cell>
          <cell r="AH112"/>
          <cell r="AI112"/>
          <cell r="AJ112"/>
        </row>
        <row r="113">
          <cell r="L113"/>
          <cell r="M113"/>
          <cell r="N113"/>
          <cell r="O113"/>
          <cell r="P113"/>
          <cell r="Q113"/>
          <cell r="R113"/>
          <cell r="S113"/>
          <cell r="T113"/>
          <cell r="U113"/>
          <cell r="V113"/>
          <cell r="W113"/>
          <cell r="X113"/>
          <cell r="Y113"/>
          <cell r="Z113"/>
          <cell r="AA113"/>
          <cell r="AB113"/>
          <cell r="AC113"/>
          <cell r="AG113"/>
          <cell r="AH113"/>
          <cell r="AI113"/>
          <cell r="AJ113"/>
        </row>
        <row r="114">
          <cell r="L114" t="str">
            <v>Wärmegestehungskosten spezifisch nach Art</v>
          </cell>
          <cell r="M114"/>
          <cell r="N114">
            <v>7.1243018026940828</v>
          </cell>
          <cell r="O114"/>
          <cell r="P114">
            <v>8.2995040596636507</v>
          </cell>
          <cell r="Q114"/>
          <cell r="R114"/>
          <cell r="S114">
            <v>5.5916078042216348</v>
          </cell>
          <cell r="T114">
            <v>0</v>
          </cell>
          <cell r="U114"/>
          <cell r="V114"/>
          <cell r="W114"/>
          <cell r="X114"/>
          <cell r="Y114"/>
          <cell r="Z114"/>
          <cell r="AA114">
            <v>8.2895402707777617</v>
          </cell>
          <cell r="AB114"/>
          <cell r="AC114"/>
          <cell r="AG114" t="e">
            <v>#REF!</v>
          </cell>
          <cell r="AH114"/>
          <cell r="AI114"/>
          <cell r="AJ114"/>
        </row>
        <row r="115">
          <cell r="L115" t="str">
            <v>Wärmegestehungskosten spezifisch Gesamt</v>
          </cell>
          <cell r="M115"/>
          <cell r="N115">
            <v>8.1153773258365938</v>
          </cell>
          <cell r="O115"/>
          <cell r="P115"/>
          <cell r="Q115"/>
          <cell r="R115"/>
          <cell r="S115">
            <v>8.051706510694423</v>
          </cell>
          <cell r="T115"/>
          <cell r="U115"/>
          <cell r="V115"/>
          <cell r="W115"/>
          <cell r="X115"/>
          <cell r="Y115"/>
          <cell r="Z115"/>
          <cell r="AA115"/>
          <cell r="AB115"/>
          <cell r="AC115"/>
          <cell r="AG115"/>
          <cell r="AH115"/>
          <cell r="AI115"/>
          <cell r="AJ115"/>
        </row>
        <row r="117">
          <cell r="AM117" t="str">
            <v>Wärmegestehungskosten spezifisch je Komponente</v>
          </cell>
          <cell r="AN117" t="str">
            <v>Wärmegestehungskosten spezifisch nach Art</v>
          </cell>
          <cell r="AO117" t="str">
            <v>Wärmegestehungskosten spezifisch Gesamt</v>
          </cell>
        </row>
        <row r="118">
          <cell r="AL118" t="str">
            <v>chp_pr_gas_1</v>
          </cell>
          <cell r="AM118">
            <v>13.898915623581564</v>
          </cell>
          <cell r="AN118">
            <v>10.001717678807168</v>
          </cell>
          <cell r="AO118">
            <v>6.4741774468967552</v>
          </cell>
        </row>
        <row r="119">
          <cell r="AL119" t="str">
            <v>chp_pr_gas_2</v>
          </cell>
          <cell r="AM119">
            <v>9.6576316610241655</v>
          </cell>
          <cell r="AN119"/>
          <cell r="AO119"/>
        </row>
        <row r="120">
          <cell r="AL120" t="str">
            <v>boiler_pr_1</v>
          </cell>
          <cell r="AM120">
            <v>0</v>
          </cell>
          <cell r="AN120">
            <v>6.2297087128096011</v>
          </cell>
          <cell r="AO120"/>
        </row>
        <row r="121">
          <cell r="AL121" t="str">
            <v>boiler_pr_2</v>
          </cell>
          <cell r="AM121">
            <v>6.2297087128096011</v>
          </cell>
          <cell r="AN121"/>
          <cell r="AO121"/>
        </row>
        <row r="122">
          <cell r="AL122" t="str">
            <v>boiler_pr_3</v>
          </cell>
          <cell r="AM122">
            <v>0</v>
          </cell>
          <cell r="AN122"/>
          <cell r="AO122"/>
        </row>
        <row r="123">
          <cell r="AL123" t="str">
            <v>chp_sch_kuhheide</v>
          </cell>
          <cell r="AM123">
            <v>11.596430210251063</v>
          </cell>
          <cell r="AN123">
            <v>12.297459873924304</v>
          </cell>
          <cell r="AO123">
            <v>5.757448361978831</v>
          </cell>
        </row>
        <row r="124">
          <cell r="AL124" t="str">
            <v>chp_sch_m_turbine1</v>
          </cell>
          <cell r="AM124">
            <v>12.709520125052244</v>
          </cell>
          <cell r="AN124"/>
          <cell r="AO124"/>
        </row>
        <row r="125">
          <cell r="AL125" t="str">
            <v>chp_sch_m_turbine2</v>
          </cell>
          <cell r="AM125">
            <v>12.699683295648997</v>
          </cell>
          <cell r="AN125"/>
          <cell r="AO125"/>
        </row>
        <row r="126">
          <cell r="AL126" t="str">
            <v>boiler_sch_1</v>
          </cell>
          <cell r="AM126">
            <v>5.5013927458938126</v>
          </cell>
          <cell r="AN126">
            <v>5.6781636993372597</v>
          </cell>
          <cell r="AO126"/>
        </row>
        <row r="127">
          <cell r="AL127" t="str">
            <v>boiler_sch_2</v>
          </cell>
          <cell r="AM127">
            <v>498.93963605869129</v>
          </cell>
          <cell r="AN127"/>
          <cell r="AO127"/>
        </row>
        <row r="128">
          <cell r="AL128" t="str">
            <v>boiler_sch_contract</v>
          </cell>
          <cell r="AM128">
            <v>168.34111511158795</v>
          </cell>
          <cell r="AN128"/>
          <cell r="AO128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ärmegestehungskosten"/>
      <sheetName val="Modell_Skizze"/>
      <sheetName val="Cost_Flows"/>
      <sheetName val="Cost"/>
      <sheetName val="Flow_TS_Werte"/>
      <sheetName val="Flow_Vergleich"/>
      <sheetName val="Flows Overview"/>
      <sheetName val="Wirtsch_Bsp"/>
    </sheetNames>
    <sheetDataSet>
      <sheetData sheetId="0">
        <row r="4">
          <cell r="M4" t="str">
            <v>chp_pr_ee</v>
          </cell>
          <cell r="N4" t="str">
            <v>chp_pr_gas_1</v>
          </cell>
          <cell r="O4" t="str">
            <v>chp_pr_gas_2</v>
          </cell>
          <cell r="Q4" t="str">
            <v>boiler_pr_1</v>
          </cell>
          <cell r="R4" t="str">
            <v>boiler_pr_2</v>
          </cell>
          <cell r="S4" t="str">
            <v>boiler_pr_3</v>
          </cell>
          <cell r="U4" t="str">
            <v>cs_to_pth_pr</v>
          </cell>
          <cell r="V4" t="str">
            <v>flex_to_pth_pr</v>
          </cell>
          <cell r="W4" t="str">
            <v>pth_pr</v>
          </cell>
          <cell r="Z4" t="str">
            <v>chp_pck_waste</v>
          </cell>
          <cell r="AA4" t="str">
            <v>chp_sch_kuhheide</v>
          </cell>
          <cell r="AB4" t="str">
            <v>chp_sch_m_turbine1</v>
          </cell>
          <cell r="AC4" t="str">
            <v>chp_sch_m_turbine2</v>
          </cell>
          <cell r="AE4" t="str">
            <v>boiler_sch_1</v>
          </cell>
          <cell r="AF4" t="str">
            <v>boiler_sch_2</v>
          </cell>
          <cell r="AG4" t="str">
            <v>boiler_sch_contract</v>
          </cell>
          <cell r="AI4" t="str">
            <v>cs_to_pth_sch</v>
          </cell>
          <cell r="AJ4" t="str">
            <v>flex_to_pth_sch</v>
          </cell>
          <cell r="AK4" t="str">
            <v>pth_sch</v>
          </cell>
        </row>
        <row r="5">
          <cell r="J5" t="str">
            <v>Anlagenparameter</v>
          </cell>
        </row>
        <row r="6">
          <cell r="J6" t="str">
            <v>P_el</v>
          </cell>
          <cell r="M6">
            <v>3.0570000000000004</v>
          </cell>
          <cell r="N6">
            <v>2.1999999999999999E-2</v>
          </cell>
          <cell r="O6">
            <v>0.4</v>
          </cell>
          <cell r="Q6">
            <v>8.64</v>
          </cell>
          <cell r="R6">
            <v>12.231999999999999</v>
          </cell>
          <cell r="S6">
            <v>2</v>
          </cell>
          <cell r="U6">
            <v>2.1052632</v>
          </cell>
          <cell r="V6">
            <v>2.1052632</v>
          </cell>
          <cell r="W6">
            <v>2</v>
          </cell>
          <cell r="Z6">
            <v>200.13300000000001</v>
          </cell>
          <cell r="AA6">
            <v>0.1</v>
          </cell>
          <cell r="AB6">
            <v>0.1</v>
          </cell>
          <cell r="AC6">
            <v>0.1</v>
          </cell>
          <cell r="AE6">
            <v>36.6</v>
          </cell>
          <cell r="AF6">
            <v>0.62</v>
          </cell>
          <cell r="AG6">
            <v>3.05</v>
          </cell>
          <cell r="AI6">
            <v>5.2631579000000004</v>
          </cell>
          <cell r="AJ6">
            <v>5.2631579000000004</v>
          </cell>
          <cell r="AK6">
            <v>5</v>
          </cell>
        </row>
        <row r="7">
          <cell r="J7" t="str">
            <v>P_th</v>
          </cell>
          <cell r="M7">
            <v>2.778</v>
          </cell>
          <cell r="N7">
            <v>0.05</v>
          </cell>
          <cell r="O7">
            <v>0.5</v>
          </cell>
          <cell r="Q7">
            <v>8.64</v>
          </cell>
          <cell r="R7">
            <v>12.231999999999999</v>
          </cell>
          <cell r="S7">
            <v>2</v>
          </cell>
          <cell r="W7">
            <v>2</v>
          </cell>
          <cell r="Z7">
            <v>18.398</v>
          </cell>
          <cell r="AA7">
            <v>0.16200000000000001</v>
          </cell>
          <cell r="AB7">
            <v>0.14499999999999999</v>
          </cell>
          <cell r="AC7">
            <v>0.14499999999999999</v>
          </cell>
          <cell r="AE7">
            <v>36.6</v>
          </cell>
          <cell r="AF7">
            <v>0.62</v>
          </cell>
          <cell r="AG7">
            <v>3.05</v>
          </cell>
          <cell r="AK7">
            <v>5</v>
          </cell>
        </row>
        <row r="9">
          <cell r="J9" t="str">
            <v>Eingesetzte Leistungen</v>
          </cell>
        </row>
        <row r="10">
          <cell r="J10" t="str">
            <v>P_el</v>
          </cell>
          <cell r="K10" t="str">
            <v>MW</v>
          </cell>
          <cell r="M10">
            <v>1.9824225</v>
          </cell>
          <cell r="N10">
            <v>2.1999999999999999E-2</v>
          </cell>
          <cell r="O10">
            <v>0.4</v>
          </cell>
          <cell r="Z10">
            <v>12.8786</v>
          </cell>
          <cell r="AA10">
            <v>9.7651567999999994E-2</v>
          </cell>
          <cell r="AB10">
            <v>8.7404180999999997E-2</v>
          </cell>
          <cell r="AC10">
            <v>8.7404180999999997E-2</v>
          </cell>
        </row>
        <row r="11">
          <cell r="J11" t="str">
            <v>P_th</v>
          </cell>
          <cell r="K11" t="str">
            <v>MW</v>
          </cell>
          <cell r="M11">
            <v>2.778</v>
          </cell>
          <cell r="N11">
            <v>4.5051195000000002E-2</v>
          </cell>
          <cell r="O11">
            <v>0.49230769000000002</v>
          </cell>
          <cell r="Q11">
            <v>0</v>
          </cell>
          <cell r="R11">
            <v>9.9659043999999994</v>
          </cell>
          <cell r="S11">
            <v>0</v>
          </cell>
          <cell r="W11">
            <v>2</v>
          </cell>
          <cell r="Z11">
            <v>18.398</v>
          </cell>
          <cell r="AA11">
            <v>0.16200000000000001</v>
          </cell>
          <cell r="AB11">
            <v>0.14499999999999999</v>
          </cell>
          <cell r="AC11">
            <v>0.14499999999999999</v>
          </cell>
          <cell r="AE11">
            <v>36.6</v>
          </cell>
          <cell r="AF11">
            <v>0</v>
          </cell>
          <cell r="AG11">
            <v>2.1059226999999998</v>
          </cell>
          <cell r="AK11">
            <v>5</v>
          </cell>
        </row>
        <row r="12">
          <cell r="J12" t="str">
            <v>P_Br_in</v>
          </cell>
          <cell r="K12" t="str">
            <v>MW</v>
          </cell>
          <cell r="M12">
            <v>4.8908450999999999</v>
          </cell>
          <cell r="N12">
            <v>7.5085323999999995E-2</v>
          </cell>
          <cell r="O12">
            <v>1.025641</v>
          </cell>
          <cell r="Q12">
            <v>0</v>
          </cell>
          <cell r="R12">
            <v>11.073226999999999</v>
          </cell>
          <cell r="S12">
            <v>0</v>
          </cell>
          <cell r="U12">
            <v>2.1052632</v>
          </cell>
          <cell r="V12">
            <v>2.1052632</v>
          </cell>
          <cell r="Z12">
            <v>36.795999999999999</v>
          </cell>
          <cell r="AA12">
            <v>0.28222997</v>
          </cell>
          <cell r="AB12">
            <v>0.25261324000000002</v>
          </cell>
          <cell r="AC12">
            <v>0.25261324000000002</v>
          </cell>
          <cell r="AE12">
            <v>40.666666999999997</v>
          </cell>
          <cell r="AF12">
            <v>0</v>
          </cell>
          <cell r="AG12">
            <v>2.3399141000000001</v>
          </cell>
          <cell r="AI12">
            <v>5.2631579000000004</v>
          </cell>
          <cell r="AJ12">
            <v>5.2631579000000004</v>
          </cell>
        </row>
        <row r="13">
          <cell r="J13" t="str">
            <v>Energiebilanz</v>
          </cell>
        </row>
        <row r="14">
          <cell r="J14" t="str">
            <v>Stromerzeugung</v>
          </cell>
          <cell r="K14" t="str">
            <v>MWh/a</v>
          </cell>
          <cell r="M14">
            <v>13248.5335178</v>
          </cell>
          <cell r="N14">
            <v>98.391994054700007</v>
          </cell>
          <cell r="O14">
            <v>1862.7300142900001</v>
          </cell>
          <cell r="Z14">
            <v>75132.429419799999</v>
          </cell>
          <cell r="AA14">
            <v>853.97778514300001</v>
          </cell>
          <cell r="AB14">
            <v>763.89966460799997</v>
          </cell>
          <cell r="AC14">
            <v>763.87481903100002</v>
          </cell>
        </row>
        <row r="15">
          <cell r="J15" t="str">
            <v>Wärmeerzeugung</v>
          </cell>
          <cell r="K15" t="str">
            <v>MWh/a</v>
          </cell>
          <cell r="M15">
            <v>18565.379442199999</v>
          </cell>
          <cell r="N15">
            <v>201.485314114</v>
          </cell>
          <cell r="O15">
            <v>2292.5907766199998</v>
          </cell>
          <cell r="Q15">
            <v>0</v>
          </cell>
          <cell r="R15">
            <v>12499.474</v>
          </cell>
          <cell r="S15">
            <v>0</v>
          </cell>
          <cell r="W15">
            <v>2343.288</v>
          </cell>
          <cell r="X15">
            <v>35902.217532934003</v>
          </cell>
          <cell r="Z15">
            <v>107332.042028</v>
          </cell>
          <cell r="AA15">
            <v>1416.7145907300001</v>
          </cell>
          <cell r="AB15">
            <v>1267.27863703</v>
          </cell>
          <cell r="AC15">
            <v>1267.23741922</v>
          </cell>
          <cell r="AE15">
            <v>37701.095000000001</v>
          </cell>
          <cell r="AF15">
            <v>0</v>
          </cell>
          <cell r="AG15">
            <v>4.109</v>
          </cell>
          <cell r="AK15">
            <v>5508.1880000000001</v>
          </cell>
          <cell r="AL15">
            <v>154496.66467497998</v>
          </cell>
        </row>
        <row r="16">
          <cell r="J16" t="str">
            <v>Brennstoffverbrauch</v>
          </cell>
          <cell r="K16" t="str">
            <v>MWh/a</v>
          </cell>
          <cell r="M16">
            <v>32685.527328299999</v>
          </cell>
          <cell r="N16">
            <v>335.80885239999998</v>
          </cell>
          <cell r="O16">
            <v>4776.2306906900003</v>
          </cell>
          <cell r="Q16">
            <v>-3.622222186E-10</v>
          </cell>
          <cell r="R16">
            <v>13888.304842699999</v>
          </cell>
          <cell r="S16">
            <v>0</v>
          </cell>
          <cell r="U16">
            <v>595.62953690200004</v>
          </cell>
          <cell r="V16">
            <v>1870.98908261</v>
          </cell>
          <cell r="Z16">
            <v>214664.08403500001</v>
          </cell>
          <cell r="AA16">
            <v>2468.1439286200002</v>
          </cell>
          <cell r="AB16">
            <v>2207.8024998800001</v>
          </cell>
          <cell r="AC16">
            <v>2207.7306918499999</v>
          </cell>
          <cell r="AE16">
            <v>41890.105667099997</v>
          </cell>
          <cell r="AF16">
            <v>0</v>
          </cell>
          <cell r="AG16">
            <v>4.5654772190399999</v>
          </cell>
          <cell r="AI16">
            <v>993.59813565699994</v>
          </cell>
          <cell r="AJ16">
            <v>4804.4948692400003</v>
          </cell>
        </row>
        <row r="18">
          <cell r="J18" t="str">
            <v>Effizienz_el</v>
          </cell>
          <cell r="M18">
            <v>0.40533332642086728</v>
          </cell>
          <cell r="N18">
            <v>0.29300000089783224</v>
          </cell>
          <cell r="O18">
            <v>0.39000000940509427</v>
          </cell>
          <cell r="Z18">
            <v>0.35000000003517123</v>
          </cell>
          <cell r="AA18">
            <v>0.34599999426308981</v>
          </cell>
          <cell r="AB18">
            <v>0.3459999998412539</v>
          </cell>
          <cell r="AC18">
            <v>0.34599999984187385</v>
          </cell>
        </row>
        <row r="19">
          <cell r="J19" t="str">
            <v>Effizienz_th</v>
          </cell>
          <cell r="M19">
            <v>0.5679999975440384</v>
          </cell>
          <cell r="N19">
            <v>0.60000000796286335</v>
          </cell>
          <cell r="O19">
            <v>0.48000000944024745</v>
          </cell>
          <cell r="R19">
            <v>0.89999997419195477</v>
          </cell>
          <cell r="Z19">
            <v>0.50000000004891365</v>
          </cell>
          <cell r="AA19">
            <v>0.57399999015540393</v>
          </cell>
          <cell r="AB19">
            <v>0.57400000095066472</v>
          </cell>
          <cell r="AC19">
            <v>0.57400000095034243</v>
          </cell>
          <cell r="AE19">
            <v>0.89999999760349148</v>
          </cell>
          <cell r="AG19">
            <v>0.90001544260558486</v>
          </cell>
        </row>
        <row r="21">
          <cell r="J21" t="str">
            <v>Vollbenutzungsstunden</v>
          </cell>
        </row>
        <row r="22">
          <cell r="J22" t="str">
            <v>VBS_el</v>
          </cell>
          <cell r="K22" t="str">
            <v>h/a</v>
          </cell>
          <cell r="M22">
            <v>6683.0019926630175</v>
          </cell>
          <cell r="N22">
            <v>4472.3633661227277</v>
          </cell>
          <cell r="O22">
            <v>4656.8250357249999</v>
          </cell>
          <cell r="Z22">
            <v>5833.8972729799816</v>
          </cell>
          <cell r="AA22">
            <v>8745.1517946235126</v>
          </cell>
          <cell r="AB22">
            <v>8739.8526691532061</v>
          </cell>
          <cell r="AC22">
            <v>8739.5684084151544</v>
          </cell>
        </row>
        <row r="23">
          <cell r="J23" t="str">
            <v>VBS_th</v>
          </cell>
          <cell r="K23" t="str">
            <v>h/a</v>
          </cell>
          <cell r="M23">
            <v>6683.0019590352767</v>
          </cell>
          <cell r="N23">
            <v>4472.3633660327987</v>
          </cell>
          <cell r="O23">
            <v>4656.8250368382414</v>
          </cell>
          <cell r="Q23">
            <v>0</v>
          </cell>
          <cell r="R23">
            <v>1254.2237511329129</v>
          </cell>
          <cell r="S23">
            <v>0</v>
          </cell>
          <cell r="W23">
            <v>1171.644</v>
          </cell>
          <cell r="Z23">
            <v>5833.8972729644529</v>
          </cell>
          <cell r="AA23">
            <v>8745.1517946296299</v>
          </cell>
          <cell r="AB23">
            <v>8739.8526691724146</v>
          </cell>
          <cell r="AC23">
            <v>8739.5684084137938</v>
          </cell>
          <cell r="AE23">
            <v>1030.08456284153</v>
          </cell>
          <cell r="AF23">
            <v>0</v>
          </cell>
          <cell r="AG23">
            <v>1.9511637345473318</v>
          </cell>
          <cell r="AK23">
            <v>1101.6376</v>
          </cell>
        </row>
        <row r="24">
          <cell r="J24" t="str">
            <v>Kapitalgebundene Kosten</v>
          </cell>
        </row>
        <row r="25">
          <cell r="J25" t="str">
            <v>Investition (Modul + Anschluss)</v>
          </cell>
          <cell r="K25" t="str">
            <v>€</v>
          </cell>
          <cell r="M25">
            <v>0</v>
          </cell>
          <cell r="N25">
            <v>57420</v>
          </cell>
          <cell r="O25">
            <v>406000</v>
          </cell>
          <cell r="Q25">
            <v>762048</v>
          </cell>
          <cell r="R25">
            <v>1078862.3999999999</v>
          </cell>
          <cell r="S25">
            <v>176400</v>
          </cell>
          <cell r="W25">
            <v>201600</v>
          </cell>
          <cell r="Z25">
            <v>0</v>
          </cell>
          <cell r="AA25">
            <v>140664.35534841908</v>
          </cell>
          <cell r="AB25">
            <v>140664.35534841908</v>
          </cell>
          <cell r="AC25">
            <v>140664.35534841908</v>
          </cell>
          <cell r="AE25">
            <v>2869440</v>
          </cell>
          <cell r="AF25">
            <v>48608</v>
          </cell>
          <cell r="AG25">
            <v>239120</v>
          </cell>
          <cell r="AK25">
            <v>504000</v>
          </cell>
        </row>
        <row r="26">
          <cell r="J26" t="str">
            <v>Lebensdauer</v>
          </cell>
          <cell r="K26" t="str">
            <v>a</v>
          </cell>
          <cell r="M26">
            <v>20</v>
          </cell>
          <cell r="N26">
            <v>20</v>
          </cell>
          <cell r="O26">
            <v>20</v>
          </cell>
          <cell r="Q26">
            <v>20</v>
          </cell>
          <cell r="R26">
            <v>20</v>
          </cell>
          <cell r="S26">
            <v>20</v>
          </cell>
          <cell r="W26">
            <v>20</v>
          </cell>
          <cell r="Z26">
            <v>20</v>
          </cell>
          <cell r="AA26">
            <v>20</v>
          </cell>
          <cell r="AB26">
            <v>20</v>
          </cell>
          <cell r="AC26">
            <v>20</v>
          </cell>
          <cell r="AE26">
            <v>20</v>
          </cell>
          <cell r="AF26">
            <v>20</v>
          </cell>
          <cell r="AG26">
            <v>20</v>
          </cell>
          <cell r="AK26">
            <v>20</v>
          </cell>
        </row>
        <row r="27">
          <cell r="J27" t="str">
            <v>Anzahl  Ersatzinvestitionen</v>
          </cell>
          <cell r="K27" t="str">
            <v>#</v>
          </cell>
          <cell r="M27">
            <v>1</v>
          </cell>
          <cell r="N27">
            <v>1</v>
          </cell>
          <cell r="O27">
            <v>1</v>
          </cell>
          <cell r="Q27">
            <v>1</v>
          </cell>
          <cell r="R27">
            <v>1</v>
          </cell>
          <cell r="S27">
            <v>1</v>
          </cell>
          <cell r="W27">
            <v>1</v>
          </cell>
          <cell r="Z27">
            <v>1</v>
          </cell>
          <cell r="AA27">
            <v>1</v>
          </cell>
          <cell r="AB27">
            <v>1</v>
          </cell>
          <cell r="AC27">
            <v>1</v>
          </cell>
          <cell r="AE27">
            <v>1</v>
          </cell>
          <cell r="AF27">
            <v>1</v>
          </cell>
          <cell r="AG27">
            <v>1</v>
          </cell>
          <cell r="AK27">
            <v>1</v>
          </cell>
        </row>
        <row r="28">
          <cell r="J28" t="str">
            <v>Faktor für die Instandsetzung</v>
          </cell>
          <cell r="K28" t="str">
            <v>%</v>
          </cell>
          <cell r="M28">
            <v>0.02</v>
          </cell>
          <cell r="N28">
            <v>0.02</v>
          </cell>
          <cell r="O28">
            <v>0.02</v>
          </cell>
          <cell r="Q28">
            <v>0.02</v>
          </cell>
          <cell r="R28">
            <v>0.02</v>
          </cell>
          <cell r="S28">
            <v>0.02</v>
          </cell>
          <cell r="W28">
            <v>0.02</v>
          </cell>
          <cell r="Z28">
            <v>0.02</v>
          </cell>
          <cell r="AA28">
            <v>0.02</v>
          </cell>
          <cell r="AB28">
            <v>0.02</v>
          </cell>
          <cell r="AC28">
            <v>0.02</v>
          </cell>
          <cell r="AE28">
            <v>0.02</v>
          </cell>
          <cell r="AF28">
            <v>0.02</v>
          </cell>
          <cell r="AG28">
            <v>0.02</v>
          </cell>
          <cell r="AK28">
            <v>0.02</v>
          </cell>
        </row>
        <row r="29">
          <cell r="J29" t="str">
            <v>Annuität der kapitalgebundenen Kosten</v>
          </cell>
          <cell r="K29" t="str">
            <v>€/a</v>
          </cell>
          <cell r="M29">
            <v>0</v>
          </cell>
          <cell r="N29">
            <v>6728.4901142074641</v>
          </cell>
          <cell r="O29">
            <v>47575.182625709342</v>
          </cell>
          <cell r="Q29">
            <v>89296.977264917616</v>
          </cell>
          <cell r="R29">
            <v>126421.36873894355</v>
          </cell>
          <cell r="S29">
            <v>20670.5965891013</v>
          </cell>
          <cell r="W29">
            <v>14888.972459453173</v>
          </cell>
          <cell r="Z29">
            <v>0</v>
          </cell>
          <cell r="AA29">
            <v>16483.084715834266</v>
          </cell>
          <cell r="AB29">
            <v>16483.084715834266</v>
          </cell>
          <cell r="AC29">
            <v>16483.084715834266</v>
          </cell>
          <cell r="AE29">
            <v>336241.70451604784</v>
          </cell>
          <cell r="AF29">
            <v>5695.8977267745813</v>
          </cell>
          <cell r="AG29">
            <v>28020.142043003987</v>
          </cell>
          <cell r="AK29">
            <v>37222.431148632932</v>
          </cell>
        </row>
        <row r="31">
          <cell r="J31" t="str">
            <v>Gaskosten</v>
          </cell>
        </row>
        <row r="32">
          <cell r="J32" t="str">
            <v>Gaspreis</v>
          </cell>
          <cell r="K32" t="str">
            <v>€/MWh</v>
          </cell>
          <cell r="M32">
            <v>0</v>
          </cell>
          <cell r="N32">
            <v>29.11</v>
          </cell>
          <cell r="O32">
            <v>29.11</v>
          </cell>
          <cell r="Q32">
            <v>29.11</v>
          </cell>
          <cell r="R32">
            <v>29.11</v>
          </cell>
          <cell r="S32">
            <v>29.11</v>
          </cell>
          <cell r="Z32">
            <v>0</v>
          </cell>
          <cell r="AA32">
            <v>29.11</v>
          </cell>
          <cell r="AB32">
            <v>29.11</v>
          </cell>
          <cell r="AC32">
            <v>29.11</v>
          </cell>
          <cell r="AE32">
            <v>29.11</v>
          </cell>
          <cell r="AF32">
            <v>29.11</v>
          </cell>
          <cell r="AG32">
            <v>29.11</v>
          </cell>
        </row>
        <row r="33">
          <cell r="J33" t="str">
            <v>Energiesteuer</v>
          </cell>
          <cell r="K33" t="str">
            <v>€/MWh</v>
          </cell>
          <cell r="M33">
            <v>0</v>
          </cell>
          <cell r="N33">
            <v>0</v>
          </cell>
          <cell r="O33">
            <v>0</v>
          </cell>
          <cell r="Q33">
            <v>0</v>
          </cell>
          <cell r="R33">
            <v>0</v>
          </cell>
          <cell r="S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E33">
            <v>0</v>
          </cell>
          <cell r="AF33">
            <v>0</v>
          </cell>
          <cell r="AG33">
            <v>0</v>
          </cell>
        </row>
        <row r="34">
          <cell r="J34" t="str">
            <v>gas CO2-Kosten</v>
          </cell>
          <cell r="K34" t="str">
            <v>€/MWh</v>
          </cell>
          <cell r="M34">
            <v>0</v>
          </cell>
          <cell r="N34">
            <v>0</v>
          </cell>
          <cell r="O34">
            <v>0</v>
          </cell>
          <cell r="Q34">
            <v>26.400000000000002</v>
          </cell>
          <cell r="R34">
            <v>26.400000000000002</v>
          </cell>
          <cell r="S34">
            <v>26.400000000000002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E34">
            <v>26.400000000000002</v>
          </cell>
          <cell r="AF34">
            <v>26.400000000000002</v>
          </cell>
          <cell r="AG34">
            <v>26.400000000000002</v>
          </cell>
        </row>
        <row r="35">
          <cell r="J35" t="str">
            <v>Konzessionsabgaben_Gas</v>
          </cell>
          <cell r="K35" t="str">
            <v>€/MWh</v>
          </cell>
          <cell r="M35">
            <v>0</v>
          </cell>
          <cell r="N35">
            <v>0.04</v>
          </cell>
          <cell r="O35">
            <v>0.04</v>
          </cell>
          <cell r="Q35">
            <v>0.04</v>
          </cell>
          <cell r="R35">
            <v>0.04</v>
          </cell>
          <cell r="S35">
            <v>0.04</v>
          </cell>
          <cell r="Z35">
            <v>0</v>
          </cell>
          <cell r="AA35">
            <v>0.04</v>
          </cell>
          <cell r="AB35">
            <v>0.04</v>
          </cell>
          <cell r="AC35">
            <v>0.04</v>
          </cell>
          <cell r="AE35">
            <v>0.04</v>
          </cell>
          <cell r="AF35">
            <v>0.04</v>
          </cell>
          <cell r="AG35">
            <v>0.04</v>
          </cell>
        </row>
        <row r="36">
          <cell r="J36" t="str">
            <v>LP_Gas</v>
          </cell>
          <cell r="K36" t="str">
            <v>€/MW</v>
          </cell>
          <cell r="M36">
            <v>0</v>
          </cell>
          <cell r="N36">
            <v>22755.486941511695</v>
          </cell>
          <cell r="O36">
            <v>20147.301961203942</v>
          </cell>
          <cell r="Q36">
            <v>9917.8088575737747</v>
          </cell>
          <cell r="R36">
            <v>8972.2028586360975</v>
          </cell>
          <cell r="S36">
            <v>16957.55231636708</v>
          </cell>
          <cell r="Z36">
            <v>0</v>
          </cell>
          <cell r="AA36">
            <v>22342.371787703389</v>
          </cell>
          <cell r="AB36">
            <v>22413.321238064749</v>
          </cell>
          <cell r="AC36">
            <v>22413.321238064749</v>
          </cell>
          <cell r="AE36">
            <v>7574.774041738734</v>
          </cell>
          <cell r="AF36">
            <v>21211.186267476151</v>
          </cell>
          <cell r="AG36">
            <v>14679.823201001884</v>
          </cell>
        </row>
        <row r="37">
          <cell r="K37" t="str">
            <v>€/a</v>
          </cell>
          <cell r="M37">
            <v>0</v>
          </cell>
          <cell r="N37">
            <v>1708.6031097811747</v>
          </cell>
          <cell r="O37">
            <v>20663.898930791172</v>
          </cell>
          <cell r="Q37">
            <v>0</v>
          </cell>
          <cell r="R37">
            <v>99351.238943726406</v>
          </cell>
          <cell r="S37">
            <v>0</v>
          </cell>
          <cell r="Z37">
            <v>0</v>
          </cell>
          <cell r="AA37">
            <v>6305.6869193723733</v>
          </cell>
          <cell r="AB37">
            <v>5661.9016971083483</v>
          </cell>
          <cell r="AC37">
            <v>5661.9016971083483</v>
          </cell>
          <cell r="AE37">
            <v>308040.81355563318</v>
          </cell>
          <cell r="AF37">
            <v>0</v>
          </cell>
          <cell r="AG37">
            <v>34349.525293531442</v>
          </cell>
        </row>
        <row r="38">
          <cell r="J38" t="str">
            <v xml:space="preserve">AP_Gas </v>
          </cell>
          <cell r="K38" t="str">
            <v>€/MWh</v>
          </cell>
          <cell r="M38">
            <v>0</v>
          </cell>
          <cell r="N38">
            <v>6.485695692800447</v>
          </cell>
          <cell r="O38">
            <v>4.7505463123332792</v>
          </cell>
          <cell r="Q38">
            <v>3.5815766954168153</v>
          </cell>
          <cell r="R38">
            <v>3.0818273558443501</v>
          </cell>
          <cell r="S38">
            <v>5.7190906612129364</v>
          </cell>
          <cell r="Z38">
            <v>0</v>
          </cell>
          <cell r="AA38">
            <v>6.1393702190084145</v>
          </cell>
          <cell r="AB38">
            <v>6.1964168053354616</v>
          </cell>
          <cell r="AC38">
            <v>6.1964168053354616</v>
          </cell>
          <cell r="AE38">
            <v>2.1589176109859705</v>
          </cell>
          <cell r="AF38">
            <v>6.3770700534161682</v>
          </cell>
          <cell r="AG38">
            <v>5.2272080386909723</v>
          </cell>
        </row>
        <row r="39">
          <cell r="K39" t="str">
            <v>€/a</v>
          </cell>
          <cell r="M39">
            <v>0</v>
          </cell>
          <cell r="N39">
            <v>21779.540276149408</v>
          </cell>
          <cell r="O39">
            <v>226897.05094510413</v>
          </cell>
          <cell r="Q39">
            <v>-1.2973266566999354E-8</v>
          </cell>
          <cell r="R39">
            <v>428013.57790538424</v>
          </cell>
          <cell r="S39">
            <v>0</v>
          </cell>
          <cell r="Z39">
            <v>0</v>
          </cell>
          <cell r="AA39">
            <v>151528.49331596057</v>
          </cell>
          <cell r="AB39">
            <v>136804.64513118076</v>
          </cell>
          <cell r="AC39">
            <v>136800.19560634223</v>
          </cell>
          <cell r="AE39">
            <v>904372.86850765394</v>
          </cell>
          <cell r="AF39">
            <v>0</v>
          </cell>
          <cell r="AG39">
            <v>238.64699219826392</v>
          </cell>
        </row>
        <row r="41">
          <cell r="J41" t="str">
            <v>Summe</v>
          </cell>
          <cell r="M41">
            <v>0</v>
          </cell>
          <cell r="N41">
            <v>13675.385184856113</v>
          </cell>
          <cell r="O41">
            <v>182580.72865891509</v>
          </cell>
          <cell r="Q41">
            <v>-2.1418770899929937E-8</v>
          </cell>
          <cell r="R41">
            <v>913647.93074624985</v>
          </cell>
          <cell r="S41">
            <v>0</v>
          </cell>
          <cell r="W41">
            <v>0</v>
          </cell>
          <cell r="Z41">
            <v>0</v>
          </cell>
          <cell r="AA41">
            <v>93404.931770241426</v>
          </cell>
          <cell r="AB41">
            <v>83699.809081728425</v>
          </cell>
          <cell r="AC41">
            <v>83697.270925170058</v>
          </cell>
          <cell r="AE41">
            <v>2725473.4702138039</v>
          </cell>
          <cell r="AF41">
            <v>0</v>
          </cell>
          <cell r="AG41">
            <v>34627.00225226894</v>
          </cell>
          <cell r="AK41">
            <v>0</v>
          </cell>
        </row>
        <row r="42">
          <cell r="J42" t="str">
            <v>Annuität</v>
          </cell>
          <cell r="M42">
            <v>0</v>
          </cell>
          <cell r="N42">
            <v>13675.385184856106</v>
          </cell>
          <cell r="O42">
            <v>182580.728658915</v>
          </cell>
          <cell r="Q42">
            <v>-2.1418770899929927E-8</v>
          </cell>
          <cell r="R42">
            <v>913647.93074624939</v>
          </cell>
          <cell r="Z42">
            <v>0</v>
          </cell>
          <cell r="AA42">
            <v>93404.931770241383</v>
          </cell>
          <cell r="AB42">
            <v>83699.809081728381</v>
          </cell>
          <cell r="AC42">
            <v>83697.270925170014</v>
          </cell>
          <cell r="AE42">
            <v>2725473.4702138025</v>
          </cell>
          <cell r="AF42">
            <v>0</v>
          </cell>
          <cell r="AG42">
            <v>34627.002252268925</v>
          </cell>
        </row>
        <row r="44">
          <cell r="J44" t="str">
            <v>Stromkosten</v>
          </cell>
        </row>
        <row r="45">
          <cell r="J45" t="str">
            <v>GP_Strom</v>
          </cell>
          <cell r="U45">
            <v>8160</v>
          </cell>
          <cell r="V45">
            <v>0</v>
          </cell>
          <cell r="AI45">
            <v>8160</v>
          </cell>
          <cell r="AJ45">
            <v>0</v>
          </cell>
        </row>
        <row r="46">
          <cell r="J46" t="str">
            <v>KP_Strom</v>
          </cell>
          <cell r="U46">
            <v>11910</v>
          </cell>
          <cell r="V46">
            <v>0</v>
          </cell>
          <cell r="AI46">
            <v>11910</v>
          </cell>
          <cell r="AJ46">
            <v>0</v>
          </cell>
        </row>
        <row r="47">
          <cell r="J47" t="str">
            <v>LP_Strom</v>
          </cell>
          <cell r="K47" t="str">
            <v>€/MW</v>
          </cell>
          <cell r="U47">
            <v>0</v>
          </cell>
          <cell r="V47">
            <v>0</v>
          </cell>
          <cell r="AI47">
            <v>0</v>
          </cell>
          <cell r="AJ47">
            <v>0</v>
          </cell>
        </row>
        <row r="48">
          <cell r="J48" t="str">
            <v>durchschnittlicher Strompreis</v>
          </cell>
          <cell r="U48">
            <v>13.012858865789601</v>
          </cell>
          <cell r="V48">
            <v>0</v>
          </cell>
          <cell r="AI48">
            <v>12.162318110643398</v>
          </cell>
          <cell r="AJ48">
            <v>0</v>
          </cell>
        </row>
        <row r="49">
          <cell r="J49" t="str">
            <v>AP_Strom</v>
          </cell>
          <cell r="U49">
            <v>30.6</v>
          </cell>
          <cell r="V49">
            <v>0</v>
          </cell>
          <cell r="AI49">
            <v>30.6</v>
          </cell>
          <cell r="AJ49">
            <v>0</v>
          </cell>
        </row>
        <row r="50">
          <cell r="J50" t="str">
            <v xml:space="preserve">EEG-Umlage </v>
          </cell>
          <cell r="U50">
            <v>0</v>
          </cell>
          <cell r="V50">
            <v>0</v>
          </cell>
          <cell r="AI50">
            <v>0</v>
          </cell>
          <cell r="AJ50">
            <v>0</v>
          </cell>
        </row>
        <row r="51">
          <cell r="J51" t="str">
            <v>Konzessionsabgaben</v>
          </cell>
          <cell r="U51">
            <v>13.2</v>
          </cell>
          <cell r="V51">
            <v>13.2</v>
          </cell>
          <cell r="AI51">
            <v>13.2</v>
          </cell>
          <cell r="AJ51">
            <v>13.2</v>
          </cell>
        </row>
        <row r="52">
          <cell r="J52" t="str">
            <v xml:space="preserve">§ 19-StromNEV-Umlage </v>
          </cell>
          <cell r="U52">
            <v>0</v>
          </cell>
          <cell r="V52">
            <v>0</v>
          </cell>
          <cell r="AI52">
            <v>0</v>
          </cell>
          <cell r="AJ52">
            <v>0</v>
          </cell>
        </row>
        <row r="53">
          <cell r="J53" t="str">
            <v xml:space="preserve">Stromsteuer </v>
          </cell>
          <cell r="U53">
            <v>0</v>
          </cell>
          <cell r="V53">
            <v>0</v>
          </cell>
          <cell r="AI53">
            <v>0</v>
          </cell>
          <cell r="AJ53">
            <v>0</v>
          </cell>
        </row>
        <row r="54">
          <cell r="J54" t="str">
            <v>CO2-Handel</v>
          </cell>
          <cell r="U54">
            <v>0</v>
          </cell>
          <cell r="V54">
            <v>0</v>
          </cell>
          <cell r="AI54">
            <v>0</v>
          </cell>
          <cell r="AJ54">
            <v>0</v>
          </cell>
        </row>
        <row r="55">
          <cell r="J55" t="str">
            <v>CO2-Steuer</v>
          </cell>
          <cell r="U55">
            <v>0</v>
          </cell>
          <cell r="V55">
            <v>0</v>
          </cell>
          <cell r="AI55">
            <v>0</v>
          </cell>
          <cell r="AJ55">
            <v>0</v>
          </cell>
        </row>
        <row r="56">
          <cell r="J56" t="str">
            <v xml:space="preserve">KWK Umlage </v>
          </cell>
          <cell r="U56">
            <v>0</v>
          </cell>
          <cell r="V56">
            <v>0</v>
          </cell>
          <cell r="AI56">
            <v>0</v>
          </cell>
          <cell r="AJ56">
            <v>0</v>
          </cell>
        </row>
        <row r="57">
          <cell r="J57" t="str">
            <v xml:space="preserve">Offshore-Haftungsumlage </v>
          </cell>
          <cell r="U57">
            <v>0</v>
          </cell>
          <cell r="V57">
            <v>0</v>
          </cell>
          <cell r="AI57">
            <v>0</v>
          </cell>
          <cell r="AJ57">
            <v>0</v>
          </cell>
        </row>
        <row r="58">
          <cell r="J58" t="str">
            <v>§ 18 Absatz 1+2 absch. L.</v>
          </cell>
          <cell r="U58">
            <v>0</v>
          </cell>
          <cell r="V58">
            <v>0</v>
          </cell>
          <cell r="AI58">
            <v>0</v>
          </cell>
          <cell r="AJ58">
            <v>0</v>
          </cell>
        </row>
        <row r="60">
          <cell r="J60" t="str">
            <v>Summe Stromkosten</v>
          </cell>
          <cell r="M60">
            <v>0</v>
          </cell>
          <cell r="N60">
            <v>0</v>
          </cell>
          <cell r="O60">
            <v>0</v>
          </cell>
          <cell r="Q60">
            <v>0</v>
          </cell>
          <cell r="R60">
            <v>0</v>
          </cell>
          <cell r="S60">
            <v>0</v>
          </cell>
          <cell r="U60">
            <v>67073.101528308951</v>
          </cell>
          <cell r="V60">
            <v>24697.055890451997</v>
          </cell>
          <cell r="W60">
            <v>91770.157418760951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E60">
            <v>0</v>
          </cell>
          <cell r="AF60">
            <v>0</v>
          </cell>
          <cell r="AG60">
            <v>0</v>
          </cell>
          <cell r="AI60">
            <v>126448.26553077924</v>
          </cell>
          <cell r="AJ60">
            <v>63419.332273968001</v>
          </cell>
          <cell r="AK60">
            <v>189867.59780474723</v>
          </cell>
        </row>
        <row r="61">
          <cell r="J61" t="str">
            <v>Annuität</v>
          </cell>
          <cell r="M61">
            <v>0</v>
          </cell>
          <cell r="N61">
            <v>0</v>
          </cell>
          <cell r="O61">
            <v>0</v>
          </cell>
          <cell r="Q61">
            <v>0</v>
          </cell>
          <cell r="R61">
            <v>0</v>
          </cell>
          <cell r="S61">
            <v>0</v>
          </cell>
          <cell r="U61">
            <v>67073.101528308922</v>
          </cell>
          <cell r="V61">
            <v>24697.055890451986</v>
          </cell>
          <cell r="W61">
            <v>91770.157418760908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E61">
            <v>0</v>
          </cell>
          <cell r="AF61">
            <v>0</v>
          </cell>
          <cell r="AG61">
            <v>0</v>
          </cell>
          <cell r="AI61">
            <v>126448.26553077919</v>
          </cell>
          <cell r="AJ61">
            <v>63419.332273967972</v>
          </cell>
          <cell r="AK61">
            <v>189867.59780474714</v>
          </cell>
        </row>
        <row r="65">
          <cell r="J65" t="str">
            <v>Betriebskosten</v>
          </cell>
        </row>
        <row r="66">
          <cell r="J66" t="str">
            <v>Wartung/Instandhaltung</v>
          </cell>
          <cell r="K66" t="str">
            <v>% von Invest</v>
          </cell>
          <cell r="M66">
            <v>0.02</v>
          </cell>
          <cell r="N66">
            <v>0.02</v>
          </cell>
          <cell r="O66">
            <v>0.02</v>
          </cell>
          <cell r="Q66">
            <v>0.02</v>
          </cell>
          <cell r="R66">
            <v>0.02</v>
          </cell>
          <cell r="S66">
            <v>0.02</v>
          </cell>
          <cell r="W66">
            <v>0.02</v>
          </cell>
          <cell r="Z66">
            <v>0.02</v>
          </cell>
          <cell r="AA66">
            <v>0.02</v>
          </cell>
          <cell r="AB66">
            <v>0.02</v>
          </cell>
          <cell r="AC66">
            <v>0.02</v>
          </cell>
          <cell r="AE66">
            <v>0.02</v>
          </cell>
          <cell r="AF66">
            <v>0.02</v>
          </cell>
          <cell r="AG66">
            <v>0.02</v>
          </cell>
          <cell r="AK66">
            <v>0.02</v>
          </cell>
        </row>
        <row r="67">
          <cell r="K67" t="str">
            <v>€/a</v>
          </cell>
          <cell r="M67">
            <v>0</v>
          </cell>
          <cell r="N67">
            <v>1148.4000000000001</v>
          </cell>
          <cell r="O67">
            <v>8120</v>
          </cell>
          <cell r="Q67">
            <v>15240.960000000001</v>
          </cell>
          <cell r="R67">
            <v>21577.248</v>
          </cell>
          <cell r="S67">
            <v>3528</v>
          </cell>
          <cell r="W67">
            <v>4032</v>
          </cell>
          <cell r="Z67">
            <v>0</v>
          </cell>
          <cell r="AA67">
            <v>2813.2871069683815</v>
          </cell>
          <cell r="AB67">
            <v>2813.2871069683815</v>
          </cell>
          <cell r="AC67">
            <v>2813.2871069683815</v>
          </cell>
          <cell r="AE67">
            <v>57388.800000000003</v>
          </cell>
          <cell r="AF67">
            <v>972.16</v>
          </cell>
          <cell r="AG67">
            <v>4782.4000000000005</v>
          </cell>
          <cell r="AK67">
            <v>10080</v>
          </cell>
        </row>
        <row r="68">
          <cell r="J68" t="str">
            <v>variable Betriebskosten</v>
          </cell>
          <cell r="K68" t="str">
            <v>€/MWh</v>
          </cell>
          <cell r="M68">
            <v>0</v>
          </cell>
          <cell r="N68">
            <v>30.763664773281782</v>
          </cell>
          <cell r="O68">
            <v>11.510083210272025</v>
          </cell>
          <cell r="Q68">
            <v>0.5</v>
          </cell>
          <cell r="R68">
            <v>0.5</v>
          </cell>
          <cell r="S68">
            <v>0.5</v>
          </cell>
          <cell r="W68">
            <v>0.2</v>
          </cell>
          <cell r="Z68">
            <v>0</v>
          </cell>
          <cell r="AA68">
            <v>21.068991138637845</v>
          </cell>
          <cell r="AB68">
            <v>21.068991138637845</v>
          </cell>
          <cell r="AC68">
            <v>21.068991138637845</v>
          </cell>
          <cell r="AE68">
            <v>0.5</v>
          </cell>
          <cell r="AF68">
            <v>0.5</v>
          </cell>
          <cell r="AG68">
            <v>0.5</v>
          </cell>
          <cell r="AK68">
            <v>0.2</v>
          </cell>
        </row>
        <row r="69">
          <cell r="K69" t="str">
            <v>€/a</v>
          </cell>
          <cell r="M69">
            <v>0</v>
          </cell>
          <cell r="N69">
            <v>3026.8983214735254</v>
          </cell>
          <cell r="O69">
            <v>21440.1774627491</v>
          </cell>
          <cell r="Q69">
            <v>0</v>
          </cell>
          <cell r="R69">
            <v>6249.7370000000001</v>
          </cell>
          <cell r="S69">
            <v>0</v>
          </cell>
          <cell r="W69">
            <v>0</v>
          </cell>
          <cell r="Z69">
            <v>0</v>
          </cell>
          <cell r="AA69">
            <v>17992.450387771441</v>
          </cell>
          <cell r="AB69">
            <v>16094.595264434372</v>
          </cell>
          <cell r="AC69">
            <v>16094.071793192727</v>
          </cell>
          <cell r="AE69">
            <v>0</v>
          </cell>
          <cell r="AF69">
            <v>0</v>
          </cell>
          <cell r="AG69">
            <v>0</v>
          </cell>
          <cell r="AK69">
            <v>0</v>
          </cell>
        </row>
        <row r="71">
          <cell r="J71" t="str">
            <v>Summe Betriebskosten</v>
          </cell>
          <cell r="M71">
            <v>0</v>
          </cell>
          <cell r="N71">
            <v>4175.298321473525</v>
          </cell>
          <cell r="O71">
            <v>29560.1774627491</v>
          </cell>
          <cell r="Q71">
            <v>15240.960000000001</v>
          </cell>
          <cell r="R71">
            <v>27826.985000000001</v>
          </cell>
          <cell r="S71">
            <v>3528</v>
          </cell>
          <cell r="W71">
            <v>4032</v>
          </cell>
          <cell r="Z71">
            <v>0</v>
          </cell>
          <cell r="AA71">
            <v>20805.737494739824</v>
          </cell>
          <cell r="AB71">
            <v>18907.882371402753</v>
          </cell>
          <cell r="AC71">
            <v>18907.358900161107</v>
          </cell>
          <cell r="AE71">
            <v>57388.800000000003</v>
          </cell>
          <cell r="AF71">
            <v>972.16</v>
          </cell>
          <cell r="AG71">
            <v>4782.4000000000005</v>
          </cell>
          <cell r="AK71">
            <v>10080</v>
          </cell>
        </row>
        <row r="72">
          <cell r="J72" t="str">
            <v>Annuität</v>
          </cell>
          <cell r="M72">
            <v>0</v>
          </cell>
          <cell r="N72">
            <v>4175.2983214735232</v>
          </cell>
          <cell r="O72">
            <v>29560.177462749089</v>
          </cell>
          <cell r="Q72">
            <v>15240.959999999994</v>
          </cell>
          <cell r="R72">
            <v>27826.98499999999</v>
          </cell>
          <cell r="S72">
            <v>3527.9999999999986</v>
          </cell>
          <cell r="W72">
            <v>4031.9999999999986</v>
          </cell>
          <cell r="Z72">
            <v>0</v>
          </cell>
          <cell r="AA72">
            <v>20805.737494739817</v>
          </cell>
          <cell r="AB72">
            <v>18907.882371402742</v>
          </cell>
          <cell r="AC72">
            <v>18907.358900161096</v>
          </cell>
          <cell r="AE72">
            <v>57388.799999999974</v>
          </cell>
          <cell r="AF72">
            <v>972.1599999999994</v>
          </cell>
          <cell r="AG72">
            <v>4782.3999999999987</v>
          </cell>
          <cell r="AK72">
            <v>10079.999999999995</v>
          </cell>
        </row>
        <row r="75">
          <cell r="J75" t="str">
            <v>Stromerlöse</v>
          </cell>
        </row>
        <row r="76">
          <cell r="J76" t="str">
            <v>KWK-Zuschlag</v>
          </cell>
          <cell r="K76" t="str">
            <v>€/MWh</v>
          </cell>
          <cell r="M76">
            <v>80</v>
          </cell>
          <cell r="N76">
            <v>80</v>
          </cell>
          <cell r="O76">
            <v>44</v>
          </cell>
          <cell r="Z76">
            <v>80</v>
          </cell>
          <cell r="AA76">
            <v>80</v>
          </cell>
          <cell r="AB76">
            <v>80</v>
          </cell>
          <cell r="AC76">
            <v>80</v>
          </cell>
        </row>
        <row r="77">
          <cell r="J77" t="str">
            <v>für x Betriebsstunden</v>
          </cell>
          <cell r="K77" t="str">
            <v>h</v>
          </cell>
          <cell r="M77">
            <v>30000</v>
          </cell>
          <cell r="N77">
            <v>30000</v>
          </cell>
          <cell r="O77">
            <v>30000</v>
          </cell>
          <cell r="Z77">
            <v>30000</v>
          </cell>
          <cell r="AA77">
            <v>30000</v>
          </cell>
          <cell r="AB77">
            <v>30000</v>
          </cell>
          <cell r="AC77">
            <v>30000</v>
          </cell>
        </row>
        <row r="78">
          <cell r="J78" t="str">
            <v>Aufteilung auf x Jahre</v>
          </cell>
          <cell r="K78" t="str">
            <v>a</v>
          </cell>
          <cell r="M78">
            <v>20</v>
          </cell>
          <cell r="N78">
            <v>20</v>
          </cell>
          <cell r="O78">
            <v>20</v>
          </cell>
          <cell r="Z78">
            <v>20</v>
          </cell>
          <cell r="AA78">
            <v>20</v>
          </cell>
          <cell r="AB78">
            <v>20</v>
          </cell>
          <cell r="AC78">
            <v>20</v>
          </cell>
        </row>
        <row r="79">
          <cell r="J79" t="str">
            <v>auf 20 Jahre</v>
          </cell>
          <cell r="K79" t="str">
            <v>€/MWh</v>
          </cell>
          <cell r="M79">
            <v>26.666666666666668</v>
          </cell>
          <cell r="N79">
            <v>26.666666666666668</v>
          </cell>
          <cell r="O79">
            <v>14.666666666666666</v>
          </cell>
          <cell r="Z79">
            <v>26.666666666666668</v>
          </cell>
          <cell r="AA79">
            <v>26.666666666666668</v>
          </cell>
          <cell r="AB79">
            <v>26.666666666666668</v>
          </cell>
          <cell r="AC79">
            <v>26.666666666666668</v>
          </cell>
        </row>
        <row r="80">
          <cell r="J80" t="str">
            <v>KWK-Zuschlag</v>
          </cell>
          <cell r="K80" t="str">
            <v>€/a</v>
          </cell>
          <cell r="M80">
            <v>353294.22714133334</v>
          </cell>
          <cell r="N80">
            <v>2623.7865081253335</v>
          </cell>
          <cell r="O80">
            <v>27320.040209586667</v>
          </cell>
          <cell r="Z80">
            <v>2003531.4511946668</v>
          </cell>
          <cell r="AA80">
            <v>22772.740937146667</v>
          </cell>
          <cell r="AB80">
            <v>20370.657722880002</v>
          </cell>
          <cell r="AC80">
            <v>20369.995174160002</v>
          </cell>
        </row>
        <row r="81">
          <cell r="J81" t="str">
            <v>Stromerlöse</v>
          </cell>
          <cell r="K81" t="str">
            <v>€/a</v>
          </cell>
          <cell r="M81">
            <v>390949.33760000003</v>
          </cell>
          <cell r="N81">
            <v>2979.4576999999999</v>
          </cell>
          <cell r="O81">
            <v>56413.204599999997</v>
          </cell>
          <cell r="Z81">
            <v>2235597.6417</v>
          </cell>
          <cell r="AA81">
            <v>24760.6813</v>
          </cell>
          <cell r="AB81">
            <v>22150.856199999998</v>
          </cell>
          <cell r="AC81">
            <v>22150.240300000001</v>
          </cell>
        </row>
        <row r="82">
          <cell r="J82" t="str">
            <v>vermiedene Netzengelte</v>
          </cell>
          <cell r="K82" t="str">
            <v xml:space="preserve"> €/MWh</v>
          </cell>
          <cell r="M82">
            <v>6.2</v>
          </cell>
          <cell r="N82">
            <v>6.2</v>
          </cell>
          <cell r="O82">
            <v>6.2</v>
          </cell>
          <cell r="Z82">
            <v>6.2</v>
          </cell>
          <cell r="AA82">
            <v>6.2</v>
          </cell>
          <cell r="AB82">
            <v>6.2</v>
          </cell>
          <cell r="AC82">
            <v>6.2</v>
          </cell>
        </row>
        <row r="83">
          <cell r="K83" t="str">
            <v>€/a</v>
          </cell>
          <cell r="M83">
            <v>82140.907810360004</v>
          </cell>
          <cell r="N83">
            <v>610.03036313914004</v>
          </cell>
          <cell r="O83">
            <v>11548.926088598</v>
          </cell>
          <cell r="Z83">
            <v>465821.06240276003</v>
          </cell>
          <cell r="AA83">
            <v>5294.6622678866006</v>
          </cell>
          <cell r="AB83">
            <v>4736.1779205696002</v>
          </cell>
          <cell r="AC83">
            <v>4736.0238779922001</v>
          </cell>
        </row>
        <row r="84">
          <cell r="J84" t="str">
            <v>Summe Stromerlöse</v>
          </cell>
          <cell r="M84">
            <v>826384.47255169332</v>
          </cell>
          <cell r="N84">
            <v>6213.2745712644737</v>
          </cell>
          <cell r="O84">
            <v>95282.170898184675</v>
          </cell>
          <cell r="Q84">
            <v>0</v>
          </cell>
          <cell r="R84">
            <v>0</v>
          </cell>
          <cell r="S84">
            <v>0</v>
          </cell>
          <cell r="W84">
            <v>0</v>
          </cell>
          <cell r="Z84">
            <v>4704950.1552974265</v>
          </cell>
          <cell r="AA84">
            <v>52828.084505033272</v>
          </cell>
          <cell r="AB84">
            <v>47257.691843449596</v>
          </cell>
          <cell r="AC84">
            <v>47256.259352152199</v>
          </cell>
          <cell r="AE84">
            <v>0</v>
          </cell>
          <cell r="AF84">
            <v>0</v>
          </cell>
          <cell r="AG84">
            <v>0</v>
          </cell>
          <cell r="AK84">
            <v>0</v>
          </cell>
        </row>
        <row r="85">
          <cell r="J85" t="str">
            <v>Annuität</v>
          </cell>
          <cell r="M85">
            <v>826384.47255169298</v>
          </cell>
          <cell r="N85">
            <v>6213.274571264471</v>
          </cell>
          <cell r="O85">
            <v>95282.170898184631</v>
          </cell>
          <cell r="Q85">
            <v>0</v>
          </cell>
          <cell r="R85">
            <v>0</v>
          </cell>
          <cell r="S85">
            <v>0</v>
          </cell>
          <cell r="W85">
            <v>0</v>
          </cell>
          <cell r="Z85">
            <v>4704950.1552974246</v>
          </cell>
          <cell r="AA85">
            <v>52828.084505033243</v>
          </cell>
          <cell r="AB85">
            <v>47257.691843449575</v>
          </cell>
          <cell r="AC85">
            <v>47256.259352152178</v>
          </cell>
          <cell r="AE85">
            <v>0</v>
          </cell>
          <cell r="AF85">
            <v>0</v>
          </cell>
          <cell r="AG85">
            <v>0</v>
          </cell>
          <cell r="AK85">
            <v>0</v>
          </cell>
        </row>
        <row r="89">
          <cell r="J89" t="str">
            <v>Wärmegestehungskosten spezifisch je Komponente</v>
          </cell>
          <cell r="K89" t="str">
            <v>ct/kWh</v>
          </cell>
          <cell r="M89">
            <v>-4.4512124038428293</v>
          </cell>
          <cell r="N89">
            <v>9.1152544442426358</v>
          </cell>
          <cell r="O89">
            <v>7.1724059752005163</v>
          </cell>
          <cell r="Q89">
            <v>0</v>
          </cell>
          <cell r="R89">
            <v>8.5435297876150056</v>
          </cell>
          <cell r="S89">
            <v>0</v>
          </cell>
          <cell r="W89">
            <v>4.7237526876002498</v>
          </cell>
          <cell r="Z89">
            <v>-4.3835466710584265</v>
          </cell>
          <cell r="AA89">
            <v>5.49621426822885</v>
          </cell>
          <cell r="AB89">
            <v>5.6682944244893259</v>
          </cell>
          <cell r="AC89">
            <v>5.6683502317368699</v>
          </cell>
          <cell r="AE89">
            <v>8.2732450469405521</v>
          </cell>
          <cell r="AF89">
            <v>0</v>
          </cell>
          <cell r="AG89">
            <v>1641.0207908316602</v>
          </cell>
          <cell r="AK89">
            <v>4.3057722240667919</v>
          </cell>
        </row>
        <row r="90">
          <cell r="J90" t="str">
            <v>Wärmekosten absolut je Komponente</v>
          </cell>
          <cell r="K90" t="str">
            <v>ct/a</v>
          </cell>
          <cell r="M90">
            <v>-82638.447255169303</v>
          </cell>
          <cell r="N90">
            <v>1836.5899049272621</v>
          </cell>
          <cell r="O90">
            <v>16443.39178491888</v>
          </cell>
          <cell r="Q90">
            <v>0</v>
          </cell>
          <cell r="R90">
            <v>106789.62844851929</v>
          </cell>
          <cell r="S90">
            <v>0</v>
          </cell>
          <cell r="W90">
            <v>11069.112987821414</v>
          </cell>
          <cell r="Z90">
            <v>-470495.01552974252</v>
          </cell>
          <cell r="AA90">
            <v>7786.5669475782215</v>
          </cell>
          <cell r="AB90">
            <v>7183.3084325515811</v>
          </cell>
          <cell r="AC90">
            <v>7183.1455189013195</v>
          </cell>
          <cell r="AE90">
            <v>311910.39747298521</v>
          </cell>
          <cell r="AF90">
            <v>0</v>
          </cell>
          <cell r="AG90">
            <v>6742.9544295272917</v>
          </cell>
          <cell r="AK90">
            <v>23717.002895338013</v>
          </cell>
        </row>
        <row r="92">
          <cell r="J92" t="str">
            <v>Wärmegestehungskosten spezifisch nach Art</v>
          </cell>
          <cell r="K92" t="str">
            <v>ct/kWh</v>
          </cell>
          <cell r="N92">
            <v>7.3293600615313999</v>
          </cell>
          <cell r="Q92">
            <v>7.9404858365539175</v>
          </cell>
          <cell r="AA92">
            <v>5.6066129462634873</v>
          </cell>
          <cell r="AE92">
            <v>7.9227836314689313</v>
          </cell>
        </row>
        <row r="94">
          <cell r="J94" t="str">
            <v>Wärmegestehungskosten spezifisch Gesamt</v>
          </cell>
          <cell r="K94" t="str">
            <v>ct/kWh</v>
          </cell>
          <cell r="N94">
            <v>7.8525693332135775</v>
          </cell>
          <cell r="AA94">
            <v>7.7287457259073911</v>
          </cell>
        </row>
        <row r="96">
          <cell r="J96" t="str">
            <v>Ersatzinvestitionen</v>
          </cell>
        </row>
        <row r="97">
          <cell r="J97" t="str">
            <v>k</v>
          </cell>
        </row>
        <row r="98">
          <cell r="J98">
            <v>1</v>
          </cell>
          <cell r="N98">
            <v>52070.208365513616</v>
          </cell>
          <cell r="O98">
            <v>368173.19046322757</v>
          </cell>
          <cell r="Q98">
            <v>691048.38287222083</v>
          </cell>
          <cell r="R98">
            <v>978345.34945520887</v>
          </cell>
          <cell r="S98">
            <v>159964.9034426437</v>
          </cell>
          <cell r="AA98">
            <v>127558.73027852371</v>
          </cell>
          <cell r="AB98">
            <v>127558.73027852371</v>
          </cell>
          <cell r="AC98">
            <v>127558.73027852371</v>
          </cell>
          <cell r="AE98">
            <v>2602095.7626670045</v>
          </cell>
          <cell r="AF98">
            <v>44079.217837528493</v>
          </cell>
          <cell r="AG98">
            <v>216841.31355558371</v>
          </cell>
        </row>
        <row r="99">
          <cell r="J99">
            <v>2</v>
          </cell>
          <cell r="N99">
            <v>0</v>
          </cell>
          <cell r="O99">
            <v>0</v>
          </cell>
          <cell r="Q99">
            <v>0</v>
          </cell>
          <cell r="R99">
            <v>0</v>
          </cell>
          <cell r="S99">
            <v>0</v>
          </cell>
          <cell r="AA99">
            <v>0</v>
          </cell>
          <cell r="AB99">
            <v>0</v>
          </cell>
          <cell r="AC99">
            <v>0</v>
          </cell>
          <cell r="AE99">
            <v>0</v>
          </cell>
          <cell r="AF99">
            <v>0</v>
          </cell>
          <cell r="AG99">
            <v>0</v>
          </cell>
        </row>
        <row r="100">
          <cell r="J100">
            <v>3</v>
          </cell>
          <cell r="N100">
            <v>0</v>
          </cell>
          <cell r="O100">
            <v>0</v>
          </cell>
          <cell r="Q100">
            <v>0</v>
          </cell>
          <cell r="R100">
            <v>0</v>
          </cell>
          <cell r="S100">
            <v>0</v>
          </cell>
          <cell r="AA100">
            <v>0</v>
          </cell>
          <cell r="AB100">
            <v>0</v>
          </cell>
          <cell r="AC100">
            <v>0</v>
          </cell>
          <cell r="AE100">
            <v>0</v>
          </cell>
          <cell r="AF100">
            <v>0</v>
          </cell>
          <cell r="AG100">
            <v>0</v>
          </cell>
        </row>
        <row r="101">
          <cell r="J101">
            <v>4</v>
          </cell>
          <cell r="N101">
            <v>0</v>
          </cell>
          <cell r="O101">
            <v>0</v>
          </cell>
          <cell r="Q101">
            <v>0</v>
          </cell>
          <cell r="R101">
            <v>0</v>
          </cell>
          <cell r="S101">
            <v>0</v>
          </cell>
          <cell r="AA101">
            <v>0</v>
          </cell>
          <cell r="AB101">
            <v>0</v>
          </cell>
          <cell r="AC101">
            <v>0</v>
          </cell>
          <cell r="AE101">
            <v>0</v>
          </cell>
          <cell r="AF101">
            <v>0</v>
          </cell>
          <cell r="AG101">
            <v>0</v>
          </cell>
        </row>
        <row r="102">
          <cell r="J102">
            <v>5</v>
          </cell>
          <cell r="N102">
            <v>0</v>
          </cell>
          <cell r="O102">
            <v>0</v>
          </cell>
          <cell r="Q102">
            <v>0</v>
          </cell>
          <cell r="R102">
            <v>0</v>
          </cell>
          <cell r="S102">
            <v>0</v>
          </cell>
          <cell r="AA102">
            <v>0</v>
          </cell>
          <cell r="AB102">
            <v>0</v>
          </cell>
          <cell r="AC102">
            <v>0</v>
          </cell>
          <cell r="AE102">
            <v>0</v>
          </cell>
          <cell r="AF102">
            <v>0</v>
          </cell>
          <cell r="AG102">
            <v>0</v>
          </cell>
        </row>
        <row r="103">
          <cell r="J103">
            <v>6</v>
          </cell>
          <cell r="N103">
            <v>0</v>
          </cell>
          <cell r="O103">
            <v>0</v>
          </cell>
          <cell r="Q103">
            <v>0</v>
          </cell>
          <cell r="R103">
            <v>0</v>
          </cell>
          <cell r="S103">
            <v>0</v>
          </cell>
          <cell r="AA103">
            <v>0</v>
          </cell>
          <cell r="AB103">
            <v>0</v>
          </cell>
          <cell r="AC103">
            <v>0</v>
          </cell>
          <cell r="AE103">
            <v>0</v>
          </cell>
          <cell r="AF103">
            <v>0</v>
          </cell>
          <cell r="AG103">
            <v>0</v>
          </cell>
        </row>
        <row r="104">
          <cell r="J104">
            <v>7</v>
          </cell>
          <cell r="N104">
            <v>0</v>
          </cell>
          <cell r="O104">
            <v>0</v>
          </cell>
          <cell r="Q104">
            <v>0</v>
          </cell>
          <cell r="R104">
            <v>0</v>
          </cell>
          <cell r="S104">
            <v>0</v>
          </cell>
          <cell r="AA104">
            <v>0</v>
          </cell>
          <cell r="AB104">
            <v>0</v>
          </cell>
          <cell r="AC104">
            <v>0</v>
          </cell>
          <cell r="AE104">
            <v>0</v>
          </cell>
          <cell r="AF104">
            <v>0</v>
          </cell>
          <cell r="AG104">
            <v>0</v>
          </cell>
        </row>
        <row r="105">
          <cell r="J105">
            <v>8</v>
          </cell>
          <cell r="N105">
            <v>0</v>
          </cell>
          <cell r="O105">
            <v>0</v>
          </cell>
          <cell r="Q105">
            <v>0</v>
          </cell>
          <cell r="R105">
            <v>0</v>
          </cell>
          <cell r="S105">
            <v>0</v>
          </cell>
          <cell r="AA105">
            <v>0</v>
          </cell>
          <cell r="AB105">
            <v>0</v>
          </cell>
          <cell r="AC105">
            <v>0</v>
          </cell>
          <cell r="AE105">
            <v>0</v>
          </cell>
          <cell r="AF105">
            <v>0</v>
          </cell>
          <cell r="AG105">
            <v>0</v>
          </cell>
        </row>
        <row r="106">
          <cell r="J106">
            <v>9</v>
          </cell>
          <cell r="N106">
            <v>0</v>
          </cell>
          <cell r="O106">
            <v>0</v>
          </cell>
          <cell r="Q106">
            <v>0</v>
          </cell>
          <cell r="R106">
            <v>0</v>
          </cell>
          <cell r="S106">
            <v>0</v>
          </cell>
          <cell r="AA106">
            <v>0</v>
          </cell>
          <cell r="AB106">
            <v>0</v>
          </cell>
          <cell r="AC106">
            <v>0</v>
          </cell>
          <cell r="AE106">
            <v>0</v>
          </cell>
          <cell r="AF106">
            <v>0</v>
          </cell>
          <cell r="AG106">
            <v>0</v>
          </cell>
        </row>
        <row r="107">
          <cell r="J107">
            <v>10</v>
          </cell>
          <cell r="N107">
            <v>0</v>
          </cell>
          <cell r="O107">
            <v>0</v>
          </cell>
          <cell r="Q107">
            <v>0</v>
          </cell>
          <cell r="R107">
            <v>0</v>
          </cell>
          <cell r="S107">
            <v>0</v>
          </cell>
          <cell r="AA107">
            <v>0</v>
          </cell>
          <cell r="AB107">
            <v>0</v>
          </cell>
          <cell r="AC107">
            <v>0</v>
          </cell>
          <cell r="AE107">
            <v>0</v>
          </cell>
          <cell r="AF107">
            <v>0</v>
          </cell>
          <cell r="AG107">
            <v>0</v>
          </cell>
        </row>
        <row r="109">
          <cell r="N109">
            <v>52070.208365513616</v>
          </cell>
          <cell r="O109">
            <v>368173.19046322757</v>
          </cell>
          <cell r="Q109">
            <v>691048.38287222083</v>
          </cell>
          <cell r="R109">
            <v>978345.34945520887</v>
          </cell>
          <cell r="S109">
            <v>159964.9034426437</v>
          </cell>
          <cell r="AA109">
            <v>127558.73027852371</v>
          </cell>
          <cell r="AB109">
            <v>127558.73027852371</v>
          </cell>
          <cell r="AC109">
            <v>127558.73027852371</v>
          </cell>
          <cell r="AE109">
            <v>2602095.7626670045</v>
          </cell>
          <cell r="AF109">
            <v>44079.217837528493</v>
          </cell>
          <cell r="AG109">
            <v>216841.31355558371</v>
          </cell>
        </row>
        <row r="113">
          <cell r="N113" t="str">
            <v>chp_pr_gas_1</v>
          </cell>
          <cell r="O113" t="str">
            <v>chp_pr_gas_2</v>
          </cell>
          <cell r="P113" t="str">
            <v>boiler_pr_1</v>
          </cell>
          <cell r="Q113" t="str">
            <v>boiler_pr_2</v>
          </cell>
          <cell r="R113" t="str">
            <v>boiler_pr_3</v>
          </cell>
          <cell r="S113" t="str">
            <v>chp_sch_kuhheide</v>
          </cell>
          <cell r="T113" t="str">
            <v>pth_pr</v>
          </cell>
          <cell r="Y113" t="str">
            <v>chp_sch_m_turbine1</v>
          </cell>
          <cell r="AA113" t="str">
            <v>chp_sch_m_turbine2</v>
          </cell>
          <cell r="AB113" t="str">
            <v>boiler_sch_1</v>
          </cell>
          <cell r="AC113" t="str">
            <v>boiler_sch_2</v>
          </cell>
          <cell r="AD113" t="str">
            <v>boiler_sch_contract</v>
          </cell>
          <cell r="AH113" t="e">
            <v>#REF!</v>
          </cell>
        </row>
        <row r="114">
          <cell r="L114" t="str">
            <v>Wärmegestehungskosten spezifisch je Komponente</v>
          </cell>
          <cell r="N114">
            <v>9.1152544442426358</v>
          </cell>
          <cell r="O114">
            <v>7.1724059752005163</v>
          </cell>
          <cell r="P114">
            <v>0</v>
          </cell>
          <cell r="Q114">
            <v>8.5435297876150056</v>
          </cell>
          <cell r="R114">
            <v>0</v>
          </cell>
          <cell r="S114">
            <v>5.49621426822885</v>
          </cell>
          <cell r="T114">
            <v>4.7237526876002498</v>
          </cell>
          <cell r="Y114">
            <v>5.6682944244893259</v>
          </cell>
          <cell r="AA114">
            <v>5.6683502317368699</v>
          </cell>
          <cell r="AB114">
            <v>8.2732450469405521</v>
          </cell>
          <cell r="AC114">
            <v>0</v>
          </cell>
          <cell r="AD114">
            <v>1641.0207908316602</v>
          </cell>
          <cell r="AH114" t="e">
            <v>#REF!</v>
          </cell>
        </row>
        <row r="116">
          <cell r="L116" t="str">
            <v>Wärmegestehungskosten spezifisch nach Art</v>
          </cell>
          <cell r="N116">
            <v>7.3293600615313999</v>
          </cell>
          <cell r="P116">
            <v>7.9404858365539175</v>
          </cell>
          <cell r="S116">
            <v>5.6066129462634873</v>
          </cell>
          <cell r="T116">
            <v>0</v>
          </cell>
          <cell r="AB116">
            <v>7.9227836314689313</v>
          </cell>
          <cell r="AH116" t="e">
            <v>#REF!</v>
          </cell>
        </row>
        <row r="117">
          <cell r="L117" t="str">
            <v>Wärmegestehungskosten spezifisch Gesamt</v>
          </cell>
          <cell r="N117">
            <v>7.8525693332135775</v>
          </cell>
          <cell r="S117">
            <v>7.7287457259073911</v>
          </cell>
        </row>
        <row r="119">
          <cell r="AN119" t="str">
            <v>Wärmegestehungskosten spezifisch je Komponente</v>
          </cell>
          <cell r="AO119" t="str">
            <v>Wärmegestehungskosten spezifisch nach Art</v>
          </cell>
          <cell r="AP119" t="str">
            <v>Wärmegestehungskosten spezifisch Gesamt</v>
          </cell>
        </row>
        <row r="120">
          <cell r="AM120" t="str">
            <v>chp_pr_gas_1</v>
          </cell>
          <cell r="AN120">
            <v>13.898915623581564</v>
          </cell>
          <cell r="AO120">
            <v>10.001717678807168</v>
          </cell>
          <cell r="AP120">
            <v>6.4741774468967552</v>
          </cell>
        </row>
        <row r="121">
          <cell r="AM121" t="str">
            <v>chp_pr_gas_2</v>
          </cell>
          <cell r="AN121">
            <v>9.6576316610241655</v>
          </cell>
        </row>
        <row r="122">
          <cell r="AM122" t="str">
            <v>boiler_pr_1</v>
          </cell>
          <cell r="AN122">
            <v>0</v>
          </cell>
          <cell r="AO122">
            <v>6.2297087128096011</v>
          </cell>
        </row>
        <row r="123">
          <cell r="AM123" t="str">
            <v>boiler_pr_2</v>
          </cell>
          <cell r="AN123">
            <v>6.2297087128096011</v>
          </cell>
        </row>
        <row r="124">
          <cell r="AM124" t="str">
            <v>boiler_pr_3</v>
          </cell>
          <cell r="AN124">
            <v>0</v>
          </cell>
        </row>
        <row r="125">
          <cell r="AM125" t="str">
            <v>chp_sch_kuhheide</v>
          </cell>
          <cell r="AN125">
            <v>11.596430210251063</v>
          </cell>
          <cell r="AO125">
            <v>12.297459873924304</v>
          </cell>
          <cell r="AP125">
            <v>5.757448361978831</v>
          </cell>
        </row>
        <row r="126">
          <cell r="AM126" t="str">
            <v>chp_sch_m_turbine1</v>
          </cell>
          <cell r="AN126">
            <v>12.709520125052244</v>
          </cell>
        </row>
        <row r="127">
          <cell r="AM127" t="str">
            <v>chp_sch_m_turbine2</v>
          </cell>
          <cell r="AN127">
            <v>12.699683295648997</v>
          </cell>
        </row>
        <row r="128">
          <cell r="AM128" t="str">
            <v>boiler_sch_1</v>
          </cell>
          <cell r="AN128">
            <v>5.5013927458938126</v>
          </cell>
          <cell r="AO128">
            <v>5.6781636993372597</v>
          </cell>
        </row>
        <row r="129">
          <cell r="AM129" t="str">
            <v>boiler_sch_2</v>
          </cell>
          <cell r="AN129">
            <v>498.93963605869129</v>
          </cell>
        </row>
        <row r="130">
          <cell r="AM130" t="str">
            <v>boiler_sch_contract</v>
          </cell>
          <cell r="AN130">
            <v>168.34111511158795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ärmegestehungskosten"/>
      <sheetName val="Modell_Skizze"/>
      <sheetName val="Cost_Flows"/>
      <sheetName val="Cost"/>
      <sheetName val="Flow_Vergleich"/>
      <sheetName val="Flow_TS_Werte"/>
      <sheetName val="Flows Overview"/>
      <sheetName val="Wirtsch_Bsp"/>
    </sheetNames>
    <sheetDataSet>
      <sheetData sheetId="0">
        <row r="4">
          <cell r="M4" t="str">
            <v>chp_pr_ee</v>
          </cell>
          <cell r="N4" t="str">
            <v>chp_pr_gas_1</v>
          </cell>
          <cell r="O4" t="str">
            <v>chp_pr_gas_2</v>
          </cell>
          <cell r="Q4" t="str">
            <v>boiler_pr_1</v>
          </cell>
          <cell r="R4" t="str">
            <v>boiler_pr_2</v>
          </cell>
          <cell r="S4" t="str">
            <v>boiler_pr_3</v>
          </cell>
          <cell r="U4" t="str">
            <v>cs_to_pth_pr</v>
          </cell>
          <cell r="V4" t="str">
            <v>flex_to_pth_pr</v>
          </cell>
          <cell r="W4" t="str">
            <v>pth_pr</v>
          </cell>
          <cell r="Z4" t="str">
            <v>chp_pck_waste</v>
          </cell>
          <cell r="AA4" t="str">
            <v>chp_sch_kuhheide</v>
          </cell>
          <cell r="AB4" t="str">
            <v>chp_sch_m_turbine1</v>
          </cell>
          <cell r="AC4" t="str">
            <v>chp_sch_m_turbine2</v>
          </cell>
          <cell r="AE4" t="str">
            <v>boiler_sch_1</v>
          </cell>
          <cell r="AF4" t="str">
            <v>boiler_sch_2</v>
          </cell>
          <cell r="AG4" t="str">
            <v>boiler_sch_contract</v>
          </cell>
          <cell r="AI4" t="str">
            <v>cs_to_pth_sch</v>
          </cell>
          <cell r="AJ4" t="str">
            <v>flex_to_pth_sch</v>
          </cell>
          <cell r="AK4" t="str">
            <v>pth_sch</v>
          </cell>
        </row>
        <row r="5">
          <cell r="J5" t="str">
            <v>Anlagenparameter</v>
          </cell>
        </row>
        <row r="6">
          <cell r="J6" t="str">
            <v>P_el</v>
          </cell>
          <cell r="M6">
            <v>3.0570000000000004</v>
          </cell>
          <cell r="N6">
            <v>2.1999999999999999E-2</v>
          </cell>
          <cell r="O6">
            <v>0.4</v>
          </cell>
          <cell r="Q6">
            <v>8.64</v>
          </cell>
          <cell r="R6">
            <v>12.231999999999999</v>
          </cell>
          <cell r="S6">
            <v>2</v>
          </cell>
          <cell r="U6">
            <v>2.1052632</v>
          </cell>
          <cell r="V6">
            <v>2.1052632</v>
          </cell>
          <cell r="W6">
            <v>2</v>
          </cell>
          <cell r="Z6">
            <v>200.13300000000001</v>
          </cell>
          <cell r="AA6">
            <v>0.1</v>
          </cell>
          <cell r="AB6">
            <v>0.1</v>
          </cell>
          <cell r="AC6">
            <v>0.1</v>
          </cell>
          <cell r="AE6">
            <v>36.6</v>
          </cell>
          <cell r="AF6">
            <v>0.62</v>
          </cell>
          <cell r="AG6">
            <v>3.05</v>
          </cell>
          <cell r="AI6">
            <v>5.2631579000000004</v>
          </cell>
          <cell r="AJ6">
            <v>5.2631579000000004</v>
          </cell>
          <cell r="AK6">
            <v>5</v>
          </cell>
        </row>
        <row r="7">
          <cell r="J7" t="str">
            <v>P_th</v>
          </cell>
          <cell r="M7">
            <v>2.778</v>
          </cell>
          <cell r="N7">
            <v>0.05</v>
          </cell>
          <cell r="O7">
            <v>0.5</v>
          </cell>
          <cell r="Q7">
            <v>8.64</v>
          </cell>
          <cell r="R7">
            <v>12.231999999999999</v>
          </cell>
          <cell r="S7">
            <v>2</v>
          </cell>
          <cell r="W7">
            <v>2</v>
          </cell>
          <cell r="Z7">
            <v>18.398</v>
          </cell>
          <cell r="AA7">
            <v>0.16200000000000001</v>
          </cell>
          <cell r="AB7">
            <v>0.14499999999999999</v>
          </cell>
          <cell r="AC7">
            <v>0.14499999999999999</v>
          </cell>
          <cell r="AE7">
            <v>36.6</v>
          </cell>
          <cell r="AF7">
            <v>0.62</v>
          </cell>
          <cell r="AG7">
            <v>3.05</v>
          </cell>
          <cell r="AK7">
            <v>5</v>
          </cell>
        </row>
        <row r="9">
          <cell r="J9" t="str">
            <v>Eingesetzte Leistungen</v>
          </cell>
        </row>
        <row r="10">
          <cell r="J10" t="str">
            <v>P_el</v>
          </cell>
          <cell r="K10" t="str">
            <v>MW</v>
          </cell>
          <cell r="M10">
            <v>1.9824225</v>
          </cell>
          <cell r="N10">
            <v>2.1999999999999999E-2</v>
          </cell>
          <cell r="O10">
            <v>0.4</v>
          </cell>
          <cell r="Z10">
            <v>12.8786</v>
          </cell>
          <cell r="AA10">
            <v>9.7651567999999994E-2</v>
          </cell>
          <cell r="AB10">
            <v>8.7404180999999997E-2</v>
          </cell>
          <cell r="AC10">
            <v>8.7404180999999997E-2</v>
          </cell>
        </row>
        <row r="11">
          <cell r="J11" t="str">
            <v>P_th</v>
          </cell>
          <cell r="K11" t="str">
            <v>MW</v>
          </cell>
          <cell r="M11">
            <v>2.778</v>
          </cell>
          <cell r="N11">
            <v>4.5051195000000002E-2</v>
          </cell>
          <cell r="O11">
            <v>0.49230769000000002</v>
          </cell>
          <cell r="Q11">
            <v>0</v>
          </cell>
          <cell r="R11">
            <v>9.9659043999999994</v>
          </cell>
          <cell r="S11">
            <v>0</v>
          </cell>
          <cell r="W11">
            <v>2</v>
          </cell>
          <cell r="Z11">
            <v>18.398</v>
          </cell>
          <cell r="AA11">
            <v>0.16200000000000001</v>
          </cell>
          <cell r="AB11">
            <v>0.14499999999999999</v>
          </cell>
          <cell r="AC11">
            <v>0.14499999999999999</v>
          </cell>
          <cell r="AE11">
            <v>36.6</v>
          </cell>
          <cell r="AF11">
            <v>0</v>
          </cell>
          <cell r="AG11">
            <v>2.1059226999999998</v>
          </cell>
          <cell r="AK11">
            <v>5</v>
          </cell>
        </row>
        <row r="12">
          <cell r="J12" t="str">
            <v>P_Br_in</v>
          </cell>
          <cell r="K12" t="str">
            <v>MW</v>
          </cell>
          <cell r="M12">
            <v>4.8908450999999999</v>
          </cell>
          <cell r="N12">
            <v>7.5085323999999995E-2</v>
          </cell>
          <cell r="O12">
            <v>1.025641</v>
          </cell>
          <cell r="Q12">
            <v>0</v>
          </cell>
          <cell r="R12">
            <v>11.073226999999999</v>
          </cell>
          <cell r="S12">
            <v>0</v>
          </cell>
          <cell r="U12">
            <v>2.1052632</v>
          </cell>
          <cell r="V12">
            <v>2.1052632</v>
          </cell>
          <cell r="Z12">
            <v>36.795999999999999</v>
          </cell>
          <cell r="AA12">
            <v>0.28222997</v>
          </cell>
          <cell r="AB12">
            <v>0.25261324000000002</v>
          </cell>
          <cell r="AC12">
            <v>0.25261324000000002</v>
          </cell>
          <cell r="AE12">
            <v>40.666666999999997</v>
          </cell>
          <cell r="AF12">
            <v>0</v>
          </cell>
          <cell r="AG12">
            <v>2.3399141000000001</v>
          </cell>
          <cell r="AI12">
            <v>5.2631579000000004</v>
          </cell>
          <cell r="AJ12">
            <v>5.2631579000000004</v>
          </cell>
        </row>
        <row r="13">
          <cell r="J13" t="str">
            <v>Energiebilanz</v>
          </cell>
        </row>
        <row r="14">
          <cell r="J14" t="str">
            <v>Stromerzeugung</v>
          </cell>
          <cell r="K14" t="str">
            <v>MWh/a</v>
          </cell>
          <cell r="M14">
            <v>13420.008509400001</v>
          </cell>
          <cell r="N14">
            <v>110.264</v>
          </cell>
          <cell r="O14">
            <v>2030.9800275499999</v>
          </cell>
          <cell r="Z14">
            <v>76888.480743499997</v>
          </cell>
          <cell r="AA14">
            <v>857.77137331200004</v>
          </cell>
          <cell r="AB14">
            <v>763.75265953099995</v>
          </cell>
          <cell r="AC14">
            <v>764.02182410800003</v>
          </cell>
        </row>
        <row r="15">
          <cell r="J15" t="str">
            <v>Wärmeerzeugung</v>
          </cell>
          <cell r="K15" t="str">
            <v>MWh/a</v>
          </cell>
          <cell r="M15">
            <v>18805.670073500001</v>
          </cell>
          <cell r="N15">
            <v>225.79658934</v>
          </cell>
          <cell r="O15">
            <v>2499.6677145799999</v>
          </cell>
          <cell r="Q15">
            <v>0</v>
          </cell>
          <cell r="R15">
            <v>12043.115</v>
          </cell>
          <cell r="S15">
            <v>0</v>
          </cell>
          <cell r="W15">
            <v>2436.087</v>
          </cell>
          <cell r="X15">
            <v>36010.336377419997</v>
          </cell>
          <cell r="Z15">
            <v>109840.68676900001</v>
          </cell>
          <cell r="AA15">
            <v>1423.008</v>
          </cell>
          <cell r="AB15">
            <v>1267.03476155</v>
          </cell>
          <cell r="AC15">
            <v>1267.4812946899999</v>
          </cell>
          <cell r="AE15">
            <v>35463.209000000003</v>
          </cell>
          <cell r="AF15">
            <v>0</v>
          </cell>
          <cell r="AG15">
            <v>3.4529999999999998</v>
          </cell>
          <cell r="AK15">
            <v>5581.9610000000002</v>
          </cell>
          <cell r="AL15">
            <v>154846.83382524006</v>
          </cell>
        </row>
        <row r="16">
          <cell r="J16" t="str">
            <v>Brennstoffverbrauch</v>
          </cell>
          <cell r="K16" t="str">
            <v>MWh/a</v>
          </cell>
          <cell r="M16">
            <v>33108.574225299999</v>
          </cell>
          <cell r="N16">
            <v>376.32764388800001</v>
          </cell>
          <cell r="O16">
            <v>5207.6409669300001</v>
          </cell>
          <cell r="Q16">
            <v>0</v>
          </cell>
          <cell r="R16">
            <v>13381.2388409</v>
          </cell>
          <cell r="S16">
            <v>0</v>
          </cell>
          <cell r="U16">
            <v>625.63963752300003</v>
          </cell>
          <cell r="V16">
            <v>1938.6620428199999</v>
          </cell>
          <cell r="Z16">
            <v>219681.373528</v>
          </cell>
          <cell r="AA16">
            <v>2479.10805648</v>
          </cell>
          <cell r="AB16">
            <v>2207.3776297200002</v>
          </cell>
          <cell r="AC16">
            <v>2208.1555620099998</v>
          </cell>
          <cell r="AE16">
            <v>39403.565096099999</v>
          </cell>
          <cell r="AF16">
            <v>0</v>
          </cell>
          <cell r="AG16">
            <v>3.8367819000000001</v>
          </cell>
          <cell r="AI16">
            <v>1050.2787962800001</v>
          </cell>
          <cell r="AJ16">
            <v>4825.4692678399997</v>
          </cell>
        </row>
        <row r="18">
          <cell r="J18" t="str">
            <v>Effizienz_el</v>
          </cell>
          <cell r="M18">
            <v>0.40533332598614491</v>
          </cell>
          <cell r="N18">
            <v>0.29300000090563633</v>
          </cell>
          <cell r="O18">
            <v>0.39000000968716936</v>
          </cell>
          <cell r="Z18">
            <v>0.3500000000396028</v>
          </cell>
          <cell r="AA18">
            <v>0.34599999426000011</v>
          </cell>
          <cell r="AB18">
            <v>0.34599999984048035</v>
          </cell>
          <cell r="AC18">
            <v>0.34599999984264701</v>
          </cell>
        </row>
        <row r="19">
          <cell r="J19" t="str">
            <v>Effizienz_th</v>
          </cell>
          <cell r="M19">
            <v>0.56799999738827778</v>
          </cell>
          <cell r="N19">
            <v>0.60000000799090913</v>
          </cell>
          <cell r="O19">
            <v>0.48000000968837908</v>
          </cell>
          <cell r="R19">
            <v>0.90000000322765339</v>
          </cell>
          <cell r="Z19">
            <v>0.50000000002276024</v>
          </cell>
          <cell r="AA19">
            <v>0.57399999014987668</v>
          </cell>
          <cell r="AB19">
            <v>0.57400000094715098</v>
          </cell>
          <cell r="AC19">
            <v>0.57400000094932624</v>
          </cell>
          <cell r="AE19">
            <v>0.90000001049422818</v>
          </cell>
          <cell r="AG19">
            <v>0.89997296953470296</v>
          </cell>
        </row>
        <row r="21">
          <cell r="J21" t="str">
            <v>Vollbenutzungsstunden</v>
          </cell>
        </row>
        <row r="22">
          <cell r="J22" t="str">
            <v>VBS_el</v>
          </cell>
          <cell r="K22" t="str">
            <v>h/a</v>
          </cell>
          <cell r="M22">
            <v>6769.4996951457124</v>
          </cell>
          <cell r="N22">
            <v>5012</v>
          </cell>
          <cell r="O22">
            <v>5077.4500688749995</v>
          </cell>
          <cell r="Z22">
            <v>5970.2514825757453</v>
          </cell>
          <cell r="AA22">
            <v>8784</v>
          </cell>
          <cell r="AB22">
            <v>8738.1707693250955</v>
          </cell>
          <cell r="AC22">
            <v>8741.250308243265</v>
          </cell>
        </row>
        <row r="23">
          <cell r="J23" t="str">
            <v>VBS_th</v>
          </cell>
          <cell r="K23" t="str">
            <v>h/a</v>
          </cell>
          <cell r="M23">
            <v>6769.4996664866812</v>
          </cell>
          <cell r="N23">
            <v>5012</v>
          </cell>
          <cell r="O23">
            <v>5077.4500690411714</v>
          </cell>
          <cell r="Q23">
            <v>0</v>
          </cell>
          <cell r="R23">
            <v>1208.4317204568008</v>
          </cell>
          <cell r="S23">
            <v>0</v>
          </cell>
          <cell r="W23">
            <v>1218.0435</v>
          </cell>
          <cell r="Z23">
            <v>5970.251482171976</v>
          </cell>
          <cell r="AA23">
            <v>8784</v>
          </cell>
          <cell r="AB23">
            <v>8738.1707693103453</v>
          </cell>
          <cell r="AC23">
            <v>8741.2503082068961</v>
          </cell>
          <cell r="AE23">
            <v>968.94013661202189</v>
          </cell>
          <cell r="AF23">
            <v>0</v>
          </cell>
          <cell r="AG23">
            <v>1.6396613228016395</v>
          </cell>
          <cell r="AK23">
            <v>1116.3922</v>
          </cell>
        </row>
        <row r="24">
          <cell r="J24" t="str">
            <v>Kapitalgebundene Kosten</v>
          </cell>
        </row>
        <row r="25">
          <cell r="J25" t="str">
            <v>Investition (Modul + Anschluss)</v>
          </cell>
          <cell r="K25" t="str">
            <v>€</v>
          </cell>
          <cell r="M25">
            <v>0</v>
          </cell>
          <cell r="N25">
            <v>57420</v>
          </cell>
          <cell r="O25">
            <v>406000</v>
          </cell>
          <cell r="Q25">
            <v>762048</v>
          </cell>
          <cell r="R25">
            <v>1078862.3999999999</v>
          </cell>
          <cell r="S25">
            <v>176400</v>
          </cell>
          <cell r="W25">
            <v>201600</v>
          </cell>
          <cell r="Z25">
            <v>0</v>
          </cell>
          <cell r="AA25">
            <v>140664.35534841908</v>
          </cell>
          <cell r="AB25">
            <v>140664.35534841908</v>
          </cell>
          <cell r="AC25">
            <v>140664.35534841908</v>
          </cell>
          <cell r="AE25">
            <v>2869440</v>
          </cell>
          <cell r="AF25">
            <v>48608</v>
          </cell>
          <cell r="AG25">
            <v>239120</v>
          </cell>
          <cell r="AK25">
            <v>504000</v>
          </cell>
        </row>
        <row r="26">
          <cell r="J26" t="str">
            <v>Lebensdauer</v>
          </cell>
          <cell r="K26" t="str">
            <v>a</v>
          </cell>
          <cell r="M26">
            <v>20</v>
          </cell>
          <cell r="N26">
            <v>20</v>
          </cell>
          <cell r="O26">
            <v>20</v>
          </cell>
          <cell r="Q26">
            <v>20</v>
          </cell>
          <cell r="R26">
            <v>20</v>
          </cell>
          <cell r="S26">
            <v>20</v>
          </cell>
          <cell r="W26">
            <v>20</v>
          </cell>
          <cell r="Z26">
            <v>20</v>
          </cell>
          <cell r="AA26">
            <v>20</v>
          </cell>
          <cell r="AB26">
            <v>20</v>
          </cell>
          <cell r="AC26">
            <v>20</v>
          </cell>
          <cell r="AE26">
            <v>20</v>
          </cell>
          <cell r="AF26">
            <v>20</v>
          </cell>
          <cell r="AG26">
            <v>20</v>
          </cell>
          <cell r="AK26">
            <v>20</v>
          </cell>
        </row>
        <row r="27">
          <cell r="J27" t="str">
            <v>Anzahl  Ersatzinvestitionen</v>
          </cell>
          <cell r="K27" t="str">
            <v>#</v>
          </cell>
          <cell r="M27">
            <v>1</v>
          </cell>
          <cell r="N27">
            <v>1</v>
          </cell>
          <cell r="O27">
            <v>1</v>
          </cell>
          <cell r="Q27">
            <v>1</v>
          </cell>
          <cell r="R27">
            <v>1</v>
          </cell>
          <cell r="S27">
            <v>1</v>
          </cell>
          <cell r="W27">
            <v>1</v>
          </cell>
          <cell r="Z27">
            <v>1</v>
          </cell>
          <cell r="AA27">
            <v>1</v>
          </cell>
          <cell r="AB27">
            <v>1</v>
          </cell>
          <cell r="AC27">
            <v>1</v>
          </cell>
          <cell r="AE27">
            <v>1</v>
          </cell>
          <cell r="AF27">
            <v>1</v>
          </cell>
          <cell r="AG27">
            <v>1</v>
          </cell>
          <cell r="AK27">
            <v>1</v>
          </cell>
        </row>
        <row r="28">
          <cell r="J28" t="str">
            <v>Faktor für die Instandsetzung</v>
          </cell>
          <cell r="K28" t="str">
            <v>%</v>
          </cell>
          <cell r="M28">
            <v>0.02</v>
          </cell>
          <cell r="N28">
            <v>0.02</v>
          </cell>
          <cell r="O28">
            <v>0.02</v>
          </cell>
          <cell r="Q28">
            <v>0.02</v>
          </cell>
          <cell r="R28">
            <v>0.02</v>
          </cell>
          <cell r="S28">
            <v>0.02</v>
          </cell>
          <cell r="W28">
            <v>0.02</v>
          </cell>
          <cell r="Z28">
            <v>0.02</v>
          </cell>
          <cell r="AA28">
            <v>0.02</v>
          </cell>
          <cell r="AB28">
            <v>0.02</v>
          </cell>
          <cell r="AC28">
            <v>0.02</v>
          </cell>
          <cell r="AE28">
            <v>0.02</v>
          </cell>
          <cell r="AF28">
            <v>0.02</v>
          </cell>
          <cell r="AG28">
            <v>0.02</v>
          </cell>
          <cell r="AK28">
            <v>0.02</v>
          </cell>
        </row>
        <row r="29">
          <cell r="J29" t="str">
            <v>Annuität der kapitalgebundenen Kosten</v>
          </cell>
          <cell r="K29" t="str">
            <v>€/a</v>
          </cell>
          <cell r="M29">
            <v>0</v>
          </cell>
          <cell r="N29">
            <v>6728.4901142074641</v>
          </cell>
          <cell r="O29">
            <v>47575.182625709342</v>
          </cell>
          <cell r="Q29">
            <v>89296.977264917616</v>
          </cell>
          <cell r="R29">
            <v>126421.36873894355</v>
          </cell>
          <cell r="S29">
            <v>20670.5965891013</v>
          </cell>
          <cell r="W29">
            <v>14888.972459453173</v>
          </cell>
          <cell r="Z29">
            <v>0</v>
          </cell>
          <cell r="AA29">
            <v>16483.084715834266</v>
          </cell>
          <cell r="AB29">
            <v>16483.084715834266</v>
          </cell>
          <cell r="AC29">
            <v>16483.084715834266</v>
          </cell>
          <cell r="AE29">
            <v>336241.70451604784</v>
          </cell>
          <cell r="AF29">
            <v>5695.8977267745813</v>
          </cell>
          <cell r="AG29">
            <v>28020.142043003987</v>
          </cell>
          <cell r="AK29">
            <v>37222.431148632932</v>
          </cell>
        </row>
        <row r="31">
          <cell r="J31" t="str">
            <v>Gaskosten</v>
          </cell>
        </row>
        <row r="32">
          <cell r="J32" t="str">
            <v>Gaspreis</v>
          </cell>
          <cell r="K32" t="str">
            <v>€/MWh</v>
          </cell>
          <cell r="M32">
            <v>0</v>
          </cell>
          <cell r="N32">
            <v>29.11</v>
          </cell>
          <cell r="O32">
            <v>29.11</v>
          </cell>
          <cell r="Q32">
            <v>29.11</v>
          </cell>
          <cell r="R32">
            <v>29.11</v>
          </cell>
          <cell r="S32">
            <v>29.11</v>
          </cell>
          <cell r="Z32">
            <v>0</v>
          </cell>
          <cell r="AA32">
            <v>29.11</v>
          </cell>
          <cell r="AB32">
            <v>29.11</v>
          </cell>
          <cell r="AC32">
            <v>29.11</v>
          </cell>
          <cell r="AE32">
            <v>29.11</v>
          </cell>
          <cell r="AF32">
            <v>29.11</v>
          </cell>
          <cell r="AG32">
            <v>29.11</v>
          </cell>
        </row>
        <row r="33">
          <cell r="J33" t="str">
            <v>Energiesteuer</v>
          </cell>
          <cell r="K33" t="str">
            <v>€/MWh</v>
          </cell>
          <cell r="M33">
            <v>0</v>
          </cell>
          <cell r="N33">
            <v>0</v>
          </cell>
          <cell r="O33">
            <v>0</v>
          </cell>
          <cell r="Q33">
            <v>0</v>
          </cell>
          <cell r="R33">
            <v>0</v>
          </cell>
          <cell r="S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E33">
            <v>0</v>
          </cell>
          <cell r="AF33">
            <v>0</v>
          </cell>
          <cell r="AG33">
            <v>0</v>
          </cell>
        </row>
        <row r="34">
          <cell r="J34" t="str">
            <v>gas CO2-Kosten</v>
          </cell>
          <cell r="K34" t="str">
            <v>€/MWh</v>
          </cell>
          <cell r="M34">
            <v>0</v>
          </cell>
          <cell r="N34">
            <v>0</v>
          </cell>
          <cell r="O34">
            <v>0</v>
          </cell>
          <cell r="Q34">
            <v>26.400000000000002</v>
          </cell>
          <cell r="R34">
            <v>26.400000000000002</v>
          </cell>
          <cell r="S34">
            <v>26.400000000000002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E34">
            <v>26.400000000000002</v>
          </cell>
          <cell r="AF34">
            <v>26.400000000000002</v>
          </cell>
          <cell r="AG34">
            <v>26.400000000000002</v>
          </cell>
        </row>
        <row r="35">
          <cell r="J35" t="str">
            <v>Konzessionsabgaben_Gas</v>
          </cell>
          <cell r="K35" t="str">
            <v>€/MWh</v>
          </cell>
          <cell r="M35">
            <v>0</v>
          </cell>
          <cell r="N35">
            <v>0.04</v>
          </cell>
          <cell r="O35">
            <v>0.04</v>
          </cell>
          <cell r="Q35">
            <v>0.04</v>
          </cell>
          <cell r="R35">
            <v>0.04</v>
          </cell>
          <cell r="S35">
            <v>0.04</v>
          </cell>
          <cell r="Z35">
            <v>0</v>
          </cell>
          <cell r="AA35">
            <v>0.04</v>
          </cell>
          <cell r="AB35">
            <v>0.04</v>
          </cell>
          <cell r="AC35">
            <v>0.04</v>
          </cell>
          <cell r="AE35">
            <v>0.04</v>
          </cell>
          <cell r="AF35">
            <v>0.04</v>
          </cell>
          <cell r="AG35">
            <v>0.04</v>
          </cell>
        </row>
        <row r="36">
          <cell r="J36" t="str">
            <v>LP_Gas</v>
          </cell>
          <cell r="K36" t="str">
            <v>€/MW</v>
          </cell>
          <cell r="M36">
            <v>0</v>
          </cell>
          <cell r="N36">
            <v>22755.486941511695</v>
          </cell>
          <cell r="O36">
            <v>20147.301961203942</v>
          </cell>
          <cell r="Q36">
            <v>9917.8088575737747</v>
          </cell>
          <cell r="R36">
            <v>8972.2028586360975</v>
          </cell>
          <cell r="S36">
            <v>16957.55231636708</v>
          </cell>
          <cell r="Z36">
            <v>0</v>
          </cell>
          <cell r="AA36">
            <v>22342.371787703389</v>
          </cell>
          <cell r="AB36">
            <v>22413.321238064749</v>
          </cell>
          <cell r="AC36">
            <v>22413.321238064749</v>
          </cell>
          <cell r="AE36">
            <v>7574.774041738734</v>
          </cell>
          <cell r="AF36">
            <v>21211.186267476151</v>
          </cell>
          <cell r="AG36">
            <v>14679.823201001884</v>
          </cell>
        </row>
        <row r="37">
          <cell r="K37" t="str">
            <v>€/a</v>
          </cell>
          <cell r="M37">
            <v>0</v>
          </cell>
          <cell r="N37">
            <v>1708.6031097811747</v>
          </cell>
          <cell r="O37">
            <v>20663.898930791172</v>
          </cell>
          <cell r="Q37">
            <v>0</v>
          </cell>
          <cell r="R37">
            <v>99351.238943726406</v>
          </cell>
          <cell r="S37">
            <v>0</v>
          </cell>
          <cell r="Z37">
            <v>0</v>
          </cell>
          <cell r="AA37">
            <v>6305.6869193723733</v>
          </cell>
          <cell r="AB37">
            <v>5661.9016971083483</v>
          </cell>
          <cell r="AC37">
            <v>5661.9016971083483</v>
          </cell>
          <cell r="AE37">
            <v>308040.81355563318</v>
          </cell>
          <cell r="AF37">
            <v>0</v>
          </cell>
          <cell r="AG37">
            <v>34349.525293531442</v>
          </cell>
        </row>
        <row r="38">
          <cell r="J38" t="str">
            <v xml:space="preserve">AP_Gas </v>
          </cell>
          <cell r="K38" t="str">
            <v>€/MWh</v>
          </cell>
          <cell r="M38">
            <v>0</v>
          </cell>
          <cell r="N38">
            <v>6.485695692800447</v>
          </cell>
          <cell r="O38">
            <v>4.7505463123332792</v>
          </cell>
          <cell r="Q38">
            <v>3.5815766954168153</v>
          </cell>
          <cell r="R38">
            <v>3.0818273558443501</v>
          </cell>
          <cell r="S38">
            <v>5.7190906612129364</v>
          </cell>
          <cell r="Z38">
            <v>0</v>
          </cell>
          <cell r="AA38">
            <v>6.1393702190084145</v>
          </cell>
          <cell r="AB38">
            <v>6.1964168053354616</v>
          </cell>
          <cell r="AC38">
            <v>6.1964168053354616</v>
          </cell>
          <cell r="AE38">
            <v>2.1589176109859705</v>
          </cell>
          <cell r="AF38">
            <v>6.3770700534161682</v>
          </cell>
          <cell r="AG38">
            <v>5.2272080386909723</v>
          </cell>
        </row>
        <row r="39">
          <cell r="K39" t="str">
            <v>€/a</v>
          </cell>
          <cell r="M39">
            <v>0</v>
          </cell>
          <cell r="N39">
            <v>24407.465790461418</v>
          </cell>
          <cell r="O39">
            <v>247391.39591405023</v>
          </cell>
          <cell r="Q39">
            <v>0</v>
          </cell>
          <cell r="R39">
            <v>412386.67914972559</v>
          </cell>
          <cell r="S39">
            <v>0</v>
          </cell>
          <cell r="Z39">
            <v>0</v>
          </cell>
          <cell r="AA39">
            <v>152201.62171657142</v>
          </cell>
          <cell r="AB39">
            <v>136778.31840518568</v>
          </cell>
          <cell r="AC39">
            <v>136826.52233233734</v>
          </cell>
          <cell r="AE39">
            <v>850690.5062160237</v>
          </cell>
          <cell r="AF39">
            <v>0</v>
          </cell>
          <cell r="AG39">
            <v>200.55657190384022</v>
          </cell>
        </row>
        <row r="41">
          <cell r="J41" t="str">
            <v>Summe</v>
          </cell>
          <cell r="M41">
            <v>0</v>
          </cell>
          <cell r="N41">
            <v>15119.300508162516</v>
          </cell>
          <cell r="O41">
            <v>197205.77270820568</v>
          </cell>
          <cell r="Q41">
            <v>0</v>
          </cell>
          <cell r="R41">
            <v>883917.72447069397</v>
          </cell>
          <cell r="S41">
            <v>0</v>
          </cell>
          <cell r="W41">
            <v>0</v>
          </cell>
          <cell r="Z41">
            <v>0</v>
          </cell>
          <cell r="AA41">
            <v>93791.848937421499</v>
          </cell>
          <cell r="AB41">
            <v>83684.791443964918</v>
          </cell>
          <cell r="AC41">
            <v>83712.288562933565</v>
          </cell>
          <cell r="AE41">
            <v>2581977.9052655906</v>
          </cell>
          <cell r="AF41">
            <v>0</v>
          </cell>
          <cell r="AG41">
            <v>34582.714185266828</v>
          </cell>
          <cell r="AK41">
            <v>0</v>
          </cell>
        </row>
        <row r="42">
          <cell r="J42" t="str">
            <v>Annuität</v>
          </cell>
          <cell r="M42">
            <v>0</v>
          </cell>
          <cell r="N42">
            <v>15119.300508162509</v>
          </cell>
          <cell r="O42">
            <v>197205.77270820559</v>
          </cell>
          <cell r="Q42">
            <v>0</v>
          </cell>
          <cell r="R42">
            <v>883917.7244706935</v>
          </cell>
          <cell r="Z42">
            <v>0</v>
          </cell>
          <cell r="AA42">
            <v>93791.848937421455</v>
          </cell>
          <cell r="AB42">
            <v>83684.791443964888</v>
          </cell>
          <cell r="AC42">
            <v>83712.288562933521</v>
          </cell>
          <cell r="AE42">
            <v>2581977.9052655897</v>
          </cell>
          <cell r="AF42">
            <v>0</v>
          </cell>
          <cell r="AG42">
            <v>34582.714185266814</v>
          </cell>
        </row>
        <row r="44">
          <cell r="J44" t="str">
            <v>Stromkosten</v>
          </cell>
        </row>
        <row r="45">
          <cell r="J45" t="str">
            <v>GP_Strom</v>
          </cell>
          <cell r="U45">
            <v>8160</v>
          </cell>
          <cell r="V45">
            <v>0</v>
          </cell>
          <cell r="AI45">
            <v>8160</v>
          </cell>
          <cell r="AJ45">
            <v>0</v>
          </cell>
        </row>
        <row r="46">
          <cell r="J46" t="str">
            <v>KP_Strom</v>
          </cell>
          <cell r="U46">
            <v>11910</v>
          </cell>
          <cell r="V46">
            <v>0</v>
          </cell>
          <cell r="AI46">
            <v>11910</v>
          </cell>
          <cell r="AJ46">
            <v>0</v>
          </cell>
        </row>
        <row r="47">
          <cell r="J47" t="str">
            <v>LP_Strom</v>
          </cell>
          <cell r="K47" t="str">
            <v>€/MW</v>
          </cell>
          <cell r="U47">
            <v>0</v>
          </cell>
          <cell r="V47">
            <v>0</v>
          </cell>
          <cell r="AI47">
            <v>0</v>
          </cell>
          <cell r="AJ47">
            <v>0</v>
          </cell>
        </row>
        <row r="48">
          <cell r="J48" t="str">
            <v>durchschnittlicher Strompreis</v>
          </cell>
          <cell r="U48">
            <v>12.625991427394993</v>
          </cell>
          <cell r="V48">
            <v>0</v>
          </cell>
          <cell r="AI48">
            <v>11.588961943356162</v>
          </cell>
          <cell r="AJ48">
            <v>0</v>
          </cell>
        </row>
        <row r="49">
          <cell r="J49" t="str">
            <v>AP_Strom</v>
          </cell>
          <cell r="U49">
            <v>30.6</v>
          </cell>
          <cell r="V49">
            <v>0</v>
          </cell>
          <cell r="AI49">
            <v>30.6</v>
          </cell>
          <cell r="AJ49">
            <v>0</v>
          </cell>
        </row>
        <row r="50">
          <cell r="J50" t="str">
            <v xml:space="preserve">EEG-Umlage </v>
          </cell>
          <cell r="U50">
            <v>0</v>
          </cell>
          <cell r="V50">
            <v>0</v>
          </cell>
          <cell r="AI50">
            <v>0</v>
          </cell>
          <cell r="AJ50">
            <v>0</v>
          </cell>
        </row>
        <row r="51">
          <cell r="J51" t="str">
            <v>Konzessionsabgaben</v>
          </cell>
          <cell r="U51">
            <v>13.2</v>
          </cell>
          <cell r="V51">
            <v>13.2</v>
          </cell>
          <cell r="AI51">
            <v>13.2</v>
          </cell>
          <cell r="AJ51">
            <v>13.2</v>
          </cell>
        </row>
        <row r="52">
          <cell r="J52" t="str">
            <v xml:space="preserve">§ 19-StromNEV-Umlage </v>
          </cell>
          <cell r="U52">
            <v>0</v>
          </cell>
          <cell r="V52">
            <v>0</v>
          </cell>
          <cell r="AI52">
            <v>0</v>
          </cell>
          <cell r="AJ52">
            <v>0</v>
          </cell>
        </row>
        <row r="53">
          <cell r="J53" t="str">
            <v xml:space="preserve">Stromsteuer </v>
          </cell>
          <cell r="U53">
            <v>0</v>
          </cell>
          <cell r="V53">
            <v>0</v>
          </cell>
          <cell r="AI53">
            <v>0</v>
          </cell>
          <cell r="AJ53">
            <v>0</v>
          </cell>
        </row>
        <row r="54">
          <cell r="J54" t="str">
            <v>CO2-Handel</v>
          </cell>
          <cell r="U54">
            <v>0</v>
          </cell>
          <cell r="V54">
            <v>0</v>
          </cell>
          <cell r="AI54">
            <v>0</v>
          </cell>
          <cell r="AJ54">
            <v>0</v>
          </cell>
        </row>
        <row r="55">
          <cell r="J55" t="str">
            <v>CO2-Steuer</v>
          </cell>
          <cell r="U55">
            <v>0</v>
          </cell>
          <cell r="V55">
            <v>0</v>
          </cell>
          <cell r="AI55">
            <v>0</v>
          </cell>
          <cell r="AJ55">
            <v>0</v>
          </cell>
        </row>
        <row r="56">
          <cell r="J56" t="str">
            <v xml:space="preserve">KWK Umlage </v>
          </cell>
          <cell r="U56">
            <v>0</v>
          </cell>
          <cell r="V56">
            <v>0</v>
          </cell>
          <cell r="AI56">
            <v>0</v>
          </cell>
          <cell r="AJ56">
            <v>0</v>
          </cell>
        </row>
        <row r="57">
          <cell r="J57" t="str">
            <v xml:space="preserve">Offshore-Haftungsumlage </v>
          </cell>
          <cell r="U57">
            <v>0</v>
          </cell>
          <cell r="V57">
            <v>0</v>
          </cell>
          <cell r="AI57">
            <v>0</v>
          </cell>
          <cell r="AJ57">
            <v>0</v>
          </cell>
        </row>
        <row r="58">
          <cell r="J58" t="str">
            <v>§ 18 Absatz 1+2 absch. L.</v>
          </cell>
          <cell r="U58">
            <v>0</v>
          </cell>
          <cell r="V58">
            <v>0</v>
          </cell>
          <cell r="AI58">
            <v>0</v>
          </cell>
          <cell r="AJ58">
            <v>0</v>
          </cell>
        </row>
        <row r="60">
          <cell r="J60" t="str">
            <v>Summe Stromkosten</v>
          </cell>
          <cell r="M60">
            <v>0</v>
          </cell>
          <cell r="N60">
            <v>0</v>
          </cell>
          <cell r="O60">
            <v>0</v>
          </cell>
          <cell r="Q60">
            <v>0</v>
          </cell>
          <cell r="R60">
            <v>0</v>
          </cell>
          <cell r="S60">
            <v>0</v>
          </cell>
          <cell r="U60">
            <v>68536.021535511303</v>
          </cell>
          <cell r="V60">
            <v>25590.338965223997</v>
          </cell>
          <cell r="W60">
            <v>94126.360500735304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E60">
            <v>0</v>
          </cell>
          <cell r="AF60">
            <v>0</v>
          </cell>
          <cell r="AG60">
            <v>0</v>
          </cell>
          <cell r="AI60">
            <v>129018.06286606684</v>
          </cell>
          <cell r="AJ60">
            <v>63696.194335487991</v>
          </cell>
          <cell r="AK60">
            <v>192714.25720155484</v>
          </cell>
        </row>
        <row r="61">
          <cell r="J61" t="str">
            <v>Annuität</v>
          </cell>
          <cell r="M61">
            <v>0</v>
          </cell>
          <cell r="N61">
            <v>0</v>
          </cell>
          <cell r="O61">
            <v>0</v>
          </cell>
          <cell r="Q61">
            <v>0</v>
          </cell>
          <cell r="R61">
            <v>0</v>
          </cell>
          <cell r="S61">
            <v>0</v>
          </cell>
          <cell r="U61">
            <v>68536.021535511274</v>
          </cell>
          <cell r="V61">
            <v>25590.338965223986</v>
          </cell>
          <cell r="W61">
            <v>94126.36050073526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E61">
            <v>0</v>
          </cell>
          <cell r="AF61">
            <v>0</v>
          </cell>
          <cell r="AG61">
            <v>0</v>
          </cell>
          <cell r="AI61">
            <v>129018.06286606679</v>
          </cell>
          <cell r="AJ61">
            <v>63696.194335487955</v>
          </cell>
          <cell r="AK61">
            <v>192714.25720155475</v>
          </cell>
        </row>
        <row r="65">
          <cell r="J65" t="str">
            <v>Betriebskosten</v>
          </cell>
        </row>
        <row r="66">
          <cell r="J66" t="str">
            <v>Wartung/Instandhaltung</v>
          </cell>
          <cell r="K66" t="str">
            <v>% von Invest</v>
          </cell>
          <cell r="M66">
            <v>0.02</v>
          </cell>
          <cell r="N66">
            <v>0.02</v>
          </cell>
          <cell r="O66">
            <v>0.02</v>
          </cell>
          <cell r="Q66">
            <v>0.02</v>
          </cell>
          <cell r="R66">
            <v>0.02</v>
          </cell>
          <cell r="S66">
            <v>0.02</v>
          </cell>
          <cell r="W66">
            <v>0.02</v>
          </cell>
          <cell r="Z66">
            <v>0.02</v>
          </cell>
          <cell r="AA66">
            <v>0.02</v>
          </cell>
          <cell r="AB66">
            <v>0.02</v>
          </cell>
          <cell r="AC66">
            <v>0.02</v>
          </cell>
          <cell r="AE66">
            <v>0.02</v>
          </cell>
          <cell r="AF66">
            <v>0.02</v>
          </cell>
          <cell r="AG66">
            <v>0.02</v>
          </cell>
          <cell r="AK66">
            <v>0.02</v>
          </cell>
        </row>
        <row r="67">
          <cell r="K67" t="str">
            <v>€/a</v>
          </cell>
          <cell r="M67">
            <v>0</v>
          </cell>
          <cell r="N67">
            <v>1148.4000000000001</v>
          </cell>
          <cell r="O67">
            <v>8120</v>
          </cell>
          <cell r="Q67">
            <v>15240.960000000001</v>
          </cell>
          <cell r="R67">
            <v>21577.248</v>
          </cell>
          <cell r="S67">
            <v>3528</v>
          </cell>
          <cell r="W67">
            <v>4032</v>
          </cell>
          <cell r="Z67">
            <v>0</v>
          </cell>
          <cell r="AA67">
            <v>2813.2871069683815</v>
          </cell>
          <cell r="AB67">
            <v>2813.2871069683815</v>
          </cell>
          <cell r="AC67">
            <v>2813.2871069683815</v>
          </cell>
          <cell r="AE67">
            <v>57388.800000000003</v>
          </cell>
          <cell r="AF67">
            <v>972.16</v>
          </cell>
          <cell r="AG67">
            <v>4782.4000000000005</v>
          </cell>
          <cell r="AK67">
            <v>10080</v>
          </cell>
        </row>
        <row r="68">
          <cell r="J68" t="str">
            <v>variable Betriebskosten</v>
          </cell>
          <cell r="K68" t="str">
            <v>€/MWh</v>
          </cell>
          <cell r="M68">
            <v>0</v>
          </cell>
          <cell r="N68">
            <v>30.763664773281782</v>
          </cell>
          <cell r="O68">
            <v>11.510083210272025</v>
          </cell>
          <cell r="Q68">
            <v>0.5</v>
          </cell>
          <cell r="R68">
            <v>0.5</v>
          </cell>
          <cell r="S68">
            <v>0.5</v>
          </cell>
          <cell r="W68">
            <v>0.2</v>
          </cell>
          <cell r="Z68">
            <v>0</v>
          </cell>
          <cell r="AA68">
            <v>21.068991138637845</v>
          </cell>
          <cell r="AB68">
            <v>21.068991138637845</v>
          </cell>
          <cell r="AC68">
            <v>21.068991138637845</v>
          </cell>
          <cell r="AE68">
            <v>0.5</v>
          </cell>
          <cell r="AF68">
            <v>0.5</v>
          </cell>
          <cell r="AG68">
            <v>0.5</v>
          </cell>
          <cell r="AK68">
            <v>0.2</v>
          </cell>
        </row>
        <row r="69">
          <cell r="K69" t="str">
            <v>€/a</v>
          </cell>
          <cell r="M69">
            <v>0</v>
          </cell>
          <cell r="N69">
            <v>3392.1247325611421</v>
          </cell>
          <cell r="O69">
            <v>23376.749115501068</v>
          </cell>
          <cell r="Q69">
            <v>0</v>
          </cell>
          <cell r="R69">
            <v>6021.5574999999999</v>
          </cell>
          <cell r="S69">
            <v>0</v>
          </cell>
          <cell r="W69">
            <v>0</v>
          </cell>
          <cell r="Z69">
            <v>0</v>
          </cell>
          <cell r="AA69">
            <v>18072.377463287743</v>
          </cell>
          <cell r="AB69">
            <v>16091.498015769725</v>
          </cell>
          <cell r="AC69">
            <v>16097.169041857374</v>
          </cell>
          <cell r="AE69">
            <v>0</v>
          </cell>
          <cell r="AF69">
            <v>0</v>
          </cell>
          <cell r="AG69">
            <v>0</v>
          </cell>
          <cell r="AK69">
            <v>0</v>
          </cell>
        </row>
        <row r="71">
          <cell r="J71" t="str">
            <v>Summe Betriebskosten</v>
          </cell>
          <cell r="M71">
            <v>0</v>
          </cell>
          <cell r="N71">
            <v>4540.5247325611417</v>
          </cell>
          <cell r="O71">
            <v>31496.749115501068</v>
          </cell>
          <cell r="Q71">
            <v>15240.960000000001</v>
          </cell>
          <cell r="R71">
            <v>27598.805499999999</v>
          </cell>
          <cell r="S71">
            <v>3528</v>
          </cell>
          <cell r="W71">
            <v>4032</v>
          </cell>
          <cell r="Z71">
            <v>0</v>
          </cell>
          <cell r="AA71">
            <v>20885.664570256125</v>
          </cell>
          <cell r="AB71">
            <v>18904.785122738107</v>
          </cell>
          <cell r="AC71">
            <v>18910.456148825757</v>
          </cell>
          <cell r="AE71">
            <v>57388.800000000003</v>
          </cell>
          <cell r="AF71">
            <v>972.16</v>
          </cell>
          <cell r="AG71">
            <v>4782.4000000000005</v>
          </cell>
          <cell r="AK71">
            <v>10080</v>
          </cell>
        </row>
        <row r="72">
          <cell r="J72" t="str">
            <v>Annuität</v>
          </cell>
          <cell r="M72">
            <v>0</v>
          </cell>
          <cell r="N72">
            <v>4540.5247325611399</v>
          </cell>
          <cell r="O72">
            <v>31496.749115501058</v>
          </cell>
          <cell r="Q72">
            <v>15240.959999999994</v>
          </cell>
          <cell r="R72">
            <v>27598.805499999984</v>
          </cell>
          <cell r="S72">
            <v>3527.9999999999986</v>
          </cell>
          <cell r="W72">
            <v>4031.9999999999986</v>
          </cell>
          <cell r="Z72">
            <v>0</v>
          </cell>
          <cell r="AA72">
            <v>20885.664570256115</v>
          </cell>
          <cell r="AB72">
            <v>18904.7851227381</v>
          </cell>
          <cell r="AC72">
            <v>18910.456148825746</v>
          </cell>
          <cell r="AE72">
            <v>57388.799999999974</v>
          </cell>
          <cell r="AF72">
            <v>972.1599999999994</v>
          </cell>
          <cell r="AG72">
            <v>4782.3999999999987</v>
          </cell>
          <cell r="AK72">
            <v>10079.999999999995</v>
          </cell>
        </row>
        <row r="75">
          <cell r="J75" t="str">
            <v>Stromerlöse</v>
          </cell>
        </row>
        <row r="76">
          <cell r="J76" t="str">
            <v>KWK-Zuschlag</v>
          </cell>
          <cell r="K76" t="str">
            <v>€/MWh</v>
          </cell>
          <cell r="N76">
            <v>80</v>
          </cell>
          <cell r="O76">
            <v>44</v>
          </cell>
          <cell r="AA76">
            <v>80</v>
          </cell>
          <cell r="AB76">
            <v>80</v>
          </cell>
          <cell r="AC76">
            <v>80</v>
          </cell>
        </row>
        <row r="77">
          <cell r="J77" t="str">
            <v>für x Betriebsstunden</v>
          </cell>
          <cell r="K77" t="str">
            <v>h</v>
          </cell>
          <cell r="N77">
            <v>30000</v>
          </cell>
          <cell r="O77">
            <v>30000</v>
          </cell>
          <cell r="AA77">
            <v>30000</v>
          </cell>
          <cell r="AB77">
            <v>30000</v>
          </cell>
          <cell r="AC77">
            <v>30000</v>
          </cell>
        </row>
        <row r="78">
          <cell r="J78" t="str">
            <v>Aufteilung auf x Jahre</v>
          </cell>
          <cell r="K78" t="str">
            <v>a</v>
          </cell>
          <cell r="N78">
            <v>20</v>
          </cell>
          <cell r="O78">
            <v>20</v>
          </cell>
          <cell r="AA78">
            <v>20</v>
          </cell>
          <cell r="AB78">
            <v>20</v>
          </cell>
          <cell r="AC78">
            <v>20</v>
          </cell>
        </row>
        <row r="79">
          <cell r="J79" t="str">
            <v>auf 20 Jahre</v>
          </cell>
          <cell r="K79" t="str">
            <v>€/MWh</v>
          </cell>
          <cell r="N79">
            <v>26.666666666666668</v>
          </cell>
          <cell r="O79">
            <v>14.666666666666666</v>
          </cell>
          <cell r="AA79">
            <v>26.666666666666668</v>
          </cell>
          <cell r="AB79">
            <v>26.666666666666668</v>
          </cell>
          <cell r="AC79">
            <v>26.666666666666668</v>
          </cell>
        </row>
        <row r="80">
          <cell r="J80" t="str">
            <v>KWK-Zuschlag</v>
          </cell>
          <cell r="K80" t="str">
            <v>€/a</v>
          </cell>
          <cell r="N80">
            <v>2940.3733333333334</v>
          </cell>
          <cell r="O80">
            <v>29787.70707073333</v>
          </cell>
          <cell r="AA80">
            <v>22873.903288320002</v>
          </cell>
          <cell r="AB80">
            <v>20366.737587493331</v>
          </cell>
          <cell r="AC80">
            <v>20373.915309546668</v>
          </cell>
        </row>
        <row r="81">
          <cell r="J81" t="str">
            <v>Stromerlöse</v>
          </cell>
          <cell r="K81" t="str">
            <v>€/a</v>
          </cell>
          <cell r="N81">
            <v>3337.2494999999999</v>
          </cell>
          <cell r="O81">
            <v>61489.023699999998</v>
          </cell>
          <cell r="AA81">
            <v>24855.401999999998</v>
          </cell>
          <cell r="AB81">
            <v>22147.212</v>
          </cell>
          <cell r="AC81">
            <v>22153.884600000001</v>
          </cell>
        </row>
        <row r="82">
          <cell r="J82" t="str">
            <v>vermiedene Netzengelte</v>
          </cell>
          <cell r="K82" t="str">
            <v xml:space="preserve"> €/MWh</v>
          </cell>
          <cell r="N82">
            <v>6.2</v>
          </cell>
          <cell r="O82">
            <v>6.2</v>
          </cell>
          <cell r="AA82">
            <v>6.2</v>
          </cell>
          <cell r="AB82">
            <v>6.2</v>
          </cell>
          <cell r="AC82">
            <v>6.2</v>
          </cell>
        </row>
        <row r="83">
          <cell r="K83" t="str">
            <v>€/a</v>
          </cell>
          <cell r="N83">
            <v>683.63679999999999</v>
          </cell>
          <cell r="O83">
            <v>12592.07617081</v>
          </cell>
          <cell r="AA83">
            <v>5318.1825145344001</v>
          </cell>
          <cell r="AB83">
            <v>4735.2664890921997</v>
          </cell>
          <cell r="AC83">
            <v>4736.9353094696007</v>
          </cell>
        </row>
        <row r="84">
          <cell r="J84" t="str">
            <v>Summe Stromerlöse</v>
          </cell>
          <cell r="M84">
            <v>0</v>
          </cell>
          <cell r="N84">
            <v>6961.2596333333331</v>
          </cell>
          <cell r="O84">
            <v>103868.80694154333</v>
          </cell>
          <cell r="Q84">
            <v>0</v>
          </cell>
          <cell r="R84">
            <v>0</v>
          </cell>
          <cell r="S84">
            <v>0</v>
          </cell>
          <cell r="W84">
            <v>0</v>
          </cell>
          <cell r="Z84">
            <v>0</v>
          </cell>
          <cell r="AA84">
            <v>53047.487802854397</v>
          </cell>
          <cell r="AB84">
            <v>47249.216076585537</v>
          </cell>
          <cell r="AC84">
            <v>47264.735219016264</v>
          </cell>
          <cell r="AE84">
            <v>0</v>
          </cell>
          <cell r="AF84">
            <v>0</v>
          </cell>
          <cell r="AG84">
            <v>0</v>
          </cell>
          <cell r="AK84">
            <v>0</v>
          </cell>
        </row>
        <row r="85">
          <cell r="J85" t="str">
            <v>Annuität</v>
          </cell>
          <cell r="M85">
            <v>0</v>
          </cell>
          <cell r="N85">
            <v>6961.2596333333304</v>
          </cell>
          <cell r="O85">
            <v>103868.80694154328</v>
          </cell>
          <cell r="Q85">
            <v>0</v>
          </cell>
          <cell r="R85">
            <v>0</v>
          </cell>
          <cell r="S85">
            <v>0</v>
          </cell>
          <cell r="W85">
            <v>0</v>
          </cell>
          <cell r="Z85">
            <v>0</v>
          </cell>
          <cell r="AA85">
            <v>53047.487802854368</v>
          </cell>
          <cell r="AB85">
            <v>47249.216076585515</v>
          </cell>
          <cell r="AC85">
            <v>47264.735219016242</v>
          </cell>
          <cell r="AE85">
            <v>0</v>
          </cell>
          <cell r="AF85">
            <v>0</v>
          </cell>
          <cell r="AG85">
            <v>0</v>
          </cell>
          <cell r="AK85">
            <v>0</v>
          </cell>
        </row>
        <row r="89">
          <cell r="J89" t="str">
            <v>Wärmegestehungskosten spezifisch je Komponente</v>
          </cell>
          <cell r="K89" t="str">
            <v>ct/kWh</v>
          </cell>
          <cell r="M89">
            <v>0</v>
          </cell>
          <cell r="N89">
            <v>8.6037861680651453</v>
          </cell>
          <cell r="O89">
            <v>6.8972726455700615</v>
          </cell>
          <cell r="Q89">
            <v>0</v>
          </cell>
          <cell r="R89">
            <v>8.618516876320097</v>
          </cell>
          <cell r="S89">
            <v>0</v>
          </cell>
          <cell r="W89">
            <v>4.6405293801160834</v>
          </cell>
          <cell r="Z89">
            <v>0</v>
          </cell>
          <cell r="AA89">
            <v>5.4892952408319191</v>
          </cell>
          <cell r="AB89">
            <v>5.6686246806747489</v>
          </cell>
          <cell r="AC89">
            <v>5.6680200733177815</v>
          </cell>
          <cell r="AE89">
            <v>8.3906913493971693</v>
          </cell>
          <cell r="AF89">
            <v>0</v>
          </cell>
          <cell r="AG89">
            <v>1951.4988771581468</v>
          </cell>
          <cell r="AK89">
            <v>4.2998632263856331</v>
          </cell>
        </row>
        <row r="90">
          <cell r="J90" t="str">
            <v>Wärmekosten absolut je Komponente</v>
          </cell>
          <cell r="K90" t="str">
            <v>ct/a</v>
          </cell>
          <cell r="M90">
            <v>0</v>
          </cell>
          <cell r="N90">
            <v>1942.7055721597778</v>
          </cell>
          <cell r="O90">
            <v>17240.889750787264</v>
          </cell>
          <cell r="Q90">
            <v>0</v>
          </cell>
          <cell r="R90">
            <v>103793.78987096371</v>
          </cell>
          <cell r="S90">
            <v>0</v>
          </cell>
          <cell r="W90">
            <v>11304.733296018849</v>
          </cell>
          <cell r="Z90">
            <v>0</v>
          </cell>
          <cell r="AA90">
            <v>7811.3110420657476</v>
          </cell>
          <cell r="AB90">
            <v>7182.3445205951757</v>
          </cell>
          <cell r="AC90">
            <v>7184.1094208577297</v>
          </cell>
          <cell r="AE90">
            <v>297560.84097816388</v>
          </cell>
          <cell r="AF90">
            <v>0</v>
          </cell>
          <cell r="AG90">
            <v>6738.525622827081</v>
          </cell>
          <cell r="AK90">
            <v>24001.668835018776</v>
          </cell>
        </row>
        <row r="92">
          <cell r="J92" t="str">
            <v>Wärmegestehungskosten spezifisch nach Art</v>
          </cell>
          <cell r="K92" t="str">
            <v>ct/kWh</v>
          </cell>
          <cell r="N92">
            <v>7.0386522015186648</v>
          </cell>
          <cell r="Q92">
            <v>7.9492311224736394</v>
          </cell>
          <cell r="AA92">
            <v>5.6039495069019241</v>
          </cell>
          <cell r="AE92">
            <v>7.9978574539762182</v>
          </cell>
        </row>
        <row r="94">
          <cell r="J94" t="str">
            <v>Wärmegestehungskosten spezifisch Gesamt</v>
          </cell>
          <cell r="K94" t="str">
            <v>ct/kWh</v>
          </cell>
          <cell r="N94">
            <v>7.8049824459155053</v>
          </cell>
          <cell r="AA94">
            <v>7.7873540248083772</v>
          </cell>
        </row>
        <row r="96">
          <cell r="J96" t="str">
            <v>Ersatzinvestitionen</v>
          </cell>
        </row>
        <row r="97">
          <cell r="J97" t="str">
            <v>k</v>
          </cell>
        </row>
        <row r="98">
          <cell r="J98">
            <v>1</v>
          </cell>
          <cell r="N98">
            <v>52070.208365513616</v>
          </cell>
          <cell r="O98">
            <v>368173.19046322757</v>
          </cell>
          <cell r="Q98">
            <v>691048.38287222083</v>
          </cell>
          <cell r="R98">
            <v>978345.34945520887</v>
          </cell>
          <cell r="S98">
            <v>159964.9034426437</v>
          </cell>
          <cell r="AA98">
            <v>127558.73027852371</v>
          </cell>
          <cell r="AB98">
            <v>127558.73027852371</v>
          </cell>
          <cell r="AC98">
            <v>127558.73027852371</v>
          </cell>
          <cell r="AE98">
            <v>2602095.7626670045</v>
          </cell>
          <cell r="AF98">
            <v>44079.217837528493</v>
          </cell>
          <cell r="AG98">
            <v>216841.31355558371</v>
          </cell>
        </row>
        <row r="99">
          <cell r="J99">
            <v>2</v>
          </cell>
          <cell r="N99">
            <v>0</v>
          </cell>
          <cell r="O99">
            <v>0</v>
          </cell>
          <cell r="Q99">
            <v>0</v>
          </cell>
          <cell r="R99">
            <v>0</v>
          </cell>
          <cell r="S99">
            <v>0</v>
          </cell>
          <cell r="AA99">
            <v>0</v>
          </cell>
          <cell r="AB99">
            <v>0</v>
          </cell>
          <cell r="AC99">
            <v>0</v>
          </cell>
          <cell r="AE99">
            <v>0</v>
          </cell>
          <cell r="AF99">
            <v>0</v>
          </cell>
          <cell r="AG99">
            <v>0</v>
          </cell>
        </row>
        <row r="100">
          <cell r="J100">
            <v>3</v>
          </cell>
          <cell r="N100">
            <v>0</v>
          </cell>
          <cell r="O100">
            <v>0</v>
          </cell>
          <cell r="Q100">
            <v>0</v>
          </cell>
          <cell r="R100">
            <v>0</v>
          </cell>
          <cell r="S100">
            <v>0</v>
          </cell>
          <cell r="AA100">
            <v>0</v>
          </cell>
          <cell r="AB100">
            <v>0</v>
          </cell>
          <cell r="AC100">
            <v>0</v>
          </cell>
          <cell r="AE100">
            <v>0</v>
          </cell>
          <cell r="AF100">
            <v>0</v>
          </cell>
          <cell r="AG100">
            <v>0</v>
          </cell>
        </row>
        <row r="101">
          <cell r="J101">
            <v>4</v>
          </cell>
          <cell r="N101">
            <v>0</v>
          </cell>
          <cell r="O101">
            <v>0</v>
          </cell>
          <cell r="Q101">
            <v>0</v>
          </cell>
          <cell r="R101">
            <v>0</v>
          </cell>
          <cell r="S101">
            <v>0</v>
          </cell>
          <cell r="AA101">
            <v>0</v>
          </cell>
          <cell r="AB101">
            <v>0</v>
          </cell>
          <cell r="AC101">
            <v>0</v>
          </cell>
          <cell r="AE101">
            <v>0</v>
          </cell>
          <cell r="AF101">
            <v>0</v>
          </cell>
          <cell r="AG101">
            <v>0</v>
          </cell>
        </row>
        <row r="102">
          <cell r="J102">
            <v>5</v>
          </cell>
          <cell r="N102">
            <v>0</v>
          </cell>
          <cell r="O102">
            <v>0</v>
          </cell>
          <cell r="Q102">
            <v>0</v>
          </cell>
          <cell r="R102">
            <v>0</v>
          </cell>
          <cell r="S102">
            <v>0</v>
          </cell>
          <cell r="AA102">
            <v>0</v>
          </cell>
          <cell r="AB102">
            <v>0</v>
          </cell>
          <cell r="AC102">
            <v>0</v>
          </cell>
          <cell r="AE102">
            <v>0</v>
          </cell>
          <cell r="AF102">
            <v>0</v>
          </cell>
          <cell r="AG102">
            <v>0</v>
          </cell>
        </row>
        <row r="103">
          <cell r="J103">
            <v>6</v>
          </cell>
          <cell r="N103">
            <v>0</v>
          </cell>
          <cell r="O103">
            <v>0</v>
          </cell>
          <cell r="Q103">
            <v>0</v>
          </cell>
          <cell r="R103">
            <v>0</v>
          </cell>
          <cell r="S103">
            <v>0</v>
          </cell>
          <cell r="AA103">
            <v>0</v>
          </cell>
          <cell r="AB103">
            <v>0</v>
          </cell>
          <cell r="AC103">
            <v>0</v>
          </cell>
          <cell r="AE103">
            <v>0</v>
          </cell>
          <cell r="AF103">
            <v>0</v>
          </cell>
          <cell r="AG103">
            <v>0</v>
          </cell>
        </row>
        <row r="104">
          <cell r="J104">
            <v>7</v>
          </cell>
          <cell r="N104">
            <v>0</v>
          </cell>
          <cell r="O104">
            <v>0</v>
          </cell>
          <cell r="Q104">
            <v>0</v>
          </cell>
          <cell r="R104">
            <v>0</v>
          </cell>
          <cell r="S104">
            <v>0</v>
          </cell>
          <cell r="AA104">
            <v>0</v>
          </cell>
          <cell r="AB104">
            <v>0</v>
          </cell>
          <cell r="AC104">
            <v>0</v>
          </cell>
          <cell r="AE104">
            <v>0</v>
          </cell>
          <cell r="AF104">
            <v>0</v>
          </cell>
          <cell r="AG104">
            <v>0</v>
          </cell>
        </row>
        <row r="105">
          <cell r="J105">
            <v>8</v>
          </cell>
          <cell r="N105">
            <v>0</v>
          </cell>
          <cell r="O105">
            <v>0</v>
          </cell>
          <cell r="Q105">
            <v>0</v>
          </cell>
          <cell r="R105">
            <v>0</v>
          </cell>
          <cell r="S105">
            <v>0</v>
          </cell>
          <cell r="AA105">
            <v>0</v>
          </cell>
          <cell r="AB105">
            <v>0</v>
          </cell>
          <cell r="AC105">
            <v>0</v>
          </cell>
          <cell r="AE105">
            <v>0</v>
          </cell>
          <cell r="AF105">
            <v>0</v>
          </cell>
          <cell r="AG105">
            <v>0</v>
          </cell>
        </row>
        <row r="106">
          <cell r="J106">
            <v>9</v>
          </cell>
          <cell r="N106">
            <v>0</v>
          </cell>
          <cell r="O106">
            <v>0</v>
          </cell>
          <cell r="Q106">
            <v>0</v>
          </cell>
          <cell r="R106">
            <v>0</v>
          </cell>
          <cell r="S106">
            <v>0</v>
          </cell>
          <cell r="AA106">
            <v>0</v>
          </cell>
          <cell r="AB106">
            <v>0</v>
          </cell>
          <cell r="AC106">
            <v>0</v>
          </cell>
          <cell r="AE106">
            <v>0</v>
          </cell>
          <cell r="AF106">
            <v>0</v>
          </cell>
          <cell r="AG106">
            <v>0</v>
          </cell>
        </row>
        <row r="107">
          <cell r="J107">
            <v>10</v>
          </cell>
          <cell r="N107">
            <v>0</v>
          </cell>
          <cell r="O107">
            <v>0</v>
          </cell>
          <cell r="Q107">
            <v>0</v>
          </cell>
          <cell r="R107">
            <v>0</v>
          </cell>
          <cell r="S107">
            <v>0</v>
          </cell>
          <cell r="AA107">
            <v>0</v>
          </cell>
          <cell r="AB107">
            <v>0</v>
          </cell>
          <cell r="AC107">
            <v>0</v>
          </cell>
          <cell r="AE107">
            <v>0</v>
          </cell>
          <cell r="AF107">
            <v>0</v>
          </cell>
          <cell r="AG107">
            <v>0</v>
          </cell>
        </row>
        <row r="109">
          <cell r="N109">
            <v>52070.208365513616</v>
          </cell>
          <cell r="O109">
            <v>368173.19046322757</v>
          </cell>
          <cell r="Q109">
            <v>691048.38287222083</v>
          </cell>
          <cell r="R109">
            <v>978345.34945520887</v>
          </cell>
          <cell r="S109">
            <v>159964.9034426437</v>
          </cell>
          <cell r="AA109">
            <v>127558.73027852371</v>
          </cell>
          <cell r="AB109">
            <v>127558.73027852371</v>
          </cell>
          <cell r="AC109">
            <v>127558.73027852371</v>
          </cell>
          <cell r="AE109">
            <v>2602095.7626670045</v>
          </cell>
          <cell r="AF109">
            <v>44079.217837528493</v>
          </cell>
          <cell r="AG109">
            <v>216841.31355558371</v>
          </cell>
        </row>
        <row r="113">
          <cell r="N113" t="str">
            <v>chp_pr_gas_1</v>
          </cell>
          <cell r="O113" t="str">
            <v>chp_pr_gas_2</v>
          </cell>
          <cell r="P113" t="str">
            <v>boiler_pr_1</v>
          </cell>
          <cell r="Q113" t="str">
            <v>boiler_pr_2</v>
          </cell>
          <cell r="R113" t="str">
            <v>boiler_pr_3</v>
          </cell>
          <cell r="S113" t="str">
            <v>chp_sch_kuhheide</v>
          </cell>
          <cell r="T113" t="str">
            <v>pth_pr</v>
          </cell>
          <cell r="Y113" t="str">
            <v>chp_sch_m_turbine1</v>
          </cell>
          <cell r="AA113" t="str">
            <v>chp_sch_m_turbine2</v>
          </cell>
          <cell r="AB113" t="str">
            <v>boiler_sch_1</v>
          </cell>
          <cell r="AC113" t="str">
            <v>boiler_sch_2</v>
          </cell>
          <cell r="AD113" t="str">
            <v>boiler_sch_contract</v>
          </cell>
          <cell r="AH113" t="e">
            <v>#REF!</v>
          </cell>
        </row>
        <row r="114">
          <cell r="L114" t="str">
            <v>Wärmegestehungskosten spezifisch je Komponente</v>
          </cell>
          <cell r="N114">
            <v>8.6037861680651453</v>
          </cell>
          <cell r="O114">
            <v>6.8972726455700615</v>
          </cell>
          <cell r="P114">
            <v>0</v>
          </cell>
          <cell r="Q114">
            <v>8.618516876320097</v>
          </cell>
          <cell r="R114">
            <v>0</v>
          </cell>
          <cell r="S114">
            <v>5.4892952408319191</v>
          </cell>
          <cell r="T114">
            <v>4.6405293801160834</v>
          </cell>
          <cell r="Y114">
            <v>5.6686246806747489</v>
          </cell>
          <cell r="AA114">
            <v>5.6680200733177815</v>
          </cell>
          <cell r="AB114">
            <v>8.3906913493971693</v>
          </cell>
          <cell r="AC114">
            <v>0</v>
          </cell>
          <cell r="AD114">
            <v>1951.4988771581468</v>
          </cell>
          <cell r="AH114" t="e">
            <v>#REF!</v>
          </cell>
        </row>
        <row r="116">
          <cell r="L116" t="str">
            <v>Wärmegestehungskosten spezifisch nach Art</v>
          </cell>
          <cell r="N116">
            <v>7.0386522015186648</v>
          </cell>
          <cell r="P116">
            <v>7.9492311224736394</v>
          </cell>
          <cell r="S116">
            <v>5.6039495069019241</v>
          </cell>
          <cell r="T116">
            <v>0</v>
          </cell>
          <cell r="AB116">
            <v>7.9978574539762182</v>
          </cell>
          <cell r="AH116" t="e">
            <v>#REF!</v>
          </cell>
        </row>
        <row r="117">
          <cell r="L117" t="str">
            <v>Wärmegestehungskosten spezifisch Gesamt</v>
          </cell>
          <cell r="N117">
            <v>7.8049824459155053</v>
          </cell>
          <cell r="S117">
            <v>7.7873540248083772</v>
          </cell>
        </row>
        <row r="119">
          <cell r="AN119" t="str">
            <v>Wärmegestehungskosten spezifisch je Komponente</v>
          </cell>
          <cell r="AO119" t="str">
            <v>Wärmegestehungskosten spezifisch nach Art</v>
          </cell>
          <cell r="AP119" t="str">
            <v>Wärmegestehungskosten spezifisch Gesamt</v>
          </cell>
        </row>
        <row r="120">
          <cell r="AM120" t="str">
            <v>chp_pr_gas_1</v>
          </cell>
          <cell r="AN120">
            <v>13.898915623581564</v>
          </cell>
          <cell r="AO120">
            <v>10.001717678807168</v>
          </cell>
          <cell r="AP120">
            <v>6.4741774468967552</v>
          </cell>
        </row>
        <row r="121">
          <cell r="AM121" t="str">
            <v>chp_pr_gas_2</v>
          </cell>
          <cell r="AN121">
            <v>9.6576316610241655</v>
          </cell>
        </row>
        <row r="122">
          <cell r="AM122" t="str">
            <v>boiler_pr_1</v>
          </cell>
          <cell r="AN122">
            <v>0</v>
          </cell>
          <cell r="AO122">
            <v>6.2297087128096011</v>
          </cell>
        </row>
        <row r="123">
          <cell r="AM123" t="str">
            <v>boiler_pr_2</v>
          </cell>
          <cell r="AN123">
            <v>6.2297087128096011</v>
          </cell>
        </row>
        <row r="124">
          <cell r="AM124" t="str">
            <v>boiler_pr_3</v>
          </cell>
          <cell r="AN124">
            <v>0</v>
          </cell>
        </row>
        <row r="125">
          <cell r="AM125" t="str">
            <v>chp_sch_kuhheide</v>
          </cell>
          <cell r="AN125">
            <v>11.596430210251063</v>
          </cell>
          <cell r="AO125">
            <v>12.297459873924304</v>
          </cell>
          <cell r="AP125">
            <v>5.757448361978831</v>
          </cell>
        </row>
        <row r="126">
          <cell r="AM126" t="str">
            <v>chp_sch_m_turbine1</v>
          </cell>
          <cell r="AN126">
            <v>12.709520125052244</v>
          </cell>
        </row>
        <row r="127">
          <cell r="AM127" t="str">
            <v>chp_sch_m_turbine2</v>
          </cell>
          <cell r="AN127">
            <v>12.699683295648997</v>
          </cell>
        </row>
        <row r="128">
          <cell r="AM128" t="str">
            <v>boiler_sch_1</v>
          </cell>
          <cell r="AN128">
            <v>5.5013927458938126</v>
          </cell>
          <cell r="AO128">
            <v>5.6781636993372597</v>
          </cell>
        </row>
        <row r="129">
          <cell r="AM129" t="str">
            <v>boiler_sch_2</v>
          </cell>
          <cell r="AN129">
            <v>498.93963605869129</v>
          </cell>
        </row>
        <row r="130">
          <cell r="AM130" t="str">
            <v>boiler_sch_contract</v>
          </cell>
          <cell r="AN130">
            <v>168.34111511158795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2FB4-AA5B-4FC9-96ED-2493CFAC6FF4}">
  <dimension ref="A2:AX107"/>
  <sheetViews>
    <sheetView showGridLines="0" tabSelected="1" zoomScale="55" zoomScaleNormal="55" workbookViewId="0">
      <pane xSplit="8" ySplit="9" topLeftCell="L72" activePane="bottomRight" state="frozen"/>
      <selection pane="topRight" activeCell="I1" sqref="I1"/>
      <selection pane="bottomLeft" activeCell="A22" sqref="A22"/>
      <selection pane="bottomRight" activeCell="AD77" sqref="AD77"/>
    </sheetView>
  </sheetViews>
  <sheetFormatPr baseColWidth="10" defaultRowHeight="15" x14ac:dyDescent="0.25"/>
  <cols>
    <col min="1" max="1" width="2.42578125" style="6" customWidth="1"/>
    <col min="2" max="2" width="6.85546875" style="6" customWidth="1"/>
    <col min="3" max="3" width="3" style="6" customWidth="1"/>
    <col min="4" max="4" width="7.85546875" style="6" customWidth="1"/>
    <col min="5" max="5" width="3.28515625" style="6" customWidth="1"/>
    <col min="6" max="6" width="28.5703125" style="3" customWidth="1"/>
    <col min="7" max="7" width="11.42578125" style="3" customWidth="1"/>
    <col min="8" max="8" width="3.140625" style="3" customWidth="1"/>
    <col min="9" max="9" width="18.28515625" style="3" customWidth="1"/>
    <col min="10" max="10" width="12.7109375" style="3" bestFit="1" customWidth="1"/>
    <col min="11" max="11" width="14.7109375" style="3" bestFit="1" customWidth="1"/>
    <col min="12" max="12" width="3.140625" style="3" customWidth="1"/>
    <col min="13" max="13" width="15.7109375" style="3" bestFit="1" customWidth="1"/>
    <col min="14" max="14" width="14.7109375" style="3" bestFit="1" customWidth="1"/>
    <col min="15" max="15" width="12.7109375" style="3" bestFit="1" customWidth="1"/>
    <col min="16" max="16" width="3.140625" style="3" customWidth="1"/>
    <col min="17" max="17" width="12.7109375" style="3" customWidth="1"/>
    <col min="18" max="18" width="3.140625" style="3" customWidth="1"/>
    <col min="19" max="19" width="13.7109375" style="3" customWidth="1"/>
    <col min="20" max="22" width="12.7109375" style="3" bestFit="1" customWidth="1"/>
    <col min="23" max="23" width="3.140625" style="3" customWidth="1"/>
    <col min="24" max="24" width="15.7109375" style="3" bestFit="1" customWidth="1"/>
    <col min="25" max="25" width="14.7109375" style="3" bestFit="1" customWidth="1"/>
    <col min="26" max="26" width="12.7109375" style="3" bestFit="1" customWidth="1"/>
    <col min="27" max="27" width="3.140625" style="3" customWidth="1"/>
    <col min="28" max="28" width="12.7109375" style="3" customWidth="1"/>
    <col min="29" max="29" width="11.42578125" style="3"/>
    <col min="30" max="30" width="12.28515625" style="3" bestFit="1" customWidth="1"/>
    <col min="31" max="31" width="11.5703125" style="3" bestFit="1" customWidth="1"/>
    <col min="32" max="32" width="12.5703125" style="3" bestFit="1" customWidth="1"/>
    <col min="33" max="33" width="9.42578125" style="3" customWidth="1"/>
    <col min="34" max="34" width="11.5703125" style="3" bestFit="1" customWidth="1"/>
    <col min="35" max="35" width="12.85546875" style="3" bestFit="1" customWidth="1"/>
    <col min="36" max="36" width="11.5703125" style="3" bestFit="1" customWidth="1"/>
    <col min="37" max="37" width="4.28515625" style="3" customWidth="1"/>
    <col min="38" max="38" width="12.140625" style="3" bestFit="1" customWidth="1"/>
    <col min="39" max="39" width="4.28515625" style="3" customWidth="1"/>
    <col min="40" max="40" width="13.7109375" style="3" bestFit="1" customWidth="1"/>
    <col min="41" max="41" width="11.5703125" style="3" bestFit="1" customWidth="1"/>
    <col min="42" max="42" width="11.85546875" style="3" bestFit="1" customWidth="1"/>
    <col min="43" max="43" width="11.5703125" style="3" bestFit="1" customWidth="1"/>
    <col min="44" max="44" width="4.28515625" style="3" customWidth="1"/>
    <col min="45" max="45" width="14.140625" style="3" bestFit="1" customWidth="1"/>
    <col min="46" max="47" width="11.5703125" style="3" bestFit="1" customWidth="1"/>
    <col min="48" max="48" width="4.28515625" style="3" customWidth="1"/>
    <col min="49" max="49" width="12.5703125" style="3" bestFit="1" customWidth="1"/>
    <col min="50" max="16384" width="11.42578125" style="3"/>
  </cols>
  <sheetData>
    <row r="2" spans="1:50" s="22" customFormat="1" ht="35.25" customHeight="1" x14ac:dyDescent="0.25">
      <c r="A2" s="21"/>
      <c r="B2" s="21"/>
      <c r="C2" s="21"/>
      <c r="D2" s="21"/>
      <c r="E2" s="21"/>
      <c r="I2" s="54" t="s">
        <v>26</v>
      </c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D2" s="54" t="s">
        <v>27</v>
      </c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</row>
    <row r="3" spans="1:50" ht="12" customHeight="1" x14ac:dyDescent="0.25"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50" ht="18.75" x14ac:dyDescent="0.25">
      <c r="I4" s="53" t="s">
        <v>0</v>
      </c>
      <c r="J4" s="53"/>
      <c r="K4" s="53"/>
      <c r="L4" s="53"/>
      <c r="M4" s="53"/>
      <c r="N4" s="53"/>
      <c r="O4" s="53"/>
      <c r="P4" s="53"/>
      <c r="Q4" s="53"/>
      <c r="R4" s="4"/>
      <c r="S4" s="53" t="s">
        <v>1</v>
      </c>
      <c r="T4" s="53"/>
      <c r="U4" s="53"/>
      <c r="V4" s="53"/>
      <c r="W4" s="53"/>
      <c r="X4" s="53"/>
      <c r="Y4" s="53"/>
      <c r="Z4" s="53"/>
      <c r="AA4" s="53"/>
      <c r="AB4" s="53"/>
      <c r="AD4" s="53" t="s">
        <v>0</v>
      </c>
      <c r="AE4" s="53"/>
      <c r="AF4" s="53"/>
      <c r="AG4" s="53"/>
      <c r="AH4" s="53"/>
      <c r="AI4" s="53"/>
      <c r="AJ4" s="53"/>
      <c r="AK4" s="53"/>
      <c r="AL4" s="53"/>
      <c r="AM4" s="4"/>
      <c r="AN4" s="53" t="s">
        <v>1</v>
      </c>
      <c r="AO4" s="53"/>
      <c r="AP4" s="53"/>
      <c r="AQ4" s="53"/>
      <c r="AR4" s="53"/>
      <c r="AS4" s="53"/>
      <c r="AT4" s="53"/>
      <c r="AU4" s="53"/>
      <c r="AV4" s="53"/>
      <c r="AW4" s="53"/>
    </row>
    <row r="5" spans="1:50" ht="12.75" customHeight="1" x14ac:dyDescent="0.25"/>
    <row r="6" spans="1:50" ht="23.25" customHeight="1" x14ac:dyDescent="0.25">
      <c r="I6" s="51" t="s">
        <v>28</v>
      </c>
      <c r="J6" s="51"/>
      <c r="K6" s="51"/>
      <c r="L6" s="23"/>
      <c r="M6" s="52" t="s">
        <v>29</v>
      </c>
      <c r="N6" s="52"/>
      <c r="O6" s="52"/>
      <c r="P6" s="23"/>
      <c r="Q6" s="24" t="s">
        <v>30</v>
      </c>
      <c r="S6" s="51" t="s">
        <v>28</v>
      </c>
      <c r="T6" s="51"/>
      <c r="U6" s="51"/>
      <c r="V6" s="51"/>
      <c r="X6" s="52" t="s">
        <v>29</v>
      </c>
      <c r="Y6" s="52"/>
      <c r="Z6" s="52"/>
      <c r="AB6" s="24" t="s">
        <v>30</v>
      </c>
      <c r="AD6" s="51" t="s">
        <v>28</v>
      </c>
      <c r="AE6" s="51"/>
      <c r="AF6" s="51"/>
      <c r="AG6" s="23"/>
      <c r="AH6" s="52" t="s">
        <v>29</v>
      </c>
      <c r="AI6" s="52"/>
      <c r="AJ6" s="52"/>
      <c r="AK6" s="23"/>
      <c r="AL6" s="24" t="s">
        <v>30</v>
      </c>
      <c r="AN6" s="51" t="s">
        <v>28</v>
      </c>
      <c r="AO6" s="51"/>
      <c r="AP6" s="51"/>
      <c r="AQ6" s="51"/>
      <c r="AS6" s="52" t="s">
        <v>29</v>
      </c>
      <c r="AT6" s="52"/>
      <c r="AU6" s="52"/>
      <c r="AW6" s="24" t="s">
        <v>30</v>
      </c>
    </row>
    <row r="7" spans="1:50" ht="12.75" customHeight="1" x14ac:dyDescent="0.25"/>
    <row r="8" spans="1:50" s="6" customFormat="1" ht="52.5" customHeight="1" x14ac:dyDescent="0.25">
      <c r="I8" s="7" t="s">
        <v>2</v>
      </c>
      <c r="J8" s="8" t="s">
        <v>3</v>
      </c>
      <c r="K8" s="8" t="s">
        <v>4</v>
      </c>
      <c r="L8" s="5"/>
      <c r="M8" s="9" t="s">
        <v>5</v>
      </c>
      <c r="N8" s="9" t="s">
        <v>6</v>
      </c>
      <c r="O8" s="9" t="s">
        <v>7</v>
      </c>
      <c r="P8" s="5"/>
      <c r="Q8" s="9" t="s">
        <v>8</v>
      </c>
      <c r="R8" s="5"/>
      <c r="S8" s="7" t="s">
        <v>9</v>
      </c>
      <c r="T8" s="8" t="s">
        <v>10</v>
      </c>
      <c r="U8" s="8" t="s">
        <v>11</v>
      </c>
      <c r="V8" s="8" t="s">
        <v>12</v>
      </c>
      <c r="W8" s="5"/>
      <c r="X8" s="9" t="s">
        <v>13</v>
      </c>
      <c r="Y8" s="9" t="s">
        <v>14</v>
      </c>
      <c r="Z8" s="9" t="s">
        <v>15</v>
      </c>
      <c r="AA8" s="5"/>
      <c r="AB8" s="9" t="s">
        <v>16</v>
      </c>
      <c r="AC8" s="5"/>
      <c r="AD8" s="7" t="str">
        <f>I8</f>
        <v>chp_pr_ee</v>
      </c>
      <c r="AE8" s="8" t="str">
        <f t="shared" ref="AE8:AQ8" si="0">J8</f>
        <v>chp_pr_gas_1</v>
      </c>
      <c r="AF8" s="8" t="str">
        <f t="shared" si="0"/>
        <v>chp_pr_gas_2</v>
      </c>
      <c r="AG8" s="5"/>
      <c r="AH8" s="9" t="str">
        <f t="shared" si="0"/>
        <v>boiler_pr_1</v>
      </c>
      <c r="AI8" s="9" t="str">
        <f t="shared" si="0"/>
        <v>boiler_pr_2</v>
      </c>
      <c r="AJ8" s="9" t="str">
        <f t="shared" si="0"/>
        <v>boiler_pr_3</v>
      </c>
      <c r="AK8" s="5"/>
      <c r="AL8" s="9" t="str">
        <f t="shared" si="0"/>
        <v>pth_pr</v>
      </c>
      <c r="AM8" s="5"/>
      <c r="AN8" s="7" t="str">
        <f t="shared" si="0"/>
        <v>chp_pck_waste</v>
      </c>
      <c r="AO8" s="8" t="str">
        <f t="shared" si="0"/>
        <v>chp_sch_kuhheide</v>
      </c>
      <c r="AP8" s="8" t="str">
        <f t="shared" si="0"/>
        <v>chp_sch_m_turbine1</v>
      </c>
      <c r="AQ8" s="8" t="str">
        <f t="shared" si="0"/>
        <v>chp_sch_m_turbine2</v>
      </c>
      <c r="AR8" s="5"/>
      <c r="AS8" s="9" t="str">
        <f>X8</f>
        <v>boiler_sch_1</v>
      </c>
      <c r="AT8" s="9" t="str">
        <f>Y8</f>
        <v>boiler_sch_2</v>
      </c>
      <c r="AU8" s="9" t="str">
        <f>Z8</f>
        <v>boiler_sch_contract</v>
      </c>
      <c r="AV8" s="5"/>
      <c r="AW8" s="9" t="str">
        <f>AB8</f>
        <v>pth_sch</v>
      </c>
    </row>
    <row r="9" spans="1:50" s="37" customFormat="1" ht="19.5" customHeight="1" x14ac:dyDescent="0.25">
      <c r="F9" s="37">
        <v>1</v>
      </c>
      <c r="G9" s="37">
        <v>2</v>
      </c>
      <c r="H9" s="37">
        <v>3</v>
      </c>
      <c r="I9" s="37">
        <v>4</v>
      </c>
      <c r="J9" s="37">
        <v>5</v>
      </c>
      <c r="K9" s="37">
        <v>6</v>
      </c>
      <c r="L9" s="37">
        <v>7</v>
      </c>
      <c r="M9" s="37">
        <v>8</v>
      </c>
      <c r="N9" s="37">
        <v>9</v>
      </c>
      <c r="O9" s="37">
        <v>10</v>
      </c>
      <c r="P9" s="37">
        <v>11</v>
      </c>
      <c r="Q9" s="37">
        <v>12</v>
      </c>
      <c r="R9" s="37">
        <v>13</v>
      </c>
      <c r="S9" s="37">
        <v>14</v>
      </c>
      <c r="T9" s="37">
        <v>15</v>
      </c>
      <c r="U9" s="37">
        <v>16</v>
      </c>
      <c r="V9" s="37">
        <v>17</v>
      </c>
      <c r="W9" s="37">
        <v>18</v>
      </c>
      <c r="X9" s="37">
        <v>19</v>
      </c>
      <c r="Y9" s="37">
        <v>20</v>
      </c>
      <c r="Z9" s="37">
        <v>21</v>
      </c>
      <c r="AA9" s="37">
        <v>22</v>
      </c>
      <c r="AB9" s="37">
        <v>23</v>
      </c>
      <c r="AK9" s="38"/>
    </row>
    <row r="10" spans="1:50" ht="15" customHeight="1" x14ac:dyDescent="0.25">
      <c r="B10" s="44" t="s">
        <v>31</v>
      </c>
      <c r="D10" s="50" t="s">
        <v>34</v>
      </c>
      <c r="F10" s="2" t="s">
        <v>17</v>
      </c>
      <c r="I10" s="19"/>
      <c r="J10" s="15"/>
      <c r="K10" s="15"/>
      <c r="L10" s="15"/>
      <c r="M10" s="15"/>
      <c r="N10" s="15"/>
      <c r="O10" s="15"/>
      <c r="P10" s="15"/>
      <c r="Q10" s="15"/>
      <c r="R10" s="15"/>
      <c r="S10" s="19"/>
      <c r="T10" s="15"/>
      <c r="U10" s="15"/>
      <c r="V10" s="15"/>
      <c r="W10" s="15"/>
      <c r="X10" s="15"/>
      <c r="Y10" s="15"/>
      <c r="Z10" s="15"/>
      <c r="AA10" s="15"/>
      <c r="AB10" s="15"/>
      <c r="AV10" s="10"/>
    </row>
    <row r="11" spans="1:50" ht="35.25" customHeight="1" x14ac:dyDescent="0.25">
      <c r="B11" s="45"/>
      <c r="D11" s="50"/>
      <c r="F11" s="3" t="s">
        <v>19</v>
      </c>
      <c r="G11" s="3" t="s">
        <v>18</v>
      </c>
      <c r="I11" s="17">
        <f>INDEX([1]Wärmegestehungskosten!$K$5:$BZ$400,
MATCH($F11,[1]Wärmegestehungskosten!$J$5:$J$400,0),
MATCH(I$8,[1]Wärmegestehungskosten!$K$4:$BZ$4,0))</f>
        <v>19007.893347500001</v>
      </c>
      <c r="J11" s="16">
        <f>INDEX([1]Wärmegestehungskosten!$K$5:$BZ$400,
MATCH($F11,[1]Wärmegestehungskosten!$J$5:$J$400,0),
MATCH(J$8,[1]Wärmegestehungskosten!$K$4:$BZ$4,0))</f>
        <v>215.13077569399999</v>
      </c>
      <c r="K11" s="16">
        <f>INDEX([1]Wärmegestehungskosten!$K$5:$BZ$400,
MATCH($F11,[1]Wärmegestehungskosten!$J$5:$J$400,0),
MATCH(K$8,[1]Wärmegestehungskosten!$K$4:$BZ$4,0))</f>
        <v>2431.8150074300002</v>
      </c>
      <c r="L11" s="39"/>
      <c r="M11" s="16">
        <f>INDEX([1]Wärmegestehungskosten!$K$5:$BZ$400,
MATCH($F11,[1]Wärmegestehungskosten!$J$5:$J$400,0),
MATCH(M$8,[1]Wärmegestehungskosten!$K$4:$BZ$4,0))</f>
        <v>0</v>
      </c>
      <c r="N11" s="16">
        <f>INDEX([1]Wärmegestehungskosten!$K$5:$BZ$400,
MATCH($F11,[1]Wärmegestehungskosten!$J$5:$J$400,0),
MATCH(N$8,[1]Wärmegestehungskosten!$K$4:$BZ$4,0))</f>
        <v>14247.378000000001</v>
      </c>
      <c r="O11" s="16">
        <f>INDEX([1]Wärmegestehungskosten!$K$5:$BZ$400,
MATCH($F11,[1]Wärmegestehungskosten!$J$5:$J$400,0),
MATCH(O$8,[1]Wärmegestehungskosten!$K$4:$BZ$4,0))</f>
        <v>0</v>
      </c>
      <c r="P11" s="39"/>
      <c r="Q11" s="16">
        <f>INDEX([1]Wärmegestehungskosten!$K$5:$BZ$400,
MATCH($F11,[1]Wärmegestehungskosten!$J$5:$J$400,0),
MATCH(Q$8,[1]Wärmegestehungskosten!$K$4:$BZ$4,0))</f>
        <v>0</v>
      </c>
      <c r="R11" s="39"/>
      <c r="S11" s="16">
        <f>INDEX([1]Wärmegestehungskosten!$K$5:$BZ$400,
MATCH($F11,[1]Wärmegestehungskosten!$J$5:$J$400,0),
MATCH(S$8,[1]Wärmegestehungskosten!$K$4:$BZ$4,0))</f>
        <v>109457.70683</v>
      </c>
      <c r="T11" s="16">
        <f>INDEX([1]Wärmegestehungskosten!$K$5:$BZ$400,
MATCH($F11,[1]Wärmegestehungskosten!$J$5:$J$400,0),
MATCH(T$8,[1]Wärmegestehungskosten!$K$4:$BZ$4,0))</f>
        <v>1423.008</v>
      </c>
      <c r="U11" s="16">
        <f>INDEX([1]Wärmegestehungskosten!$K$5:$BZ$400,
MATCH($F11,[1]Wärmegestehungskosten!$J$5:$J$400,0),
MATCH(U$8,[1]Wärmegestehungskosten!$K$4:$BZ$4,0))</f>
        <v>1273.68</v>
      </c>
      <c r="V11" s="16">
        <f>INDEX([1]Wärmegestehungskosten!$K$5:$BZ$400,
MATCH($F11,[1]Wärmegestehungskosten!$J$5:$J$400,0),
MATCH(V$8,[1]Wärmegestehungskosten!$K$4:$BZ$4,0))</f>
        <v>1273.68</v>
      </c>
      <c r="W11" s="39"/>
      <c r="X11" s="16">
        <f>INDEX([1]Wärmegestehungskosten!$K$5:$BZ$400,
MATCH($F11,[1]Wärmegestehungskosten!$J$5:$J$400,0),
MATCH(X$8,[1]Wärmegestehungskosten!$K$4:$BZ$4,0))</f>
        <v>41059.417999999998</v>
      </c>
      <c r="Y11" s="16">
        <f>INDEX([1]Wärmegestehungskosten!$K$5:$BZ$400,
MATCH($F11,[1]Wärmegestehungskosten!$J$5:$J$400,0),
MATCH(Y$8,[1]Wärmegestehungskosten!$K$4:$BZ$4,0))</f>
        <v>0</v>
      </c>
      <c r="Z11" s="16">
        <f>INDEX([1]Wärmegestehungskosten!$K$5:$BZ$400,
MATCH($F11,[1]Wärmegestehungskosten!$J$5:$J$400,0),
MATCH(Z$8,[1]Wärmegestehungskosten!$K$4:$BZ$4,0))</f>
        <v>9.1720000000000006</v>
      </c>
      <c r="AA11" s="39"/>
      <c r="AB11" s="16">
        <f>INDEX([1]Wärmegestehungskosten!$K$5:$BZ$400,
MATCH($F11,[1]Wärmegestehungskosten!$J$5:$J$400,0),
MATCH(AB$8,[1]Wärmegestehungskosten!$K$4:$BZ$4,0))</f>
        <v>0</v>
      </c>
      <c r="AC11" s="55">
        <f>SUM(I11:AB11)</f>
        <v>190398.88196062398</v>
      </c>
      <c r="AX11" s="10"/>
    </row>
    <row r="12" spans="1:50" ht="35.25" customHeight="1" x14ac:dyDescent="0.25">
      <c r="B12" s="45"/>
      <c r="D12" s="50"/>
      <c r="F12" s="3" t="s">
        <v>36</v>
      </c>
      <c r="G12" s="3" t="s">
        <v>37</v>
      </c>
      <c r="I12" s="17">
        <f>INDEX([1]Wärmegestehungskosten!$K$5:$BZ$400,
MATCH($F12,[1]Wärmegestehungskosten!$J$5:$J$400,0),
MATCH(I$8,[1]Wärmegestehungskosten!$K$4:$BZ$4,0))</f>
        <v>6842.2942215622752</v>
      </c>
      <c r="J12" s="16">
        <f>INDEX([1]Wärmegestehungskosten!$K$5:$BZ$400,
MATCH($F12,[1]Wärmegestehungskosten!$J$5:$J$400,0),
MATCH(J$8,[1]Wärmegestehungskosten!$K$4:$BZ$4,0))</f>
        <v>4775.2512601275057</v>
      </c>
      <c r="K12" s="16">
        <f>INDEX([1]Wärmegestehungskosten!$K$5:$BZ$400,
MATCH($F12,[1]Wärmegestehungskosten!$J$5:$J$400,0),
MATCH(K$8,[1]Wärmegestehungskosten!$K$4:$BZ$4,0))</f>
        <v>4939.6242569966762</v>
      </c>
      <c r="L12" s="33"/>
      <c r="M12" s="16">
        <f>INDEX([1]Wärmegestehungskosten!$K$5:$BZ$400,
MATCH($F12,[1]Wärmegestehungskosten!$J$5:$J$400,0),
MATCH(M$8,[1]Wärmegestehungskosten!$K$4:$BZ$4,0))</f>
        <v>0</v>
      </c>
      <c r="N12" s="16">
        <f>INDEX([1]Wärmegestehungskosten!$K$5:$BZ$400,
MATCH($F12,[1]Wärmegestehungskosten!$J$5:$J$400,0),
MATCH(N$8,[1]Wärmegestehungskosten!$K$4:$BZ$4,0))</f>
        <v>1423.0961163202132</v>
      </c>
      <c r="O12" s="16">
        <f>INDEX([1]Wärmegestehungskosten!$K$5:$BZ$400,
MATCH($F12,[1]Wärmegestehungskosten!$J$5:$J$400,0),
MATCH(O$8,[1]Wärmegestehungskosten!$K$4:$BZ$4,0))</f>
        <v>0</v>
      </c>
      <c r="P12" s="33"/>
      <c r="Q12" s="16">
        <f>INDEX([1]Wärmegestehungskosten!$K$5:$BZ$400,
MATCH($F12,[1]Wärmegestehungskosten!$J$5:$J$400,0),
MATCH(Q$8,[1]Wärmegestehungskosten!$K$4:$BZ$4,0))</f>
        <v>0</v>
      </c>
      <c r="R12" s="33"/>
      <c r="S12" s="16">
        <f>INDEX([1]Wärmegestehungskosten!$K$5:$BZ$400,
MATCH($F12,[1]Wärmegestehungskosten!$J$5:$J$400,0),
MATCH(S$8,[1]Wärmegestehungskosten!$K$4:$BZ$4,0))</f>
        <v>5949.4350924013479</v>
      </c>
      <c r="T12" s="16">
        <f>INDEX([1]Wärmegestehungskosten!$K$5:$BZ$400,
MATCH($F12,[1]Wärmegestehungskosten!$J$5:$J$400,0),
MATCH(T$8,[1]Wärmegestehungskosten!$K$4:$BZ$4,0))</f>
        <v>8784</v>
      </c>
      <c r="U12" s="16">
        <f>INDEX([1]Wärmegestehungskosten!$K$5:$BZ$400,
MATCH($F12,[1]Wärmegestehungskosten!$J$5:$J$400,0),
MATCH(U$8,[1]Wärmegestehungskosten!$K$4:$BZ$4,0))</f>
        <v>8784.0000000000018</v>
      </c>
      <c r="V12" s="16">
        <f>INDEX([1]Wärmegestehungskosten!$K$5:$BZ$400,
MATCH($F12,[1]Wärmegestehungskosten!$J$5:$J$400,0),
MATCH(V$8,[1]Wärmegestehungskosten!$K$4:$BZ$4,0))</f>
        <v>8784.0000000000018</v>
      </c>
      <c r="W12" s="33"/>
      <c r="X12" s="16">
        <f>INDEX([1]Wärmegestehungskosten!$K$5:$BZ$400,
MATCH($F12,[1]Wärmegestehungskosten!$J$5:$J$400,0),
MATCH(X$8,[1]Wärmegestehungskosten!$K$4:$BZ$4,0))</f>
        <v>1121.8420218579233</v>
      </c>
      <c r="Y12" s="16">
        <f>INDEX([1]Wärmegestehungskosten!$K$5:$BZ$400,
MATCH($F12,[1]Wärmegestehungskosten!$J$5:$J$400,0),
MATCH(Y$8,[1]Wärmegestehungskosten!$K$4:$BZ$4,0))</f>
        <v>0</v>
      </c>
      <c r="Z12" s="16">
        <f>INDEX([1]Wärmegestehungskosten!$K$5:$BZ$400,
MATCH($F12,[1]Wärmegestehungskosten!$J$5:$J$400,0),
MATCH(Z$8,[1]Wärmegestehungskosten!$K$4:$BZ$4,0))</f>
        <v>3.9002394275850092</v>
      </c>
      <c r="AA12" s="33"/>
      <c r="AB12" s="16">
        <f>INDEX([1]Wärmegestehungskosten!$K$5:$BZ$400,
MATCH($F12,[1]Wärmegestehungskosten!$J$5:$J$400,0),
MATCH(AB$8,[1]Wärmegestehungskosten!$K$4:$BZ$4,0))</f>
        <v>0</v>
      </c>
      <c r="AC12" s="40"/>
    </row>
    <row r="13" spans="1:50" ht="35.25" customHeight="1" x14ac:dyDescent="0.25">
      <c r="B13" s="45"/>
      <c r="D13" s="50"/>
      <c r="I13" s="18"/>
      <c r="J13" s="13"/>
      <c r="K13" s="13"/>
      <c r="L13" s="33"/>
      <c r="M13" s="13"/>
      <c r="N13" s="13"/>
      <c r="O13" s="13"/>
      <c r="P13" s="13"/>
      <c r="Q13" s="13"/>
      <c r="R13" s="13"/>
      <c r="S13" s="18"/>
      <c r="T13" s="13"/>
      <c r="U13" s="13"/>
      <c r="V13" s="13"/>
      <c r="W13" s="13"/>
      <c r="X13" s="13"/>
      <c r="Y13" s="13"/>
      <c r="Z13" s="13"/>
      <c r="AA13" s="13"/>
      <c r="AB13" s="13"/>
    </row>
    <row r="14" spans="1:50" ht="35.25" customHeight="1" x14ac:dyDescent="0.25">
      <c r="B14" s="45"/>
      <c r="D14" s="50"/>
      <c r="F14" s="11" t="s">
        <v>21</v>
      </c>
      <c r="G14" s="12" t="s">
        <v>20</v>
      </c>
      <c r="I14" s="17">
        <f>INDEX([1]Wärmegestehungskosten!$K$5:$BZ$400,
MATCH($F14,[1]Wärmegestehungskosten!$J$5:$J$400,0),
MATCH(I$8,[1]Wärmegestehungskosten!$K$4:$BZ$4,0))</f>
        <v>0</v>
      </c>
      <c r="J14" s="31">
        <f>INDEX([1]Wärmegestehungskosten!$K$5:$BZ$400,
MATCH($F14,[1]Wärmegestehungskosten!$J$5:$J$400,0),
MATCH(J$8,[1]Wärmegestehungskosten!$K$4:$BZ$4,0))</f>
        <v>8.8082937130793297</v>
      </c>
      <c r="K14" s="31">
        <f>INDEX([1]Wärmegestehungskosten!$K$5:$BZ$400,
MATCH($F14,[1]Wärmegestehungskosten!$J$5:$J$400,0),
MATCH(K$8,[1]Wärmegestehungskosten!$K$4:$BZ$4,0))</f>
        <v>6.9753272775609139</v>
      </c>
      <c r="L14" s="13"/>
      <c r="M14" s="31">
        <f>INDEX([1]Wärmegestehungskosten!$K$5:$BZ$400,
MATCH($F14,[1]Wärmegestehungskosten!$J$5:$J$400,0),
MATCH(M$8,[1]Wärmegestehungskosten!$K$4:$BZ$4,0))</f>
        <v>0</v>
      </c>
      <c r="N14" s="31">
        <f>INDEX([1]Wärmegestehungskosten!$K$5:$BZ$400,
MATCH($F14,[1]Wärmegestehungskosten!$J$5:$J$400,0),
MATCH(N$8,[1]Wärmegestehungskosten!$K$4:$BZ$4,0))</f>
        <v>6.132837330900295</v>
      </c>
      <c r="O14" s="31">
        <f>INDEX([1]Wärmegestehungskosten!$K$5:$BZ$400,
MATCH($F14,[1]Wärmegestehungskosten!$J$5:$J$400,0),
MATCH(O$8,[1]Wärmegestehungskosten!$K$4:$BZ$4,0))</f>
        <v>0</v>
      </c>
      <c r="P14" s="13"/>
      <c r="Q14" s="31">
        <f>INDEX([1]Wärmegestehungskosten!$K$5:$BZ$400,
MATCH($F14,[1]Wärmegestehungskosten!$J$5:$J$400,0),
MATCH(Q$8,[1]Wärmegestehungskosten!$K$4:$BZ$4,0))</f>
        <v>0</v>
      </c>
      <c r="R14" s="13"/>
      <c r="S14" s="17">
        <f>INDEX([1]Wärmegestehungskosten!$K$5:$BZ$400,
MATCH($F14,[1]Wärmegestehungskosten!$J$5:$J$400,0),
MATCH(S$8,[1]Wärmegestehungskosten!$K$4:$BZ$4,0))</f>
        <v>0</v>
      </c>
      <c r="T14" s="31">
        <f>INDEX([1]Wärmegestehungskosten!$K$5:$BZ$400,
MATCH($F14,[1]Wärmegestehungskosten!$J$5:$J$400,0),
MATCH(T$8,[1]Wärmegestehungskosten!$K$4:$BZ$4,0))</f>
        <v>5.4823265995973509</v>
      </c>
      <c r="U14" s="31">
        <f>INDEX([1]Wärmegestehungskosten!$K$5:$BZ$400,
MATCH($F14,[1]Wärmegestehungskosten!$J$5:$J$400,0),
MATCH(U$8,[1]Wärmegestehungskosten!$K$4:$BZ$4,0))</f>
        <v>5.6526545461152002</v>
      </c>
      <c r="V14" s="31">
        <f>INDEX([1]Wärmegestehungskosten!$K$5:$BZ$400,
MATCH($F14,[1]Wärmegestehungskosten!$J$5:$J$400,0),
MATCH(V$8,[1]Wärmegestehungskosten!$K$4:$BZ$4,0))</f>
        <v>5.6526545461152002</v>
      </c>
      <c r="W14" s="13"/>
      <c r="X14" s="31">
        <f>INDEX([1]Wärmegestehungskosten!$K$5:$BZ$400,
MATCH($F14,[1]Wärmegestehungskosten!$J$5:$J$400,0),
MATCH(X$8,[1]Wärmegestehungskosten!$K$4:$BZ$4,0))</f>
        <v>5.9499077146302763</v>
      </c>
      <c r="Y14" s="31">
        <f>INDEX([1]Wärmegestehungskosten!$K$5:$BZ$400,
MATCH($F14,[1]Wärmegestehungskosten!$J$5:$J$400,0),
MATCH(Y$8,[1]Wärmegestehungskosten!$K$4:$BZ$4,0))</f>
        <v>0</v>
      </c>
      <c r="Z14" s="31">
        <f>INDEX([1]Wärmegestehungskosten!$K$5:$BZ$400,
MATCH($F14,[1]Wärmegestehungskosten!$J$5:$J$400,0),
MATCH(Z$8,[1]Wärmegestehungskosten!$K$4:$BZ$4,0))</f>
        <v>780.4227308052341</v>
      </c>
      <c r="AA14" s="13"/>
      <c r="AB14" s="31">
        <f>INDEX([1]Wärmegestehungskosten!$K$5:$BZ$400,
MATCH($F14,[1]Wärmegestehungskosten!$J$5:$J$400,0),
MATCH(AB$8,[1]Wärmegestehungskosten!$K$4:$BZ$4,0))</f>
        <v>0</v>
      </c>
    </row>
    <row r="15" spans="1:50" ht="35.25" customHeight="1" x14ac:dyDescent="0.25">
      <c r="B15" s="45"/>
      <c r="D15" s="50"/>
      <c r="F15" s="6" t="s">
        <v>22</v>
      </c>
      <c r="G15" s="3" t="s">
        <v>23</v>
      </c>
      <c r="I15" s="14">
        <f t="shared" ref="I15" si="1">I14*I11</f>
        <v>0</v>
      </c>
      <c r="J15" s="14">
        <f t="shared" ref="J15" si="2">J14*J11</f>
        <v>1894.9350590353397</v>
      </c>
      <c r="K15" s="14">
        <f>K14*K11</f>
        <v>16962.705555308476</v>
      </c>
      <c r="L15" s="13"/>
      <c r="M15" s="14">
        <f t="shared" ref="M15" si="3">M14*M11</f>
        <v>0</v>
      </c>
      <c r="N15" s="14">
        <f t="shared" ref="N15" si="4">N14*N11</f>
        <v>87376.851665847586</v>
      </c>
      <c r="O15" s="14">
        <f t="shared" ref="O15" si="5">O14*O11</f>
        <v>0</v>
      </c>
      <c r="P15" s="13"/>
      <c r="Q15" s="14">
        <f t="shared" ref="Q15" si="6">Q14*Q11</f>
        <v>0</v>
      </c>
      <c r="R15" s="13"/>
      <c r="S15" s="14">
        <f t="shared" ref="S15" si="7">S14*S11</f>
        <v>0</v>
      </c>
      <c r="T15" s="14">
        <f t="shared" ref="T15" si="8">T14*T11</f>
        <v>7801.3946098398274</v>
      </c>
      <c r="U15" s="14">
        <f t="shared" ref="U15" si="9">U14*U11</f>
        <v>7199.673042296009</v>
      </c>
      <c r="V15" s="14">
        <f t="shared" ref="V15" si="10">V14*V11</f>
        <v>7199.673042296009</v>
      </c>
      <c r="W15" s="13"/>
      <c r="X15" s="14">
        <f t="shared" ref="X15" si="11">X14*X11</f>
        <v>244299.74791642922</v>
      </c>
      <c r="Y15" s="14">
        <f t="shared" ref="Y15" si="12">Y14*Y11</f>
        <v>0</v>
      </c>
      <c r="Z15" s="14">
        <f t="shared" ref="Z15" si="13">Z14*Z11</f>
        <v>7158.0372869456078</v>
      </c>
      <c r="AA15" s="13"/>
      <c r="AB15" s="14">
        <f t="shared" ref="AB15" si="14">AB14*AB11</f>
        <v>0</v>
      </c>
      <c r="AD15" s="10"/>
      <c r="AE15" s="10"/>
      <c r="AF15" s="10"/>
      <c r="AH15" s="10"/>
      <c r="AI15" s="10"/>
      <c r="AJ15" s="10"/>
      <c r="AL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</row>
    <row r="16" spans="1:50" ht="35.25" customHeight="1" x14ac:dyDescent="0.25">
      <c r="B16" s="45"/>
      <c r="D16" s="50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</row>
    <row r="17" spans="1:50" ht="35.25" customHeight="1" x14ac:dyDescent="0.25">
      <c r="A17" s="3"/>
      <c r="B17" s="45"/>
      <c r="C17" s="3"/>
      <c r="D17" s="50"/>
      <c r="E17" s="3"/>
      <c r="F17" s="11" t="s">
        <v>24</v>
      </c>
      <c r="G17" s="12" t="s">
        <v>20</v>
      </c>
      <c r="I17" s="13"/>
      <c r="J17" s="32">
        <f>SUM(J15:K15)/SUM(J11:K11)</f>
        <v>7.1243018026940828</v>
      </c>
      <c r="K17" s="32"/>
      <c r="L17" s="33"/>
      <c r="M17" s="32">
        <f>SUM(M15:Q15)/SUM(M11:Q11)</f>
        <v>6.132837330900295</v>
      </c>
      <c r="N17" s="32"/>
      <c r="O17" s="32"/>
      <c r="P17" s="32"/>
      <c r="Q17" s="32"/>
      <c r="R17" s="33"/>
      <c r="S17" s="33"/>
      <c r="T17" s="32">
        <f>SUM(T15:V15)/SUM(T11:V11)</f>
        <v>5.5916078042216348</v>
      </c>
      <c r="U17" s="32"/>
      <c r="V17" s="32"/>
      <c r="W17" s="33"/>
      <c r="X17" s="32">
        <f>SUM(X15:AB15)/SUM(X11:AB11)</f>
        <v>6.1228735927718692</v>
      </c>
      <c r="Y17" s="32"/>
      <c r="Z17" s="32"/>
      <c r="AA17" s="32"/>
      <c r="AB17" s="32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</row>
    <row r="18" spans="1:50" ht="35.25" customHeight="1" x14ac:dyDescent="0.25">
      <c r="A18" s="3"/>
      <c r="B18" s="45"/>
      <c r="C18" s="3"/>
      <c r="D18" s="50"/>
      <c r="E18" s="3"/>
      <c r="F18" s="1"/>
      <c r="G18" s="1"/>
      <c r="I18" s="1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</row>
    <row r="19" spans="1:50" ht="35.25" customHeight="1" x14ac:dyDescent="0.25">
      <c r="A19" s="3"/>
      <c r="B19" s="45"/>
      <c r="C19" s="3"/>
      <c r="D19" s="50"/>
      <c r="E19" s="3"/>
      <c r="F19" s="11" t="s">
        <v>25</v>
      </c>
      <c r="G19" s="12" t="s">
        <v>20</v>
      </c>
      <c r="I19" s="13"/>
      <c r="J19" s="32">
        <f>SUM(J15:Q15)/SUM(J11:Q11)</f>
        <v>6.2881766470174236</v>
      </c>
      <c r="K19" s="32"/>
      <c r="L19" s="32"/>
      <c r="M19" s="32"/>
      <c r="N19" s="32"/>
      <c r="O19" s="32"/>
      <c r="P19" s="32"/>
      <c r="Q19" s="32"/>
      <c r="R19" s="33"/>
      <c r="S19" s="33"/>
      <c r="T19" s="32">
        <f>SUM(T15:AB15)/SUM(T11:AB11)</f>
        <v>6.0760403448456044</v>
      </c>
      <c r="U19" s="32"/>
      <c r="V19" s="32"/>
      <c r="W19" s="32"/>
      <c r="X19" s="32"/>
      <c r="Y19" s="32"/>
      <c r="Z19" s="32"/>
      <c r="AA19" s="32"/>
      <c r="AB19" s="32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</row>
    <row r="20" spans="1:50" s="6" customFormat="1" ht="35.25" customHeight="1" x14ac:dyDescent="0.25">
      <c r="B20" s="45"/>
      <c r="I20" s="19"/>
      <c r="J20" s="15"/>
      <c r="K20" s="15"/>
      <c r="L20" s="15"/>
      <c r="M20" s="15"/>
      <c r="N20" s="15"/>
      <c r="O20" s="15"/>
      <c r="P20" s="15"/>
      <c r="Q20" s="15"/>
      <c r="R20" s="15"/>
      <c r="S20" s="19"/>
      <c r="T20" s="15"/>
      <c r="U20" s="15"/>
      <c r="V20" s="15"/>
      <c r="W20" s="15"/>
      <c r="X20" s="15"/>
      <c r="Y20" s="15"/>
      <c r="Z20" s="15"/>
      <c r="AA20" s="15"/>
      <c r="AB20" s="15"/>
    </row>
    <row r="21" spans="1:50" ht="35.25" customHeight="1" x14ac:dyDescent="0.25">
      <c r="B21" s="45"/>
      <c r="D21" s="50" t="s">
        <v>35</v>
      </c>
      <c r="F21" s="2" t="s">
        <v>17</v>
      </c>
      <c r="I21" s="19"/>
      <c r="J21" s="15"/>
      <c r="K21" s="15"/>
      <c r="L21" s="15"/>
      <c r="M21" s="15"/>
      <c r="N21" s="15"/>
      <c r="O21" s="15"/>
      <c r="P21" s="15"/>
      <c r="Q21" s="15"/>
      <c r="R21" s="15"/>
      <c r="S21" s="19"/>
      <c r="T21" s="15"/>
      <c r="U21" s="15"/>
      <c r="V21" s="15"/>
      <c r="W21" s="15"/>
      <c r="X21" s="15"/>
      <c r="Y21" s="15"/>
      <c r="Z21" s="15"/>
      <c r="AA21" s="15"/>
      <c r="AB21" s="15"/>
      <c r="AK21" s="36"/>
      <c r="AM21" s="36"/>
      <c r="AR21" s="36"/>
      <c r="AV21" s="36"/>
    </row>
    <row r="22" spans="1:50" ht="35.25" customHeight="1" x14ac:dyDescent="0.25">
      <c r="B22" s="45"/>
      <c r="D22" s="50"/>
      <c r="F22" s="3" t="s">
        <v>19</v>
      </c>
      <c r="G22" s="3" t="s">
        <v>18</v>
      </c>
      <c r="I22" s="17">
        <f>INDEX([2]Wärmegestehungskosten!$K$5:$BZ$400,
MATCH($F22,[2]Wärmegestehungskosten!$J$5:$J$400,0),
MATCH(I$8,[2]Wärmegestehungskosten!$K$4:$BZ$4,0))</f>
        <v>19006.673574699998</v>
      </c>
      <c r="J22" s="16">
        <f>INDEX([2]Wärmegestehungskosten!$K$5:$BZ$400,
MATCH($F22,[2]Wärmegestehungskosten!$J$5:$J$400,0),
MATCH(J$8,[2]Wärmegestehungskosten!$K$4:$BZ$4,0))</f>
        <v>215.13077569399999</v>
      </c>
      <c r="K22" s="16">
        <f>INDEX([2]Wärmegestehungskosten!$K$5:$BZ$400,
MATCH($F22,[2]Wärmegestehungskosten!$J$5:$J$400,0),
MATCH(K$8,[2]Wärmegestehungskosten!$K$4:$BZ$4,0))</f>
        <v>2431.8150074300002</v>
      </c>
      <c r="L22" s="39"/>
      <c r="M22" s="16">
        <f>INDEX([2]Wärmegestehungskosten!$K$5:$BZ$400,
MATCH($F22,[2]Wärmegestehungskosten!$J$5:$J$400,0),
MATCH(M$8,[2]Wärmegestehungskosten!$K$4:$BZ$4,0))</f>
        <v>0</v>
      </c>
      <c r="N22" s="16">
        <f>INDEX([2]Wärmegestehungskosten!$K$5:$BZ$400,
MATCH($F22,[2]Wärmegestehungskosten!$J$5:$J$400,0),
MATCH(N$8,[2]Wärmegestehungskosten!$K$4:$BZ$4,0))</f>
        <v>14247.378000000001</v>
      </c>
      <c r="O22" s="16">
        <f>INDEX([2]Wärmegestehungskosten!$K$5:$BZ$400,
MATCH($F22,[2]Wärmegestehungskosten!$J$5:$J$400,0),
MATCH(O$8,[2]Wärmegestehungskosten!$K$4:$BZ$4,0))</f>
        <v>0</v>
      </c>
      <c r="P22" s="39"/>
      <c r="Q22" s="16">
        <f>INDEX([2]Wärmegestehungskosten!$K$5:$BZ$400,
MATCH($F22,[2]Wärmegestehungskosten!$J$5:$J$400,0),
MATCH(Q$8,[2]Wärmegestehungskosten!$K$4:$BZ$4,0))</f>
        <v>1.22</v>
      </c>
      <c r="R22" s="39"/>
      <c r="S22" s="16">
        <f>INDEX([2]Wärmegestehungskosten!$K$5:$BZ$400,
MATCH($F22,[2]Wärmegestehungskosten!$J$5:$J$400,0),
MATCH(S$8,[2]Wärmegestehungskosten!$K$4:$BZ$4,0))</f>
        <v>109448.31991200001</v>
      </c>
      <c r="T22" s="16">
        <f>INDEX([2]Wärmegestehungskosten!$K$5:$BZ$400,
MATCH($F22,[2]Wärmegestehungskosten!$J$5:$J$400,0),
MATCH(T$8,[2]Wärmegestehungskosten!$K$4:$BZ$4,0))</f>
        <v>1422.9067994300001</v>
      </c>
      <c r="U22" s="16">
        <f>INDEX([2]Wärmegestehungskosten!$K$5:$BZ$400,
MATCH($F22,[2]Wärmegestehungskosten!$J$5:$J$400,0),
MATCH(U$8,[2]Wärmegestehungskosten!$K$4:$BZ$4,0))</f>
        <v>1273.4581181799999</v>
      </c>
      <c r="V22" s="16">
        <f>INDEX([2]Wärmegestehungskosten!$K$5:$BZ$400,
MATCH($F22,[2]Wärmegestehungskosten!$J$5:$J$400,0),
MATCH(V$8,[2]Wärmegestehungskosten!$K$4:$BZ$4,0))</f>
        <v>1273.3900000000001</v>
      </c>
      <c r="W22" s="39"/>
      <c r="X22" s="16">
        <f>INDEX([2]Wärmegestehungskosten!$K$5:$BZ$400,
MATCH($F22,[2]Wärmegestehungskosten!$J$5:$J$400,0),
MATCH(X$8,[2]Wärmegestehungskosten!$K$4:$BZ$4,0))</f>
        <v>41059.417999999998</v>
      </c>
      <c r="Y22" s="16">
        <f>INDEX([2]Wärmegestehungskosten!$K$5:$BZ$400,
MATCH($F22,[2]Wärmegestehungskosten!$J$5:$J$400,0),
MATCH(Y$8,[2]Wärmegestehungskosten!$K$4:$BZ$4,0))</f>
        <v>0</v>
      </c>
      <c r="Z22" s="16">
        <f>INDEX([2]Wärmegestehungskosten!$K$5:$BZ$400,
MATCH($F22,[2]Wärmegestehungskosten!$J$5:$J$400,0),
MATCH(Z$8,[2]Wärmegestehungskosten!$K$4:$BZ$4,0))</f>
        <v>9.1720000000000006</v>
      </c>
      <c r="AA22" s="39"/>
      <c r="AB22" s="16">
        <f>INDEX([2]Wärmegestehungskosten!$K$5:$BZ$400,
MATCH($F22,[2]Wärmegestehungskosten!$J$5:$J$400,0),
MATCH(AB$8,[2]Wärmegestehungskosten!$K$4:$BZ$4,0))</f>
        <v>10</v>
      </c>
      <c r="AC22" s="55">
        <f>SUM(I22:AB22)</f>
        <v>190398.88218743401</v>
      </c>
      <c r="AD22" s="25">
        <f t="shared" ref="AD22:AF23" si="15">ROUND(I22-VLOOKUP($F22,$F$10:$AB$19,I$9,0),3)</f>
        <v>-1.22</v>
      </c>
      <c r="AE22" s="26">
        <f t="shared" si="15"/>
        <v>0</v>
      </c>
      <c r="AF22" s="26">
        <f t="shared" si="15"/>
        <v>0</v>
      </c>
      <c r="AG22" s="34"/>
      <c r="AH22" s="26">
        <f t="shared" ref="AH22:AJ23" si="16">ROUND(M22-VLOOKUP($F22,$F$10:$AB$19,M$9,0),3)</f>
        <v>0</v>
      </c>
      <c r="AI22" s="26">
        <f t="shared" si="16"/>
        <v>0</v>
      </c>
      <c r="AJ22" s="26">
        <f t="shared" si="16"/>
        <v>0</v>
      </c>
      <c r="AK22" s="34"/>
      <c r="AL22" s="26">
        <f>ROUND(Q22-VLOOKUP($F22,$F$10:$AB$19,Q$9,0),3)</f>
        <v>1.22</v>
      </c>
      <c r="AM22" s="34"/>
      <c r="AN22" s="25">
        <f t="shared" ref="AN22:AQ23" si="17">ROUND(S22-VLOOKUP($F22,$F$10:$AB$19,S$9,0),3)</f>
        <v>-9.3870000000000005</v>
      </c>
      <c r="AO22" s="26">
        <f t="shared" si="17"/>
        <v>-0.10100000000000001</v>
      </c>
      <c r="AP22" s="26">
        <f t="shared" si="17"/>
        <v>-0.222</v>
      </c>
      <c r="AQ22" s="26">
        <f t="shared" si="17"/>
        <v>-0.28999999999999998</v>
      </c>
      <c r="AR22" s="34"/>
      <c r="AS22" s="26">
        <f t="shared" ref="AS22:AU23" si="18">ROUND(X22-VLOOKUP($F22,$F$10:$AB$19,X$9,0),3)</f>
        <v>0</v>
      </c>
      <c r="AT22" s="26">
        <f t="shared" si="18"/>
        <v>0</v>
      </c>
      <c r="AU22" s="26">
        <f t="shared" si="18"/>
        <v>0</v>
      </c>
      <c r="AV22" s="34"/>
      <c r="AW22" s="26">
        <f>ROUND(AB22-VLOOKUP($F22,$F$10:$AB$19,AB$9,0),3)</f>
        <v>10</v>
      </c>
      <c r="AX22" s="10"/>
    </row>
    <row r="23" spans="1:50" ht="35.25" customHeight="1" x14ac:dyDescent="0.25">
      <c r="B23" s="45"/>
      <c r="D23" s="50"/>
      <c r="F23" s="3" t="s">
        <v>36</v>
      </c>
      <c r="G23" s="3" t="s">
        <v>37</v>
      </c>
      <c r="I23" s="17">
        <f>INDEX([2]Wärmegestehungskosten!$K$5:$BZ$400,
MATCH($F23,[2]Wärmegestehungskosten!$J$5:$J$400,0),
MATCH(I$8,[2]Wärmegestehungskosten!$K$4:$BZ$4,0))</f>
        <v>6841.8551384809207</v>
      </c>
      <c r="J23" s="16">
        <f>INDEX([2]Wärmegestehungskosten!$K$5:$BZ$400,
MATCH($F23,[2]Wärmegestehungskosten!$J$5:$J$400,0),
MATCH(J$8,[2]Wärmegestehungskosten!$K$4:$BZ$4,0))</f>
        <v>4775.2512601275057</v>
      </c>
      <c r="K23" s="16">
        <f>INDEX([2]Wärmegestehungskosten!$K$5:$BZ$400,
MATCH($F23,[2]Wärmegestehungskosten!$J$5:$J$400,0),
MATCH(K$8,[2]Wärmegestehungskosten!$K$4:$BZ$4,0))</f>
        <v>4939.6242569966762</v>
      </c>
      <c r="L23" s="33"/>
      <c r="M23" s="16">
        <f>INDEX([2]Wärmegestehungskosten!$K$5:$BZ$400,
MATCH($F23,[2]Wärmegestehungskosten!$J$5:$J$400,0),
MATCH(M$8,[2]Wärmegestehungskosten!$K$4:$BZ$4,0))</f>
        <v>0</v>
      </c>
      <c r="N23" s="16">
        <f>INDEX([2]Wärmegestehungskosten!$K$5:$BZ$400,
MATCH($F23,[2]Wärmegestehungskosten!$J$5:$J$400,0),
MATCH(N$8,[2]Wärmegestehungskosten!$K$4:$BZ$4,0))</f>
        <v>1423.0961163202132</v>
      </c>
      <c r="O23" s="16">
        <f>INDEX([2]Wärmegestehungskosten!$K$5:$BZ$400,
MATCH($F23,[2]Wärmegestehungskosten!$J$5:$J$400,0),
MATCH(O$8,[2]Wärmegestehungskosten!$K$4:$BZ$4,0))</f>
        <v>0</v>
      </c>
      <c r="P23" s="33"/>
      <c r="Q23" s="16">
        <f>INDEX([2]Wärmegestehungskosten!$K$5:$BZ$400,
MATCH($F23,[2]Wärmegestehungskosten!$J$5:$J$400,0),
MATCH(Q$8,[2]Wärmegestehungskosten!$K$4:$BZ$4,0))</f>
        <v>1.0001862641960861</v>
      </c>
      <c r="R23" s="33"/>
      <c r="S23" s="16">
        <f>INDEX([2]Wärmegestehungskosten!$K$5:$BZ$400,
MATCH($F23,[2]Wärmegestehungskosten!$J$5:$J$400,0),
MATCH(S$8,[2]Wärmegestehungskosten!$K$4:$BZ$4,0))</f>
        <v>5948.9248783563435</v>
      </c>
      <c r="T23" s="16">
        <f>INDEX([2]Wärmegestehungskosten!$K$5:$BZ$400,
MATCH($F23,[2]Wärmegestehungskosten!$J$5:$J$400,0),
MATCH(T$8,[2]Wärmegestehungskosten!$K$4:$BZ$4,0))</f>
        <v>8783.3753051234562</v>
      </c>
      <c r="U23" s="16">
        <f>INDEX([2]Wärmegestehungskosten!$K$5:$BZ$400,
MATCH($F23,[2]Wärmegestehungskosten!$J$5:$J$400,0),
MATCH(U$8,[2]Wärmegestehungskosten!$K$4:$BZ$4,0))</f>
        <v>8782.4697805517244</v>
      </c>
      <c r="V23" s="16">
        <f>INDEX([2]Wärmegestehungskosten!$K$5:$BZ$400,
MATCH($F23,[2]Wärmegestehungskosten!$J$5:$J$400,0),
MATCH(V$8,[2]Wärmegestehungskosten!$K$4:$BZ$4,0))</f>
        <v>8782.0000000000018</v>
      </c>
      <c r="W23" s="33"/>
      <c r="X23" s="16">
        <f>INDEX([2]Wärmegestehungskosten!$K$5:$BZ$400,
MATCH($F23,[2]Wärmegestehungskosten!$J$5:$J$400,0),
MATCH(X$8,[2]Wärmegestehungskosten!$K$4:$BZ$4,0))</f>
        <v>1121.8420218579233</v>
      </c>
      <c r="Y23" s="16">
        <f>INDEX([2]Wärmegestehungskosten!$K$5:$BZ$400,
MATCH($F23,[2]Wärmegestehungskosten!$J$5:$J$400,0),
MATCH(Y$8,[2]Wärmegestehungskosten!$K$4:$BZ$4,0))</f>
        <v>0</v>
      </c>
      <c r="Z23" s="16">
        <f>INDEX([2]Wärmegestehungskosten!$K$5:$BZ$400,
MATCH($F23,[2]Wärmegestehungskosten!$J$5:$J$400,0),
MATCH(Z$8,[2]Wärmegestehungskosten!$K$4:$BZ$4,0))</f>
        <v>3.9002394275850092</v>
      </c>
      <c r="AA23" s="33"/>
      <c r="AB23" s="16">
        <f>INDEX([2]Wärmegestehungskosten!$K$5:$BZ$400,
MATCH($F23,[2]Wärmegestehungskosten!$J$5:$J$400,0),
MATCH(AB$8,[2]Wärmegestehungskosten!$K$4:$BZ$4,0))</f>
        <v>2</v>
      </c>
      <c r="AC23" s="20"/>
      <c r="AD23" s="25">
        <f t="shared" si="15"/>
        <v>-0.439</v>
      </c>
      <c r="AE23" s="26">
        <f t="shared" si="15"/>
        <v>0</v>
      </c>
      <c r="AF23" s="26">
        <f t="shared" si="15"/>
        <v>0</v>
      </c>
      <c r="AG23" s="34"/>
      <c r="AH23" s="26">
        <f t="shared" si="16"/>
        <v>0</v>
      </c>
      <c r="AI23" s="26">
        <f t="shared" si="16"/>
        <v>0</v>
      </c>
      <c r="AJ23" s="26">
        <f t="shared" si="16"/>
        <v>0</v>
      </c>
      <c r="AK23" s="34"/>
      <c r="AL23" s="26">
        <f>ROUND(Q23-VLOOKUP($F23,$F$10:$AB$19,Q$9,0),3)</f>
        <v>1</v>
      </c>
      <c r="AM23" s="34"/>
      <c r="AN23" s="25">
        <f t="shared" si="17"/>
        <v>-0.51</v>
      </c>
      <c r="AO23" s="26">
        <f t="shared" si="17"/>
        <v>-0.625</v>
      </c>
      <c r="AP23" s="26">
        <f t="shared" si="17"/>
        <v>-1.53</v>
      </c>
      <c r="AQ23" s="26">
        <f t="shared" si="17"/>
        <v>-2</v>
      </c>
      <c r="AR23" s="34"/>
      <c r="AS23" s="26">
        <f t="shared" si="18"/>
        <v>0</v>
      </c>
      <c r="AT23" s="26">
        <f t="shared" si="18"/>
        <v>0</v>
      </c>
      <c r="AU23" s="26">
        <f t="shared" si="18"/>
        <v>0</v>
      </c>
      <c r="AV23" s="34"/>
      <c r="AW23" s="26">
        <f>ROUND(AB23-VLOOKUP($F23,$F$10:$AB$19,AB$9,0),3)</f>
        <v>2</v>
      </c>
      <c r="AX23" s="10"/>
    </row>
    <row r="24" spans="1:50" ht="35.25" customHeight="1" x14ac:dyDescent="0.25">
      <c r="B24" s="45"/>
      <c r="D24" s="50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8"/>
      <c r="T24" s="13"/>
      <c r="U24" s="13"/>
      <c r="V24" s="13"/>
      <c r="W24" s="13"/>
      <c r="X24" s="13"/>
      <c r="Y24" s="13"/>
      <c r="Z24" s="13"/>
      <c r="AA24" s="13"/>
      <c r="AB24" s="13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</row>
    <row r="25" spans="1:50" ht="35.25" customHeight="1" x14ac:dyDescent="0.25">
      <c r="B25" s="45"/>
      <c r="D25" s="50"/>
      <c r="F25" s="11" t="s">
        <v>21</v>
      </c>
      <c r="G25" s="12" t="s">
        <v>20</v>
      </c>
      <c r="I25" s="17">
        <f>INDEX([2]Wärmegestehungskosten!$K$5:$BZ$400,
MATCH($F25,[2]Wärmegestehungskosten!$J$5:$J$400,0),
MATCH(I$8,[2]Wärmegestehungskosten!$K$4:$BZ$4,0))</f>
        <v>-4.4503419077035984</v>
      </c>
      <c r="J25" s="31">
        <f>INDEX([2]Wärmegestehungskosten!$K$5:$BZ$400,
MATCH($F25,[2]Wärmegestehungskosten!$J$5:$J$400,0),
MATCH(J$8,[2]Wärmegestehungskosten!$K$4:$BZ$4,0))</f>
        <v>8.8082937130793297</v>
      </c>
      <c r="K25" s="31">
        <f>INDEX([2]Wärmegestehungskosten!$K$5:$BZ$400,
MATCH($F25,[2]Wärmegestehungskosten!$J$5:$J$400,0),
MATCH(K$8,[2]Wärmegestehungskosten!$K$4:$BZ$4,0))</f>
        <v>6.9753272775609139</v>
      </c>
      <c r="L25" s="13"/>
      <c r="M25" s="31">
        <f>INDEX([2]Wärmegestehungskosten!$K$5:$BZ$400,
MATCH($F25,[2]Wärmegestehungskosten!$J$5:$J$400,0),
MATCH(M$8,[2]Wärmegestehungskosten!$K$4:$BZ$4,0))</f>
        <v>0</v>
      </c>
      <c r="N25" s="31">
        <f>INDEX([2]Wärmegestehungskosten!$K$5:$BZ$400,
MATCH($F25,[2]Wärmegestehungskosten!$J$5:$J$400,0),
MATCH(N$8,[2]Wärmegestehungskosten!$K$4:$BZ$4,0))</f>
        <v>6.132837330900295</v>
      </c>
      <c r="O25" s="31">
        <f>INDEX([2]Wärmegestehungskosten!$K$5:$BZ$400,
MATCH($F25,[2]Wärmegestehungskosten!$J$5:$J$400,0),
MATCH(O$8,[2]Wärmegestehungskosten!$K$4:$BZ$4,0))</f>
        <v>0</v>
      </c>
      <c r="P25" s="13"/>
      <c r="Q25" s="31">
        <f>INDEX([2]Wärmegestehungskosten!$K$5:$BZ$400,
MATCH($F25,[2]Wärmegestehungskosten!$J$5:$J$400,0),
MATCH(Q$8,[2]Wärmegestehungskosten!$K$4:$BZ$4,0))</f>
        <v>1557.1192761629388</v>
      </c>
      <c r="R25" s="13"/>
      <c r="S25" s="17">
        <f>INDEX([2]Wärmegestehungskosten!$K$5:$BZ$400,
MATCH($F25,[2]Wärmegestehungskosten!$J$5:$J$400,0),
MATCH(S$8,[2]Wärmegestehungskosten!$K$4:$BZ$4,0))</f>
        <v>-4.382756843112527</v>
      </c>
      <c r="T25" s="31">
        <f>INDEX([2]Wärmegestehungskosten!$K$5:$BZ$400,
MATCH($F25,[2]Wärmegestehungskosten!$J$5:$J$400,0),
MATCH(T$8,[2]Wärmegestehungskosten!$K$4:$BZ$4,0))</f>
        <v>5.4824366068116959</v>
      </c>
      <c r="U25" s="31">
        <f>INDEX([2]Wärmegestehungskosten!$K$5:$BZ$400,
MATCH($F25,[2]Wärmegestehungskosten!$J$5:$J$400,0),
MATCH(U$8,[2]Wärmegestehungskosten!$K$4:$BZ$4,0))</f>
        <v>5.6529519958331713</v>
      </c>
      <c r="V25" s="31">
        <f>INDEX([2]Wärmegestehungskosten!$K$5:$BZ$400,
MATCH($F25,[2]Wärmegestehungskosten!$J$5:$J$400,0),
MATCH(V$8,[2]Wärmegestehungskosten!$K$4:$BZ$4,0))</f>
        <v>5.6530433346115974</v>
      </c>
      <c r="W25" s="13"/>
      <c r="X25" s="31">
        <f>INDEX([2]Wärmegestehungskosten!$K$5:$BZ$400,
MATCH($F25,[2]Wärmegestehungskosten!$J$5:$J$400,0),
MATCH(X$8,[2]Wärmegestehungskosten!$K$4:$BZ$4,0))</f>
        <v>5.9499077146302763</v>
      </c>
      <c r="Y25" s="31">
        <f>INDEX([2]Wärmegestehungskosten!$K$5:$BZ$400,
MATCH($F25,[2]Wärmegestehungskosten!$J$5:$J$400,0),
MATCH(Y$8,[2]Wärmegestehungskosten!$K$4:$BZ$4,0))</f>
        <v>0</v>
      </c>
      <c r="Z25" s="31">
        <f>INDEX([2]Wärmegestehungskosten!$K$5:$BZ$400,
MATCH($F25,[2]Wärmegestehungskosten!$J$5:$J$400,0),
MATCH(Z$8,[2]Wärmegestehungskosten!$K$4:$BZ$4,0))</f>
        <v>780.4227308052341</v>
      </c>
      <c r="AA25" s="13"/>
      <c r="AB25" s="31">
        <f>INDEX([2]Wärmegestehungskosten!$K$5:$BZ$400,
MATCH($F25,[2]Wärmegestehungskosten!$J$5:$J$400,0),
MATCH(AB$8,[2]Wärmegestehungskosten!$K$4:$BZ$4,0))</f>
        <v>479.24536412412937</v>
      </c>
      <c r="AD25" s="29">
        <f>ROUND(I25-VLOOKUP($F25,$F$10:$AB$19,I$9,0),3)</f>
        <v>-4.45</v>
      </c>
      <c r="AE25" s="29">
        <f>ROUND(J25-VLOOKUP($F25,$F$10:$AB$19,J$9,0),3)</f>
        <v>0</v>
      </c>
      <c r="AF25" s="29">
        <f>ROUND(K25-VLOOKUP($F25,$F$10:$AB$19,K$9,0),3)</f>
        <v>0</v>
      </c>
      <c r="AG25" s="34"/>
      <c r="AH25" s="29">
        <f>ROUND(M25-VLOOKUP($F25,$F$10:$AB$19,M$9,0),3)</f>
        <v>0</v>
      </c>
      <c r="AI25" s="29">
        <f>ROUND(N25-VLOOKUP($F25,$F$10:$AB$19,N$9,0),3)</f>
        <v>0</v>
      </c>
      <c r="AJ25" s="29">
        <f>ROUND(O25-VLOOKUP($F25,$F$10:$AB$19,O$9,0),3)</f>
        <v>0</v>
      </c>
      <c r="AK25" s="34"/>
      <c r="AL25" s="29">
        <f>ROUND(Q25-VLOOKUP($F25,$F$10:$AB$19,Q$9,0),3)</f>
        <v>1557.1189999999999</v>
      </c>
      <c r="AM25" s="34"/>
      <c r="AN25" s="29">
        <f>ROUND(S25-VLOOKUP($F25,$F$10:$AB$19,S$9,0),3)</f>
        <v>-4.383</v>
      </c>
      <c r="AO25" s="29">
        <f>ROUND(T25-VLOOKUP($F25,$F$10:$AB$19,T$9,0),3)</f>
        <v>0</v>
      </c>
      <c r="AP25" s="29">
        <f>ROUND(U25-VLOOKUP($F25,$F$10:$AB$19,U$9,0),3)</f>
        <v>0</v>
      </c>
      <c r="AQ25" s="29">
        <f>ROUND(V25-VLOOKUP($F25,$F$10:$AB$19,V$9,0),3)</f>
        <v>0</v>
      </c>
      <c r="AR25" s="34"/>
      <c r="AS25" s="29">
        <f>ROUND(X25-VLOOKUP($F25,$F$10:$AB$19,X$9,0),3)</f>
        <v>0</v>
      </c>
      <c r="AT25" s="29">
        <f>ROUND(Y25-VLOOKUP($F25,$F$10:$AB$19,Y$9,0),3)</f>
        <v>0</v>
      </c>
      <c r="AU25" s="29">
        <f>ROUND(Z25-VLOOKUP($F25,$F$10:$AB$19,Z$9,0),3)</f>
        <v>0</v>
      </c>
      <c r="AV25" s="34"/>
      <c r="AW25" s="29">
        <f>ROUND(AB25-VLOOKUP($F25,$F$10:$AB$19,AB$9,0),3)</f>
        <v>479.245</v>
      </c>
    </row>
    <row r="26" spans="1:50" ht="35.25" customHeight="1" x14ac:dyDescent="0.25">
      <c r="B26" s="45"/>
      <c r="D26" s="50"/>
      <c r="F26" s="6" t="s">
        <v>22</v>
      </c>
      <c r="G26" s="3" t="s">
        <v>23</v>
      </c>
      <c r="I26" s="14">
        <f t="shared" ref="I26" si="19">I25*I22</f>
        <v>-84586.195935529962</v>
      </c>
      <c r="J26" s="14">
        <f t="shared" ref="J26" si="20">J25*J22</f>
        <v>1894.9350590353397</v>
      </c>
      <c r="K26" s="14">
        <f>K25*K22</f>
        <v>16962.705555308476</v>
      </c>
      <c r="L26" s="13"/>
      <c r="M26" s="14">
        <f t="shared" ref="M26" si="21">M25*M22</f>
        <v>0</v>
      </c>
      <c r="N26" s="14">
        <f t="shared" ref="N26" si="22">N25*N22</f>
        <v>87376.851665847586</v>
      </c>
      <c r="O26" s="14">
        <f t="shared" ref="O26" si="23">O25*O22</f>
        <v>0</v>
      </c>
      <c r="P26" s="13"/>
      <c r="Q26" s="14">
        <f t="shared" ref="Q26" si="24">Q25*Q22</f>
        <v>1899.6855169187854</v>
      </c>
      <c r="R26" s="13"/>
      <c r="S26" s="14">
        <f t="shared" ref="S26" si="25">S25*S22</f>
        <v>-479685.3730614871</v>
      </c>
      <c r="T26" s="14">
        <f t="shared" ref="T26" si="26">T25*T22</f>
        <v>7800.9963252763</v>
      </c>
      <c r="U26" s="14">
        <f t="shared" ref="U26" si="27">U25*U22</f>
        <v>7198.7976107755849</v>
      </c>
      <c r="V26" s="14">
        <f t="shared" ref="V26" si="28">V25*V22</f>
        <v>7198.5288518610623</v>
      </c>
      <c r="W26" s="13"/>
      <c r="X26" s="14">
        <f t="shared" ref="X26" si="29">X25*X22</f>
        <v>244299.74791642922</v>
      </c>
      <c r="Y26" s="14">
        <f t="shared" ref="Y26" si="30">Y25*Y22</f>
        <v>0</v>
      </c>
      <c r="Z26" s="14">
        <f t="shared" ref="Z26" si="31">Z25*Z22</f>
        <v>7158.0372869456078</v>
      </c>
      <c r="AA26" s="13"/>
      <c r="AB26" s="14">
        <f t="shared" ref="AB26" si="32">AB25*AB22</f>
        <v>4792.4536412412936</v>
      </c>
      <c r="AD26" s="30"/>
      <c r="AE26" s="30"/>
      <c r="AF26" s="30"/>
      <c r="AG26" s="35"/>
      <c r="AH26" s="30"/>
      <c r="AI26" s="30"/>
      <c r="AJ26" s="30"/>
      <c r="AK26" s="30"/>
      <c r="AL26" s="30"/>
      <c r="AM26" s="35"/>
      <c r="AN26" s="30"/>
      <c r="AO26" s="30"/>
      <c r="AP26" s="30"/>
      <c r="AQ26" s="30"/>
      <c r="AR26" s="35"/>
      <c r="AS26" s="30"/>
      <c r="AT26" s="30"/>
      <c r="AU26" s="30"/>
      <c r="AV26" s="35"/>
      <c r="AW26" s="30"/>
    </row>
    <row r="27" spans="1:50" ht="35.25" customHeight="1" x14ac:dyDescent="0.25">
      <c r="B27" s="45"/>
      <c r="D27" s="50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6"/>
    </row>
    <row r="28" spans="1:50" ht="35.25" customHeight="1" x14ac:dyDescent="0.25">
      <c r="A28" s="3"/>
      <c r="B28" s="45"/>
      <c r="C28" s="3"/>
      <c r="D28" s="50"/>
      <c r="E28" s="3"/>
      <c r="F28" s="11" t="s">
        <v>24</v>
      </c>
      <c r="G28" s="12" t="s">
        <v>20</v>
      </c>
      <c r="I28" s="13"/>
      <c r="J28" s="32">
        <f>SUM(J26:K26)/SUM(J23:K23)</f>
        <v>1.9411098558189339</v>
      </c>
      <c r="K28" s="32"/>
      <c r="L28" s="33"/>
      <c r="M28" s="32">
        <f>SUM(M26:Q26)/SUM(M23:Q23)</f>
        <v>62.689957849584935</v>
      </c>
      <c r="N28" s="32"/>
      <c r="O28" s="32"/>
      <c r="P28" s="32"/>
      <c r="Q28" s="32"/>
      <c r="R28" s="33"/>
      <c r="S28" s="33"/>
      <c r="T28" s="32">
        <f>SUM(T26:V26)/SUM(T23:V23)</f>
        <v>0.84250999334976928</v>
      </c>
      <c r="U28" s="32"/>
      <c r="V28" s="32"/>
      <c r="W28" s="33"/>
      <c r="X28" s="32">
        <f>SUM(X26:AB26)/SUM(X23:AB23)</f>
        <v>227.22411639740946</v>
      </c>
      <c r="Y28" s="32"/>
      <c r="Z28" s="32"/>
      <c r="AA28" s="32"/>
      <c r="AB28" s="32"/>
      <c r="AD28" s="30"/>
      <c r="AE28" s="47">
        <f>ROUND(J28-VLOOKUP($F28,$F$10:$AB$19,J$9,0),3)</f>
        <v>-5.1829999999999998</v>
      </c>
      <c r="AF28" s="49"/>
      <c r="AG28" s="36"/>
      <c r="AH28" s="47">
        <f>ROUND(M28-VLOOKUP($F28,$F$10:$AB$19,M$9,0),3)</f>
        <v>56.557000000000002</v>
      </c>
      <c r="AI28" s="48"/>
      <c r="AJ28" s="48"/>
      <c r="AK28" s="48"/>
      <c r="AL28" s="49"/>
      <c r="AM28" s="36"/>
      <c r="AN28" s="36"/>
      <c r="AO28" s="47">
        <f>ROUND(T28-VLOOKUP($F28,$F$10:$AB$19,T$9,0),3)</f>
        <v>-4.7489999999999997</v>
      </c>
      <c r="AP28" s="48"/>
      <c r="AQ28" s="49"/>
      <c r="AR28" s="36"/>
      <c r="AS28" s="47">
        <f>ROUND(X28-VLOOKUP($F28,$F$10:$AB$19,X$9,0),3)</f>
        <v>221.101</v>
      </c>
      <c r="AT28" s="48"/>
      <c r="AU28" s="48"/>
      <c r="AV28" s="48"/>
      <c r="AW28" s="49"/>
    </row>
    <row r="29" spans="1:50" ht="35.25" customHeight="1" x14ac:dyDescent="0.25">
      <c r="A29" s="3"/>
      <c r="B29" s="45"/>
      <c r="C29" s="3"/>
      <c r="D29" s="50"/>
      <c r="E29" s="3"/>
      <c r="F29" s="1"/>
      <c r="G29" s="1"/>
      <c r="I29" s="1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D29" s="35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</row>
    <row r="30" spans="1:50" ht="35.25" customHeight="1" x14ac:dyDescent="0.25">
      <c r="A30" s="3"/>
      <c r="B30" s="46"/>
      <c r="C30" s="3"/>
      <c r="D30" s="50"/>
      <c r="E30" s="3"/>
      <c r="F30" s="11" t="s">
        <v>25</v>
      </c>
      <c r="G30" s="12" t="s">
        <v>20</v>
      </c>
      <c r="I30" s="13"/>
      <c r="J30" s="32">
        <f>SUM(J26:Q26)/SUM(J23:Q23)</f>
        <v>9.7077342098832133</v>
      </c>
      <c r="K30" s="32"/>
      <c r="L30" s="32"/>
      <c r="M30" s="32"/>
      <c r="N30" s="32"/>
      <c r="O30" s="32"/>
      <c r="P30" s="32"/>
      <c r="Q30" s="32"/>
      <c r="R30" s="33"/>
      <c r="S30" s="33"/>
      <c r="T30" s="32">
        <f>SUM(T26:AB26)/SUM(T23:AB23)</f>
        <v>10.134398879859821</v>
      </c>
      <c r="U30" s="32"/>
      <c r="V30" s="32"/>
      <c r="W30" s="32"/>
      <c r="X30" s="32"/>
      <c r="Y30" s="32"/>
      <c r="Z30" s="32"/>
      <c r="AA30" s="32"/>
      <c r="AB30" s="32"/>
      <c r="AD30" s="30"/>
      <c r="AE30" s="47">
        <f>ROUND(J30-VLOOKUP($F30,$F$10:$AB$19,J$9,0),3)</f>
        <v>3.42</v>
      </c>
      <c r="AF30" s="48"/>
      <c r="AG30" s="48"/>
      <c r="AH30" s="48"/>
      <c r="AI30" s="48"/>
      <c r="AJ30" s="48"/>
      <c r="AK30" s="48"/>
      <c r="AL30" s="49"/>
      <c r="AM30" s="36"/>
      <c r="AN30" s="36"/>
      <c r="AO30" s="47">
        <f>ROUND(T30-VLOOKUP($F30,$F$10:$AB$19,T$9,0),3)</f>
        <v>4.0579999999999998</v>
      </c>
      <c r="AP30" s="48"/>
      <c r="AQ30" s="48"/>
      <c r="AR30" s="48"/>
      <c r="AS30" s="48"/>
      <c r="AT30" s="48"/>
      <c r="AU30" s="48"/>
      <c r="AV30" s="48"/>
      <c r="AW30" s="49"/>
    </row>
    <row r="31" spans="1:50" ht="35.25" customHeight="1" x14ac:dyDescent="0.25">
      <c r="AD31" s="30"/>
      <c r="AE31" s="30"/>
      <c r="AF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</row>
    <row r="32" spans="1:50" ht="35.25" customHeight="1" x14ac:dyDescent="0.25">
      <c r="AD32" s="30"/>
      <c r="AE32" s="30"/>
      <c r="AF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</row>
    <row r="33" spans="2:49" ht="35.25" customHeight="1" x14ac:dyDescent="0.25">
      <c r="B33" s="44" t="s">
        <v>32</v>
      </c>
      <c r="D33" s="50" t="s">
        <v>34</v>
      </c>
      <c r="F33" s="2" t="s">
        <v>17</v>
      </c>
      <c r="I33" s="19"/>
      <c r="J33" s="15"/>
      <c r="K33" s="15"/>
      <c r="L33" s="15"/>
      <c r="M33" s="15"/>
      <c r="N33" s="15"/>
      <c r="O33" s="15"/>
      <c r="P33" s="15"/>
      <c r="Q33" s="15"/>
      <c r="R33" s="15"/>
      <c r="S33" s="19"/>
      <c r="T33" s="15"/>
      <c r="U33" s="15"/>
      <c r="V33" s="15"/>
      <c r="W33" s="15"/>
      <c r="X33" s="15"/>
      <c r="Y33" s="15"/>
      <c r="Z33" s="15"/>
      <c r="AA33" s="15"/>
      <c r="AB33" s="15"/>
      <c r="AD33" s="30"/>
      <c r="AE33" s="30"/>
      <c r="AF33" s="30"/>
      <c r="AH33" s="30"/>
      <c r="AI33" s="30"/>
      <c r="AJ33" s="30"/>
      <c r="AL33" s="30"/>
      <c r="AN33" s="30"/>
      <c r="AO33" s="30"/>
      <c r="AP33" s="30"/>
      <c r="AQ33" s="30"/>
      <c r="AS33" s="30"/>
      <c r="AT33" s="30"/>
      <c r="AU33" s="30"/>
      <c r="AW33" s="30"/>
    </row>
    <row r="34" spans="2:49" ht="35.25" customHeight="1" x14ac:dyDescent="0.25">
      <c r="B34" s="45"/>
      <c r="D34" s="50"/>
      <c r="F34" s="3" t="s">
        <v>19</v>
      </c>
      <c r="G34" s="3" t="s">
        <v>18</v>
      </c>
      <c r="I34" s="17">
        <f>INDEX([3]Wärmegestehungskosten!$K$5:$BZ$400,
MATCH($F34,[3]Wärmegestehungskosten!$J$5:$J$400,0),
MATCH(I$8,[3]Wärmegestehungskosten!$K$4:$BZ$4,0))</f>
        <v>19007.893347500001</v>
      </c>
      <c r="J34" s="16">
        <f>INDEX([3]Wärmegestehungskosten!$K$5:$BZ$400,
MATCH($F34,[3]Wärmegestehungskosten!$J$5:$J$400,0),
MATCH(J$8,[3]Wärmegestehungskosten!$K$4:$BZ$4,0))</f>
        <v>215.13077569399999</v>
      </c>
      <c r="K34" s="16">
        <f>INDEX([3]Wärmegestehungskosten!$K$5:$BZ$400,
MATCH($F34,[3]Wärmegestehungskosten!$J$5:$J$400,0),
MATCH(K$8,[3]Wärmegestehungskosten!$K$4:$BZ$4,0))</f>
        <v>2431.8150074300002</v>
      </c>
      <c r="L34" s="39"/>
      <c r="M34" s="16">
        <f>INDEX([3]Wärmegestehungskosten!$K$5:$BZ$400,
MATCH($F34,[3]Wärmegestehungskosten!$J$5:$J$400,0),
MATCH(M$8,[3]Wärmegestehungskosten!$K$4:$BZ$4,0))</f>
        <v>0</v>
      </c>
      <c r="N34" s="16">
        <f>INDEX([3]Wärmegestehungskosten!$K$5:$BZ$400,
MATCH($F34,[3]Wärmegestehungskosten!$J$5:$J$400,0),
MATCH(N$8,[3]Wärmegestehungskosten!$K$4:$BZ$4,0))</f>
        <v>14247.378000000001</v>
      </c>
      <c r="O34" s="16">
        <f>INDEX([3]Wärmegestehungskosten!$K$5:$BZ$400,
MATCH($F34,[3]Wärmegestehungskosten!$J$5:$J$400,0),
MATCH(O$8,[3]Wärmegestehungskosten!$K$4:$BZ$4,0))</f>
        <v>0</v>
      </c>
      <c r="P34" s="39"/>
      <c r="Q34" s="16">
        <f>INDEX([3]Wärmegestehungskosten!$K$5:$BZ$400,
MATCH($F34,[3]Wärmegestehungskosten!$J$5:$J$400,0),
MATCH(Q$8,[3]Wärmegestehungskosten!$K$4:$BZ$4,0))</f>
        <v>0</v>
      </c>
      <c r="R34" s="39"/>
      <c r="S34" s="16">
        <f>INDEX([3]Wärmegestehungskosten!$K$5:$BZ$400,
MATCH($F34,[3]Wärmegestehungskosten!$J$5:$J$400,0),
MATCH(S$8,[3]Wärmegestehungskosten!$K$4:$BZ$4,0))</f>
        <v>109457.70683</v>
      </c>
      <c r="T34" s="16">
        <f>INDEX([3]Wärmegestehungskosten!$K$5:$BZ$400,
MATCH($F34,[3]Wärmegestehungskosten!$J$5:$J$400,0),
MATCH(T$8,[3]Wärmegestehungskosten!$K$4:$BZ$4,0))</f>
        <v>1423.008</v>
      </c>
      <c r="U34" s="16">
        <f>INDEX([3]Wärmegestehungskosten!$K$5:$BZ$400,
MATCH($F34,[3]Wärmegestehungskosten!$J$5:$J$400,0),
MATCH(U$8,[3]Wärmegestehungskosten!$K$4:$BZ$4,0))</f>
        <v>1273.68</v>
      </c>
      <c r="V34" s="16">
        <f>INDEX([3]Wärmegestehungskosten!$K$5:$BZ$400,
MATCH($F34,[3]Wärmegestehungskosten!$J$5:$J$400,0),
MATCH(V$8,[3]Wärmegestehungskosten!$K$4:$BZ$4,0))</f>
        <v>1273.68</v>
      </c>
      <c r="W34" s="39"/>
      <c r="X34" s="16">
        <f>INDEX([3]Wärmegestehungskosten!$K$5:$BZ$400,
MATCH($F34,[3]Wärmegestehungskosten!$J$5:$J$400,0),
MATCH(X$8,[3]Wärmegestehungskosten!$K$4:$BZ$4,0))</f>
        <v>41059.417999999998</v>
      </c>
      <c r="Y34" s="16">
        <f>INDEX([3]Wärmegestehungskosten!$K$5:$BZ$400,
MATCH($F34,[3]Wärmegestehungskosten!$J$5:$J$400,0),
MATCH(Y$8,[3]Wärmegestehungskosten!$K$4:$BZ$4,0))</f>
        <v>0</v>
      </c>
      <c r="Z34" s="16">
        <f>INDEX([3]Wärmegestehungskosten!$K$5:$BZ$400,
MATCH($F34,[3]Wärmegestehungskosten!$J$5:$J$400,0),
MATCH(Z$8,[3]Wärmegestehungskosten!$K$4:$BZ$4,0))</f>
        <v>9.1720000000000006</v>
      </c>
      <c r="AA34" s="39"/>
      <c r="AB34" s="16">
        <f>INDEX([3]Wärmegestehungskosten!$K$5:$BZ$400,
MATCH($F34,[3]Wärmegestehungskosten!$J$5:$J$400,0),
MATCH(AB$8,[3]Wärmegestehungskosten!$K$4:$BZ$4,0))</f>
        <v>0</v>
      </c>
      <c r="AC34" s="55">
        <f>SUM(I34:AB34)</f>
        <v>190398.88196062398</v>
      </c>
      <c r="AD34" s="25">
        <f t="shared" ref="AD34:AF35" si="33">ROUND(I34-VLOOKUP($F34,$F$10:$AB$19,I$9,0),3)</f>
        <v>0</v>
      </c>
      <c r="AE34" s="26">
        <f t="shared" si="33"/>
        <v>0</v>
      </c>
      <c r="AF34" s="26">
        <f t="shared" si="33"/>
        <v>0</v>
      </c>
      <c r="AG34" s="27"/>
      <c r="AH34" s="26">
        <f t="shared" ref="AH34:AJ35" si="34">ROUND(M34-VLOOKUP($F34,$F$10:$AB$19,M$9,0),3)</f>
        <v>0</v>
      </c>
      <c r="AI34" s="26">
        <f t="shared" si="34"/>
        <v>0</v>
      </c>
      <c r="AJ34" s="26">
        <f t="shared" si="34"/>
        <v>0</v>
      </c>
      <c r="AK34" s="27"/>
      <c r="AL34" s="26">
        <f>ROUND(Q34-VLOOKUP($F34,$F$10:$AB$19,Q$9,0),3)</f>
        <v>0</v>
      </c>
      <c r="AM34" s="27"/>
      <c r="AN34" s="25">
        <f t="shared" ref="AN34:AQ35" si="35">ROUND(S34-VLOOKUP($F34,$F$10:$AB$19,S$9,0),3)</f>
        <v>0</v>
      </c>
      <c r="AO34" s="26">
        <f t="shared" si="35"/>
        <v>0</v>
      </c>
      <c r="AP34" s="26">
        <f t="shared" si="35"/>
        <v>0</v>
      </c>
      <c r="AQ34" s="26">
        <f t="shared" si="35"/>
        <v>0</v>
      </c>
      <c r="AR34" s="27"/>
      <c r="AS34" s="26">
        <f t="shared" ref="AS34:AU35" si="36">ROUND(X34-VLOOKUP($F34,$F$10:$AB$19,X$9,0),3)</f>
        <v>0</v>
      </c>
      <c r="AT34" s="26">
        <f t="shared" si="36"/>
        <v>0</v>
      </c>
      <c r="AU34" s="26">
        <f t="shared" si="36"/>
        <v>0</v>
      </c>
      <c r="AV34" s="27"/>
      <c r="AW34" s="26">
        <f>ROUND(AB34-VLOOKUP($F34,$F$10:$AB$19,AB$9,0),3)</f>
        <v>0</v>
      </c>
    </row>
    <row r="35" spans="2:49" ht="35.25" customHeight="1" x14ac:dyDescent="0.25">
      <c r="B35" s="45"/>
      <c r="D35" s="50"/>
      <c r="F35" s="3" t="s">
        <v>36</v>
      </c>
      <c r="G35" s="3" t="s">
        <v>37</v>
      </c>
      <c r="I35" s="41">
        <f>INDEX([3]Wärmegestehungskosten!$K$5:$BZ$400,
MATCH($F35,[3]Wärmegestehungskosten!$J$5:$J$400,0),
MATCH(I$8,[3]Wärmegestehungskosten!$K$4:$BZ$4,0))</f>
        <v>6842.2942215622752</v>
      </c>
      <c r="J35" s="42">
        <f>INDEX([3]Wärmegestehungskosten!$K$5:$BZ$400,
MATCH($F35,[3]Wärmegestehungskosten!$J$5:$J$400,0),
MATCH(J$8,[3]Wärmegestehungskosten!$K$4:$BZ$4,0))</f>
        <v>4775.2512601275057</v>
      </c>
      <c r="K35" s="42">
        <f>INDEX([3]Wärmegestehungskosten!$K$5:$BZ$400,
MATCH($F35,[3]Wärmegestehungskosten!$J$5:$J$400,0),
MATCH(K$8,[3]Wärmegestehungskosten!$K$4:$BZ$4,0))</f>
        <v>4939.6242569966762</v>
      </c>
      <c r="L35" s="43"/>
      <c r="M35" s="42">
        <f>INDEX([3]Wärmegestehungskosten!$K$5:$BZ$400,
MATCH($F35,[3]Wärmegestehungskosten!$J$5:$J$400,0),
MATCH(M$8,[3]Wärmegestehungskosten!$K$4:$BZ$4,0))</f>
        <v>0</v>
      </c>
      <c r="N35" s="42">
        <f>INDEX([3]Wärmegestehungskosten!$K$5:$BZ$400,
MATCH($F35,[3]Wärmegestehungskosten!$J$5:$J$400,0),
MATCH(N$8,[3]Wärmegestehungskosten!$K$4:$BZ$4,0))</f>
        <v>1423.0961163202132</v>
      </c>
      <c r="O35" s="42">
        <f>INDEX([3]Wärmegestehungskosten!$K$5:$BZ$400,
MATCH($F35,[3]Wärmegestehungskosten!$J$5:$J$400,0),
MATCH(O$8,[3]Wärmegestehungskosten!$K$4:$BZ$4,0))</f>
        <v>0</v>
      </c>
      <c r="P35" s="43"/>
      <c r="Q35" s="42">
        <f>INDEX([3]Wärmegestehungskosten!$K$5:$BZ$400,
MATCH($F35,[3]Wärmegestehungskosten!$J$5:$J$400,0),
MATCH(Q$8,[3]Wärmegestehungskosten!$K$4:$BZ$4,0))</f>
        <v>0</v>
      </c>
      <c r="R35" s="43"/>
      <c r="S35" s="42">
        <f>INDEX([3]Wärmegestehungskosten!$K$5:$BZ$400,
MATCH($F35,[3]Wärmegestehungskosten!$J$5:$J$400,0),
MATCH(S$8,[3]Wärmegestehungskosten!$K$4:$BZ$4,0))</f>
        <v>5949.4350924013479</v>
      </c>
      <c r="T35" s="42">
        <f>INDEX([3]Wärmegestehungskosten!$K$5:$BZ$400,
MATCH($F35,[3]Wärmegestehungskosten!$J$5:$J$400,0),
MATCH(T$8,[3]Wärmegestehungskosten!$K$4:$BZ$4,0))</f>
        <v>8784</v>
      </c>
      <c r="U35" s="42">
        <f>INDEX([3]Wärmegestehungskosten!$K$5:$BZ$400,
MATCH($F35,[3]Wärmegestehungskosten!$J$5:$J$400,0),
MATCH(U$8,[3]Wärmegestehungskosten!$K$4:$BZ$4,0))</f>
        <v>8784.0000000000018</v>
      </c>
      <c r="V35" s="42">
        <f>INDEX([3]Wärmegestehungskosten!$K$5:$BZ$400,
MATCH($F35,[3]Wärmegestehungskosten!$J$5:$J$400,0),
MATCH(V$8,[3]Wärmegestehungskosten!$K$4:$BZ$4,0))</f>
        <v>8784.0000000000018</v>
      </c>
      <c r="W35" s="43"/>
      <c r="X35" s="42">
        <f>INDEX([3]Wärmegestehungskosten!$K$5:$BZ$400,
MATCH($F35,[3]Wärmegestehungskosten!$J$5:$J$400,0),
MATCH(X$8,[3]Wärmegestehungskosten!$K$4:$BZ$4,0))</f>
        <v>1121.8420218579233</v>
      </c>
      <c r="Y35" s="42">
        <f>INDEX([3]Wärmegestehungskosten!$K$5:$BZ$400,
MATCH($F35,[3]Wärmegestehungskosten!$J$5:$J$400,0),
MATCH(Y$8,[3]Wärmegestehungskosten!$K$4:$BZ$4,0))</f>
        <v>0</v>
      </c>
      <c r="Z35" s="42">
        <f>INDEX([3]Wärmegestehungskosten!$K$5:$BZ$400,
MATCH($F35,[3]Wärmegestehungskosten!$J$5:$J$400,0),
MATCH(Z$8,[3]Wärmegestehungskosten!$K$4:$BZ$4,0))</f>
        <v>3.9002394275850092</v>
      </c>
      <c r="AA35" s="43"/>
      <c r="AB35" s="42">
        <f>INDEX([3]Wärmegestehungskosten!$K$5:$BZ$400,
MATCH($F35,[3]Wärmegestehungskosten!$J$5:$J$400,0),
MATCH(AB$8,[3]Wärmegestehungskosten!$K$4:$BZ$4,0))</f>
        <v>0</v>
      </c>
      <c r="AD35" s="25">
        <f t="shared" si="33"/>
        <v>0</v>
      </c>
      <c r="AE35" s="26">
        <f t="shared" si="33"/>
        <v>0</v>
      </c>
      <c r="AF35" s="26">
        <f t="shared" si="33"/>
        <v>0</v>
      </c>
      <c r="AG35" s="27"/>
      <c r="AH35" s="26">
        <f t="shared" si="34"/>
        <v>0</v>
      </c>
      <c r="AI35" s="26">
        <f t="shared" si="34"/>
        <v>0</v>
      </c>
      <c r="AJ35" s="26">
        <f t="shared" si="34"/>
        <v>0</v>
      </c>
      <c r="AK35" s="27"/>
      <c r="AL35" s="26">
        <f>ROUND(Q35-VLOOKUP($F35,$F$10:$AB$19,Q$9,0),3)</f>
        <v>0</v>
      </c>
      <c r="AM35" s="27"/>
      <c r="AN35" s="25">
        <f t="shared" si="35"/>
        <v>0</v>
      </c>
      <c r="AO35" s="26">
        <f t="shared" si="35"/>
        <v>0</v>
      </c>
      <c r="AP35" s="26">
        <f t="shared" si="35"/>
        <v>0</v>
      </c>
      <c r="AQ35" s="26">
        <f t="shared" si="35"/>
        <v>0</v>
      </c>
      <c r="AR35" s="27"/>
      <c r="AS35" s="26">
        <f t="shared" si="36"/>
        <v>0</v>
      </c>
      <c r="AT35" s="26">
        <f t="shared" si="36"/>
        <v>0</v>
      </c>
      <c r="AU35" s="26">
        <f t="shared" si="36"/>
        <v>0</v>
      </c>
      <c r="AV35" s="27"/>
      <c r="AW35" s="26">
        <f>ROUND(AB35-VLOOKUP($F35,$F$10:$AB$19,AB$9,0),3)</f>
        <v>0</v>
      </c>
    </row>
    <row r="36" spans="2:49" ht="35.25" customHeight="1" x14ac:dyDescent="0.25">
      <c r="B36" s="45"/>
      <c r="D36" s="50"/>
      <c r="I36" s="18"/>
      <c r="J36" s="13"/>
      <c r="K36" s="13"/>
      <c r="L36" s="13"/>
      <c r="M36" s="13"/>
      <c r="N36" s="13"/>
      <c r="O36" s="13"/>
      <c r="P36" s="13"/>
      <c r="Q36" s="13"/>
      <c r="R36" s="13"/>
      <c r="S36" s="18"/>
      <c r="T36" s="13"/>
      <c r="U36" s="13"/>
      <c r="V36" s="13"/>
      <c r="W36" s="13"/>
      <c r="X36" s="13"/>
      <c r="Y36" s="13"/>
      <c r="Z36" s="13"/>
      <c r="AA36" s="13"/>
      <c r="AB36" s="13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</row>
    <row r="37" spans="2:49" ht="35.25" customHeight="1" x14ac:dyDescent="0.25">
      <c r="B37" s="45"/>
      <c r="D37" s="50"/>
      <c r="F37" s="11" t="s">
        <v>21</v>
      </c>
      <c r="G37" s="12" t="s">
        <v>20</v>
      </c>
      <c r="I37" s="17">
        <f>INDEX([3]Wärmegestehungskosten!$K$5:$BZ$400,
MATCH($F37,[3]Wärmegestehungskosten!$J$5:$J$400,0),
MATCH(I$8,[3]Wärmegestehungskosten!$K$4:$BZ$4,0))</f>
        <v>-4.4503203538723444</v>
      </c>
      <c r="J37" s="31">
        <f>INDEX([3]Wärmegestehungskosten!$K$5:$BZ$400,
MATCH($F37,[3]Wärmegestehungskosten!$J$5:$J$400,0),
MATCH(J$8,[3]Wärmegestehungskosten!$K$4:$BZ$4,0))</f>
        <v>8.8082937130793297</v>
      </c>
      <c r="K37" s="31">
        <f>INDEX([3]Wärmegestehungskosten!$K$5:$BZ$400,
MATCH($F37,[3]Wärmegestehungskosten!$J$5:$J$400,0),
MATCH(K$8,[3]Wärmegestehungskosten!$K$4:$BZ$4,0))</f>
        <v>6.9753272775609139</v>
      </c>
      <c r="L37" s="13"/>
      <c r="M37" s="31">
        <f>INDEX([3]Wärmegestehungskosten!$K$5:$BZ$400,
MATCH($F37,[3]Wärmegestehungskosten!$J$5:$J$400,0),
MATCH(M$8,[3]Wärmegestehungskosten!$K$4:$BZ$4,0))</f>
        <v>0</v>
      </c>
      <c r="N37" s="31">
        <f>INDEX([3]Wärmegestehungskosten!$K$5:$BZ$400,
MATCH($F37,[3]Wärmegestehungskosten!$J$5:$J$400,0),
MATCH(N$8,[3]Wärmegestehungskosten!$K$4:$BZ$4,0))</f>
        <v>6.132837330900295</v>
      </c>
      <c r="O37" s="31">
        <f>INDEX([3]Wärmegestehungskosten!$K$5:$BZ$400,
MATCH($F37,[3]Wärmegestehungskosten!$J$5:$J$400,0),
MATCH(O$8,[3]Wärmegestehungskosten!$K$4:$BZ$4,0))</f>
        <v>0</v>
      </c>
      <c r="P37" s="13"/>
      <c r="Q37" s="31">
        <f>INDEX([3]Wärmegestehungskosten!$K$5:$BZ$400,
MATCH($F37,[3]Wärmegestehungskosten!$J$5:$J$400,0),
MATCH(Q$8,[3]Wärmegestehungskosten!$K$4:$BZ$4,0))</f>
        <v>0</v>
      </c>
      <c r="R37" s="13"/>
      <c r="S37" s="17">
        <f>INDEX([3]Wärmegestehungskosten!$K$5:$BZ$400,
MATCH($F37,[3]Wärmegestehungskosten!$J$5:$J$400,0),
MATCH(S$8,[3]Wärmegestehungskosten!$K$4:$BZ$4,0))</f>
        <v>-4.3827271029431492</v>
      </c>
      <c r="T37" s="31">
        <f>INDEX([3]Wärmegestehungskosten!$K$5:$BZ$400,
MATCH($F37,[3]Wärmegestehungskosten!$J$5:$J$400,0),
MATCH(T$8,[3]Wärmegestehungskosten!$K$4:$BZ$4,0))</f>
        <v>5.4823265995973509</v>
      </c>
      <c r="U37" s="31">
        <f>INDEX([3]Wärmegestehungskosten!$K$5:$BZ$400,
MATCH($F37,[3]Wärmegestehungskosten!$J$5:$J$400,0),
MATCH(U$8,[3]Wärmegestehungskosten!$K$4:$BZ$4,0))</f>
        <v>5.6526545461152002</v>
      </c>
      <c r="V37" s="31">
        <f>INDEX([3]Wärmegestehungskosten!$K$5:$BZ$400,
MATCH($F37,[3]Wärmegestehungskosten!$J$5:$J$400,0),
MATCH(V$8,[3]Wärmegestehungskosten!$K$4:$BZ$4,0))</f>
        <v>5.6526545461152002</v>
      </c>
      <c r="W37" s="13"/>
      <c r="X37" s="31">
        <f>INDEX([3]Wärmegestehungskosten!$K$5:$BZ$400,
MATCH($F37,[3]Wärmegestehungskosten!$J$5:$J$400,0),
MATCH(X$8,[3]Wärmegestehungskosten!$K$4:$BZ$4,0))</f>
        <v>5.9499077146302763</v>
      </c>
      <c r="Y37" s="31">
        <f>INDEX([3]Wärmegestehungskosten!$K$5:$BZ$400,
MATCH($F37,[3]Wärmegestehungskosten!$J$5:$J$400,0),
MATCH(Y$8,[3]Wärmegestehungskosten!$K$4:$BZ$4,0))</f>
        <v>0</v>
      </c>
      <c r="Z37" s="31">
        <f>INDEX([3]Wärmegestehungskosten!$K$5:$BZ$400,
MATCH($F37,[3]Wärmegestehungskosten!$J$5:$J$400,0),
MATCH(Z$8,[3]Wärmegestehungskosten!$K$4:$BZ$4,0))</f>
        <v>780.4227308052341</v>
      </c>
      <c r="AA37" s="13"/>
      <c r="AB37" s="31">
        <f>INDEX([3]Wärmegestehungskosten!$K$5:$BZ$400,
MATCH($F37,[3]Wärmegestehungskosten!$J$5:$J$400,0),
MATCH(AB$8,[3]Wärmegestehungskosten!$K$4:$BZ$4,0))</f>
        <v>0</v>
      </c>
      <c r="AD37" s="29">
        <f>ROUND(I37-VLOOKUP($F37,$F$10:$AB$19,I$9,0),3)</f>
        <v>-4.45</v>
      </c>
      <c r="AE37" s="29">
        <f>ROUND(J37-VLOOKUP($F37,$F$10:$AB$19,J$9,0),3)</f>
        <v>0</v>
      </c>
      <c r="AF37" s="29">
        <f>ROUND(K37-VLOOKUP($F37,$F$10:$AB$19,K$9,0),3)</f>
        <v>0</v>
      </c>
      <c r="AG37" s="27"/>
      <c r="AH37" s="29">
        <f>ROUND(M37-VLOOKUP($F37,$F$10:$AB$19,M$9,0),3)</f>
        <v>0</v>
      </c>
      <c r="AI37" s="29">
        <f>ROUND(N37-VLOOKUP($F37,$F$10:$AB$19,N$9,0),3)</f>
        <v>0</v>
      </c>
      <c r="AJ37" s="29">
        <f>ROUND(O37-VLOOKUP($F37,$F$10:$AB$19,O$9,0),3)</f>
        <v>0</v>
      </c>
      <c r="AK37" s="27"/>
      <c r="AL37" s="29">
        <f>ROUND(Q37-VLOOKUP($F37,$F$10:$AB$19,Q$9,0),3)</f>
        <v>0</v>
      </c>
      <c r="AM37" s="27"/>
      <c r="AN37" s="29">
        <f>ROUND(S37-VLOOKUP($F37,$F$10:$AB$19,S$9,0),3)</f>
        <v>-4.383</v>
      </c>
      <c r="AO37" s="29">
        <f>ROUND(T37-VLOOKUP($F37,$F$10:$AB$19,T$9,0),3)</f>
        <v>0</v>
      </c>
      <c r="AP37" s="29">
        <f>ROUND(U37-VLOOKUP($F37,$F$10:$AB$19,U$9,0),3)</f>
        <v>0</v>
      </c>
      <c r="AQ37" s="29">
        <f>ROUND(V37-VLOOKUP($F37,$F$10:$AB$19,V$9,0),3)</f>
        <v>0</v>
      </c>
      <c r="AR37" s="27"/>
      <c r="AS37" s="29">
        <f>ROUND(X37-VLOOKUP($F37,$F$10:$AB$19,X$9,0),3)</f>
        <v>0</v>
      </c>
      <c r="AT37" s="29">
        <f>ROUND(Y37-VLOOKUP($F37,$F$10:$AB$19,Y$9,0),3)</f>
        <v>0</v>
      </c>
      <c r="AU37" s="29">
        <f>ROUND(Z37-VLOOKUP($F37,$F$10:$AB$19,Z$9,0),3)</f>
        <v>0</v>
      </c>
      <c r="AV37" s="27"/>
      <c r="AW37" s="29">
        <f>ROUND(AB37-VLOOKUP($F37,$F$10:$AB$19,AB$9,0),3)</f>
        <v>0</v>
      </c>
    </row>
    <row r="38" spans="2:49" ht="35.25" customHeight="1" x14ac:dyDescent="0.25">
      <c r="B38" s="45"/>
      <c r="D38" s="50"/>
      <c r="F38" s="6" t="s">
        <v>22</v>
      </c>
      <c r="G38" s="3" t="s">
        <v>23</v>
      </c>
      <c r="I38" s="14">
        <f t="shared" ref="I38" si="37">I37*I34</f>
        <v>-84591.214648613983</v>
      </c>
      <c r="J38" s="14">
        <f t="shared" ref="J38" si="38">J37*J34</f>
        <v>1894.9350590353397</v>
      </c>
      <c r="K38" s="14">
        <f>K37*K34</f>
        <v>16962.705555308476</v>
      </c>
      <c r="L38" s="13"/>
      <c r="M38" s="14">
        <f t="shared" ref="M38" si="39">M37*M34</f>
        <v>0</v>
      </c>
      <c r="N38" s="14">
        <f t="shared" ref="N38" si="40">N37*N34</f>
        <v>87376.851665847586</v>
      </c>
      <c r="O38" s="14">
        <f t="shared" ref="O38" si="41">O37*O34</f>
        <v>0</v>
      </c>
      <c r="P38" s="13"/>
      <c r="Q38" s="14">
        <f t="shared" ref="Q38" si="42">Q37*Q34</f>
        <v>0</v>
      </c>
      <c r="R38" s="13"/>
      <c r="S38" s="14">
        <f t="shared" ref="S38" si="43">S37*S34</f>
        <v>-479723.25834984641</v>
      </c>
      <c r="T38" s="14">
        <f t="shared" ref="T38" si="44">T37*T34</f>
        <v>7801.3946098398274</v>
      </c>
      <c r="U38" s="14">
        <f t="shared" ref="U38" si="45">U37*U34</f>
        <v>7199.673042296009</v>
      </c>
      <c r="V38" s="14">
        <f t="shared" ref="V38" si="46">V37*V34</f>
        <v>7199.673042296009</v>
      </c>
      <c r="W38" s="13"/>
      <c r="X38" s="14">
        <f t="shared" ref="X38" si="47">X37*X34</f>
        <v>244299.74791642922</v>
      </c>
      <c r="Y38" s="14">
        <f t="shared" ref="Y38" si="48">Y37*Y34</f>
        <v>0</v>
      </c>
      <c r="Z38" s="14">
        <f t="shared" ref="Z38" si="49">Z37*Z34</f>
        <v>7158.0372869456078</v>
      </c>
      <c r="AA38" s="13"/>
      <c r="AB38" s="14">
        <f t="shared" ref="AB38" si="50">AB37*AB34</f>
        <v>0</v>
      </c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</row>
    <row r="39" spans="2:49" ht="35.25" customHeight="1" x14ac:dyDescent="0.25">
      <c r="B39" s="45"/>
      <c r="D39" s="50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</row>
    <row r="40" spans="2:49" ht="35.25" customHeight="1" x14ac:dyDescent="0.25">
      <c r="B40" s="45"/>
      <c r="D40" s="50"/>
      <c r="E40" s="3"/>
      <c r="F40" s="11" t="s">
        <v>24</v>
      </c>
      <c r="G40" s="12" t="s">
        <v>20</v>
      </c>
      <c r="I40" s="13"/>
      <c r="J40" s="32">
        <f>SUM(J38:K38)/SUM(J34:K34)</f>
        <v>7.1243018026940828</v>
      </c>
      <c r="K40" s="32"/>
      <c r="L40" s="33"/>
      <c r="M40" s="32">
        <f>SUM(M38:Q38)/SUM(M34:Q34)</f>
        <v>6.132837330900295</v>
      </c>
      <c r="N40" s="32"/>
      <c r="O40" s="32"/>
      <c r="P40" s="32"/>
      <c r="Q40" s="32"/>
      <c r="R40" s="33"/>
      <c r="S40" s="33"/>
      <c r="T40" s="32">
        <f>SUM(T38:V38)/SUM(T34:V34)</f>
        <v>5.5916078042216348</v>
      </c>
      <c r="U40" s="32"/>
      <c r="V40" s="32"/>
      <c r="W40" s="33"/>
      <c r="X40" s="32">
        <f>SUM(X38:AB38)/SUM(X34:AB34)</f>
        <v>6.1228735927718692</v>
      </c>
      <c r="Y40" s="32"/>
      <c r="Z40" s="32"/>
      <c r="AA40" s="32"/>
      <c r="AB40" s="32"/>
      <c r="AD40" s="30"/>
      <c r="AE40" s="47">
        <f>ROUND(J40-VLOOKUP($F40,$F$10:$AB$19,J$9,0),3)</f>
        <v>0</v>
      </c>
      <c r="AF40" s="49"/>
      <c r="AH40" s="47">
        <f>ROUND(M40-VLOOKUP($F40,$F$10:$AB$19,M$9,0),3)</f>
        <v>0</v>
      </c>
      <c r="AI40" s="48"/>
      <c r="AJ40" s="48"/>
      <c r="AK40" s="48"/>
      <c r="AL40" s="49"/>
      <c r="AO40" s="47">
        <f>ROUND(T40-VLOOKUP($F40,$F$10:$AB$19,T$9,0),3)</f>
        <v>0</v>
      </c>
      <c r="AP40" s="48"/>
      <c r="AQ40" s="49"/>
      <c r="AS40" s="47">
        <f>ROUND(X40-VLOOKUP($F40,$F$10:$AB$19,X$9,0),3)</f>
        <v>0</v>
      </c>
      <c r="AT40" s="48"/>
      <c r="AU40" s="48"/>
      <c r="AV40" s="48"/>
      <c r="AW40" s="49"/>
    </row>
    <row r="41" spans="2:49" ht="35.25" customHeight="1" x14ac:dyDescent="0.25">
      <c r="B41" s="45"/>
      <c r="D41" s="50"/>
      <c r="E41" s="3"/>
      <c r="F41" s="1"/>
      <c r="G41" s="1"/>
      <c r="I41" s="1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D41" s="30"/>
    </row>
    <row r="42" spans="2:49" ht="35.25" customHeight="1" x14ac:dyDescent="0.25">
      <c r="B42" s="45"/>
      <c r="D42" s="50"/>
      <c r="E42" s="3"/>
      <c r="F42" s="11" t="s">
        <v>25</v>
      </c>
      <c r="G42" s="12" t="s">
        <v>20</v>
      </c>
      <c r="I42" s="13"/>
      <c r="J42" s="32">
        <f>SUM(J38:Q38)/SUM(J34:Q34)</f>
        <v>6.2881766470174236</v>
      </c>
      <c r="K42" s="32"/>
      <c r="L42" s="32"/>
      <c r="M42" s="32"/>
      <c r="N42" s="32"/>
      <c r="O42" s="32"/>
      <c r="P42" s="32"/>
      <c r="Q42" s="32"/>
      <c r="R42" s="33"/>
      <c r="S42" s="33"/>
      <c r="T42" s="32">
        <f>SUM(T38:AB38)/SUM(T34:AB34)</f>
        <v>6.0760403448456044</v>
      </c>
      <c r="U42" s="32"/>
      <c r="V42" s="32"/>
      <c r="W42" s="32"/>
      <c r="X42" s="32"/>
      <c r="Y42" s="32"/>
      <c r="Z42" s="32"/>
      <c r="AA42" s="32"/>
      <c r="AB42" s="32"/>
      <c r="AD42" s="30"/>
      <c r="AE42" s="47">
        <f>ROUND(J42-VLOOKUP($F42,$F$10:$AB$19,J$9,0),3)</f>
        <v>0</v>
      </c>
      <c r="AF42" s="48"/>
      <c r="AG42" s="48"/>
      <c r="AH42" s="48"/>
      <c r="AI42" s="48"/>
      <c r="AJ42" s="48"/>
      <c r="AK42" s="48"/>
      <c r="AL42" s="49"/>
      <c r="AO42" s="47">
        <f>ROUND(T42-VLOOKUP($F42,$F$10:$AB$19,T$9,0),3)</f>
        <v>0</v>
      </c>
      <c r="AP42" s="48"/>
      <c r="AQ42" s="48"/>
      <c r="AR42" s="48"/>
      <c r="AS42" s="48"/>
      <c r="AT42" s="48"/>
      <c r="AU42" s="48"/>
      <c r="AV42" s="48"/>
      <c r="AW42" s="49"/>
    </row>
    <row r="43" spans="2:49" s="6" customFormat="1" ht="35.25" customHeight="1" x14ac:dyDescent="0.25">
      <c r="B43" s="45"/>
      <c r="I43" s="19"/>
      <c r="J43" s="15"/>
      <c r="K43" s="15"/>
      <c r="L43" s="15"/>
      <c r="M43" s="15"/>
      <c r="N43" s="15"/>
      <c r="O43" s="15"/>
      <c r="P43" s="15"/>
      <c r="Q43" s="15"/>
      <c r="R43" s="15"/>
      <c r="S43" s="19"/>
      <c r="T43" s="15"/>
      <c r="U43" s="15"/>
      <c r="V43" s="15"/>
      <c r="W43" s="15"/>
      <c r="X43" s="15"/>
      <c r="Y43" s="15"/>
      <c r="Z43" s="15"/>
      <c r="AA43" s="15"/>
      <c r="AB43" s="15"/>
    </row>
    <row r="44" spans="2:49" ht="35.25" customHeight="1" x14ac:dyDescent="0.25">
      <c r="B44" s="45"/>
      <c r="D44" s="50" t="s">
        <v>35</v>
      </c>
      <c r="F44" s="2" t="s">
        <v>17</v>
      </c>
      <c r="I44" s="19"/>
      <c r="J44" s="15"/>
      <c r="K44" s="15"/>
      <c r="L44" s="15"/>
      <c r="M44" s="15"/>
      <c r="N44" s="15"/>
      <c r="O44" s="15"/>
      <c r="P44" s="15"/>
      <c r="Q44" s="15"/>
      <c r="R44" s="15"/>
      <c r="S44" s="19"/>
      <c r="T44" s="15"/>
      <c r="U44" s="15"/>
      <c r="V44" s="15"/>
      <c r="W44" s="15"/>
      <c r="X44" s="15"/>
      <c r="Y44" s="15"/>
      <c r="Z44" s="15"/>
      <c r="AA44" s="15"/>
      <c r="AB44" s="15"/>
      <c r="AD44" s="30"/>
      <c r="AE44" s="30"/>
      <c r="AF44" s="30"/>
      <c r="AH44" s="30"/>
      <c r="AI44" s="30"/>
      <c r="AJ44" s="30"/>
      <c r="AL44" s="30"/>
      <c r="AN44" s="30"/>
      <c r="AO44" s="30"/>
      <c r="AP44" s="30"/>
      <c r="AQ44" s="30"/>
      <c r="AS44" s="30"/>
      <c r="AT44" s="30"/>
      <c r="AU44" s="30"/>
      <c r="AW44" s="30"/>
    </row>
    <row r="45" spans="2:49" ht="35.25" customHeight="1" x14ac:dyDescent="0.25">
      <c r="B45" s="45"/>
      <c r="D45" s="50"/>
      <c r="F45" s="3" t="s">
        <v>19</v>
      </c>
      <c r="G45" s="3" t="s">
        <v>18</v>
      </c>
      <c r="I45" s="17">
        <f>INDEX([4]Wärmegestehungskosten!$K$5:$BZ$400,
MATCH($F45,[4]Wärmegestehungskosten!$J$5:$J$400,0),
MATCH(I$8,[4]Wärmegestehungskosten!$K$4:$BZ$4,0))</f>
        <v>18915.749308800001</v>
      </c>
      <c r="J45" s="16">
        <f>INDEX([4]Wärmegestehungskosten!$K$5:$BZ$400,
MATCH($F45,[4]Wärmegestehungskosten!$J$5:$J$400,0),
MATCH(J$8,[4]Wärmegestehungskosten!$K$4:$BZ$4,0))</f>
        <v>210.75295333</v>
      </c>
      <c r="K45" s="16">
        <f>INDEX([4]Wärmegestehungskosten!$K$5:$BZ$400,
MATCH($F45,[4]Wärmegestehungskosten!$J$5:$J$400,0),
MATCH(K$8,[4]Wärmegestehungskosten!$K$4:$BZ$4,0))</f>
        <v>2401.0718085899998</v>
      </c>
      <c r="L45" s="39"/>
      <c r="M45" s="16">
        <f>INDEX([4]Wärmegestehungskosten!$K$5:$BZ$400,
MATCH($F45,[4]Wärmegestehungskosten!$J$5:$J$400,0),
MATCH(M$8,[4]Wärmegestehungskosten!$K$4:$BZ$4,0))</f>
        <v>0</v>
      </c>
      <c r="N45" s="16">
        <f>INDEX([4]Wärmegestehungskosten!$K$5:$BZ$400,
MATCH($F45,[4]Wärmegestehungskosten!$J$5:$J$400,0),
MATCH(N$8,[4]Wärmegestehungskosten!$K$4:$BZ$4,0))</f>
        <v>13330.233</v>
      </c>
      <c r="O45" s="16">
        <f>INDEX([4]Wärmegestehungskosten!$K$5:$BZ$400,
MATCH($F45,[4]Wärmegestehungskosten!$J$5:$J$400,0),
MATCH(O$8,[4]Wärmegestehungskosten!$K$4:$BZ$4,0))</f>
        <v>0</v>
      </c>
      <c r="P45" s="39"/>
      <c r="Q45" s="16">
        <f>INDEX([4]Wärmegestehungskosten!$K$5:$BZ$400,
MATCH($F45,[4]Wärmegestehungskosten!$J$5:$J$400,0),
MATCH(Q$8,[4]Wärmegestehungskosten!$K$4:$BZ$4,0))</f>
        <v>1044.4110000000001</v>
      </c>
      <c r="R45" s="39"/>
      <c r="S45" s="16">
        <f>INDEX([4]Wärmegestehungskosten!$K$5:$BZ$400,
MATCH($F45,[4]Wärmegestehungskosten!$J$5:$J$400,0),
MATCH(S$8,[4]Wärmegestehungskosten!$K$4:$BZ$4,0))</f>
        <v>108347.985651</v>
      </c>
      <c r="T45" s="16">
        <f>INDEX([4]Wärmegestehungskosten!$K$5:$BZ$400,
MATCH($F45,[4]Wärmegestehungskosten!$J$5:$J$400,0),
MATCH(T$8,[4]Wärmegestehungskosten!$K$4:$BZ$4,0))</f>
        <v>1420.48657635</v>
      </c>
      <c r="U45" s="16">
        <f>INDEX([4]Wärmegestehungskosten!$K$5:$BZ$400,
MATCH($F45,[4]Wärmegestehungskosten!$J$5:$J$400,0),
MATCH(U$8,[4]Wärmegestehungskosten!$K$4:$BZ$4,0))</f>
        <v>1269.42585829</v>
      </c>
      <c r="V45" s="16">
        <f>INDEX([4]Wärmegestehungskosten!$K$5:$BZ$400,
MATCH($F45,[4]Wärmegestehungskosten!$J$5:$J$400,0),
MATCH(V$8,[4]Wärmegestehungskosten!$K$4:$BZ$4,0))</f>
        <v>1269.44019796</v>
      </c>
      <c r="W45" s="39"/>
      <c r="X45" s="16">
        <f>INDEX([4]Wärmegestehungskosten!$K$5:$BZ$400,
MATCH($F45,[4]Wärmegestehungskosten!$J$5:$J$400,0),
MATCH(X$8,[4]Wärmegestehungskosten!$K$4:$BZ$4,0))</f>
        <v>39161.904000000002</v>
      </c>
      <c r="Y45" s="16">
        <f>INDEX([4]Wärmegestehungskosten!$K$5:$BZ$400,
MATCH($F45,[4]Wärmegestehungskosten!$J$5:$J$400,0),
MATCH(Y$8,[4]Wärmegestehungskosten!$K$4:$BZ$4,0))</f>
        <v>0</v>
      </c>
      <c r="Z45" s="16">
        <f>INDEX([4]Wärmegestehungskosten!$K$5:$BZ$400,
MATCH($F45,[4]Wärmegestehungskosten!$J$5:$J$400,0),
MATCH(Z$8,[4]Wärmegestehungskosten!$K$4:$BZ$4,0))</f>
        <v>4.109</v>
      </c>
      <c r="AA45" s="39"/>
      <c r="AB45" s="16">
        <f>INDEX([4]Wärmegestehungskosten!$K$5:$BZ$400,
MATCH($F45,[4]Wärmegestehungskosten!$J$5:$J$400,0),
MATCH(AB$8,[4]Wärmegestehungskosten!$K$4:$BZ$4,0))</f>
        <v>3023.3139999999999</v>
      </c>
      <c r="AC45" s="55">
        <f>SUM(I45:AB45)</f>
        <v>190398.88335432002</v>
      </c>
      <c r="AD45" s="25">
        <f t="shared" ref="AD45:AM46" si="51">ROUND(I45-VLOOKUP($F45,$F$33:$AB$42,I$9,0),3)</f>
        <v>-92.144000000000005</v>
      </c>
      <c r="AE45" s="26">
        <f t="shared" si="51"/>
        <v>-4.3780000000000001</v>
      </c>
      <c r="AF45" s="26">
        <f t="shared" si="51"/>
        <v>-30.742999999999999</v>
      </c>
      <c r="AG45" s="34">
        <f t="shared" si="51"/>
        <v>0</v>
      </c>
      <c r="AH45" s="26">
        <f t="shared" si="51"/>
        <v>0</v>
      </c>
      <c r="AI45" s="26">
        <f t="shared" si="51"/>
        <v>-917.14499999999998</v>
      </c>
      <c r="AJ45" s="26">
        <f t="shared" si="51"/>
        <v>0</v>
      </c>
      <c r="AK45" s="34">
        <f t="shared" si="51"/>
        <v>0</v>
      </c>
      <c r="AL45" s="26">
        <f t="shared" si="51"/>
        <v>1044.4110000000001</v>
      </c>
      <c r="AM45" s="34">
        <f t="shared" si="51"/>
        <v>0</v>
      </c>
      <c r="AN45" s="25">
        <f t="shared" ref="AN45:AW46" si="52">ROUND(S45-VLOOKUP($F45,$F$33:$AB$42,S$9,0),3)</f>
        <v>-1109.721</v>
      </c>
      <c r="AO45" s="26">
        <f t="shared" si="52"/>
        <v>-2.5209999999999999</v>
      </c>
      <c r="AP45" s="26">
        <f t="shared" si="52"/>
        <v>-4.2539999999999996</v>
      </c>
      <c r="AQ45" s="26">
        <f t="shared" si="52"/>
        <v>-4.24</v>
      </c>
      <c r="AR45" s="34">
        <f t="shared" si="52"/>
        <v>0</v>
      </c>
      <c r="AS45" s="26">
        <f t="shared" si="52"/>
        <v>-1897.5139999999999</v>
      </c>
      <c r="AT45" s="26">
        <f t="shared" si="52"/>
        <v>0</v>
      </c>
      <c r="AU45" s="26">
        <f t="shared" si="52"/>
        <v>-5.0629999999999997</v>
      </c>
      <c r="AV45" s="34">
        <f t="shared" si="52"/>
        <v>0</v>
      </c>
      <c r="AW45" s="26">
        <f t="shared" si="52"/>
        <v>3023.3139999999999</v>
      </c>
    </row>
    <row r="46" spans="2:49" ht="35.25" customHeight="1" x14ac:dyDescent="0.25">
      <c r="B46" s="45"/>
      <c r="D46" s="50"/>
      <c r="F46" s="3" t="s">
        <v>36</v>
      </c>
      <c r="G46" s="3" t="s">
        <v>37</v>
      </c>
      <c r="I46" s="41">
        <f>INDEX([4]Wärmegestehungskosten!$K$5:$BZ$400,
MATCH($F46,[4]Wärmegestehungskosten!$J$5:$J$400,0),
MATCH(I$8,[4]Wärmegestehungskosten!$K$4:$BZ$4,0))</f>
        <v>6809.1250211663073</v>
      </c>
      <c r="J46" s="42">
        <f>INDEX([4]Wärmegestehungskosten!$K$5:$BZ$400,
MATCH($F46,[4]Wärmegestehungskosten!$J$5:$J$400,0),
MATCH(J$8,[4]Wärmegestehungskosten!$K$4:$BZ$4,0))</f>
        <v>4678.0768707689103</v>
      </c>
      <c r="K46" s="42">
        <f>INDEX([4]Wärmegestehungskosten!$K$5:$BZ$400,
MATCH($F46,[4]Wärmegestehungskosten!$J$5:$J$400,0),
MATCH(K$8,[4]Wärmegestehungskosten!$K$4:$BZ$4,0))</f>
        <v>4877.1771340602045</v>
      </c>
      <c r="L46" s="43"/>
      <c r="M46" s="42">
        <f>INDEX([4]Wärmegestehungskosten!$K$5:$BZ$400,
MATCH($F46,[4]Wärmegestehungskosten!$J$5:$J$400,0),
MATCH(M$8,[4]Wärmegestehungskosten!$K$4:$BZ$4,0))</f>
        <v>0</v>
      </c>
      <c r="N46" s="42">
        <f>INDEX([4]Wärmegestehungskosten!$K$5:$BZ$400,
MATCH($F46,[4]Wärmegestehungskosten!$J$5:$J$400,0),
MATCH(N$8,[4]Wärmegestehungskosten!$K$4:$BZ$4,0))</f>
        <v>1337.5838724682128</v>
      </c>
      <c r="O46" s="42">
        <f>INDEX([4]Wärmegestehungskosten!$K$5:$BZ$400,
MATCH($F46,[4]Wärmegestehungskosten!$J$5:$J$400,0),
MATCH(O$8,[4]Wärmegestehungskosten!$K$4:$BZ$4,0))</f>
        <v>0</v>
      </c>
      <c r="P46" s="43"/>
      <c r="Q46" s="42">
        <f>INDEX([4]Wärmegestehungskosten!$K$5:$BZ$400,
MATCH($F46,[4]Wärmegestehungskosten!$J$5:$J$400,0),
MATCH(Q$8,[4]Wärmegestehungskosten!$K$4:$BZ$4,0))</f>
        <v>522.20550000000003</v>
      </c>
      <c r="R46" s="43"/>
      <c r="S46" s="42">
        <f>INDEX([4]Wärmegestehungskosten!$K$5:$BZ$400,
MATCH($F46,[4]Wärmegestehungskosten!$J$5:$J$400,0),
MATCH(S$8,[4]Wärmegestehungskosten!$K$4:$BZ$4,0))</f>
        <v>5889.1176025111426</v>
      </c>
      <c r="T46" s="42">
        <f>INDEX([4]Wärmegestehungskosten!$K$5:$BZ$400,
MATCH($F46,[4]Wärmegestehungskosten!$J$5:$J$400,0),
MATCH(T$8,[4]Wärmegestehungskosten!$K$4:$BZ$4,0))</f>
        <v>8768.4356564814807</v>
      </c>
      <c r="U46" s="42">
        <f>INDEX([4]Wärmegestehungskosten!$K$5:$BZ$400,
MATCH($F46,[4]Wärmegestehungskosten!$J$5:$J$400,0),
MATCH(U$8,[4]Wärmegestehungskosten!$K$4:$BZ$4,0))</f>
        <v>8754.6610916551726</v>
      </c>
      <c r="V46" s="42">
        <f>INDEX([4]Wärmegestehungskosten!$K$5:$BZ$400,
MATCH($F46,[4]Wärmegestehungskosten!$J$5:$J$400,0),
MATCH(V$8,[4]Wärmegestehungskosten!$K$4:$BZ$4,0))</f>
        <v>8754.7599859310358</v>
      </c>
      <c r="W46" s="43"/>
      <c r="X46" s="42">
        <f>INDEX([4]Wärmegestehungskosten!$K$5:$BZ$400,
MATCH($F46,[4]Wärmegestehungskosten!$J$5:$J$400,0),
MATCH(X$8,[4]Wärmegestehungskosten!$K$4:$BZ$4,0))</f>
        <v>1069.9973770491804</v>
      </c>
      <c r="Y46" s="42">
        <f>INDEX([4]Wärmegestehungskosten!$K$5:$BZ$400,
MATCH($F46,[4]Wärmegestehungskosten!$J$5:$J$400,0),
MATCH(Y$8,[4]Wärmegestehungskosten!$K$4:$BZ$4,0))</f>
        <v>0</v>
      </c>
      <c r="Z46" s="42">
        <f>INDEX([4]Wärmegestehungskosten!$K$5:$BZ$400,
MATCH($F46,[4]Wärmegestehungskosten!$J$5:$J$400,0),
MATCH(Z$8,[4]Wärmegestehungskosten!$K$4:$BZ$4,0))</f>
        <v>1.9511637345473318</v>
      </c>
      <c r="AA46" s="43"/>
      <c r="AB46" s="42">
        <f>INDEX([4]Wärmegestehungskosten!$K$5:$BZ$400,
MATCH($F46,[4]Wärmegestehungskosten!$J$5:$J$400,0),
MATCH(AB$8,[4]Wärmegestehungskosten!$K$4:$BZ$4,0))</f>
        <v>604.66279999999995</v>
      </c>
      <c r="AD46" s="25">
        <f t="shared" si="51"/>
        <v>-33.168999999999997</v>
      </c>
      <c r="AE46" s="26">
        <f t="shared" si="51"/>
        <v>-97.174000000000007</v>
      </c>
      <c r="AF46" s="26">
        <f t="shared" si="51"/>
        <v>-62.447000000000003</v>
      </c>
      <c r="AG46" s="34">
        <f t="shared" si="51"/>
        <v>0</v>
      </c>
      <c r="AH46" s="26">
        <f t="shared" si="51"/>
        <v>0</v>
      </c>
      <c r="AI46" s="26">
        <f t="shared" si="51"/>
        <v>-85.512</v>
      </c>
      <c r="AJ46" s="26">
        <f t="shared" si="51"/>
        <v>0</v>
      </c>
      <c r="AK46" s="34">
        <f t="shared" si="51"/>
        <v>0</v>
      </c>
      <c r="AL46" s="26">
        <f t="shared" si="51"/>
        <v>522.20600000000002</v>
      </c>
      <c r="AM46" s="34">
        <f t="shared" si="51"/>
        <v>0</v>
      </c>
      <c r="AN46" s="25">
        <f t="shared" si="52"/>
        <v>-60.317</v>
      </c>
      <c r="AO46" s="26">
        <f t="shared" si="52"/>
        <v>-15.564</v>
      </c>
      <c r="AP46" s="26">
        <f t="shared" si="52"/>
        <v>-29.338999999999999</v>
      </c>
      <c r="AQ46" s="26">
        <f t="shared" si="52"/>
        <v>-29.24</v>
      </c>
      <c r="AR46" s="34">
        <f t="shared" si="52"/>
        <v>0</v>
      </c>
      <c r="AS46" s="26">
        <f t="shared" si="52"/>
        <v>-51.844999999999999</v>
      </c>
      <c r="AT46" s="26">
        <f t="shared" si="52"/>
        <v>0</v>
      </c>
      <c r="AU46" s="26">
        <f t="shared" si="52"/>
        <v>-1.9490000000000001</v>
      </c>
      <c r="AV46" s="34">
        <f t="shared" si="52"/>
        <v>0</v>
      </c>
      <c r="AW46" s="26">
        <f t="shared" si="52"/>
        <v>604.66300000000001</v>
      </c>
    </row>
    <row r="47" spans="2:49" ht="35.25" customHeight="1" x14ac:dyDescent="0.25">
      <c r="B47" s="45"/>
      <c r="D47" s="50"/>
      <c r="I47" s="18"/>
      <c r="J47" s="13"/>
      <c r="K47" s="13"/>
      <c r="L47" s="13"/>
      <c r="M47" s="13"/>
      <c r="N47" s="13"/>
      <c r="O47" s="13"/>
      <c r="P47" s="13"/>
      <c r="Q47" s="13"/>
      <c r="R47" s="13"/>
      <c r="S47" s="18"/>
      <c r="T47" s="13"/>
      <c r="U47" s="13"/>
      <c r="V47" s="13"/>
      <c r="W47" s="13"/>
      <c r="X47" s="13"/>
      <c r="Y47" s="13"/>
      <c r="Z47" s="13"/>
      <c r="AA47" s="13"/>
      <c r="AB47" s="13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</row>
    <row r="48" spans="2:49" ht="35.25" customHeight="1" x14ac:dyDescent="0.25">
      <c r="B48" s="45"/>
      <c r="D48" s="50"/>
      <c r="F48" s="11" t="s">
        <v>21</v>
      </c>
      <c r="G48" s="12" t="s">
        <v>20</v>
      </c>
      <c r="I48" s="17">
        <f>INDEX([4]Wärmegestehungskosten!$K$5:$BZ$400,
MATCH($F48,[4]Wärmegestehungskosten!$J$5:$J$400,0),
MATCH(I$8,[4]Wärmegestehungskosten!$K$4:$BZ$4,0))</f>
        <v>0.67440678729820347</v>
      </c>
      <c r="J48" s="31">
        <f>INDEX([4]Wärmegestehungskosten!$K$5:$BZ$400,
MATCH($F48,[4]Wärmegestehungskosten!$J$5:$J$400,0),
MATCH(J$8,[4]Wärmegestehungskosten!$K$4:$BZ$4,0))</f>
        <v>7.9300362189813143</v>
      </c>
      <c r="K48" s="31">
        <f>INDEX([4]Wärmegestehungskosten!$K$5:$BZ$400,
MATCH($F48,[4]Wärmegestehungskosten!$J$5:$J$400,0),
MATCH(K$8,[4]Wärmegestehungskosten!$K$4:$BZ$4,0))</f>
        <v>6.1254966198591552</v>
      </c>
      <c r="L48" s="13"/>
      <c r="M48" s="31">
        <f>INDEX([4]Wärmegestehungskosten!$K$5:$BZ$400,
MATCH($F48,[4]Wärmegestehungskosten!$J$5:$J$400,0),
MATCH(M$8,[4]Wärmegestehungskosten!$K$4:$BZ$4,0))</f>
        <v>0</v>
      </c>
      <c r="N48" s="31">
        <f>INDEX([4]Wärmegestehungskosten!$K$5:$BZ$400,
MATCH($F48,[4]Wärmegestehungskosten!$J$5:$J$400,0),
MATCH(N$8,[4]Wärmegestehungskosten!$K$4:$BZ$4,0))</f>
        <v>5.5304769172862329</v>
      </c>
      <c r="O48" s="31">
        <f>INDEX([4]Wärmegestehungskosten!$K$5:$BZ$400,
MATCH($F48,[4]Wärmegestehungskosten!$J$5:$J$400,0),
MATCH(O$8,[4]Wärmegestehungskosten!$K$4:$BZ$4,0))</f>
        <v>0</v>
      </c>
      <c r="P48" s="13"/>
      <c r="Q48" s="31">
        <f>INDEX([4]Wärmegestehungskosten!$K$5:$BZ$400,
MATCH($F48,[4]Wärmegestehungskosten!$J$5:$J$400,0),
MATCH(Q$8,[4]Wärmegestehungskosten!$K$4:$BZ$4,0))</f>
        <v>8.0326915011093565</v>
      </c>
      <c r="R48" s="13"/>
      <c r="S48" s="17">
        <f>INDEX([4]Wärmegestehungskosten!$K$5:$BZ$400,
MATCH($F48,[4]Wärmegestehungskosten!$J$5:$J$400,0),
MATCH(S$8,[4]Wärmegestehungskosten!$K$4:$BZ$4,0))</f>
        <v>1.7350533115011206</v>
      </c>
      <c r="T48" s="31">
        <f>INDEX([4]Wärmegestehungskosten!$K$5:$BZ$400,
MATCH($F48,[4]Wärmegestehungskosten!$J$5:$J$400,0),
MATCH(T$8,[4]Wärmegestehungskosten!$K$4:$BZ$4,0))</f>
        <v>4.5132078258573722</v>
      </c>
      <c r="U48" s="31">
        <f>INDEX([4]Wärmegestehungskosten!$K$5:$BZ$400,
MATCH($F48,[4]Wärmegestehungskosten!$J$5:$J$400,0),
MATCH(U$8,[4]Wärmegestehungskosten!$K$4:$BZ$4,0))</f>
        <v>4.6785781826458859</v>
      </c>
      <c r="V48" s="31">
        <f>INDEX([4]Wärmegestehungskosten!$K$5:$BZ$400,
MATCH($F48,[4]Wärmegestehungskosten!$J$5:$J$400,0),
MATCH(V$8,[4]Wärmegestehungskosten!$K$4:$BZ$4,0))</f>
        <v>4.6785586404254609</v>
      </c>
      <c r="W48" s="13"/>
      <c r="X48" s="31">
        <f>INDEX([4]Wärmegestehungskosten!$K$5:$BZ$400,
MATCH($F48,[4]Wärmegestehungskosten!$J$5:$J$400,0),
MATCH(X$8,[4]Wärmegestehungskosten!$K$4:$BZ$4,0))</f>
        <v>5.8209384010993919</v>
      </c>
      <c r="Y48" s="31">
        <f>INDEX([4]Wärmegestehungskosten!$K$5:$BZ$400,
MATCH($F48,[4]Wärmegestehungskosten!$J$5:$J$400,0),
MATCH(Y$8,[4]Wärmegestehungskosten!$K$4:$BZ$4,0))</f>
        <v>0</v>
      </c>
      <c r="Z48" s="31">
        <f>INDEX([4]Wärmegestehungskosten!$K$5:$BZ$400,
MATCH($F48,[4]Wärmegestehungskosten!$J$5:$J$400,0),
MATCH(Z$8,[4]Wärmegestehungskosten!$K$4:$BZ$4,0))</f>
        <v>1752.7725864590964</v>
      </c>
      <c r="AA48" s="13"/>
      <c r="AB48" s="31">
        <f>INDEX([4]Wärmegestehungskosten!$K$5:$BZ$400,
MATCH($F48,[4]Wärmegestehungskosten!$J$5:$J$400,0),
MATCH(AB$8,[4]Wärmegestehungskosten!$K$4:$BZ$4,0))</f>
        <v>7.7856415032429034</v>
      </c>
      <c r="AD48" s="29">
        <f t="shared" ref="AD48:AW48" si="53">ROUND(I48-VLOOKUP($F48,$F$33:$AB$42,I$9,0),3)</f>
        <v>5.125</v>
      </c>
      <c r="AE48" s="29">
        <f t="shared" si="53"/>
        <v>-0.878</v>
      </c>
      <c r="AF48" s="29">
        <f t="shared" si="53"/>
        <v>-0.85</v>
      </c>
      <c r="AG48" s="34">
        <f t="shared" si="53"/>
        <v>0</v>
      </c>
      <c r="AH48" s="29">
        <f t="shared" si="53"/>
        <v>0</v>
      </c>
      <c r="AI48" s="29">
        <f t="shared" si="53"/>
        <v>-0.60199999999999998</v>
      </c>
      <c r="AJ48" s="29">
        <f t="shared" si="53"/>
        <v>0</v>
      </c>
      <c r="AK48" s="34">
        <f t="shared" si="53"/>
        <v>0</v>
      </c>
      <c r="AL48" s="29">
        <f t="shared" si="53"/>
        <v>8.0329999999999995</v>
      </c>
      <c r="AM48" s="34">
        <f t="shared" si="53"/>
        <v>0</v>
      </c>
      <c r="AN48" s="29">
        <f t="shared" si="53"/>
        <v>6.1180000000000003</v>
      </c>
      <c r="AO48" s="29">
        <f t="shared" si="53"/>
        <v>-0.96899999999999997</v>
      </c>
      <c r="AP48" s="29">
        <f t="shared" si="53"/>
        <v>-0.97399999999999998</v>
      </c>
      <c r="AQ48" s="29">
        <f t="shared" si="53"/>
        <v>-0.97399999999999998</v>
      </c>
      <c r="AR48" s="34">
        <f t="shared" si="53"/>
        <v>0</v>
      </c>
      <c r="AS48" s="29">
        <f t="shared" si="53"/>
        <v>-0.129</v>
      </c>
      <c r="AT48" s="29">
        <f t="shared" si="53"/>
        <v>0</v>
      </c>
      <c r="AU48" s="29">
        <f t="shared" si="53"/>
        <v>972.35</v>
      </c>
      <c r="AV48" s="34">
        <f t="shared" si="53"/>
        <v>0</v>
      </c>
      <c r="AW48" s="29">
        <f t="shared" si="53"/>
        <v>7.7859999999999996</v>
      </c>
    </row>
    <row r="49" spans="2:49" ht="35.25" customHeight="1" x14ac:dyDescent="0.25">
      <c r="B49" s="45"/>
      <c r="D49" s="50"/>
      <c r="F49" s="6" t="s">
        <v>22</v>
      </c>
      <c r="G49" s="3" t="s">
        <v>23</v>
      </c>
      <c r="I49" s="14">
        <f t="shared" ref="I49" si="54">I48*I45</f>
        <v>12756.909720686022</v>
      </c>
      <c r="J49" s="14">
        <f t="shared" ref="J49" si="55">J48*J45</f>
        <v>1671.2785531641787</v>
      </c>
      <c r="K49" s="14">
        <f>K48*K45</f>
        <v>14707.757247557152</v>
      </c>
      <c r="L49" s="13"/>
      <c r="M49" s="14">
        <f t="shared" ref="M49" si="56">M48*M45</f>
        <v>0</v>
      </c>
      <c r="N49" s="14">
        <f t="shared" ref="N49" si="57">N48*N45</f>
        <v>73722.54590854721</v>
      </c>
      <c r="O49" s="14">
        <f t="shared" ref="O49" si="58">O48*O45</f>
        <v>0</v>
      </c>
      <c r="P49" s="13"/>
      <c r="Q49" s="14">
        <f t="shared" ref="Q49" si="59">Q48*Q45</f>
        <v>8389.4313633651254</v>
      </c>
      <c r="R49" s="13"/>
      <c r="S49" s="14">
        <f t="shared" ref="S49" si="60">S48*S45</f>
        <v>187989.53129824344</v>
      </c>
      <c r="T49" s="14">
        <f t="shared" ref="T49" si="61">T48*T45</f>
        <v>6410.9511329081652</v>
      </c>
      <c r="U49" s="14">
        <f t="shared" ref="U49" si="62">U48*U45</f>
        <v>5939.1081250821217</v>
      </c>
      <c r="V49" s="14">
        <f t="shared" ref="V49" si="63">V48*V45</f>
        <v>5939.150406669165</v>
      </c>
      <c r="W49" s="13"/>
      <c r="X49" s="14">
        <f t="shared" ref="X49" si="64">X48*X45</f>
        <v>227959.03085376788</v>
      </c>
      <c r="Y49" s="14">
        <f t="shared" ref="Y49" si="65">Y48*Y45</f>
        <v>0</v>
      </c>
      <c r="Z49" s="14">
        <f t="shared" ref="Z49" si="66">Z48*Z45</f>
        <v>7202.1425577604268</v>
      </c>
      <c r="AA49" s="13"/>
      <c r="AB49" s="14">
        <f t="shared" ref="AB49" si="67">AB48*AB45</f>
        <v>23538.438955735313</v>
      </c>
      <c r="AD49" s="30"/>
      <c r="AE49" s="30"/>
      <c r="AF49" s="30"/>
      <c r="AG49" s="35"/>
      <c r="AH49" s="30"/>
      <c r="AI49" s="30"/>
      <c r="AJ49" s="30"/>
      <c r="AK49" s="30"/>
      <c r="AL49" s="30"/>
      <c r="AM49" s="35"/>
      <c r="AN49" s="30"/>
      <c r="AO49" s="30"/>
      <c r="AP49" s="30"/>
      <c r="AQ49" s="30"/>
      <c r="AR49" s="35"/>
      <c r="AS49" s="30"/>
      <c r="AT49" s="30"/>
      <c r="AU49" s="30"/>
      <c r="AV49" s="35"/>
      <c r="AW49" s="30"/>
    </row>
    <row r="50" spans="2:49" ht="35.25" customHeight="1" x14ac:dyDescent="0.25">
      <c r="B50" s="45"/>
      <c r="D50" s="50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</row>
    <row r="51" spans="2:49" ht="35.25" customHeight="1" x14ac:dyDescent="0.25">
      <c r="B51" s="45"/>
      <c r="D51" s="50"/>
      <c r="E51" s="3"/>
      <c r="F51" s="11" t="s">
        <v>24</v>
      </c>
      <c r="G51" s="12" t="s">
        <v>20</v>
      </c>
      <c r="I51" s="13"/>
      <c r="J51" s="32">
        <f>SUM(J49:K49)/SUM(J45:K45)</f>
        <v>6.2711082456698994</v>
      </c>
      <c r="K51" s="32"/>
      <c r="L51" s="33"/>
      <c r="M51" s="32">
        <f>SUM(M49:Q49)/SUM(M45:Q45)</f>
        <v>5.712279015182034</v>
      </c>
      <c r="N51" s="32"/>
      <c r="O51" s="32"/>
      <c r="P51" s="32"/>
      <c r="Q51" s="32"/>
      <c r="R51" s="33"/>
      <c r="S51" s="33"/>
      <c r="T51" s="32">
        <f>SUM(T49:V49)/SUM(T45:V45)</f>
        <v>4.6192424271766415</v>
      </c>
      <c r="U51" s="32"/>
      <c r="V51" s="32"/>
      <c r="W51" s="33"/>
      <c r="X51" s="32">
        <f>SUM(X49:AB49)/SUM(X45:AB45)</f>
        <v>6.131873408818862</v>
      </c>
      <c r="Y51" s="32"/>
      <c r="Z51" s="32"/>
      <c r="AA51" s="32"/>
      <c r="AB51" s="32"/>
      <c r="AD51" s="30"/>
      <c r="AE51" s="47">
        <f t="shared" ref="AE51:AN53" si="68">IFERROR(ROUND(J51-VLOOKUP($F51,$F$33:$AB$42,J$9,0),3),"")</f>
        <v>-0.85299999999999998</v>
      </c>
      <c r="AF51" s="49">
        <f t="shared" si="68"/>
        <v>0</v>
      </c>
      <c r="AG51" s="36">
        <f t="shared" si="68"/>
        <v>0</v>
      </c>
      <c r="AH51" s="47">
        <f t="shared" si="68"/>
        <v>-0.42099999999999999</v>
      </c>
      <c r="AI51" s="48">
        <f t="shared" si="68"/>
        <v>0</v>
      </c>
      <c r="AJ51" s="48">
        <f t="shared" si="68"/>
        <v>0</v>
      </c>
      <c r="AK51" s="48">
        <f t="shared" si="68"/>
        <v>0</v>
      </c>
      <c r="AL51" s="49">
        <f t="shared" si="68"/>
        <v>0</v>
      </c>
      <c r="AM51" s="36">
        <f t="shared" si="68"/>
        <v>0</v>
      </c>
      <c r="AN51" s="36">
        <f t="shared" si="68"/>
        <v>0</v>
      </c>
      <c r="AO51" s="47">
        <f t="shared" ref="AO51:AW53" si="69">IFERROR(ROUND(T51-VLOOKUP($F51,$F$33:$AB$42,T$9,0),3),"")</f>
        <v>-0.97199999999999998</v>
      </c>
      <c r="AP51" s="48">
        <f t="shared" si="69"/>
        <v>0</v>
      </c>
      <c r="AQ51" s="49">
        <f t="shared" si="69"/>
        <v>0</v>
      </c>
      <c r="AR51" s="36">
        <f t="shared" si="69"/>
        <v>0</v>
      </c>
      <c r="AS51" s="47">
        <f t="shared" si="69"/>
        <v>8.9999999999999993E-3</v>
      </c>
      <c r="AT51" s="48">
        <f t="shared" si="69"/>
        <v>0</v>
      </c>
      <c r="AU51" s="48">
        <f t="shared" si="69"/>
        <v>0</v>
      </c>
      <c r="AV51" s="48">
        <f t="shared" si="69"/>
        <v>0</v>
      </c>
      <c r="AW51" s="49">
        <f t="shared" si="69"/>
        <v>0</v>
      </c>
    </row>
    <row r="52" spans="2:49" ht="35.25" customHeight="1" x14ac:dyDescent="0.25">
      <c r="B52" s="45"/>
      <c r="D52" s="50"/>
      <c r="E52" s="3"/>
      <c r="F52" s="1"/>
      <c r="G52" s="1"/>
      <c r="I52" s="1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D52" s="35"/>
      <c r="AE52" s="36" t="str">
        <f t="shared" si="68"/>
        <v/>
      </c>
      <c r="AF52" s="36" t="str">
        <f t="shared" si="68"/>
        <v/>
      </c>
      <c r="AG52" s="36" t="str">
        <f t="shared" si="68"/>
        <v/>
      </c>
      <c r="AH52" s="36" t="str">
        <f t="shared" si="68"/>
        <v/>
      </c>
      <c r="AI52" s="36" t="str">
        <f t="shared" si="68"/>
        <v/>
      </c>
      <c r="AJ52" s="36" t="str">
        <f t="shared" si="68"/>
        <v/>
      </c>
      <c r="AK52" s="36" t="str">
        <f t="shared" si="68"/>
        <v/>
      </c>
      <c r="AL52" s="36" t="str">
        <f t="shared" si="68"/>
        <v/>
      </c>
      <c r="AM52" s="36" t="str">
        <f t="shared" si="68"/>
        <v/>
      </c>
      <c r="AN52" s="36" t="str">
        <f t="shared" si="68"/>
        <v/>
      </c>
      <c r="AO52" s="36" t="str">
        <f t="shared" si="69"/>
        <v/>
      </c>
      <c r="AP52" s="36" t="str">
        <f t="shared" si="69"/>
        <v/>
      </c>
      <c r="AQ52" s="36" t="str">
        <f t="shared" si="69"/>
        <v/>
      </c>
      <c r="AR52" s="36" t="str">
        <f t="shared" si="69"/>
        <v/>
      </c>
      <c r="AS52" s="36" t="str">
        <f t="shared" si="69"/>
        <v/>
      </c>
      <c r="AT52" s="36" t="str">
        <f t="shared" si="69"/>
        <v/>
      </c>
      <c r="AU52" s="36" t="str">
        <f t="shared" si="69"/>
        <v/>
      </c>
      <c r="AV52" s="36" t="str">
        <f t="shared" si="69"/>
        <v/>
      </c>
      <c r="AW52" s="36" t="str">
        <f t="shared" si="69"/>
        <v/>
      </c>
    </row>
    <row r="53" spans="2:49" ht="35.25" customHeight="1" x14ac:dyDescent="0.25">
      <c r="B53" s="46"/>
      <c r="D53" s="50"/>
      <c r="E53" s="3"/>
      <c r="F53" s="11" t="s">
        <v>25</v>
      </c>
      <c r="G53" s="12" t="s">
        <v>20</v>
      </c>
      <c r="I53" s="13"/>
      <c r="J53" s="32">
        <f>SUM(J49:Q49)/SUM(J45:Q45)</f>
        <v>5.7982041148793275</v>
      </c>
      <c r="K53" s="32"/>
      <c r="L53" s="32"/>
      <c r="M53" s="32"/>
      <c r="N53" s="32"/>
      <c r="O53" s="32"/>
      <c r="P53" s="32"/>
      <c r="Q53" s="32"/>
      <c r="R53" s="33"/>
      <c r="S53" s="33"/>
      <c r="T53" s="32">
        <f>SUM(T49:AB49)/SUM(T45:AB45)</f>
        <v>6.0020963597895616</v>
      </c>
      <c r="U53" s="32"/>
      <c r="V53" s="32"/>
      <c r="W53" s="32"/>
      <c r="X53" s="32"/>
      <c r="Y53" s="32"/>
      <c r="Z53" s="32"/>
      <c r="AA53" s="32"/>
      <c r="AB53" s="32"/>
      <c r="AD53" s="30"/>
      <c r="AE53" s="47">
        <f t="shared" si="68"/>
        <v>-0.49</v>
      </c>
      <c r="AF53" s="48">
        <f t="shared" si="68"/>
        <v>0</v>
      </c>
      <c r="AG53" s="48">
        <f t="shared" si="68"/>
        <v>0</v>
      </c>
      <c r="AH53" s="48">
        <f t="shared" si="68"/>
        <v>0</v>
      </c>
      <c r="AI53" s="48">
        <f t="shared" si="68"/>
        <v>0</v>
      </c>
      <c r="AJ53" s="48">
        <f t="shared" si="68"/>
        <v>0</v>
      </c>
      <c r="AK53" s="48">
        <f t="shared" si="68"/>
        <v>0</v>
      </c>
      <c r="AL53" s="49">
        <f t="shared" si="68"/>
        <v>0</v>
      </c>
      <c r="AM53" s="36">
        <f t="shared" si="68"/>
        <v>0</v>
      </c>
      <c r="AN53" s="36">
        <f t="shared" si="68"/>
        <v>0</v>
      </c>
      <c r="AO53" s="47">
        <f t="shared" si="69"/>
        <v>-7.3999999999999996E-2</v>
      </c>
      <c r="AP53" s="48">
        <f t="shared" si="69"/>
        <v>0</v>
      </c>
      <c r="AQ53" s="48">
        <f t="shared" si="69"/>
        <v>0</v>
      </c>
      <c r="AR53" s="48">
        <f t="shared" si="69"/>
        <v>0</v>
      </c>
      <c r="AS53" s="48">
        <f t="shared" si="69"/>
        <v>0</v>
      </c>
      <c r="AT53" s="48">
        <f t="shared" si="69"/>
        <v>0</v>
      </c>
      <c r="AU53" s="48">
        <f t="shared" si="69"/>
        <v>0</v>
      </c>
      <c r="AV53" s="48">
        <f t="shared" si="69"/>
        <v>0</v>
      </c>
      <c r="AW53" s="49">
        <f t="shared" si="69"/>
        <v>0</v>
      </c>
    </row>
    <row r="54" spans="2:49" ht="35.25" customHeight="1" x14ac:dyDescent="0.25"/>
    <row r="55" spans="2:49" ht="35.25" customHeight="1" x14ac:dyDescent="0.25"/>
    <row r="56" spans="2:49" ht="35.25" customHeight="1" x14ac:dyDescent="0.25"/>
    <row r="57" spans="2:49" ht="35.25" customHeight="1" x14ac:dyDescent="0.25">
      <c r="B57" s="57" t="s">
        <v>33</v>
      </c>
      <c r="D57" s="50" t="s">
        <v>34</v>
      </c>
      <c r="F57" s="2" t="s">
        <v>17</v>
      </c>
      <c r="I57" s="19"/>
      <c r="J57" s="15"/>
      <c r="K57" s="15"/>
      <c r="L57" s="15"/>
      <c r="M57" s="15"/>
      <c r="N57" s="15"/>
      <c r="O57" s="15"/>
      <c r="P57" s="15"/>
      <c r="Q57" s="15"/>
      <c r="R57" s="15"/>
      <c r="S57" s="19"/>
      <c r="T57" s="15"/>
      <c r="U57" s="15"/>
      <c r="V57" s="15"/>
      <c r="W57" s="15"/>
      <c r="X57" s="15"/>
      <c r="Y57" s="15"/>
      <c r="Z57" s="15"/>
      <c r="AA57" s="15"/>
      <c r="AB57" s="15"/>
      <c r="AD57" s="30"/>
      <c r="AE57" s="30"/>
      <c r="AF57" s="30"/>
      <c r="AH57" s="30"/>
      <c r="AI57" s="30"/>
      <c r="AJ57" s="30"/>
      <c r="AL57" s="30"/>
      <c r="AN57" s="30"/>
      <c r="AO57" s="30"/>
      <c r="AP57" s="30"/>
      <c r="AQ57" s="30"/>
      <c r="AS57" s="30"/>
      <c r="AT57" s="30"/>
      <c r="AU57" s="30"/>
      <c r="AW57" s="30"/>
    </row>
    <row r="58" spans="2:49" ht="35.25" customHeight="1" x14ac:dyDescent="0.25">
      <c r="B58" s="56"/>
      <c r="D58" s="50"/>
      <c r="F58" s="3" t="s">
        <v>19</v>
      </c>
      <c r="G58" s="3" t="s">
        <v>18</v>
      </c>
      <c r="I58" s="17">
        <f>INDEX([5]Wärmegestehungskosten!$K$5:$BZ$400,
MATCH($F58,[5]Wärmegestehungskosten!$J$5:$J$400,0),
MATCH(I$8,[5]Wärmegestehungskosten!$K$4:$BZ$4,0))</f>
        <v>19007.893347500001</v>
      </c>
      <c r="J58" s="16">
        <f>INDEX([5]Wärmegestehungskosten!$K$5:$BZ$400,
MATCH($F58,[5]Wärmegestehungskosten!$J$5:$J$400,0),
MATCH(J$8,[5]Wärmegestehungskosten!$K$4:$BZ$4,0))</f>
        <v>215.13077569399999</v>
      </c>
      <c r="K58" s="16">
        <f>INDEX([5]Wärmegestehungskosten!$K$5:$BZ$400,
MATCH($F58,[5]Wärmegestehungskosten!$J$5:$J$400,0),
MATCH(K$8,[5]Wärmegestehungskosten!$K$4:$BZ$4,0))</f>
        <v>2431.8150074300002</v>
      </c>
      <c r="L58" s="39"/>
      <c r="M58" s="16">
        <f>INDEX([5]Wärmegestehungskosten!$K$5:$BZ$400,
MATCH($F58,[5]Wärmegestehungskosten!$J$5:$J$400,0),
MATCH(M$8,[5]Wärmegestehungskosten!$K$4:$BZ$4,0))</f>
        <v>0</v>
      </c>
      <c r="N58" s="16">
        <f>INDEX([5]Wärmegestehungskosten!$K$5:$BZ$400,
MATCH($F58,[5]Wärmegestehungskosten!$J$5:$J$400,0),
MATCH(N$8,[5]Wärmegestehungskosten!$K$4:$BZ$4,0))</f>
        <v>14247.378000000001</v>
      </c>
      <c r="O58" s="16">
        <f>INDEX([5]Wärmegestehungskosten!$K$5:$BZ$400,
MATCH($F58,[5]Wärmegestehungskosten!$J$5:$J$400,0),
MATCH(O$8,[5]Wärmegestehungskosten!$K$4:$BZ$4,0))</f>
        <v>0</v>
      </c>
      <c r="P58" s="39"/>
      <c r="Q58" s="16">
        <f>INDEX([5]Wärmegestehungskosten!$K$5:$BZ$400,
MATCH($F58,[5]Wärmegestehungskosten!$J$5:$J$400,0),
MATCH(Q$8,[5]Wärmegestehungskosten!$K$4:$BZ$4,0))</f>
        <v>0</v>
      </c>
      <c r="R58" s="39"/>
      <c r="S58" s="16">
        <f>INDEX([5]Wärmegestehungskosten!$K$5:$BZ$400,
MATCH($F58,[5]Wärmegestehungskosten!$J$5:$J$400,0),
MATCH(S$8,[5]Wärmegestehungskosten!$K$4:$BZ$4,0))</f>
        <v>109457.70683</v>
      </c>
      <c r="T58" s="16">
        <f>INDEX([5]Wärmegestehungskosten!$K$5:$BZ$400,
MATCH($F58,[5]Wärmegestehungskosten!$J$5:$J$400,0),
MATCH(T$8,[5]Wärmegestehungskosten!$K$4:$BZ$4,0))</f>
        <v>1423.008</v>
      </c>
      <c r="U58" s="16">
        <f>INDEX([5]Wärmegestehungskosten!$K$5:$BZ$400,
MATCH($F58,[5]Wärmegestehungskosten!$J$5:$J$400,0),
MATCH(U$8,[5]Wärmegestehungskosten!$K$4:$BZ$4,0))</f>
        <v>1273.68</v>
      </c>
      <c r="V58" s="16">
        <f>INDEX([5]Wärmegestehungskosten!$K$5:$BZ$400,
MATCH($F58,[5]Wärmegestehungskosten!$J$5:$J$400,0),
MATCH(V$8,[5]Wärmegestehungskosten!$K$4:$BZ$4,0))</f>
        <v>1273.68</v>
      </c>
      <c r="W58" s="39"/>
      <c r="X58" s="16">
        <f>INDEX([5]Wärmegestehungskosten!$K$5:$BZ$400,
MATCH($F58,[5]Wärmegestehungskosten!$J$5:$J$400,0),
MATCH(X$8,[5]Wärmegestehungskosten!$K$4:$BZ$4,0))</f>
        <v>41059.417999999998</v>
      </c>
      <c r="Y58" s="16">
        <f>INDEX([5]Wärmegestehungskosten!$K$5:$BZ$400,
MATCH($F58,[5]Wärmegestehungskosten!$J$5:$J$400,0),
MATCH(Y$8,[5]Wärmegestehungskosten!$K$4:$BZ$4,0))</f>
        <v>0</v>
      </c>
      <c r="Z58" s="16">
        <f>INDEX([5]Wärmegestehungskosten!$K$5:$BZ$400,
MATCH($F58,[5]Wärmegestehungskosten!$J$5:$J$400,0),
MATCH(Z$8,[5]Wärmegestehungskosten!$K$4:$BZ$4,0))</f>
        <v>9.1720000000000006</v>
      </c>
      <c r="AA58" s="39"/>
      <c r="AB58" s="16">
        <f>INDEX([5]Wärmegestehungskosten!$K$5:$BZ$400,
MATCH($F58,[5]Wärmegestehungskosten!$J$5:$J$400,0),
MATCH(AB$8,[5]Wärmegestehungskosten!$K$4:$BZ$4,0))</f>
        <v>0</v>
      </c>
      <c r="AD58" s="28">
        <f>ROUND(I58-VLOOKUP($F58,$F$10:$AB$19,I$9,0),3)</f>
        <v>0</v>
      </c>
      <c r="AE58" s="29">
        <f t="shared" ref="AE58:AW58" si="70">ROUND(J58-VLOOKUP($F58,$F$10:$AB$19,J$9,0),3)</f>
        <v>0</v>
      </c>
      <c r="AF58" s="29">
        <f t="shared" si="70"/>
        <v>0</v>
      </c>
      <c r="AG58" s="34">
        <f t="shared" si="70"/>
        <v>0</v>
      </c>
      <c r="AH58" s="29">
        <f t="shared" si="70"/>
        <v>0</v>
      </c>
      <c r="AI58" s="29">
        <f t="shared" si="70"/>
        <v>0</v>
      </c>
      <c r="AJ58" s="29">
        <f t="shared" si="70"/>
        <v>0</v>
      </c>
      <c r="AK58" s="34">
        <f t="shared" si="70"/>
        <v>0</v>
      </c>
      <c r="AL58" s="29">
        <f t="shared" si="70"/>
        <v>0</v>
      </c>
      <c r="AM58" s="34">
        <f t="shared" si="70"/>
        <v>0</v>
      </c>
      <c r="AN58" s="28">
        <f t="shared" si="70"/>
        <v>0</v>
      </c>
      <c r="AO58" s="29">
        <f t="shared" si="70"/>
        <v>0</v>
      </c>
      <c r="AP58" s="29">
        <f t="shared" si="70"/>
        <v>0</v>
      </c>
      <c r="AQ58" s="29">
        <f t="shared" si="70"/>
        <v>0</v>
      </c>
      <c r="AR58" s="34">
        <f t="shared" si="70"/>
        <v>0</v>
      </c>
      <c r="AS58" s="29">
        <f t="shared" si="70"/>
        <v>0</v>
      </c>
      <c r="AT58" s="29">
        <f t="shared" si="70"/>
        <v>0</v>
      </c>
      <c r="AU58" s="29">
        <f t="shared" si="70"/>
        <v>0</v>
      </c>
      <c r="AV58" s="34">
        <f t="shared" si="70"/>
        <v>0</v>
      </c>
      <c r="AW58" s="29">
        <f t="shared" si="70"/>
        <v>0</v>
      </c>
    </row>
    <row r="59" spans="2:49" ht="35.25" customHeight="1" x14ac:dyDescent="0.25">
      <c r="B59" s="56"/>
      <c r="D59" s="50"/>
      <c r="F59" s="3" t="s">
        <v>36</v>
      </c>
      <c r="G59" s="3" t="s">
        <v>37</v>
      </c>
      <c r="I59" s="41">
        <f>INDEX([5]Wärmegestehungskosten!$K$5:$BZ$400,
MATCH($F59,[5]Wärmegestehungskosten!$J$5:$J$400,0),
MATCH(I$8,[5]Wärmegestehungskosten!$K$4:$BZ$4,0))</f>
        <v>6842.2942215622752</v>
      </c>
      <c r="J59" s="42">
        <f>INDEX([5]Wärmegestehungskosten!$K$5:$BZ$400,
MATCH($F59,[5]Wärmegestehungskosten!$J$5:$J$400,0),
MATCH(J$8,[5]Wärmegestehungskosten!$K$4:$BZ$4,0))</f>
        <v>4775.2512601275057</v>
      </c>
      <c r="K59" s="42">
        <f>INDEX([5]Wärmegestehungskosten!$K$5:$BZ$400,
MATCH($F59,[5]Wärmegestehungskosten!$J$5:$J$400,0),
MATCH(K$8,[5]Wärmegestehungskosten!$K$4:$BZ$4,0))</f>
        <v>4939.6242569966762</v>
      </c>
      <c r="L59" s="43"/>
      <c r="M59" s="42">
        <f>INDEX([5]Wärmegestehungskosten!$K$5:$BZ$400,
MATCH($F59,[5]Wärmegestehungskosten!$J$5:$J$400,0),
MATCH(M$8,[5]Wärmegestehungskosten!$K$4:$BZ$4,0))</f>
        <v>0</v>
      </c>
      <c r="N59" s="42">
        <f>INDEX([5]Wärmegestehungskosten!$K$5:$BZ$400,
MATCH($F59,[5]Wärmegestehungskosten!$J$5:$J$400,0),
MATCH(N$8,[5]Wärmegestehungskosten!$K$4:$BZ$4,0))</f>
        <v>1423.0961163202132</v>
      </c>
      <c r="O59" s="42">
        <f>INDEX([5]Wärmegestehungskosten!$K$5:$BZ$400,
MATCH($F59,[5]Wärmegestehungskosten!$J$5:$J$400,0),
MATCH(O$8,[5]Wärmegestehungskosten!$K$4:$BZ$4,0))</f>
        <v>0</v>
      </c>
      <c r="P59" s="43"/>
      <c r="Q59" s="42">
        <f>INDEX([5]Wärmegestehungskosten!$K$5:$BZ$400,
MATCH($F59,[5]Wärmegestehungskosten!$J$5:$J$400,0),
MATCH(Q$8,[5]Wärmegestehungskosten!$K$4:$BZ$4,0))</f>
        <v>0</v>
      </c>
      <c r="R59" s="43"/>
      <c r="S59" s="42">
        <f>INDEX([5]Wärmegestehungskosten!$K$5:$BZ$400,
MATCH($F59,[5]Wärmegestehungskosten!$J$5:$J$400,0),
MATCH(S$8,[5]Wärmegestehungskosten!$K$4:$BZ$4,0))</f>
        <v>5949.4350924013479</v>
      </c>
      <c r="T59" s="42">
        <f>INDEX([5]Wärmegestehungskosten!$K$5:$BZ$400,
MATCH($F59,[5]Wärmegestehungskosten!$J$5:$J$400,0),
MATCH(T$8,[5]Wärmegestehungskosten!$K$4:$BZ$4,0))</f>
        <v>8784</v>
      </c>
      <c r="U59" s="42">
        <f>INDEX([5]Wärmegestehungskosten!$K$5:$BZ$400,
MATCH($F59,[5]Wärmegestehungskosten!$J$5:$J$400,0),
MATCH(U$8,[5]Wärmegestehungskosten!$K$4:$BZ$4,0))</f>
        <v>8784.0000000000018</v>
      </c>
      <c r="V59" s="42">
        <f>INDEX([5]Wärmegestehungskosten!$K$5:$BZ$400,
MATCH($F59,[5]Wärmegestehungskosten!$J$5:$J$400,0),
MATCH(V$8,[5]Wärmegestehungskosten!$K$4:$BZ$4,0))</f>
        <v>8784.0000000000018</v>
      </c>
      <c r="W59" s="43"/>
      <c r="X59" s="42">
        <f>INDEX([5]Wärmegestehungskosten!$K$5:$BZ$400,
MATCH($F59,[5]Wärmegestehungskosten!$J$5:$J$400,0),
MATCH(X$8,[5]Wärmegestehungskosten!$K$4:$BZ$4,0))</f>
        <v>1121.8420218579233</v>
      </c>
      <c r="Y59" s="42">
        <f>INDEX([5]Wärmegestehungskosten!$K$5:$BZ$400,
MATCH($F59,[5]Wärmegestehungskosten!$J$5:$J$400,0),
MATCH(Y$8,[5]Wärmegestehungskosten!$K$4:$BZ$4,0))</f>
        <v>0</v>
      </c>
      <c r="Z59" s="42">
        <f>INDEX([5]Wärmegestehungskosten!$K$5:$BZ$400,
MATCH($F59,[5]Wärmegestehungskosten!$J$5:$J$400,0),
MATCH(Z$8,[5]Wärmegestehungskosten!$K$4:$BZ$4,0))</f>
        <v>3.9002394275850092</v>
      </c>
      <c r="AA59" s="43"/>
      <c r="AB59" s="42">
        <f>INDEX([5]Wärmegestehungskosten!$K$5:$BZ$400,
MATCH($F59,[5]Wärmegestehungskosten!$J$5:$J$400,0),
MATCH(AB$8,[5]Wärmegestehungskosten!$K$4:$BZ$4,0))</f>
        <v>0</v>
      </c>
      <c r="AD59" s="28">
        <f t="shared" ref="AD59:AD62" si="71">ROUND(I59-VLOOKUP($F59,$F$10:$AB$19,I$9,0),3)</f>
        <v>0</v>
      </c>
      <c r="AE59" s="29">
        <f t="shared" ref="AE59:AE62" si="72">ROUND(J59-VLOOKUP($F59,$F$10:$AB$19,J$9,0),3)</f>
        <v>0</v>
      </c>
      <c r="AF59" s="29">
        <f t="shared" ref="AF59:AF62" si="73">ROUND(K59-VLOOKUP($F59,$F$10:$AB$19,K$9,0),3)</f>
        <v>0</v>
      </c>
      <c r="AG59" s="34">
        <f t="shared" ref="AG59:AG62" si="74">ROUND(L59-VLOOKUP($F59,$F$10:$AB$19,L$9,0),3)</f>
        <v>0</v>
      </c>
      <c r="AH59" s="29">
        <f t="shared" ref="AH59:AH62" si="75">ROUND(M59-VLOOKUP($F59,$F$10:$AB$19,M$9,0),3)</f>
        <v>0</v>
      </c>
      <c r="AI59" s="29">
        <f t="shared" ref="AI59:AI62" si="76">ROUND(N59-VLOOKUP($F59,$F$10:$AB$19,N$9,0),3)</f>
        <v>0</v>
      </c>
      <c r="AJ59" s="29">
        <f t="shared" ref="AJ59:AJ62" si="77">ROUND(O59-VLOOKUP($F59,$F$10:$AB$19,O$9,0),3)</f>
        <v>0</v>
      </c>
      <c r="AK59" s="34">
        <f t="shared" ref="AK59:AK62" si="78">ROUND(P59-VLOOKUP($F59,$F$10:$AB$19,P$9,0),3)</f>
        <v>0</v>
      </c>
      <c r="AL59" s="29">
        <f t="shared" ref="AL59:AL62" si="79">ROUND(Q59-VLOOKUP($F59,$F$10:$AB$19,Q$9,0),3)</f>
        <v>0</v>
      </c>
      <c r="AM59" s="34">
        <f t="shared" ref="AM59:AM62" si="80">ROUND(R59-VLOOKUP($F59,$F$10:$AB$19,R$9,0),3)</f>
        <v>0</v>
      </c>
      <c r="AN59" s="28">
        <f t="shared" ref="AN59:AN62" si="81">ROUND(S59-VLOOKUP($F59,$F$10:$AB$19,S$9,0),3)</f>
        <v>0</v>
      </c>
      <c r="AO59" s="29">
        <f t="shared" ref="AO59:AO62" si="82">ROUND(T59-VLOOKUP($F59,$F$10:$AB$19,T$9,0),3)</f>
        <v>0</v>
      </c>
      <c r="AP59" s="29">
        <f t="shared" ref="AP59:AP62" si="83">ROUND(U59-VLOOKUP($F59,$F$10:$AB$19,U$9,0),3)</f>
        <v>0</v>
      </c>
      <c r="AQ59" s="29">
        <f t="shared" ref="AQ59:AQ62" si="84">ROUND(V59-VLOOKUP($F59,$F$10:$AB$19,V$9,0),3)</f>
        <v>0</v>
      </c>
      <c r="AR59" s="34">
        <f t="shared" ref="AR59:AR62" si="85">ROUND(W59-VLOOKUP($F59,$F$10:$AB$19,W$9,0),3)</f>
        <v>0</v>
      </c>
      <c r="AS59" s="29">
        <f t="shared" ref="AS59:AS62" si="86">ROUND(X59-VLOOKUP($F59,$F$10:$AB$19,X$9,0),3)</f>
        <v>0</v>
      </c>
      <c r="AT59" s="29">
        <f t="shared" ref="AT59:AT62" si="87">ROUND(Y59-VLOOKUP($F59,$F$10:$AB$19,Y$9,0),3)</f>
        <v>0</v>
      </c>
      <c r="AU59" s="29">
        <f t="shared" ref="AU59:AU62" si="88">ROUND(Z59-VLOOKUP($F59,$F$10:$AB$19,Z$9,0),3)</f>
        <v>0</v>
      </c>
      <c r="AV59" s="34">
        <f t="shared" ref="AV59:AV62" si="89">ROUND(AA59-VLOOKUP($F59,$F$10:$AB$19,AA$9,0),3)</f>
        <v>0</v>
      </c>
      <c r="AW59" s="29">
        <f t="shared" ref="AW59:AW62" si="90">ROUND(AB59-VLOOKUP($F59,$F$10:$AB$19,AB$9,0),3)</f>
        <v>0</v>
      </c>
    </row>
    <row r="60" spans="2:49" ht="35.25" customHeight="1" x14ac:dyDescent="0.25">
      <c r="B60" s="56"/>
      <c r="D60" s="50"/>
      <c r="I60" s="18"/>
      <c r="J60" s="13"/>
      <c r="K60" s="13"/>
      <c r="L60" s="13"/>
      <c r="M60" s="13"/>
      <c r="N60" s="13"/>
      <c r="O60" s="13"/>
      <c r="P60" s="13"/>
      <c r="Q60" s="13"/>
      <c r="R60" s="13"/>
      <c r="S60" s="18"/>
      <c r="T60" s="13"/>
      <c r="U60" s="13"/>
      <c r="V60" s="13"/>
      <c r="W60" s="13"/>
      <c r="X60" s="13"/>
      <c r="Y60" s="13"/>
      <c r="Z60" s="13"/>
      <c r="AA60" s="13"/>
      <c r="AB60" s="13"/>
      <c r="AD60" s="35" t="e">
        <f t="shared" si="71"/>
        <v>#N/A</v>
      </c>
      <c r="AE60" s="35" t="e">
        <f t="shared" si="72"/>
        <v>#N/A</v>
      </c>
      <c r="AF60" s="35" t="e">
        <f t="shared" si="73"/>
        <v>#N/A</v>
      </c>
      <c r="AG60" s="35" t="e">
        <f t="shared" si="74"/>
        <v>#N/A</v>
      </c>
      <c r="AH60" s="35" t="e">
        <f t="shared" si="75"/>
        <v>#N/A</v>
      </c>
      <c r="AI60" s="35" t="e">
        <f t="shared" si="76"/>
        <v>#N/A</v>
      </c>
      <c r="AJ60" s="35" t="e">
        <f t="shared" si="77"/>
        <v>#N/A</v>
      </c>
      <c r="AK60" s="35" t="e">
        <f t="shared" si="78"/>
        <v>#N/A</v>
      </c>
      <c r="AL60" s="35" t="e">
        <f t="shared" si="79"/>
        <v>#N/A</v>
      </c>
      <c r="AM60" s="35" t="e">
        <f t="shared" si="80"/>
        <v>#N/A</v>
      </c>
      <c r="AN60" s="35" t="e">
        <f t="shared" si="81"/>
        <v>#N/A</v>
      </c>
      <c r="AO60" s="35" t="e">
        <f t="shared" si="82"/>
        <v>#N/A</v>
      </c>
      <c r="AP60" s="35" t="e">
        <f t="shared" si="83"/>
        <v>#N/A</v>
      </c>
      <c r="AQ60" s="35" t="e">
        <f t="shared" si="84"/>
        <v>#N/A</v>
      </c>
      <c r="AR60" s="35" t="e">
        <f t="shared" si="85"/>
        <v>#N/A</v>
      </c>
      <c r="AS60" s="35" t="e">
        <f t="shared" si="86"/>
        <v>#N/A</v>
      </c>
      <c r="AT60" s="35" t="e">
        <f t="shared" si="87"/>
        <v>#N/A</v>
      </c>
      <c r="AU60" s="35" t="e">
        <f t="shared" si="88"/>
        <v>#N/A</v>
      </c>
      <c r="AV60" s="35" t="e">
        <f t="shared" si="89"/>
        <v>#N/A</v>
      </c>
      <c r="AW60" s="35" t="e">
        <f t="shared" si="90"/>
        <v>#N/A</v>
      </c>
    </row>
    <row r="61" spans="2:49" ht="35.25" customHeight="1" x14ac:dyDescent="0.25">
      <c r="B61" s="56"/>
      <c r="D61" s="50"/>
      <c r="F61" s="11" t="s">
        <v>21</v>
      </c>
      <c r="G61" s="12" t="s">
        <v>20</v>
      </c>
      <c r="I61" s="17">
        <f>INDEX([5]Wärmegestehungskosten!$K$5:$BZ$402,
MATCH($F61,[5]Wärmegestehungskosten!$J$5:$J$402,0),
MATCH(I$8,[5]Wärmegestehungskosten!$K$4:$BZ$4,0))</f>
        <v>0</v>
      </c>
      <c r="J61" s="31">
        <f>INDEX([5]Wärmegestehungskosten!$K$5:$BZ$402,
MATCH($F61,[5]Wärmegestehungskosten!$J$5:$J$402,0),
MATCH(J$8,[5]Wärmegestehungskosten!$K$4:$BZ$4,0))</f>
        <v>8.8082937130793297</v>
      </c>
      <c r="K61" s="31">
        <f>INDEX([5]Wärmegestehungskosten!$K$5:$BZ$402,
MATCH($F61,[5]Wärmegestehungskosten!$J$5:$J$402,0),
MATCH(K$8,[5]Wärmegestehungskosten!$K$4:$BZ$4,0))</f>
        <v>6.9753272775609139</v>
      </c>
      <c r="L61" s="13"/>
      <c r="M61" s="31">
        <f>INDEX([5]Wärmegestehungskosten!$K$5:$BZ$402,
MATCH($F61,[5]Wärmegestehungskosten!$J$5:$J$402,0),
MATCH(M$8,[5]Wärmegestehungskosten!$K$4:$BZ$4,0))</f>
        <v>0</v>
      </c>
      <c r="N61" s="31">
        <f>INDEX([5]Wärmegestehungskosten!$K$5:$BZ$402,
MATCH($F61,[5]Wärmegestehungskosten!$J$5:$J$402,0),
MATCH(N$8,[5]Wärmegestehungskosten!$K$4:$BZ$4,0))</f>
        <v>8.2995040596636507</v>
      </c>
      <c r="O61" s="31">
        <f>INDEX([5]Wärmegestehungskosten!$K$5:$BZ$402,
MATCH($F61,[5]Wärmegestehungskosten!$J$5:$J$402,0),
MATCH(O$8,[5]Wärmegestehungskosten!$K$4:$BZ$4,0))</f>
        <v>0</v>
      </c>
      <c r="P61" s="13"/>
      <c r="Q61" s="31">
        <f>INDEX([5]Wärmegestehungskosten!$K$5:$BZ$402,
MATCH($F61,[5]Wärmegestehungskosten!$J$5:$J$402,0),
MATCH(Q$8,[5]Wärmegestehungskosten!$K$4:$BZ$4,0))</f>
        <v>0</v>
      </c>
      <c r="R61" s="13"/>
      <c r="S61" s="17">
        <f>INDEX([5]Wärmegestehungskosten!$K$5:$BZ$402,
MATCH($F61,[5]Wärmegestehungskosten!$J$5:$J$402,0),
MATCH(S$8,[5]Wärmegestehungskosten!$K$4:$BZ$4,0))</f>
        <v>0</v>
      </c>
      <c r="T61" s="31">
        <f>INDEX([5]Wärmegestehungskosten!$K$5:$BZ$402,
MATCH($F61,[5]Wärmegestehungskosten!$J$5:$J$402,0),
MATCH(T$8,[5]Wärmegestehungskosten!$K$4:$BZ$4,0))</f>
        <v>5.4823265995973509</v>
      </c>
      <c r="U61" s="31">
        <f>INDEX([5]Wärmegestehungskosten!$K$5:$BZ$402,
MATCH($F61,[5]Wärmegestehungskosten!$J$5:$J$402,0),
MATCH(U$8,[5]Wärmegestehungskosten!$K$4:$BZ$4,0))</f>
        <v>5.6526545461152002</v>
      </c>
      <c r="V61" s="31">
        <f>INDEX([5]Wärmegestehungskosten!$K$5:$BZ$402,
MATCH($F61,[5]Wärmegestehungskosten!$J$5:$J$402,0),
MATCH(V$8,[5]Wärmegestehungskosten!$K$4:$BZ$4,0))</f>
        <v>5.6526545461152002</v>
      </c>
      <c r="W61" s="13"/>
      <c r="X61" s="31">
        <f>INDEX([5]Wärmegestehungskosten!$K$5:$BZ$402,
MATCH($F61,[5]Wärmegestehungskosten!$J$5:$J$402,0),
MATCH(X$8,[5]Wärmegestehungskosten!$K$4:$BZ$4,0))</f>
        <v>8.1165743843195539</v>
      </c>
      <c r="Y61" s="31">
        <f>INDEX([5]Wärmegestehungskosten!$K$5:$BZ$402,
MATCH($F61,[5]Wärmegestehungskosten!$J$5:$J$402,0),
MATCH(Y$8,[5]Wärmegestehungskosten!$K$4:$BZ$4,0))</f>
        <v>0</v>
      </c>
      <c r="Z61" s="31">
        <f>INDEX([5]Wärmegestehungskosten!$K$5:$BZ$402,
MATCH($F61,[5]Wärmegestehungskosten!$J$5:$J$402,0),
MATCH(Z$8,[5]Wärmegestehungskosten!$K$4:$BZ$4,0))</f>
        <v>782.58943471343287</v>
      </c>
      <c r="AA61" s="13"/>
      <c r="AB61" s="31">
        <f>INDEX([5]Wärmegestehungskosten!$K$5:$BZ$402,
MATCH($F61,[5]Wärmegestehungskosten!$J$5:$J$402,0),
MATCH(AB$8,[5]Wärmegestehungskosten!$K$4:$BZ$4,0))</f>
        <v>0</v>
      </c>
      <c r="AD61" s="29">
        <f t="shared" si="71"/>
        <v>0</v>
      </c>
      <c r="AE61" s="29">
        <f t="shared" si="72"/>
        <v>0</v>
      </c>
      <c r="AF61" s="29">
        <f t="shared" si="73"/>
        <v>0</v>
      </c>
      <c r="AG61" s="34">
        <f t="shared" si="74"/>
        <v>0</v>
      </c>
      <c r="AH61" s="29">
        <f t="shared" si="75"/>
        <v>0</v>
      </c>
      <c r="AI61" s="29">
        <f t="shared" si="76"/>
        <v>2.1669999999999998</v>
      </c>
      <c r="AJ61" s="29">
        <f t="shared" si="77"/>
        <v>0</v>
      </c>
      <c r="AK61" s="34">
        <f t="shared" si="78"/>
        <v>0</v>
      </c>
      <c r="AL61" s="29">
        <f t="shared" si="79"/>
        <v>0</v>
      </c>
      <c r="AM61" s="34">
        <f t="shared" si="80"/>
        <v>0</v>
      </c>
      <c r="AN61" s="29">
        <f t="shared" si="81"/>
        <v>0</v>
      </c>
      <c r="AO61" s="29">
        <f t="shared" si="82"/>
        <v>0</v>
      </c>
      <c r="AP61" s="29">
        <f t="shared" si="83"/>
        <v>0</v>
      </c>
      <c r="AQ61" s="29">
        <f t="shared" si="84"/>
        <v>0</v>
      </c>
      <c r="AR61" s="34">
        <f t="shared" si="85"/>
        <v>0</v>
      </c>
      <c r="AS61" s="29">
        <f t="shared" si="86"/>
        <v>2.1669999999999998</v>
      </c>
      <c r="AT61" s="29">
        <f t="shared" si="87"/>
        <v>0</v>
      </c>
      <c r="AU61" s="29">
        <f t="shared" si="88"/>
        <v>2.1669999999999998</v>
      </c>
      <c r="AV61" s="34">
        <f t="shared" si="89"/>
        <v>0</v>
      </c>
      <c r="AW61" s="29">
        <f t="shared" si="90"/>
        <v>0</v>
      </c>
    </row>
    <row r="62" spans="2:49" ht="35.25" customHeight="1" x14ac:dyDescent="0.25">
      <c r="B62" s="56"/>
      <c r="D62" s="50"/>
      <c r="F62" s="6" t="s">
        <v>22</v>
      </c>
      <c r="G62" s="3" t="s">
        <v>23</v>
      </c>
      <c r="I62" s="14">
        <f t="shared" ref="I62:J62" si="91">I61*I58</f>
        <v>0</v>
      </c>
      <c r="J62" s="14">
        <f t="shared" si="91"/>
        <v>1894.9350590353397</v>
      </c>
      <c r="K62" s="14">
        <f>K61*K58</f>
        <v>16962.705555308476</v>
      </c>
      <c r="L62" s="13"/>
      <c r="M62" s="14">
        <f t="shared" ref="M62" si="92">M61*M58</f>
        <v>0</v>
      </c>
      <c r="N62" s="14">
        <f t="shared" ref="N62" si="93">N61*N58</f>
        <v>118246.17155056259</v>
      </c>
      <c r="O62" s="14">
        <f t="shared" ref="O62" si="94">O61*O58</f>
        <v>0</v>
      </c>
      <c r="P62" s="13"/>
      <c r="Q62" s="14">
        <f t="shared" ref="Q62" si="95">Q61*Q58</f>
        <v>0</v>
      </c>
      <c r="R62" s="13"/>
      <c r="S62" s="14">
        <f t="shared" ref="S62" si="96">S61*S58</f>
        <v>0</v>
      </c>
      <c r="T62" s="14">
        <f t="shared" ref="T62" si="97">T61*T58</f>
        <v>7801.3946098398274</v>
      </c>
      <c r="U62" s="14">
        <f t="shared" ref="U62" si="98">U61*U58</f>
        <v>7199.673042296009</v>
      </c>
      <c r="V62" s="14">
        <f t="shared" ref="V62" si="99">V61*V58</f>
        <v>7199.673042296009</v>
      </c>
      <c r="W62" s="13"/>
      <c r="X62" s="14">
        <f t="shared" ref="X62" si="100">X61*X58</f>
        <v>333261.82037386921</v>
      </c>
      <c r="Y62" s="14">
        <f t="shared" ref="Y62" si="101">Y61*Y58</f>
        <v>0</v>
      </c>
      <c r="Z62" s="14">
        <f t="shared" ref="Z62" si="102">Z61*Z58</f>
        <v>7177.9102951916066</v>
      </c>
      <c r="AA62" s="13"/>
      <c r="AB62" s="14">
        <f t="shared" ref="AB62" si="103">AB61*AB58</f>
        <v>0</v>
      </c>
      <c r="AD62" s="30">
        <f t="shared" si="71"/>
        <v>0</v>
      </c>
      <c r="AE62" s="30">
        <f t="shared" si="72"/>
        <v>0</v>
      </c>
      <c r="AF62" s="30">
        <f t="shared" si="73"/>
        <v>0</v>
      </c>
      <c r="AG62" s="35">
        <f t="shared" si="74"/>
        <v>0</v>
      </c>
      <c r="AH62" s="30">
        <f t="shared" si="75"/>
        <v>0</v>
      </c>
      <c r="AI62" s="30">
        <f t="shared" si="76"/>
        <v>30869.32</v>
      </c>
      <c r="AJ62" s="30">
        <f t="shared" si="77"/>
        <v>0</v>
      </c>
      <c r="AK62" s="30">
        <f t="shared" si="78"/>
        <v>0</v>
      </c>
      <c r="AL62" s="30">
        <f t="shared" si="79"/>
        <v>0</v>
      </c>
      <c r="AM62" s="35">
        <f t="shared" si="80"/>
        <v>0</v>
      </c>
      <c r="AN62" s="30">
        <f t="shared" si="81"/>
        <v>0</v>
      </c>
      <c r="AO62" s="30">
        <f t="shared" si="82"/>
        <v>0</v>
      </c>
      <c r="AP62" s="30">
        <f t="shared" si="83"/>
        <v>0</v>
      </c>
      <c r="AQ62" s="30">
        <f t="shared" si="84"/>
        <v>0</v>
      </c>
      <c r="AR62" s="35">
        <f t="shared" si="85"/>
        <v>0</v>
      </c>
      <c r="AS62" s="30">
        <f t="shared" si="86"/>
        <v>88962.072</v>
      </c>
      <c r="AT62" s="30">
        <f t="shared" si="87"/>
        <v>0</v>
      </c>
      <c r="AU62" s="30">
        <f t="shared" si="88"/>
        <v>19.873000000000001</v>
      </c>
      <c r="AV62" s="35">
        <f t="shared" si="89"/>
        <v>0</v>
      </c>
      <c r="AW62" s="30">
        <f t="shared" si="90"/>
        <v>0</v>
      </c>
    </row>
    <row r="63" spans="2:49" ht="35.25" customHeight="1" x14ac:dyDescent="0.25">
      <c r="B63" s="56"/>
      <c r="D63" s="50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</row>
    <row r="64" spans="2:49" ht="35.25" customHeight="1" x14ac:dyDescent="0.25">
      <c r="B64" s="56"/>
      <c r="D64" s="50"/>
      <c r="E64" s="3"/>
      <c r="F64" s="11" t="s">
        <v>24</v>
      </c>
      <c r="G64" s="12" t="s">
        <v>20</v>
      </c>
      <c r="I64" s="13"/>
      <c r="J64" s="32">
        <f>SUM(J62:K62)/SUM(J58:K58)</f>
        <v>7.1243018026940828</v>
      </c>
      <c r="K64" s="32"/>
      <c r="L64" s="33"/>
      <c r="M64" s="32">
        <f>SUM(M62:Q62)/SUM(M58:Q58)</f>
        <v>8.2995040596636507</v>
      </c>
      <c r="N64" s="32"/>
      <c r="O64" s="32"/>
      <c r="P64" s="32"/>
      <c r="Q64" s="32"/>
      <c r="R64" s="33"/>
      <c r="S64" s="33"/>
      <c r="T64" s="32">
        <f>SUM(T62:V62)/SUM(T58:V58)</f>
        <v>5.5916078042216348</v>
      </c>
      <c r="U64" s="32"/>
      <c r="V64" s="32"/>
      <c r="W64" s="33"/>
      <c r="X64" s="32">
        <f>SUM(X62:AB62)/SUM(X58:AB58)</f>
        <v>8.2895402707777617</v>
      </c>
      <c r="Y64" s="32"/>
      <c r="Z64" s="32"/>
      <c r="AA64" s="32"/>
      <c r="AB64" s="32"/>
      <c r="AD64" s="30"/>
      <c r="AE64" s="47">
        <f>ROUND(J64-VLOOKUP($F64,$F$10:$AB$19,J$9,0),3)</f>
        <v>0</v>
      </c>
      <c r="AF64" s="49"/>
      <c r="AG64" s="36"/>
      <c r="AH64" s="47">
        <f>ROUND(M64-VLOOKUP($F64,$F$10:$AB$19,M$9,0),3)</f>
        <v>2.1669999999999998</v>
      </c>
      <c r="AI64" s="48"/>
      <c r="AJ64" s="48"/>
      <c r="AK64" s="48"/>
      <c r="AL64" s="49"/>
      <c r="AM64" s="36"/>
      <c r="AN64" s="36"/>
      <c r="AO64" s="47">
        <f>ROUND(T64-VLOOKUP($F64,$F$10:$AB$19,T$9,0),3)</f>
        <v>0</v>
      </c>
      <c r="AP64" s="48"/>
      <c r="AQ64" s="49"/>
      <c r="AR64" s="36"/>
      <c r="AS64" s="47">
        <f>ROUND(X64-VLOOKUP($F64,$F$10:$AB$19,X$9,0),3)</f>
        <v>2.1669999999999998</v>
      </c>
      <c r="AT64" s="48"/>
      <c r="AU64" s="48"/>
      <c r="AV64" s="48"/>
      <c r="AW64" s="49"/>
    </row>
    <row r="65" spans="2:49" ht="35.25" customHeight="1" x14ac:dyDescent="0.25">
      <c r="B65" s="56"/>
      <c r="D65" s="50"/>
      <c r="E65" s="3"/>
      <c r="F65" s="1"/>
      <c r="G65" s="1"/>
      <c r="I65" s="1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D65" s="35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</row>
    <row r="66" spans="2:49" ht="35.25" customHeight="1" x14ac:dyDescent="0.25">
      <c r="B66" s="56"/>
      <c r="D66" s="50"/>
      <c r="E66" s="3"/>
      <c r="F66" s="11" t="s">
        <v>25</v>
      </c>
      <c r="G66" s="12" t="s">
        <v>20</v>
      </c>
      <c r="I66" s="13"/>
      <c r="J66" s="32">
        <f>SUM(J62:Q62)/SUM(J58:Q58)</f>
        <v>8.1153773258365938</v>
      </c>
      <c r="K66" s="32"/>
      <c r="L66" s="32"/>
      <c r="M66" s="32"/>
      <c r="N66" s="32"/>
      <c r="O66" s="32"/>
      <c r="P66" s="32"/>
      <c r="Q66" s="32"/>
      <c r="R66" s="33"/>
      <c r="S66" s="33"/>
      <c r="T66" s="32">
        <f>SUM(T62:AB62)/SUM(T58:AB58)</f>
        <v>8.051706510694423</v>
      </c>
      <c r="U66" s="32"/>
      <c r="V66" s="32"/>
      <c r="W66" s="32"/>
      <c r="X66" s="32"/>
      <c r="Y66" s="32"/>
      <c r="Z66" s="32"/>
      <c r="AA66" s="32"/>
      <c r="AB66" s="32"/>
      <c r="AD66" s="30"/>
      <c r="AE66" s="47">
        <f>ROUND(J66-VLOOKUP($F66,$F$10:$AB$19,J$9,0),3)</f>
        <v>1.827</v>
      </c>
      <c r="AF66" s="48"/>
      <c r="AG66" s="48"/>
      <c r="AH66" s="48"/>
      <c r="AI66" s="48"/>
      <c r="AJ66" s="48"/>
      <c r="AK66" s="48"/>
      <c r="AL66" s="49"/>
      <c r="AM66" s="36"/>
      <c r="AN66" s="36"/>
      <c r="AO66" s="47">
        <f>ROUND(T66-VLOOKUP($F66,$F$10:$AB$19,T$9,0),3)</f>
        <v>1.976</v>
      </c>
      <c r="AP66" s="48"/>
      <c r="AQ66" s="48"/>
      <c r="AR66" s="48"/>
      <c r="AS66" s="48"/>
      <c r="AT66" s="48"/>
      <c r="AU66" s="48"/>
      <c r="AV66" s="48"/>
      <c r="AW66" s="49"/>
    </row>
    <row r="67" spans="2:49" ht="35.25" customHeight="1" x14ac:dyDescent="0.25">
      <c r="B67" s="56"/>
    </row>
    <row r="68" spans="2:49" ht="35.25" customHeight="1" x14ac:dyDescent="0.25">
      <c r="B68" s="56"/>
      <c r="D68" s="50" t="s">
        <v>35</v>
      </c>
      <c r="F68" s="2" t="s">
        <v>17</v>
      </c>
      <c r="I68" s="19"/>
      <c r="J68" s="15"/>
      <c r="K68" s="15"/>
      <c r="L68" s="15"/>
      <c r="M68" s="15"/>
      <c r="N68" s="15"/>
      <c r="O68" s="15"/>
      <c r="P68" s="15"/>
      <c r="Q68" s="15"/>
      <c r="R68" s="15"/>
      <c r="S68" s="19"/>
      <c r="T68" s="15"/>
      <c r="U68" s="15"/>
      <c r="V68" s="15"/>
      <c r="W68" s="15"/>
      <c r="X68" s="15"/>
      <c r="Y68" s="15"/>
      <c r="Z68" s="15"/>
      <c r="AA68" s="15"/>
      <c r="AB68" s="15"/>
      <c r="AD68" s="30"/>
      <c r="AE68" s="30"/>
      <c r="AF68" s="30"/>
      <c r="AH68" s="30"/>
      <c r="AI68" s="30"/>
      <c r="AJ68" s="30"/>
      <c r="AL68" s="30"/>
      <c r="AN68" s="30"/>
      <c r="AO68" s="30"/>
      <c r="AP68" s="30"/>
      <c r="AQ68" s="30"/>
      <c r="AS68" s="30"/>
      <c r="AT68" s="30"/>
      <c r="AU68" s="30"/>
      <c r="AW68" s="30"/>
    </row>
    <row r="69" spans="2:49" ht="35.25" customHeight="1" x14ac:dyDescent="0.25">
      <c r="B69" s="56"/>
      <c r="D69" s="50"/>
      <c r="F69" s="3" t="s">
        <v>19</v>
      </c>
      <c r="G69" s="3" t="s">
        <v>18</v>
      </c>
      <c r="I69" s="17">
        <f>INDEX([6]Wärmegestehungskosten!$K$5:$CA$400,
MATCH($F69,[6]Wärmegestehungskosten!$J$5:$J$400,0),
MATCH(I$8,[6]Wärmegestehungskosten!$K$4:$CA$4,0))</f>
        <v>18565.379442199999</v>
      </c>
      <c r="J69" s="16">
        <f>INDEX([6]Wärmegestehungskosten!$K$5:$CA$400,
MATCH($F69,[6]Wärmegestehungskosten!$J$5:$J$400,0),
MATCH(J$8,[6]Wärmegestehungskosten!$K$4:$CA$4,0))</f>
        <v>201.485314114</v>
      </c>
      <c r="K69" s="16">
        <f>INDEX([6]Wärmegestehungskosten!$K$5:$CA$400,
MATCH($F69,[6]Wärmegestehungskosten!$J$5:$J$400,0),
MATCH(K$8,[6]Wärmegestehungskosten!$K$4:$CA$4,0))</f>
        <v>2292.5907766199998</v>
      </c>
      <c r="L69" s="39"/>
      <c r="M69" s="16">
        <f>INDEX([6]Wärmegestehungskosten!$K$5:$CA$400,
MATCH($F69,[6]Wärmegestehungskosten!$J$5:$J$400,0),
MATCH(M$8,[6]Wärmegestehungskosten!$K$4:$CA$4,0))</f>
        <v>0</v>
      </c>
      <c r="N69" s="16">
        <f>INDEX([6]Wärmegestehungskosten!$K$5:$CA$400,
MATCH($F69,[6]Wärmegestehungskosten!$J$5:$J$400,0),
MATCH(N$8,[6]Wärmegestehungskosten!$K$4:$CA$4,0))</f>
        <v>12499.474</v>
      </c>
      <c r="O69" s="16">
        <f>INDEX([6]Wärmegestehungskosten!$K$5:$CA$400,
MATCH($F69,[6]Wärmegestehungskosten!$J$5:$J$400,0),
MATCH(O$8,[6]Wärmegestehungskosten!$K$4:$CA$4,0))</f>
        <v>0</v>
      </c>
      <c r="P69" s="39"/>
      <c r="Q69" s="16">
        <f>INDEX([6]Wärmegestehungskosten!$K$5:$CA$400,
MATCH($F69,[6]Wärmegestehungskosten!$J$5:$J$400,0),
MATCH(Q$8,[6]Wärmegestehungskosten!$K$4:$CA$4,0))</f>
        <v>2343.288</v>
      </c>
      <c r="R69" s="39"/>
      <c r="S69" s="16">
        <f>INDEX([6]Wärmegestehungskosten!$K$5:$CA$400,
MATCH($F69,[6]Wärmegestehungskosten!$J$5:$J$400,0),
MATCH(S$8,[6]Wärmegestehungskosten!$K$4:$CA$4,0))</f>
        <v>107332.042028</v>
      </c>
      <c r="T69" s="16">
        <f>INDEX([6]Wärmegestehungskosten!$K$5:$CA$400,
MATCH($F69,[6]Wärmegestehungskosten!$J$5:$J$400,0),
MATCH(T$8,[6]Wärmegestehungskosten!$K$4:$CA$4,0))</f>
        <v>1416.7145907300001</v>
      </c>
      <c r="U69" s="16">
        <f>INDEX([6]Wärmegestehungskosten!$K$5:$CA$400,
MATCH($F69,[6]Wärmegestehungskosten!$J$5:$J$400,0),
MATCH(U$8,[6]Wärmegestehungskosten!$K$4:$CA$4,0))</f>
        <v>1267.27863703</v>
      </c>
      <c r="V69" s="16">
        <f>INDEX([6]Wärmegestehungskosten!$K$5:$CA$400,
MATCH($F69,[6]Wärmegestehungskosten!$J$5:$J$400,0),
MATCH(V$8,[6]Wärmegestehungskosten!$K$4:$CA$4,0))</f>
        <v>1267.23741922</v>
      </c>
      <c r="W69" s="39"/>
      <c r="X69" s="16">
        <f>INDEX([6]Wärmegestehungskosten!$K$5:$CA$400,
MATCH($F69,[6]Wärmegestehungskosten!$J$5:$J$400,0),
MATCH(X$8,[6]Wärmegestehungskosten!$K$4:$CA$4,0))</f>
        <v>37701.095000000001</v>
      </c>
      <c r="Y69" s="16">
        <f>INDEX([6]Wärmegestehungskosten!$K$5:$CA$400,
MATCH($F69,[6]Wärmegestehungskosten!$J$5:$J$400,0),
MATCH(Y$8,[6]Wärmegestehungskosten!$K$4:$CA$4,0))</f>
        <v>0</v>
      </c>
      <c r="Z69" s="16">
        <f>INDEX([6]Wärmegestehungskosten!$K$5:$CA$400,
MATCH($F69,[6]Wärmegestehungskosten!$J$5:$J$400,0),
MATCH(Z$8,[6]Wärmegestehungskosten!$K$4:$CA$4,0))</f>
        <v>4.109</v>
      </c>
      <c r="AA69" s="39"/>
      <c r="AB69" s="16">
        <f>INDEX([6]Wärmegestehungskosten!$K$5:$CA$400,
MATCH($F69,[6]Wärmegestehungskosten!$J$5:$J$400,0),
MATCH(AB$8,[6]Wärmegestehungskosten!$K$4:$CA$4,0))</f>
        <v>5508.1880000000001</v>
      </c>
      <c r="AD69" s="28">
        <f t="shared" ref="AD69:AM70" si="104">ROUND(I69-VLOOKUP($F69,$F$57:$AB$66,I$9,0),3)</f>
        <v>-442.51400000000001</v>
      </c>
      <c r="AE69" s="29">
        <f t="shared" si="104"/>
        <v>-13.645</v>
      </c>
      <c r="AF69" s="29">
        <f t="shared" si="104"/>
        <v>-139.22399999999999</v>
      </c>
      <c r="AG69" s="34">
        <f t="shared" si="104"/>
        <v>0</v>
      </c>
      <c r="AH69" s="29">
        <f t="shared" si="104"/>
        <v>0</v>
      </c>
      <c r="AI69" s="29">
        <f t="shared" si="104"/>
        <v>-1747.904</v>
      </c>
      <c r="AJ69" s="29">
        <f t="shared" si="104"/>
        <v>0</v>
      </c>
      <c r="AK69" s="34">
        <f t="shared" si="104"/>
        <v>0</v>
      </c>
      <c r="AL69" s="29">
        <f t="shared" si="104"/>
        <v>2343.288</v>
      </c>
      <c r="AM69" s="34">
        <f t="shared" si="104"/>
        <v>0</v>
      </c>
      <c r="AN69" s="28">
        <f t="shared" ref="AN69:AW70" si="105">ROUND(S69-VLOOKUP($F69,$F$57:$AB$66,S$9,0),3)</f>
        <v>-2125.665</v>
      </c>
      <c r="AO69" s="29">
        <f t="shared" si="105"/>
        <v>-6.2930000000000001</v>
      </c>
      <c r="AP69" s="29">
        <f t="shared" si="105"/>
        <v>-6.4009999999999998</v>
      </c>
      <c r="AQ69" s="29">
        <f t="shared" si="105"/>
        <v>-6.4429999999999996</v>
      </c>
      <c r="AR69" s="34">
        <f t="shared" si="105"/>
        <v>0</v>
      </c>
      <c r="AS69" s="29">
        <f t="shared" si="105"/>
        <v>-3358.3229999999999</v>
      </c>
      <c r="AT69" s="29">
        <f t="shared" si="105"/>
        <v>0</v>
      </c>
      <c r="AU69" s="29">
        <f t="shared" si="105"/>
        <v>-5.0629999999999997</v>
      </c>
      <c r="AV69" s="34">
        <f t="shared" si="105"/>
        <v>0</v>
      </c>
      <c r="AW69" s="29">
        <f t="shared" si="105"/>
        <v>5508.1880000000001</v>
      </c>
    </row>
    <row r="70" spans="2:49" ht="35.25" customHeight="1" x14ac:dyDescent="0.25">
      <c r="B70" s="56"/>
      <c r="D70" s="50"/>
      <c r="F70" s="3" t="s">
        <v>36</v>
      </c>
      <c r="G70" s="3" t="s">
        <v>37</v>
      </c>
      <c r="I70" s="41">
        <f>INDEX([6]Wärmegestehungskosten!$K$5:$CA$400,
MATCH($F70,[6]Wärmegestehungskosten!$J$5:$J$400,0),
MATCH(I$8,[6]Wärmegestehungskosten!$K$4:$CA$4,0))</f>
        <v>6683.0019590352767</v>
      </c>
      <c r="J70" s="42">
        <f>INDEX([6]Wärmegestehungskosten!$K$5:$CA$400,
MATCH($F70,[6]Wärmegestehungskosten!$J$5:$J$400,0),
MATCH(J$8,[6]Wärmegestehungskosten!$K$4:$CA$4,0))</f>
        <v>4472.3633660327987</v>
      </c>
      <c r="K70" s="42">
        <f>INDEX([6]Wärmegestehungskosten!$K$5:$CA$400,
MATCH($F70,[6]Wärmegestehungskosten!$J$5:$J$400,0),
MATCH(K$8,[6]Wärmegestehungskosten!$K$4:$CA$4,0))</f>
        <v>4656.8250368382414</v>
      </c>
      <c r="L70" s="43"/>
      <c r="M70" s="42">
        <f>INDEX([6]Wärmegestehungskosten!$K$5:$CA$400,
MATCH($F70,[6]Wärmegestehungskosten!$J$5:$J$400,0),
MATCH(M$8,[6]Wärmegestehungskosten!$K$4:$CA$4,0))</f>
        <v>0</v>
      </c>
      <c r="N70" s="42">
        <f>INDEX([6]Wärmegestehungskosten!$K$5:$CA$400,
MATCH($F70,[6]Wärmegestehungskosten!$J$5:$J$400,0),
MATCH(N$8,[6]Wärmegestehungskosten!$K$4:$CA$4,0))</f>
        <v>1254.2237511329129</v>
      </c>
      <c r="O70" s="42">
        <f>INDEX([6]Wärmegestehungskosten!$K$5:$CA$400,
MATCH($F70,[6]Wärmegestehungskosten!$J$5:$J$400,0),
MATCH(O$8,[6]Wärmegestehungskosten!$K$4:$CA$4,0))</f>
        <v>0</v>
      </c>
      <c r="P70" s="43"/>
      <c r="Q70" s="42">
        <f>INDEX([6]Wärmegestehungskosten!$K$5:$CA$400,
MATCH($F70,[6]Wärmegestehungskosten!$J$5:$J$400,0),
MATCH(Q$8,[6]Wärmegestehungskosten!$K$4:$CA$4,0))</f>
        <v>1171.644</v>
      </c>
      <c r="R70" s="43"/>
      <c r="S70" s="42">
        <f>INDEX([6]Wärmegestehungskosten!$K$5:$CA$400,
MATCH($F70,[6]Wärmegestehungskosten!$J$5:$J$400,0),
MATCH(S$8,[6]Wärmegestehungskosten!$K$4:$CA$4,0))</f>
        <v>5833.8972729644529</v>
      </c>
      <c r="T70" s="42">
        <f>INDEX([6]Wärmegestehungskosten!$K$5:$CA$400,
MATCH($F70,[6]Wärmegestehungskosten!$J$5:$J$400,0),
MATCH(T$8,[6]Wärmegestehungskosten!$K$4:$CA$4,0))</f>
        <v>8745.1517946296299</v>
      </c>
      <c r="U70" s="42">
        <f>INDEX([6]Wärmegestehungskosten!$K$5:$CA$400,
MATCH($F70,[6]Wärmegestehungskosten!$J$5:$J$400,0),
MATCH(U$8,[6]Wärmegestehungskosten!$K$4:$CA$4,0))</f>
        <v>8739.8526691724146</v>
      </c>
      <c r="V70" s="42">
        <f>INDEX([6]Wärmegestehungskosten!$K$5:$CA$400,
MATCH($F70,[6]Wärmegestehungskosten!$J$5:$J$400,0),
MATCH(V$8,[6]Wärmegestehungskosten!$K$4:$CA$4,0))</f>
        <v>8739.5684084137938</v>
      </c>
      <c r="W70" s="43"/>
      <c r="X70" s="42">
        <f>INDEX([6]Wärmegestehungskosten!$K$5:$CA$400,
MATCH($F70,[6]Wärmegestehungskosten!$J$5:$J$400,0),
MATCH(X$8,[6]Wärmegestehungskosten!$K$4:$CA$4,0))</f>
        <v>1030.08456284153</v>
      </c>
      <c r="Y70" s="42">
        <f>INDEX([6]Wärmegestehungskosten!$K$5:$CA$400,
MATCH($F70,[6]Wärmegestehungskosten!$J$5:$J$400,0),
MATCH(Y$8,[6]Wärmegestehungskosten!$K$4:$CA$4,0))</f>
        <v>0</v>
      </c>
      <c r="Z70" s="42">
        <f>INDEX([6]Wärmegestehungskosten!$K$5:$CA$400,
MATCH($F70,[6]Wärmegestehungskosten!$J$5:$J$400,0),
MATCH(Z$8,[6]Wärmegestehungskosten!$K$4:$CA$4,0))</f>
        <v>1.9511637345473318</v>
      </c>
      <c r="AA70" s="43"/>
      <c r="AB70" s="42">
        <f>INDEX([6]Wärmegestehungskosten!$K$5:$CA$400,
MATCH($F70,[6]Wärmegestehungskosten!$J$5:$J$400,0),
MATCH(AB$8,[6]Wärmegestehungskosten!$K$4:$CA$4,0))</f>
        <v>1101.6376</v>
      </c>
      <c r="AD70" s="28">
        <f t="shared" si="104"/>
        <v>-159.292</v>
      </c>
      <c r="AE70" s="29">
        <f t="shared" si="104"/>
        <v>-302.88799999999998</v>
      </c>
      <c r="AF70" s="29">
        <f t="shared" si="104"/>
        <v>-282.79899999999998</v>
      </c>
      <c r="AG70" s="34">
        <f t="shared" si="104"/>
        <v>0</v>
      </c>
      <c r="AH70" s="29">
        <f t="shared" si="104"/>
        <v>0</v>
      </c>
      <c r="AI70" s="29">
        <f t="shared" si="104"/>
        <v>-168.87200000000001</v>
      </c>
      <c r="AJ70" s="29">
        <f t="shared" si="104"/>
        <v>0</v>
      </c>
      <c r="AK70" s="34">
        <f t="shared" si="104"/>
        <v>0</v>
      </c>
      <c r="AL70" s="29">
        <f t="shared" si="104"/>
        <v>1171.644</v>
      </c>
      <c r="AM70" s="34">
        <f t="shared" si="104"/>
        <v>0</v>
      </c>
      <c r="AN70" s="28">
        <f t="shared" si="105"/>
        <v>-115.538</v>
      </c>
      <c r="AO70" s="29">
        <f t="shared" si="105"/>
        <v>-38.847999999999999</v>
      </c>
      <c r="AP70" s="29">
        <f t="shared" si="105"/>
        <v>-44.146999999999998</v>
      </c>
      <c r="AQ70" s="29">
        <f t="shared" si="105"/>
        <v>-44.432000000000002</v>
      </c>
      <c r="AR70" s="34">
        <f t="shared" si="105"/>
        <v>0</v>
      </c>
      <c r="AS70" s="29">
        <f t="shared" si="105"/>
        <v>-91.757000000000005</v>
      </c>
      <c r="AT70" s="29">
        <f t="shared" si="105"/>
        <v>0</v>
      </c>
      <c r="AU70" s="29">
        <f t="shared" si="105"/>
        <v>-1.9490000000000001</v>
      </c>
      <c r="AV70" s="34">
        <f t="shared" si="105"/>
        <v>0</v>
      </c>
      <c r="AW70" s="29">
        <f t="shared" si="105"/>
        <v>1101.6379999999999</v>
      </c>
    </row>
    <row r="71" spans="2:49" ht="35.25" customHeight="1" x14ac:dyDescent="0.25">
      <c r="B71" s="56"/>
      <c r="D71" s="50"/>
      <c r="I71" s="18"/>
      <c r="J71" s="13"/>
      <c r="K71" s="13"/>
      <c r="L71" s="13"/>
      <c r="M71" s="13"/>
      <c r="N71" s="13"/>
      <c r="O71" s="13"/>
      <c r="P71" s="13"/>
      <c r="Q71" s="13"/>
      <c r="R71" s="13"/>
      <c r="S71" s="18"/>
      <c r="T71" s="13"/>
      <c r="U71" s="13"/>
      <c r="V71" s="13"/>
      <c r="W71" s="13"/>
      <c r="X71" s="13"/>
      <c r="Y71" s="13"/>
      <c r="Z71" s="13"/>
      <c r="AA71" s="13"/>
      <c r="AB71" s="13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</row>
    <row r="72" spans="2:49" ht="35.25" customHeight="1" x14ac:dyDescent="0.25">
      <c r="B72" s="56"/>
      <c r="D72" s="50"/>
      <c r="F72" s="11" t="s">
        <v>21</v>
      </c>
      <c r="G72" s="12" t="s">
        <v>20</v>
      </c>
      <c r="I72" s="17">
        <f>INDEX([6]Wärmegestehungskosten!$K$5:$CA$402,
MATCH($F72,[6]Wärmegestehungskosten!$J$5:$J$402,0),
MATCH(I$8,[6]Wärmegestehungskosten!$K$4:$CA$4,0))</f>
        <v>-4.4512124038428293</v>
      </c>
      <c r="J72" s="31">
        <f>INDEX([6]Wärmegestehungskosten!$K$5:$CA$402,
MATCH($F72,[6]Wärmegestehungskosten!$J$5:$J$402,0),
MATCH(J$8,[6]Wärmegestehungskosten!$K$4:$CA$4,0))</f>
        <v>9.1152544442426358</v>
      </c>
      <c r="K72" s="31">
        <f>INDEX([6]Wärmegestehungskosten!$K$5:$CA$402,
MATCH($F72,[6]Wärmegestehungskosten!$J$5:$J$402,0),
MATCH(K$8,[6]Wärmegestehungskosten!$K$4:$CA$4,0))</f>
        <v>7.1724059752005163</v>
      </c>
      <c r="L72" s="13"/>
      <c r="M72" s="31">
        <f>INDEX([6]Wärmegestehungskosten!$K$5:$CA$402,
MATCH($F72,[6]Wärmegestehungskosten!$J$5:$J$402,0),
MATCH(M$8,[6]Wärmegestehungskosten!$K$4:$CA$4,0))</f>
        <v>0</v>
      </c>
      <c r="N72" s="31">
        <f>INDEX([6]Wärmegestehungskosten!$K$5:$CA$402,
MATCH($F72,[6]Wärmegestehungskosten!$J$5:$J$402,0),
MATCH(N$8,[6]Wärmegestehungskosten!$K$4:$CA$4,0))</f>
        <v>8.5435297876150056</v>
      </c>
      <c r="O72" s="31">
        <f>INDEX([6]Wärmegestehungskosten!$K$5:$CA$402,
MATCH($F72,[6]Wärmegestehungskosten!$J$5:$J$402,0),
MATCH(O$8,[6]Wärmegestehungskosten!$K$4:$CA$4,0))</f>
        <v>0</v>
      </c>
      <c r="P72" s="13"/>
      <c r="Q72" s="31">
        <f>INDEX([6]Wärmegestehungskosten!$K$5:$CA$402,
MATCH($F72,[6]Wärmegestehungskosten!$J$5:$J$402,0),
MATCH(Q$8,[6]Wärmegestehungskosten!$K$4:$CA$4,0))</f>
        <v>4.7237526876002498</v>
      </c>
      <c r="R72" s="13"/>
      <c r="S72" s="17">
        <f>INDEX([6]Wärmegestehungskosten!$K$5:$CA$402,
MATCH($F72,[6]Wärmegestehungskosten!$J$5:$J$402,0),
MATCH(S$8,[6]Wärmegestehungskosten!$K$4:$CA$4,0))</f>
        <v>-4.3835466710584265</v>
      </c>
      <c r="T72" s="31">
        <f>INDEX([6]Wärmegestehungskosten!$K$5:$CA$402,
MATCH($F72,[6]Wärmegestehungskosten!$J$5:$J$402,0),
MATCH(T$8,[6]Wärmegestehungskosten!$K$4:$CA$4,0))</f>
        <v>5.49621426822885</v>
      </c>
      <c r="U72" s="31">
        <f>INDEX([6]Wärmegestehungskosten!$K$5:$CA$402,
MATCH($F72,[6]Wärmegestehungskosten!$J$5:$J$402,0),
MATCH(U$8,[6]Wärmegestehungskosten!$K$4:$CA$4,0))</f>
        <v>5.6682944244893259</v>
      </c>
      <c r="V72" s="31">
        <f>INDEX([6]Wärmegestehungskosten!$K$5:$CA$402,
MATCH($F72,[6]Wärmegestehungskosten!$J$5:$J$402,0),
MATCH(V$8,[6]Wärmegestehungskosten!$K$4:$CA$4,0))</f>
        <v>5.6683502317368699</v>
      </c>
      <c r="W72" s="13"/>
      <c r="X72" s="31">
        <f>INDEX([6]Wärmegestehungskosten!$K$5:$CA$402,
MATCH($F72,[6]Wärmegestehungskosten!$J$5:$J$402,0),
MATCH(X$8,[6]Wärmegestehungskosten!$K$4:$CA$4,0))</f>
        <v>8.2732450469405521</v>
      </c>
      <c r="Y72" s="31">
        <f>INDEX([6]Wärmegestehungskosten!$K$5:$CA$402,
MATCH($F72,[6]Wärmegestehungskosten!$J$5:$J$402,0),
MATCH(Y$8,[6]Wärmegestehungskosten!$K$4:$CA$4,0))</f>
        <v>0</v>
      </c>
      <c r="Z72" s="31">
        <f>INDEX([6]Wärmegestehungskosten!$K$5:$CA$402,
MATCH($F72,[6]Wärmegestehungskosten!$J$5:$J$402,0),
MATCH(Z$8,[6]Wärmegestehungskosten!$K$4:$CA$4,0))</f>
        <v>1641.0207908316602</v>
      </c>
      <c r="AA72" s="13"/>
      <c r="AB72" s="31">
        <f>INDEX([6]Wärmegestehungskosten!$K$5:$CA$402,
MATCH($F72,[6]Wärmegestehungskosten!$J$5:$J$402,0),
MATCH(AB$8,[6]Wärmegestehungskosten!$K$4:$CA$4,0))</f>
        <v>4.3057722240667919</v>
      </c>
      <c r="AD72" s="29">
        <f>ROUND(I72-VLOOKUP($F72,$F$57:$AB$66,I$9,0),3)</f>
        <v>-4.4509999999999996</v>
      </c>
      <c r="AE72" s="29">
        <f>ROUND(J72-VLOOKUP($F72,$F$57:$AB$66,J$9,0),3)</f>
        <v>0.307</v>
      </c>
      <c r="AF72" s="29">
        <f>ROUND(K72-VLOOKUP($F72,$F$57:$AB$66,K$9,0),3)</f>
        <v>0.19700000000000001</v>
      </c>
      <c r="AG72" s="34"/>
      <c r="AH72" s="29">
        <f>ROUND(M72-VLOOKUP($F72,$F$57:$AB$66,M$9,0),3)</f>
        <v>0</v>
      </c>
      <c r="AI72" s="29">
        <f>ROUND(N72-VLOOKUP($F72,$F$57:$AB$66,N$9,0),3)</f>
        <v>0.24399999999999999</v>
      </c>
      <c r="AJ72" s="29">
        <f>ROUND(O72-VLOOKUP($F72,$F$57:$AB$66,O$9,0),3)</f>
        <v>0</v>
      </c>
      <c r="AK72" s="34"/>
      <c r="AL72" s="29">
        <f>ROUND(Q72-VLOOKUP($F72,$F$57:$AB$66,Q$9,0),3)</f>
        <v>4.7240000000000002</v>
      </c>
      <c r="AM72" s="34"/>
      <c r="AN72" s="29">
        <f t="shared" ref="AN72:AW72" si="106">ROUND(S72-VLOOKUP($F72,$F$57:$AB$66,S$9,0),3)</f>
        <v>-4.3840000000000003</v>
      </c>
      <c r="AO72" s="29">
        <f t="shared" si="106"/>
        <v>1.4E-2</v>
      </c>
      <c r="AP72" s="29">
        <f t="shared" si="106"/>
        <v>1.6E-2</v>
      </c>
      <c r="AQ72" s="29">
        <f t="shared" si="106"/>
        <v>1.6E-2</v>
      </c>
      <c r="AR72" s="34">
        <f t="shared" si="106"/>
        <v>0</v>
      </c>
      <c r="AS72" s="29">
        <f t="shared" si="106"/>
        <v>0.157</v>
      </c>
      <c r="AT72" s="29">
        <f t="shared" si="106"/>
        <v>0</v>
      </c>
      <c r="AU72" s="29">
        <f t="shared" si="106"/>
        <v>858.43100000000004</v>
      </c>
      <c r="AV72" s="34">
        <f t="shared" si="106"/>
        <v>0</v>
      </c>
      <c r="AW72" s="29">
        <f t="shared" si="106"/>
        <v>4.306</v>
      </c>
    </row>
    <row r="73" spans="2:49" ht="35.25" customHeight="1" x14ac:dyDescent="0.25">
      <c r="B73" s="56"/>
      <c r="D73" s="50"/>
      <c r="F73" s="6" t="s">
        <v>22</v>
      </c>
      <c r="G73" s="3" t="s">
        <v>23</v>
      </c>
      <c r="I73" s="14">
        <f t="shared" ref="I73" si="107">I72*I69</f>
        <v>-82638.447255169303</v>
      </c>
      <c r="J73" s="14">
        <f t="shared" ref="J73" si="108">J72*J69</f>
        <v>1836.5899049272621</v>
      </c>
      <c r="K73" s="14">
        <f>K72*K69</f>
        <v>16443.39178491888</v>
      </c>
      <c r="L73" s="13"/>
      <c r="M73" s="14">
        <f t="shared" ref="M73" si="109">M72*M69</f>
        <v>0</v>
      </c>
      <c r="N73" s="14">
        <f t="shared" ref="N73" si="110">N72*N69</f>
        <v>106789.62844851929</v>
      </c>
      <c r="O73" s="14">
        <f t="shared" ref="O73" si="111">O72*O69</f>
        <v>0</v>
      </c>
      <c r="P73" s="13"/>
      <c r="Q73" s="14">
        <f t="shared" ref="Q73" si="112">Q72*Q69</f>
        <v>11069.112987821414</v>
      </c>
      <c r="R73" s="13"/>
      <c r="S73" s="14">
        <f t="shared" ref="S73" si="113">S72*S69</f>
        <v>-470495.01552974252</v>
      </c>
      <c r="T73" s="14">
        <f t="shared" ref="T73" si="114">T72*T69</f>
        <v>7786.5669475782215</v>
      </c>
      <c r="U73" s="14">
        <f t="shared" ref="U73" si="115">U72*U69</f>
        <v>7183.3084325515811</v>
      </c>
      <c r="V73" s="14">
        <f t="shared" ref="V73" si="116">V72*V69</f>
        <v>7183.1455189013195</v>
      </c>
      <c r="W73" s="13"/>
      <c r="X73" s="14">
        <f t="shared" ref="X73" si="117">X72*X69</f>
        <v>311910.39747298521</v>
      </c>
      <c r="Y73" s="14">
        <f t="shared" ref="Y73" si="118">Y72*Y69</f>
        <v>0</v>
      </c>
      <c r="Z73" s="14">
        <f t="shared" ref="Z73" si="119">Z72*Z69</f>
        <v>6742.9544295272917</v>
      </c>
      <c r="AA73" s="13"/>
      <c r="AB73" s="14">
        <f t="shared" ref="AB73" si="120">AB72*AB69</f>
        <v>23717.002895338013</v>
      </c>
      <c r="AD73" s="30"/>
      <c r="AE73" s="30"/>
      <c r="AF73" s="30"/>
      <c r="AG73" s="35"/>
      <c r="AH73" s="30"/>
      <c r="AI73" s="30"/>
      <c r="AJ73" s="30"/>
      <c r="AK73" s="30"/>
      <c r="AL73" s="30"/>
      <c r="AM73" s="35"/>
      <c r="AN73" s="30"/>
      <c r="AO73" s="30"/>
      <c r="AP73" s="30"/>
      <c r="AQ73" s="30"/>
      <c r="AR73" s="35"/>
      <c r="AS73" s="30"/>
      <c r="AT73" s="30"/>
      <c r="AU73" s="30"/>
      <c r="AV73" s="35"/>
      <c r="AW73" s="30"/>
    </row>
    <row r="74" spans="2:49" ht="35.25" customHeight="1" x14ac:dyDescent="0.25">
      <c r="B74" s="56"/>
      <c r="D74" s="50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</row>
    <row r="75" spans="2:49" ht="35.25" customHeight="1" x14ac:dyDescent="0.25">
      <c r="B75" s="56"/>
      <c r="D75" s="50"/>
      <c r="E75" s="3"/>
      <c r="F75" s="11" t="s">
        <v>24</v>
      </c>
      <c r="G75" s="12" t="s">
        <v>20</v>
      </c>
      <c r="I75" s="13"/>
      <c r="J75" s="32">
        <f>SUM(J73:K73)/SUM(J69:K69)</f>
        <v>7.3293600615313999</v>
      </c>
      <c r="K75" s="32"/>
      <c r="L75" s="33"/>
      <c r="M75" s="32">
        <f>SUM(M73:Q73)/SUM(M69:Q69)</f>
        <v>7.9404858365539175</v>
      </c>
      <c r="N75" s="32"/>
      <c r="O75" s="32"/>
      <c r="P75" s="32"/>
      <c r="Q75" s="32"/>
      <c r="R75" s="33"/>
      <c r="S75" s="33"/>
      <c r="T75" s="32">
        <f>SUM(T73:V73)/SUM(T69:V69)</f>
        <v>5.6066129462634873</v>
      </c>
      <c r="U75" s="32"/>
      <c r="V75" s="32"/>
      <c r="W75" s="33"/>
      <c r="X75" s="32">
        <f>SUM(X73:AB73)/SUM(X69:AB69)</f>
        <v>7.9227836314689313</v>
      </c>
      <c r="Y75" s="32"/>
      <c r="Z75" s="32"/>
      <c r="AA75" s="32"/>
      <c r="AB75" s="32"/>
      <c r="AD75" s="30"/>
      <c r="AE75" s="47">
        <f t="shared" ref="AE75:AN77" si="121">IFERROR(ROUND(J75-VLOOKUP($F75,$F$57:$AB$66,J$9,0),3),"")</f>
        <v>0.20499999999999999</v>
      </c>
      <c r="AF75" s="49">
        <f t="shared" si="121"/>
        <v>0</v>
      </c>
      <c r="AG75" s="36">
        <f t="shared" si="121"/>
        <v>0</v>
      </c>
      <c r="AH75" s="47">
        <f t="shared" si="121"/>
        <v>-0.35899999999999999</v>
      </c>
      <c r="AI75" s="48">
        <f t="shared" si="121"/>
        <v>0</v>
      </c>
      <c r="AJ75" s="48">
        <f t="shared" si="121"/>
        <v>0</v>
      </c>
      <c r="AK75" s="48">
        <f t="shared" si="121"/>
        <v>0</v>
      </c>
      <c r="AL75" s="49">
        <f t="shared" si="121"/>
        <v>0</v>
      </c>
      <c r="AM75" s="36">
        <f t="shared" si="121"/>
        <v>0</v>
      </c>
      <c r="AN75" s="36">
        <f t="shared" si="121"/>
        <v>0</v>
      </c>
      <c r="AO75" s="47">
        <f t="shared" ref="AO75:AW77" si="122">IFERROR(ROUND(T75-VLOOKUP($F75,$F$57:$AB$66,T$9,0),3),"")</f>
        <v>1.4999999999999999E-2</v>
      </c>
      <c r="AP75" s="48">
        <f t="shared" si="122"/>
        <v>0</v>
      </c>
      <c r="AQ75" s="49">
        <f t="shared" si="122"/>
        <v>0</v>
      </c>
      <c r="AR75" s="36">
        <f t="shared" si="122"/>
        <v>0</v>
      </c>
      <c r="AS75" s="47">
        <f t="shared" si="122"/>
        <v>-0.36699999999999999</v>
      </c>
      <c r="AT75" s="48">
        <f t="shared" si="122"/>
        <v>0</v>
      </c>
      <c r="AU75" s="48">
        <f t="shared" si="122"/>
        <v>0</v>
      </c>
      <c r="AV75" s="48">
        <f t="shared" si="122"/>
        <v>0</v>
      </c>
      <c r="AW75" s="49">
        <f t="shared" si="122"/>
        <v>0</v>
      </c>
    </row>
    <row r="76" spans="2:49" ht="35.25" customHeight="1" x14ac:dyDescent="0.25">
      <c r="B76" s="56"/>
      <c r="D76" s="50"/>
      <c r="E76" s="3"/>
      <c r="F76" s="1"/>
      <c r="G76" s="1"/>
      <c r="I76" s="1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D76" s="35"/>
      <c r="AE76" s="36" t="str">
        <f t="shared" si="121"/>
        <v/>
      </c>
      <c r="AF76" s="36" t="str">
        <f t="shared" si="121"/>
        <v/>
      </c>
      <c r="AG76" s="36" t="str">
        <f t="shared" si="121"/>
        <v/>
      </c>
      <c r="AH76" s="36" t="str">
        <f t="shared" si="121"/>
        <v/>
      </c>
      <c r="AI76" s="36" t="str">
        <f t="shared" si="121"/>
        <v/>
      </c>
      <c r="AJ76" s="36" t="str">
        <f t="shared" si="121"/>
        <v/>
      </c>
      <c r="AK76" s="36" t="str">
        <f t="shared" si="121"/>
        <v/>
      </c>
      <c r="AL76" s="36" t="str">
        <f t="shared" si="121"/>
        <v/>
      </c>
      <c r="AM76" s="36" t="str">
        <f t="shared" si="121"/>
        <v/>
      </c>
      <c r="AN76" s="36" t="str">
        <f t="shared" si="121"/>
        <v/>
      </c>
      <c r="AO76" s="36" t="str">
        <f t="shared" si="122"/>
        <v/>
      </c>
      <c r="AP76" s="36" t="str">
        <f t="shared" si="122"/>
        <v/>
      </c>
      <c r="AQ76" s="36" t="str">
        <f t="shared" si="122"/>
        <v/>
      </c>
      <c r="AR76" s="36" t="str">
        <f t="shared" si="122"/>
        <v/>
      </c>
      <c r="AS76" s="36" t="str">
        <f t="shared" si="122"/>
        <v/>
      </c>
      <c r="AT76" s="36" t="str">
        <f t="shared" si="122"/>
        <v/>
      </c>
      <c r="AU76" s="36" t="str">
        <f t="shared" si="122"/>
        <v/>
      </c>
      <c r="AV76" s="36" t="str">
        <f t="shared" si="122"/>
        <v/>
      </c>
      <c r="AW76" s="36" t="str">
        <f t="shared" si="122"/>
        <v/>
      </c>
    </row>
    <row r="77" spans="2:49" ht="35.25" customHeight="1" x14ac:dyDescent="0.25">
      <c r="B77" s="56"/>
      <c r="D77" s="50"/>
      <c r="E77" s="3"/>
      <c r="F77" s="11" t="s">
        <v>25</v>
      </c>
      <c r="G77" s="12" t="s">
        <v>20</v>
      </c>
      <c r="I77" s="13"/>
      <c r="J77" s="32">
        <f>SUM(J73:Q73)/SUM(J69:Q69)</f>
        <v>7.8525693332135775</v>
      </c>
      <c r="K77" s="32"/>
      <c r="L77" s="32"/>
      <c r="M77" s="32"/>
      <c r="N77" s="32"/>
      <c r="O77" s="32"/>
      <c r="P77" s="32"/>
      <c r="Q77" s="32"/>
      <c r="R77" s="33"/>
      <c r="S77" s="33"/>
      <c r="T77" s="32">
        <f>SUM(T73:AB73)/SUM(T69:AB69)</f>
        <v>7.7287457259073911</v>
      </c>
      <c r="U77" s="32"/>
      <c r="V77" s="32"/>
      <c r="W77" s="32"/>
      <c r="X77" s="32"/>
      <c r="Y77" s="32"/>
      <c r="Z77" s="32"/>
      <c r="AA77" s="32"/>
      <c r="AB77" s="32"/>
      <c r="AD77" s="30"/>
      <c r="AE77" s="47">
        <f t="shared" si="121"/>
        <v>-0.26300000000000001</v>
      </c>
      <c r="AF77" s="48">
        <f t="shared" si="121"/>
        <v>0</v>
      </c>
      <c r="AG77" s="48">
        <f t="shared" si="121"/>
        <v>0</v>
      </c>
      <c r="AH77" s="48">
        <f t="shared" si="121"/>
        <v>0</v>
      </c>
      <c r="AI77" s="48">
        <f t="shared" si="121"/>
        <v>0</v>
      </c>
      <c r="AJ77" s="48">
        <f t="shared" si="121"/>
        <v>0</v>
      </c>
      <c r="AK77" s="48">
        <f t="shared" si="121"/>
        <v>0</v>
      </c>
      <c r="AL77" s="49">
        <f t="shared" si="121"/>
        <v>0</v>
      </c>
      <c r="AM77" s="36">
        <f t="shared" si="121"/>
        <v>0</v>
      </c>
      <c r="AN77" s="36">
        <f t="shared" si="121"/>
        <v>0</v>
      </c>
      <c r="AO77" s="47">
        <f t="shared" si="122"/>
        <v>-0.32300000000000001</v>
      </c>
      <c r="AP77" s="48">
        <f t="shared" si="122"/>
        <v>0</v>
      </c>
      <c r="AQ77" s="48">
        <f t="shared" si="122"/>
        <v>0</v>
      </c>
      <c r="AR77" s="48">
        <f t="shared" si="122"/>
        <v>0</v>
      </c>
      <c r="AS77" s="48">
        <f t="shared" si="122"/>
        <v>0</v>
      </c>
      <c r="AT77" s="48">
        <f t="shared" si="122"/>
        <v>0</v>
      </c>
      <c r="AU77" s="48">
        <f t="shared" si="122"/>
        <v>0</v>
      </c>
      <c r="AV77" s="48">
        <f t="shared" si="122"/>
        <v>0</v>
      </c>
      <c r="AW77" s="49">
        <f t="shared" si="122"/>
        <v>0</v>
      </c>
    </row>
    <row r="78" spans="2:49" x14ac:dyDescent="0.25">
      <c r="B78" s="56"/>
    </row>
    <row r="79" spans="2:49" ht="35.25" customHeight="1" x14ac:dyDescent="0.25">
      <c r="B79" s="56"/>
      <c r="D79" s="50" t="s">
        <v>40</v>
      </c>
      <c r="F79" s="2" t="s">
        <v>17</v>
      </c>
      <c r="I79" s="19"/>
      <c r="J79" s="15"/>
      <c r="K79" s="15"/>
      <c r="L79" s="15"/>
      <c r="M79" s="15"/>
      <c r="N79" s="15"/>
      <c r="O79" s="15"/>
      <c r="P79" s="15"/>
      <c r="Q79" s="15"/>
      <c r="R79" s="15"/>
      <c r="S79" s="19"/>
      <c r="T79" s="15"/>
      <c r="U79" s="15"/>
      <c r="V79" s="15"/>
      <c r="W79" s="15"/>
      <c r="X79" s="15"/>
      <c r="Y79" s="15"/>
      <c r="Z79" s="15"/>
      <c r="AA79" s="15"/>
      <c r="AB79" s="15"/>
      <c r="AD79" s="30"/>
      <c r="AE79" s="30"/>
      <c r="AF79" s="30"/>
      <c r="AH79" s="30"/>
      <c r="AI79" s="30"/>
      <c r="AJ79" s="30"/>
      <c r="AL79" s="30"/>
      <c r="AN79" s="30"/>
      <c r="AO79" s="30"/>
      <c r="AP79" s="30"/>
      <c r="AQ79" s="30"/>
      <c r="AS79" s="30"/>
      <c r="AT79" s="30"/>
      <c r="AU79" s="30"/>
      <c r="AW79" s="30"/>
    </row>
    <row r="80" spans="2:49" ht="35.25" customHeight="1" x14ac:dyDescent="0.25">
      <c r="B80" s="56"/>
      <c r="D80" s="50"/>
      <c r="F80" s="3" t="s">
        <v>19</v>
      </c>
      <c r="G80" s="3" t="s">
        <v>18</v>
      </c>
      <c r="I80" s="41">
        <f>INDEX([7]Wärmegestehungskosten!$K$5:$CA$400,
MATCH($F80,[7]Wärmegestehungskosten!$J$5:$J$400,0),
MATCH(I$8,[7]Wärmegestehungskosten!$K$4:$CA$4,0))</f>
        <v>18805.670073500001</v>
      </c>
      <c r="J80" s="16">
        <f>INDEX([7]Wärmegestehungskosten!$K$5:$CA$400,
MATCH($F80,[7]Wärmegestehungskosten!$J$5:$J$400,0),
MATCH(J$8,[7]Wärmegestehungskosten!$K$4:$CA$4,0))</f>
        <v>225.79658934</v>
      </c>
      <c r="K80" s="16">
        <f>INDEX([7]Wärmegestehungskosten!$K$5:$CA$400,
MATCH($F80,[7]Wärmegestehungskosten!$J$5:$J$400,0),
MATCH(K$8,[7]Wärmegestehungskosten!$K$4:$CA$4,0))</f>
        <v>2499.6677145799999</v>
      </c>
      <c r="L80" s="39"/>
      <c r="M80" s="16">
        <f>INDEX([7]Wärmegestehungskosten!$K$5:$CA$400,
MATCH($F80,[7]Wärmegestehungskosten!$J$5:$J$400,0),
MATCH(M$8,[7]Wärmegestehungskosten!$K$4:$CA$4,0))</f>
        <v>0</v>
      </c>
      <c r="N80" s="16">
        <f>INDEX([7]Wärmegestehungskosten!$K$5:$CA$400,
MATCH($F80,[7]Wärmegestehungskosten!$J$5:$J$400,0),
MATCH(N$8,[7]Wärmegestehungskosten!$K$4:$CA$4,0))</f>
        <v>12043.115</v>
      </c>
      <c r="O80" s="16">
        <f>INDEX([7]Wärmegestehungskosten!$K$5:$CA$400,
MATCH($F80,[7]Wärmegestehungskosten!$J$5:$J$400,0),
MATCH(O$8,[7]Wärmegestehungskosten!$K$4:$CA$4,0))</f>
        <v>0</v>
      </c>
      <c r="P80" s="39"/>
      <c r="Q80" s="16">
        <f>INDEX([7]Wärmegestehungskosten!$K$5:$CA$400,
MATCH($F80,[7]Wärmegestehungskosten!$J$5:$J$400,0),
MATCH(Q$8,[7]Wärmegestehungskosten!$K$4:$CA$4,0))</f>
        <v>2436.087</v>
      </c>
      <c r="R80" s="39"/>
      <c r="S80" s="16">
        <f>INDEX([7]Wärmegestehungskosten!$K$5:$CA$400,
MATCH($F80,[7]Wärmegestehungskosten!$J$5:$J$400,0),
MATCH(S$8,[7]Wärmegestehungskosten!$K$4:$CA$4,0))</f>
        <v>109840.68676900001</v>
      </c>
      <c r="T80" s="16">
        <f>INDEX([7]Wärmegestehungskosten!$K$5:$CA$400,
MATCH($F80,[7]Wärmegestehungskosten!$J$5:$J$400,0),
MATCH(T$8,[7]Wärmegestehungskosten!$K$4:$CA$4,0))</f>
        <v>1423.008</v>
      </c>
      <c r="U80" s="16">
        <f>INDEX([7]Wärmegestehungskosten!$K$5:$CA$400,
MATCH($F80,[7]Wärmegestehungskosten!$J$5:$J$400,0),
MATCH(U$8,[7]Wärmegestehungskosten!$K$4:$CA$4,0))</f>
        <v>1267.03476155</v>
      </c>
      <c r="V80" s="16">
        <f>INDEX([7]Wärmegestehungskosten!$K$5:$CA$400,
MATCH($F80,[7]Wärmegestehungskosten!$J$5:$J$400,0),
MATCH(V$8,[7]Wärmegestehungskosten!$K$4:$CA$4,0))</f>
        <v>1267.4812946899999</v>
      </c>
      <c r="W80" s="39"/>
      <c r="X80" s="16">
        <f>INDEX([7]Wärmegestehungskosten!$K$5:$CA$400,
MATCH($F80,[7]Wärmegestehungskosten!$J$5:$J$400,0),
MATCH(X$8,[7]Wärmegestehungskosten!$K$4:$CA$4,0))</f>
        <v>35463.209000000003</v>
      </c>
      <c r="Y80" s="16">
        <f>INDEX([7]Wärmegestehungskosten!$K$5:$CA$400,
MATCH($F80,[7]Wärmegestehungskosten!$J$5:$J$400,0),
MATCH(Y$8,[7]Wärmegestehungskosten!$K$4:$CA$4,0))</f>
        <v>0</v>
      </c>
      <c r="Z80" s="16">
        <f>INDEX([7]Wärmegestehungskosten!$K$5:$CA$400,
MATCH($F80,[7]Wärmegestehungskosten!$J$5:$J$400,0),
MATCH(Z$8,[7]Wärmegestehungskosten!$K$4:$CA$4,0))</f>
        <v>3.4529999999999998</v>
      </c>
      <c r="AA80" s="39"/>
      <c r="AB80" s="16">
        <f>INDEX([7]Wärmegestehungskosten!$K$5:$CA$400,
MATCH($F80,[7]Wärmegestehungskosten!$J$5:$J$400,0),
MATCH(AB$8,[7]Wärmegestehungskosten!$K$4:$CA$4,0))</f>
        <v>5581.9610000000002</v>
      </c>
      <c r="AD80" s="28">
        <f>ROUND(I80-VLOOKUP($F80,$F$69:$AB$78,I$9,0),3)</f>
        <v>240.291</v>
      </c>
      <c r="AE80" s="29">
        <f t="shared" ref="AE80:AW80" si="123">ROUND(J80-VLOOKUP($F80,$F$69:$AB$78,J$9,0),3)</f>
        <v>24.311</v>
      </c>
      <c r="AF80" s="29">
        <f t="shared" si="123"/>
        <v>207.077</v>
      </c>
      <c r="AG80" s="34">
        <f t="shared" si="123"/>
        <v>0</v>
      </c>
      <c r="AH80" s="29">
        <f t="shared" si="123"/>
        <v>0</v>
      </c>
      <c r="AI80" s="29">
        <f t="shared" si="123"/>
        <v>-456.35899999999998</v>
      </c>
      <c r="AJ80" s="29">
        <f t="shared" si="123"/>
        <v>0</v>
      </c>
      <c r="AK80" s="34">
        <f t="shared" si="123"/>
        <v>0</v>
      </c>
      <c r="AL80" s="29">
        <f t="shared" si="123"/>
        <v>92.799000000000007</v>
      </c>
      <c r="AM80" s="34">
        <f t="shared" si="123"/>
        <v>0</v>
      </c>
      <c r="AN80" s="28">
        <f t="shared" si="123"/>
        <v>2508.645</v>
      </c>
      <c r="AO80" s="29">
        <f t="shared" si="123"/>
        <v>6.2930000000000001</v>
      </c>
      <c r="AP80" s="29">
        <f t="shared" si="123"/>
        <v>-0.24399999999999999</v>
      </c>
      <c r="AQ80" s="29">
        <f t="shared" si="123"/>
        <v>0.24399999999999999</v>
      </c>
      <c r="AR80" s="34">
        <f t="shared" si="123"/>
        <v>0</v>
      </c>
      <c r="AS80" s="29">
        <f t="shared" si="123"/>
        <v>-2237.886</v>
      </c>
      <c r="AT80" s="29">
        <f t="shared" si="123"/>
        <v>0</v>
      </c>
      <c r="AU80" s="29">
        <f t="shared" si="123"/>
        <v>-0.65600000000000003</v>
      </c>
      <c r="AV80" s="34">
        <f t="shared" si="123"/>
        <v>0</v>
      </c>
      <c r="AW80" s="29">
        <f t="shared" si="123"/>
        <v>73.772999999999996</v>
      </c>
    </row>
    <row r="81" spans="2:49" ht="35.25" customHeight="1" x14ac:dyDescent="0.25">
      <c r="B81" s="56"/>
      <c r="D81" s="50"/>
      <c r="F81" s="3" t="s">
        <v>36</v>
      </c>
      <c r="G81" s="3" t="s">
        <v>37</v>
      </c>
      <c r="I81" s="41">
        <f>INDEX([7]Wärmegestehungskosten!$K$5:$CA$400,
MATCH($F81,[7]Wärmegestehungskosten!$J$5:$J$400,0),
MATCH(I$8,[7]Wärmegestehungskosten!$K$4:$CA$4,0))</f>
        <v>6769.4996664866812</v>
      </c>
      <c r="J81" s="42">
        <f>INDEX([7]Wärmegestehungskosten!$K$5:$CA$400,
MATCH($F81,[7]Wärmegestehungskosten!$J$5:$J$400,0),
MATCH(J$8,[7]Wärmegestehungskosten!$K$4:$CA$4,0))</f>
        <v>5012</v>
      </c>
      <c r="K81" s="42">
        <f>INDEX([7]Wärmegestehungskosten!$K$5:$CA$400,
MATCH($F81,[7]Wärmegestehungskosten!$J$5:$J$400,0),
MATCH(K$8,[7]Wärmegestehungskosten!$K$4:$CA$4,0))</f>
        <v>5077.4500690411714</v>
      </c>
      <c r="L81" s="43"/>
      <c r="M81" s="42">
        <f>INDEX([7]Wärmegestehungskosten!$K$5:$CA$400,
MATCH($F81,[7]Wärmegestehungskosten!$J$5:$J$400,0),
MATCH(M$8,[7]Wärmegestehungskosten!$K$4:$CA$4,0))</f>
        <v>0</v>
      </c>
      <c r="N81" s="42">
        <f>INDEX([7]Wärmegestehungskosten!$K$5:$CA$400,
MATCH($F81,[7]Wärmegestehungskosten!$J$5:$J$400,0),
MATCH(N$8,[7]Wärmegestehungskosten!$K$4:$CA$4,0))</f>
        <v>1208.4317204568008</v>
      </c>
      <c r="O81" s="42">
        <f>INDEX([7]Wärmegestehungskosten!$K$5:$CA$400,
MATCH($F81,[7]Wärmegestehungskosten!$J$5:$J$400,0),
MATCH(O$8,[7]Wärmegestehungskosten!$K$4:$CA$4,0))</f>
        <v>0</v>
      </c>
      <c r="P81" s="43"/>
      <c r="Q81" s="42">
        <f>INDEX([7]Wärmegestehungskosten!$K$5:$CA$400,
MATCH($F81,[7]Wärmegestehungskosten!$J$5:$J$400,0),
MATCH(Q$8,[7]Wärmegestehungskosten!$K$4:$CA$4,0))</f>
        <v>1218.0435</v>
      </c>
      <c r="R81" s="43"/>
      <c r="S81" s="42">
        <f>INDEX([7]Wärmegestehungskosten!$K$5:$CA$400,
MATCH($F81,[7]Wärmegestehungskosten!$J$5:$J$400,0),
MATCH(S$8,[7]Wärmegestehungskosten!$K$4:$CA$4,0))</f>
        <v>5970.251482171976</v>
      </c>
      <c r="T81" s="42">
        <f>INDEX([7]Wärmegestehungskosten!$K$5:$CA$400,
MATCH($F81,[7]Wärmegestehungskosten!$J$5:$J$400,0),
MATCH(T$8,[7]Wärmegestehungskosten!$K$4:$CA$4,0))</f>
        <v>8784</v>
      </c>
      <c r="U81" s="42">
        <f>INDEX([7]Wärmegestehungskosten!$K$5:$CA$400,
MATCH($F81,[7]Wärmegestehungskosten!$J$5:$J$400,0),
MATCH(U$8,[7]Wärmegestehungskosten!$K$4:$CA$4,0))</f>
        <v>8738.1707693103453</v>
      </c>
      <c r="V81" s="42">
        <f>INDEX([7]Wärmegestehungskosten!$K$5:$CA$400,
MATCH($F81,[7]Wärmegestehungskosten!$J$5:$J$400,0),
MATCH(V$8,[7]Wärmegestehungskosten!$K$4:$CA$4,0))</f>
        <v>8741.2503082068961</v>
      </c>
      <c r="W81" s="43"/>
      <c r="X81" s="42">
        <f>INDEX([7]Wärmegestehungskosten!$K$5:$CA$400,
MATCH($F81,[7]Wärmegestehungskosten!$J$5:$J$400,0),
MATCH(X$8,[7]Wärmegestehungskosten!$K$4:$CA$4,0))</f>
        <v>968.94013661202189</v>
      </c>
      <c r="Y81" s="42">
        <f>INDEX([7]Wärmegestehungskosten!$K$5:$CA$400,
MATCH($F81,[7]Wärmegestehungskosten!$J$5:$J$400,0),
MATCH(Y$8,[7]Wärmegestehungskosten!$K$4:$CA$4,0))</f>
        <v>0</v>
      </c>
      <c r="Z81" s="42">
        <f>INDEX([7]Wärmegestehungskosten!$K$5:$CA$400,
MATCH($F81,[7]Wärmegestehungskosten!$J$5:$J$400,0),
MATCH(Z$8,[7]Wärmegestehungskosten!$K$4:$CA$4,0))</f>
        <v>1.6396613228016395</v>
      </c>
      <c r="AA81" s="43"/>
      <c r="AB81" s="42">
        <f>INDEX([7]Wärmegestehungskosten!$K$5:$CA$400,
MATCH($F81,[7]Wärmegestehungskosten!$J$5:$J$400,0),
MATCH(AB$8,[7]Wärmegestehungskosten!$K$4:$CA$4,0))</f>
        <v>1116.3922</v>
      </c>
      <c r="AD81" s="28">
        <f>ROUND(I81-VLOOKUP($F81,$F$69:$AB$78,I$9,0),3)</f>
        <v>86.498000000000005</v>
      </c>
      <c r="AE81" s="29">
        <f t="shared" ref="AE81:AE82" si="124">ROUND(J81-VLOOKUP($F81,$F$69:$AB$78,J$9,0),3)</f>
        <v>539.63699999999994</v>
      </c>
      <c r="AF81" s="29">
        <f t="shared" ref="AF81:AF82" si="125">ROUND(K81-VLOOKUP($F81,$F$69:$AB$78,K$9,0),3)</f>
        <v>420.625</v>
      </c>
      <c r="AG81" s="34">
        <f t="shared" ref="AG81:AG82" si="126">ROUND(L81-VLOOKUP($F81,$F$69:$AB$78,L$9,0),3)</f>
        <v>0</v>
      </c>
      <c r="AH81" s="29">
        <f t="shared" ref="AH81:AH82" si="127">ROUND(M81-VLOOKUP($F81,$F$69:$AB$78,M$9,0),3)</f>
        <v>0</v>
      </c>
      <c r="AI81" s="29">
        <f t="shared" ref="AI81:AI82" si="128">ROUND(N81-VLOOKUP($F81,$F$69:$AB$78,N$9,0),3)</f>
        <v>-45.792000000000002</v>
      </c>
      <c r="AJ81" s="29">
        <f t="shared" ref="AJ81:AJ82" si="129">ROUND(O81-VLOOKUP($F81,$F$69:$AB$78,O$9,0),3)</f>
        <v>0</v>
      </c>
      <c r="AK81" s="34">
        <f t="shared" ref="AK81:AK82" si="130">ROUND(P81-VLOOKUP($F81,$F$69:$AB$78,P$9,0),3)</f>
        <v>0</v>
      </c>
      <c r="AL81" s="29">
        <f t="shared" ref="AL81:AL82" si="131">ROUND(Q81-VLOOKUP($F81,$F$69:$AB$78,Q$9,0),3)</f>
        <v>46.4</v>
      </c>
      <c r="AM81" s="34">
        <f t="shared" ref="AM81:AM82" si="132">ROUND(R81-VLOOKUP($F81,$F$69:$AB$78,R$9,0),3)</f>
        <v>0</v>
      </c>
      <c r="AN81" s="28">
        <f t="shared" ref="AN81:AN82" si="133">ROUND(S81-VLOOKUP($F81,$F$69:$AB$78,S$9,0),3)</f>
        <v>136.35400000000001</v>
      </c>
      <c r="AO81" s="29">
        <f t="shared" ref="AO81:AO82" si="134">ROUND(T81-VLOOKUP($F81,$F$69:$AB$78,T$9,0),3)</f>
        <v>38.847999999999999</v>
      </c>
      <c r="AP81" s="29">
        <f t="shared" ref="AP81:AP82" si="135">ROUND(U81-VLOOKUP($F81,$F$69:$AB$78,U$9,0),3)</f>
        <v>-1.6819999999999999</v>
      </c>
      <c r="AQ81" s="29">
        <f t="shared" ref="AQ81:AQ82" si="136">ROUND(V81-VLOOKUP($F81,$F$69:$AB$78,V$9,0),3)</f>
        <v>1.6819999999999999</v>
      </c>
      <c r="AR81" s="34">
        <f t="shared" ref="AR81:AR82" si="137">ROUND(W81-VLOOKUP($F81,$F$69:$AB$78,W$9,0),3)</f>
        <v>0</v>
      </c>
      <c r="AS81" s="29">
        <f t="shared" ref="AS81:AS82" si="138">ROUND(X81-VLOOKUP($F81,$F$69:$AB$78,X$9,0),3)</f>
        <v>-61.143999999999998</v>
      </c>
      <c r="AT81" s="29">
        <f t="shared" ref="AT81:AT82" si="139">ROUND(Y81-VLOOKUP($F81,$F$69:$AB$78,Y$9,0),3)</f>
        <v>0</v>
      </c>
      <c r="AU81" s="29">
        <f t="shared" ref="AU81:AU82" si="140">ROUND(Z81-VLOOKUP($F81,$F$69:$AB$78,Z$9,0),3)</f>
        <v>-0.312</v>
      </c>
      <c r="AV81" s="34">
        <f t="shared" ref="AV81:AV82" si="141">ROUND(AA81-VLOOKUP($F81,$F$69:$AB$78,AA$9,0),3)</f>
        <v>0</v>
      </c>
      <c r="AW81" s="29">
        <f t="shared" ref="AW81:AW82" si="142">ROUND(AB81-VLOOKUP($F81,$F$69:$AB$78,AB$9,0),3)</f>
        <v>14.755000000000001</v>
      </c>
    </row>
    <row r="82" spans="2:49" ht="35.25" customHeight="1" x14ac:dyDescent="0.25">
      <c r="B82" s="56"/>
      <c r="D82" s="50"/>
      <c r="I82" s="18"/>
      <c r="J82" s="13"/>
      <c r="K82" s="13"/>
      <c r="L82" s="13"/>
      <c r="M82" s="13"/>
      <c r="N82" s="13"/>
      <c r="O82" s="13"/>
      <c r="P82" s="13"/>
      <c r="Q82" s="13"/>
      <c r="R82" s="13"/>
      <c r="S82" s="18"/>
      <c r="T82" s="13"/>
      <c r="U82" s="13"/>
      <c r="V82" s="13"/>
      <c r="W82" s="13"/>
      <c r="X82" s="13"/>
      <c r="Y82" s="13"/>
      <c r="Z82" s="13"/>
      <c r="AA82" s="13"/>
      <c r="AB82" s="13"/>
      <c r="AD82" s="35" t="e">
        <f>ROUND(I82-VLOOKUP($F82,$F$69:$AB$78,I$9,0),3)</f>
        <v>#N/A</v>
      </c>
      <c r="AE82" s="35" t="e">
        <f t="shared" si="124"/>
        <v>#N/A</v>
      </c>
      <c r="AF82" s="35" t="e">
        <f t="shared" si="125"/>
        <v>#N/A</v>
      </c>
      <c r="AG82" s="35" t="e">
        <f t="shared" si="126"/>
        <v>#N/A</v>
      </c>
      <c r="AH82" s="35" t="e">
        <f t="shared" si="127"/>
        <v>#N/A</v>
      </c>
      <c r="AI82" s="35" t="e">
        <f t="shared" si="128"/>
        <v>#N/A</v>
      </c>
      <c r="AJ82" s="35" t="e">
        <f t="shared" si="129"/>
        <v>#N/A</v>
      </c>
      <c r="AK82" s="35" t="e">
        <f t="shared" si="130"/>
        <v>#N/A</v>
      </c>
      <c r="AL82" s="35" t="e">
        <f t="shared" si="131"/>
        <v>#N/A</v>
      </c>
      <c r="AM82" s="35" t="e">
        <f t="shared" si="132"/>
        <v>#N/A</v>
      </c>
      <c r="AN82" s="35" t="e">
        <f t="shared" si="133"/>
        <v>#N/A</v>
      </c>
      <c r="AO82" s="35" t="e">
        <f t="shared" si="134"/>
        <v>#N/A</v>
      </c>
      <c r="AP82" s="35" t="e">
        <f t="shared" si="135"/>
        <v>#N/A</v>
      </c>
      <c r="AQ82" s="35" t="e">
        <f t="shared" si="136"/>
        <v>#N/A</v>
      </c>
      <c r="AR82" s="35" t="e">
        <f t="shared" si="137"/>
        <v>#N/A</v>
      </c>
      <c r="AS82" s="35" t="e">
        <f t="shared" si="138"/>
        <v>#N/A</v>
      </c>
      <c r="AT82" s="35" t="e">
        <f t="shared" si="139"/>
        <v>#N/A</v>
      </c>
      <c r="AU82" s="35" t="e">
        <f t="shared" si="140"/>
        <v>#N/A</v>
      </c>
      <c r="AV82" s="35" t="e">
        <f t="shared" si="141"/>
        <v>#N/A</v>
      </c>
      <c r="AW82" s="35" t="e">
        <f t="shared" si="142"/>
        <v>#N/A</v>
      </c>
    </row>
    <row r="83" spans="2:49" ht="35.25" customHeight="1" x14ac:dyDescent="0.25">
      <c r="B83" s="56"/>
      <c r="D83" s="50"/>
      <c r="F83" s="11" t="s">
        <v>21</v>
      </c>
      <c r="G83" s="12" t="s">
        <v>20</v>
      </c>
      <c r="I83" s="17">
        <f>INDEX([7]Wärmegestehungskosten!$K$5:$CA$402,
MATCH($F83,[7]Wärmegestehungskosten!$J$5:$J$402,0),
MATCH(I$8,[7]Wärmegestehungskosten!$K$4:$CA$4,0))</f>
        <v>0</v>
      </c>
      <c r="J83" s="31">
        <f>INDEX([7]Wärmegestehungskosten!$K$5:$CA$402,
MATCH($F83,[7]Wärmegestehungskosten!$J$5:$J$402,0),
MATCH(J$8,[7]Wärmegestehungskosten!$K$4:$CA$4,0))</f>
        <v>8.6037861680651453</v>
      </c>
      <c r="K83" s="31">
        <f>INDEX([7]Wärmegestehungskosten!$K$5:$CA$402,
MATCH($F83,[7]Wärmegestehungskosten!$J$5:$J$402,0),
MATCH(K$8,[7]Wärmegestehungskosten!$K$4:$CA$4,0))</f>
        <v>6.8972726455700615</v>
      </c>
      <c r="L83" s="13"/>
      <c r="M83" s="31">
        <f>INDEX([7]Wärmegestehungskosten!$K$5:$CA$402,
MATCH($F83,[7]Wärmegestehungskosten!$J$5:$J$402,0),
MATCH(M$8,[7]Wärmegestehungskosten!$K$4:$CA$4,0))</f>
        <v>0</v>
      </c>
      <c r="N83" s="31">
        <f>INDEX([7]Wärmegestehungskosten!$K$5:$CA$402,
MATCH($F83,[7]Wärmegestehungskosten!$J$5:$J$402,0),
MATCH(N$8,[7]Wärmegestehungskosten!$K$4:$CA$4,0))</f>
        <v>8.618516876320097</v>
      </c>
      <c r="O83" s="31">
        <f>INDEX([7]Wärmegestehungskosten!$K$5:$CA$402,
MATCH($F83,[7]Wärmegestehungskosten!$J$5:$J$402,0),
MATCH(O$8,[7]Wärmegestehungskosten!$K$4:$CA$4,0))</f>
        <v>0</v>
      </c>
      <c r="P83" s="13"/>
      <c r="Q83" s="31">
        <f>INDEX([7]Wärmegestehungskosten!$K$5:$CA$402,
MATCH($F83,[7]Wärmegestehungskosten!$J$5:$J$402,0),
MATCH(Q$8,[7]Wärmegestehungskosten!$K$4:$CA$4,0))</f>
        <v>4.6405293801160834</v>
      </c>
      <c r="R83" s="13"/>
      <c r="S83" s="17">
        <f>INDEX([7]Wärmegestehungskosten!$K$5:$CA$402,
MATCH($F83,[7]Wärmegestehungskosten!$J$5:$J$402,0),
MATCH(S$8,[7]Wärmegestehungskosten!$K$4:$CA$4,0))</f>
        <v>0</v>
      </c>
      <c r="T83" s="31">
        <f>INDEX([7]Wärmegestehungskosten!$K$5:$CA$402,
MATCH($F83,[7]Wärmegestehungskosten!$J$5:$J$402,0),
MATCH(T$8,[7]Wärmegestehungskosten!$K$4:$CA$4,0))</f>
        <v>5.4892952408319191</v>
      </c>
      <c r="U83" s="31">
        <f>INDEX([7]Wärmegestehungskosten!$K$5:$CA$402,
MATCH($F83,[7]Wärmegestehungskosten!$J$5:$J$402,0),
MATCH(U$8,[7]Wärmegestehungskosten!$K$4:$CA$4,0))</f>
        <v>5.6686246806747489</v>
      </c>
      <c r="V83" s="31">
        <f>INDEX([7]Wärmegestehungskosten!$K$5:$CA$402,
MATCH($F83,[7]Wärmegestehungskosten!$J$5:$J$402,0),
MATCH(V$8,[7]Wärmegestehungskosten!$K$4:$CA$4,0))</f>
        <v>5.6680200733177815</v>
      </c>
      <c r="W83" s="13"/>
      <c r="X83" s="31">
        <f>INDEX([7]Wärmegestehungskosten!$K$5:$CA$402,
MATCH($F83,[7]Wärmegestehungskosten!$J$5:$J$402,0),
MATCH(X$8,[7]Wärmegestehungskosten!$K$4:$CA$4,0))</f>
        <v>8.3906913493971693</v>
      </c>
      <c r="Y83" s="31">
        <f>INDEX([7]Wärmegestehungskosten!$K$5:$CA$402,
MATCH($F83,[7]Wärmegestehungskosten!$J$5:$J$402,0),
MATCH(Y$8,[7]Wärmegestehungskosten!$K$4:$CA$4,0))</f>
        <v>0</v>
      </c>
      <c r="Z83" s="31">
        <f>INDEX([7]Wärmegestehungskosten!$K$5:$CA$402,
MATCH($F83,[7]Wärmegestehungskosten!$J$5:$J$402,0),
MATCH(Z$8,[7]Wärmegestehungskosten!$K$4:$CA$4,0))</f>
        <v>1951.4988771581468</v>
      </c>
      <c r="AA83" s="13"/>
      <c r="AB83" s="31">
        <f>INDEX([7]Wärmegestehungskosten!$K$5:$CA$402,
MATCH($F83,[7]Wärmegestehungskosten!$J$5:$J$402,0),
MATCH(AB$8,[7]Wärmegestehungskosten!$K$4:$CA$4,0))</f>
        <v>4.2998632263856331</v>
      </c>
      <c r="AD83" s="29">
        <f>ROUND(I83-VLOOKUP($F83,$F$69:$AB$78,I$9,0),3)</f>
        <v>4.4509999999999996</v>
      </c>
      <c r="AE83" s="29">
        <f t="shared" ref="AE83" si="143">ROUND(J83-VLOOKUP($F83,$F$69:$AB$78,J$9,0),3)</f>
        <v>-0.51100000000000001</v>
      </c>
      <c r="AF83" s="29">
        <f t="shared" ref="AF83" si="144">ROUND(K83-VLOOKUP($F83,$F$69:$AB$78,K$9,0),3)</f>
        <v>-0.27500000000000002</v>
      </c>
      <c r="AG83" s="34">
        <f t="shared" ref="AG83" si="145">ROUND(L83-VLOOKUP($F83,$F$69:$AB$78,L$9,0),3)</f>
        <v>0</v>
      </c>
      <c r="AH83" s="29">
        <f t="shared" ref="AH83" si="146">ROUND(M83-VLOOKUP($F83,$F$69:$AB$78,M$9,0),3)</f>
        <v>0</v>
      </c>
      <c r="AI83" s="29">
        <f t="shared" ref="AI83" si="147">ROUND(N83-VLOOKUP($F83,$F$69:$AB$78,N$9,0),3)</f>
        <v>7.4999999999999997E-2</v>
      </c>
      <c r="AJ83" s="29">
        <f t="shared" ref="AJ83" si="148">ROUND(O83-VLOOKUP($F83,$F$69:$AB$78,O$9,0),3)</f>
        <v>0</v>
      </c>
      <c r="AK83" s="34">
        <f t="shared" ref="AK83" si="149">ROUND(P83-VLOOKUP($F83,$F$69:$AB$78,P$9,0),3)</f>
        <v>0</v>
      </c>
      <c r="AL83" s="29">
        <f t="shared" ref="AL83" si="150">ROUND(Q83-VLOOKUP($F83,$F$69:$AB$78,Q$9,0),3)</f>
        <v>-8.3000000000000004E-2</v>
      </c>
      <c r="AM83" s="34">
        <f t="shared" ref="AM83" si="151">ROUND(R83-VLOOKUP($F83,$F$69:$AB$78,R$9,0),3)</f>
        <v>0</v>
      </c>
      <c r="AN83" s="29">
        <f t="shared" ref="AN83" si="152">ROUND(S83-VLOOKUP($F83,$F$69:$AB$78,S$9,0),3)</f>
        <v>4.3840000000000003</v>
      </c>
      <c r="AO83" s="29">
        <f t="shared" ref="AO83" si="153">ROUND(T83-VLOOKUP($F83,$F$69:$AB$78,T$9,0),3)</f>
        <v>-7.0000000000000001E-3</v>
      </c>
      <c r="AP83" s="29">
        <f t="shared" ref="AP83" si="154">ROUND(U83-VLOOKUP($F83,$F$69:$AB$78,U$9,0),3)</f>
        <v>0</v>
      </c>
      <c r="AQ83" s="29">
        <f t="shared" ref="AQ83" si="155">ROUND(V83-VLOOKUP($F83,$F$69:$AB$78,V$9,0),3)</f>
        <v>0</v>
      </c>
      <c r="AR83" s="34">
        <f t="shared" ref="AR83" si="156">ROUND(W83-VLOOKUP($F83,$F$69:$AB$78,W$9,0),3)</f>
        <v>0</v>
      </c>
      <c r="AS83" s="29">
        <f t="shared" ref="AS83" si="157">ROUND(X83-VLOOKUP($F83,$F$69:$AB$78,X$9,0),3)</f>
        <v>0.11700000000000001</v>
      </c>
      <c r="AT83" s="29">
        <f t="shared" ref="AT83" si="158">ROUND(Y83-VLOOKUP($F83,$F$69:$AB$78,Y$9,0),3)</f>
        <v>0</v>
      </c>
      <c r="AU83" s="29">
        <f t="shared" ref="AU83" si="159">ROUND(Z83-VLOOKUP($F83,$F$69:$AB$78,Z$9,0),3)</f>
        <v>310.47800000000001</v>
      </c>
      <c r="AV83" s="34">
        <f t="shared" ref="AV83" si="160">ROUND(AA83-VLOOKUP($F83,$F$69:$AB$78,AA$9,0),3)</f>
        <v>0</v>
      </c>
      <c r="AW83" s="29">
        <f t="shared" ref="AW83" si="161">ROUND(AB83-VLOOKUP($F83,$F$69:$AB$78,AB$9,0),3)</f>
        <v>-6.0000000000000001E-3</v>
      </c>
    </row>
    <row r="84" spans="2:49" ht="35.25" customHeight="1" x14ac:dyDescent="0.25">
      <c r="B84" s="56"/>
      <c r="D84" s="50"/>
      <c r="F84" s="6" t="s">
        <v>22</v>
      </c>
      <c r="G84" s="3" t="s">
        <v>23</v>
      </c>
      <c r="I84" s="14">
        <f t="shared" ref="I84:J84" si="162">I83*I80</f>
        <v>0</v>
      </c>
      <c r="J84" s="14">
        <f t="shared" si="162"/>
        <v>1942.7055721597778</v>
      </c>
      <c r="K84" s="14">
        <f>K83*K80</f>
        <v>17240.889750787264</v>
      </c>
      <c r="L84" s="13"/>
      <c r="M84" s="14">
        <f t="shared" ref="M84:O84" si="163">M83*M80</f>
        <v>0</v>
      </c>
      <c r="N84" s="14">
        <f t="shared" si="163"/>
        <v>103793.78987096371</v>
      </c>
      <c r="O84" s="14">
        <f t="shared" si="163"/>
        <v>0</v>
      </c>
      <c r="P84" s="13"/>
      <c r="Q84" s="14">
        <f t="shared" ref="Q84" si="164">Q83*Q80</f>
        <v>11304.733296018849</v>
      </c>
      <c r="R84" s="13"/>
      <c r="S84" s="14">
        <f t="shared" ref="S84:V84" si="165">S83*S80</f>
        <v>0</v>
      </c>
      <c r="T84" s="14">
        <f t="shared" si="165"/>
        <v>7811.3110420657476</v>
      </c>
      <c r="U84" s="14">
        <f t="shared" si="165"/>
        <v>7182.3445205951757</v>
      </c>
      <c r="V84" s="14">
        <f t="shared" si="165"/>
        <v>7184.1094208577297</v>
      </c>
      <c r="W84" s="13"/>
      <c r="X84" s="14">
        <f t="shared" ref="X84:Z84" si="166">X83*X80</f>
        <v>297560.84097816388</v>
      </c>
      <c r="Y84" s="14">
        <f t="shared" si="166"/>
        <v>0</v>
      </c>
      <c r="Z84" s="14">
        <f t="shared" si="166"/>
        <v>6738.525622827081</v>
      </c>
      <c r="AA84" s="13"/>
      <c r="AB84" s="14">
        <f t="shared" ref="AB84" si="167">AB83*AB80</f>
        <v>24001.668835018776</v>
      </c>
      <c r="AD84" s="30"/>
      <c r="AE84" s="30"/>
      <c r="AF84" s="35"/>
      <c r="AG84" s="35"/>
      <c r="AH84" s="30"/>
      <c r="AI84" s="30"/>
      <c r="AJ84" s="30"/>
      <c r="AK84" s="30"/>
      <c r="AL84" s="30"/>
      <c r="AM84" s="35"/>
      <c r="AN84" s="30"/>
      <c r="AO84" s="30"/>
      <c r="AP84" s="30"/>
      <c r="AQ84" s="30"/>
      <c r="AR84" s="35"/>
      <c r="AS84" s="30"/>
      <c r="AT84" s="30"/>
      <c r="AU84" s="30"/>
      <c r="AV84" s="35"/>
      <c r="AW84" s="30"/>
    </row>
    <row r="85" spans="2:49" ht="35.25" customHeight="1" x14ac:dyDescent="0.25">
      <c r="B85" s="56"/>
      <c r="D85" s="50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D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</row>
    <row r="86" spans="2:49" ht="35.25" customHeight="1" x14ac:dyDescent="0.25">
      <c r="B86" s="56"/>
      <c r="D86" s="50"/>
      <c r="E86" s="3"/>
      <c r="F86" s="11" t="s">
        <v>24</v>
      </c>
      <c r="G86" s="12" t="s">
        <v>20</v>
      </c>
      <c r="I86" s="13"/>
      <c r="J86" s="32">
        <f>SUM(J84:K84)/SUM(J80:K80)</f>
        <v>7.0386522015186648</v>
      </c>
      <c r="K86" s="32"/>
      <c r="L86" s="33"/>
      <c r="M86" s="32">
        <f>SUM(M84:Q84)/SUM(M80:Q80)</f>
        <v>7.9492311224736394</v>
      </c>
      <c r="N86" s="32"/>
      <c r="O86" s="32"/>
      <c r="P86" s="32"/>
      <c r="Q86" s="32"/>
      <c r="R86" s="33"/>
      <c r="S86" s="33"/>
      <c r="T86" s="32">
        <f>SUM(T84:V84)/SUM(T80:V80)</f>
        <v>5.6039495069019241</v>
      </c>
      <c r="U86" s="32"/>
      <c r="V86" s="32"/>
      <c r="W86" s="33"/>
      <c r="X86" s="32">
        <f>SUM(X84:AB84)/SUM(X80:AB80)</f>
        <v>7.9978574539762182</v>
      </c>
      <c r="Y86" s="32"/>
      <c r="Z86" s="32"/>
      <c r="AA86" s="32"/>
      <c r="AB86" s="32"/>
      <c r="AD86" s="30"/>
      <c r="AE86" s="47">
        <f>IFERROR(ROUND(J86-VLOOKUP($F86,$F$68:$AB$77,J$9,0),3),"")</f>
        <v>-0.29099999999999998</v>
      </c>
      <c r="AF86" s="49">
        <f t="shared" ref="AF86:AW86" si="168">IFERROR(ROUND(K86-VLOOKUP($F86,$F$68:$AB$77,K$9,0),3),"")</f>
        <v>0</v>
      </c>
      <c r="AG86" s="36">
        <f t="shared" si="168"/>
        <v>0</v>
      </c>
      <c r="AH86" s="47">
        <f t="shared" si="168"/>
        <v>8.9999999999999993E-3</v>
      </c>
      <c r="AI86" s="48">
        <f t="shared" si="168"/>
        <v>0</v>
      </c>
      <c r="AJ86" s="48">
        <f t="shared" si="168"/>
        <v>0</v>
      </c>
      <c r="AK86" s="48">
        <f t="shared" si="168"/>
        <v>0</v>
      </c>
      <c r="AL86" s="49">
        <f t="shared" si="168"/>
        <v>0</v>
      </c>
      <c r="AM86" s="36">
        <f t="shared" si="168"/>
        <v>0</v>
      </c>
      <c r="AN86" s="36">
        <f t="shared" si="168"/>
        <v>0</v>
      </c>
      <c r="AO86" s="47">
        <f t="shared" si="168"/>
        <v>-3.0000000000000001E-3</v>
      </c>
      <c r="AP86" s="48">
        <f t="shared" si="168"/>
        <v>0</v>
      </c>
      <c r="AQ86" s="49">
        <f t="shared" si="168"/>
        <v>0</v>
      </c>
      <c r="AR86" s="36">
        <f t="shared" si="168"/>
        <v>0</v>
      </c>
      <c r="AS86" s="47">
        <f t="shared" si="168"/>
        <v>7.4999999999999997E-2</v>
      </c>
      <c r="AT86" s="48">
        <f t="shared" si="168"/>
        <v>0</v>
      </c>
      <c r="AU86" s="48">
        <f t="shared" si="168"/>
        <v>0</v>
      </c>
      <c r="AV86" s="48">
        <f t="shared" si="168"/>
        <v>0</v>
      </c>
      <c r="AW86" s="49">
        <f t="shared" si="168"/>
        <v>0</v>
      </c>
    </row>
    <row r="87" spans="2:49" ht="35.25" customHeight="1" x14ac:dyDescent="0.25">
      <c r="B87" s="56"/>
      <c r="D87" s="50"/>
      <c r="E87" s="3"/>
      <c r="F87" s="1"/>
      <c r="G87" s="1"/>
      <c r="I87" s="1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D87" s="35"/>
      <c r="AE87" s="36" t="str">
        <f t="shared" ref="AE87:AE88" si="169">IFERROR(ROUND(J87-VLOOKUP($F87,$F$68:$AB$77,J$9,0),3),"")</f>
        <v/>
      </c>
      <c r="AF87" s="36" t="str">
        <f t="shared" ref="AF87:AF88" si="170">IFERROR(ROUND(K87-VLOOKUP($F87,$F$68:$AB$77,K$9,0),3),"")</f>
        <v/>
      </c>
      <c r="AG87" s="36" t="str">
        <f t="shared" ref="AG87:AG88" si="171">IFERROR(ROUND(L87-VLOOKUP($F87,$F$68:$AB$77,L$9,0),3),"")</f>
        <v/>
      </c>
      <c r="AH87" s="36" t="str">
        <f t="shared" ref="AH87:AH88" si="172">IFERROR(ROUND(M87-VLOOKUP($F87,$F$68:$AB$77,M$9,0),3),"")</f>
        <v/>
      </c>
      <c r="AI87" s="36" t="str">
        <f t="shared" ref="AI87:AI88" si="173">IFERROR(ROUND(N87-VLOOKUP($F87,$F$68:$AB$77,N$9,0),3),"")</f>
        <v/>
      </c>
      <c r="AJ87" s="36" t="str">
        <f t="shared" ref="AJ87:AJ88" si="174">IFERROR(ROUND(O87-VLOOKUP($F87,$F$68:$AB$77,O$9,0),3),"")</f>
        <v/>
      </c>
      <c r="AK87" s="36" t="str">
        <f t="shared" ref="AK87:AK88" si="175">IFERROR(ROUND(P87-VLOOKUP($F87,$F$68:$AB$77,P$9,0),3),"")</f>
        <v/>
      </c>
      <c r="AL87" s="36" t="str">
        <f t="shared" ref="AL87:AL88" si="176">IFERROR(ROUND(Q87-VLOOKUP($F87,$F$68:$AB$77,Q$9,0),3),"")</f>
        <v/>
      </c>
      <c r="AM87" s="36" t="str">
        <f t="shared" ref="AM87:AM88" si="177">IFERROR(ROUND(R87-VLOOKUP($F87,$F$68:$AB$77,R$9,0),3),"")</f>
        <v/>
      </c>
      <c r="AN87" s="36" t="str">
        <f t="shared" ref="AN87:AN88" si="178">IFERROR(ROUND(S87-VLOOKUP($F87,$F$68:$AB$77,S$9,0),3),"")</f>
        <v/>
      </c>
      <c r="AO87" s="36" t="str">
        <f t="shared" ref="AO87:AO88" si="179">IFERROR(ROUND(T87-VLOOKUP($F87,$F$68:$AB$77,T$9,0),3),"")</f>
        <v/>
      </c>
      <c r="AP87" s="36" t="str">
        <f t="shared" ref="AP87:AP88" si="180">IFERROR(ROUND(U87-VLOOKUP($F87,$F$68:$AB$77,U$9,0),3),"")</f>
        <v/>
      </c>
      <c r="AQ87" s="36" t="str">
        <f t="shared" ref="AQ87:AQ88" si="181">IFERROR(ROUND(V87-VLOOKUP($F87,$F$68:$AB$77,V$9,0),3),"")</f>
        <v/>
      </c>
      <c r="AR87" s="36" t="str">
        <f t="shared" ref="AR87:AR88" si="182">IFERROR(ROUND(W87-VLOOKUP($F87,$F$68:$AB$77,W$9,0),3),"")</f>
        <v/>
      </c>
      <c r="AS87" s="36" t="str">
        <f t="shared" ref="AS87:AS88" si="183">IFERROR(ROUND(X87-VLOOKUP($F87,$F$68:$AB$77,X$9,0),3),"")</f>
        <v/>
      </c>
      <c r="AT87" s="36" t="str">
        <f t="shared" ref="AT87:AT88" si="184">IFERROR(ROUND(Y87-VLOOKUP($F87,$F$68:$AB$77,Y$9,0),3),"")</f>
        <v/>
      </c>
      <c r="AU87" s="36" t="str">
        <f t="shared" ref="AU87:AU88" si="185">IFERROR(ROUND(Z87-VLOOKUP($F87,$F$68:$AB$77,Z$9,0),3),"")</f>
        <v/>
      </c>
      <c r="AV87" s="36" t="str">
        <f t="shared" ref="AV87:AV88" si="186">IFERROR(ROUND(AA87-VLOOKUP($F87,$F$68:$AB$77,AA$9,0),3),"")</f>
        <v/>
      </c>
      <c r="AW87" s="36" t="str">
        <f t="shared" ref="AW87:AW88" si="187">IFERROR(ROUND(AB87-VLOOKUP($F87,$F$68:$AB$77,AB$9,0),3),"")</f>
        <v/>
      </c>
    </row>
    <row r="88" spans="2:49" ht="35.25" customHeight="1" x14ac:dyDescent="0.25">
      <c r="B88" s="56"/>
      <c r="D88" s="50"/>
      <c r="E88" s="3"/>
      <c r="F88" s="11" t="s">
        <v>25</v>
      </c>
      <c r="G88" s="12" t="s">
        <v>20</v>
      </c>
      <c r="I88" s="13"/>
      <c r="J88" s="32">
        <f>SUM(J84:Q84)/SUM(J80:Q80)</f>
        <v>7.8049824459155053</v>
      </c>
      <c r="K88" s="32"/>
      <c r="L88" s="32"/>
      <c r="M88" s="32"/>
      <c r="N88" s="32"/>
      <c r="O88" s="32"/>
      <c r="P88" s="32"/>
      <c r="Q88" s="32"/>
      <c r="R88" s="33"/>
      <c r="S88" s="33"/>
      <c r="T88" s="32">
        <f>SUM(T84:AB84)/SUM(T80:AB80)</f>
        <v>7.7873540248083772</v>
      </c>
      <c r="U88" s="32"/>
      <c r="V88" s="32"/>
      <c r="W88" s="32"/>
      <c r="X88" s="32"/>
      <c r="Y88" s="32"/>
      <c r="Z88" s="32"/>
      <c r="AA88" s="32"/>
      <c r="AB88" s="32"/>
      <c r="AD88" s="30"/>
      <c r="AE88" s="47">
        <f t="shared" si="169"/>
        <v>-4.8000000000000001E-2</v>
      </c>
      <c r="AF88" s="48">
        <f t="shared" si="170"/>
        <v>0</v>
      </c>
      <c r="AG88" s="48">
        <f t="shared" si="171"/>
        <v>0</v>
      </c>
      <c r="AH88" s="48">
        <f t="shared" si="172"/>
        <v>0</v>
      </c>
      <c r="AI88" s="48">
        <f t="shared" si="173"/>
        <v>0</v>
      </c>
      <c r="AJ88" s="48">
        <f t="shared" si="174"/>
        <v>0</v>
      </c>
      <c r="AK88" s="48">
        <f t="shared" si="175"/>
        <v>0</v>
      </c>
      <c r="AL88" s="49">
        <f t="shared" si="176"/>
        <v>0</v>
      </c>
      <c r="AM88" s="36">
        <f t="shared" si="177"/>
        <v>0</v>
      </c>
      <c r="AN88" s="36">
        <f t="shared" si="178"/>
        <v>0</v>
      </c>
      <c r="AO88" s="47">
        <f t="shared" si="179"/>
        <v>5.8999999999999997E-2</v>
      </c>
      <c r="AP88" s="48">
        <f t="shared" si="180"/>
        <v>0</v>
      </c>
      <c r="AQ88" s="48">
        <f t="shared" si="181"/>
        <v>0</v>
      </c>
      <c r="AR88" s="48">
        <f t="shared" si="182"/>
        <v>0</v>
      </c>
      <c r="AS88" s="48">
        <f t="shared" si="183"/>
        <v>0</v>
      </c>
      <c r="AT88" s="48">
        <f t="shared" si="184"/>
        <v>0</v>
      </c>
      <c r="AU88" s="48">
        <f t="shared" si="185"/>
        <v>0</v>
      </c>
      <c r="AV88" s="48">
        <f t="shared" si="186"/>
        <v>0</v>
      </c>
      <c r="AW88" s="49">
        <f t="shared" si="187"/>
        <v>0</v>
      </c>
    </row>
    <row r="92" spans="2:49" x14ac:dyDescent="0.25">
      <c r="I92" s="3" t="str">
        <f t="shared" ref="I92:L92" si="188">I8</f>
        <v>chp_pr_ee</v>
      </c>
      <c r="J92" s="3" t="str">
        <f t="shared" si="188"/>
        <v>chp_pr_gas_1</v>
      </c>
      <c r="K92" s="3" t="str">
        <f t="shared" si="188"/>
        <v>chp_pr_gas_2</v>
      </c>
      <c r="L92" s="3">
        <f t="shared" si="188"/>
        <v>0</v>
      </c>
      <c r="M92" s="3" t="str">
        <f>M8</f>
        <v>boiler_pr_1</v>
      </c>
      <c r="N92" s="3" t="str">
        <f t="shared" ref="N92:AB92" si="189">N8</f>
        <v>boiler_pr_2</v>
      </c>
      <c r="O92" s="3" t="str">
        <f t="shared" si="189"/>
        <v>boiler_pr_3</v>
      </c>
      <c r="P92" s="3">
        <f t="shared" si="189"/>
        <v>0</v>
      </c>
      <c r="Q92" s="3" t="str">
        <f t="shared" si="189"/>
        <v>pth_pr</v>
      </c>
      <c r="R92" s="3">
        <f t="shared" si="189"/>
        <v>0</v>
      </c>
      <c r="S92" s="3" t="str">
        <f t="shared" si="189"/>
        <v>chp_pck_waste</v>
      </c>
      <c r="T92" s="3" t="str">
        <f t="shared" si="189"/>
        <v>chp_sch_kuhheide</v>
      </c>
      <c r="U92" s="3" t="str">
        <f t="shared" si="189"/>
        <v>chp_sch_m_turbine1</v>
      </c>
      <c r="V92" s="3" t="str">
        <f t="shared" si="189"/>
        <v>chp_sch_m_turbine2</v>
      </c>
      <c r="W92" s="3">
        <f t="shared" si="189"/>
        <v>0</v>
      </c>
      <c r="X92" s="3" t="str">
        <f t="shared" si="189"/>
        <v>boiler_sch_1</v>
      </c>
      <c r="Y92" s="3" t="str">
        <f t="shared" si="189"/>
        <v>boiler_sch_2</v>
      </c>
      <c r="Z92" s="3" t="str">
        <f t="shared" si="189"/>
        <v>boiler_sch_contract</v>
      </c>
      <c r="AA92" s="3">
        <f t="shared" si="189"/>
        <v>0</v>
      </c>
      <c r="AB92" s="3" t="str">
        <f t="shared" si="189"/>
        <v>pth_sch</v>
      </c>
    </row>
    <row r="93" spans="2:49" x14ac:dyDescent="0.25">
      <c r="B93" s="6">
        <v>2016</v>
      </c>
      <c r="D93" s="10" t="s">
        <v>38</v>
      </c>
      <c r="E93" s="10"/>
      <c r="F93" s="10" t="s">
        <v>34</v>
      </c>
      <c r="G93" s="10" t="str">
        <f>B93&amp;"_"&amp;D93&amp;"_"&amp;F93</f>
        <v>2016_SQ_noflex</v>
      </c>
      <c r="I93" s="55">
        <f t="shared" ref="I93:L93" si="190">I12</f>
        <v>6842.2942215622752</v>
      </c>
      <c r="J93" s="55">
        <f t="shared" si="190"/>
        <v>4775.2512601275057</v>
      </c>
      <c r="K93" s="55">
        <f t="shared" si="190"/>
        <v>4939.6242569966762</v>
      </c>
      <c r="L93" s="55">
        <f t="shared" si="190"/>
        <v>0</v>
      </c>
      <c r="M93" s="55">
        <f>M12</f>
        <v>0</v>
      </c>
      <c r="N93" s="55">
        <f t="shared" ref="N93:AB93" si="191">N12</f>
        <v>1423.0961163202132</v>
      </c>
      <c r="O93" s="55">
        <f t="shared" si="191"/>
        <v>0</v>
      </c>
      <c r="P93" s="55">
        <f t="shared" si="191"/>
        <v>0</v>
      </c>
      <c r="Q93" s="55">
        <f t="shared" si="191"/>
        <v>0</v>
      </c>
      <c r="R93" s="55">
        <f t="shared" si="191"/>
        <v>0</v>
      </c>
      <c r="S93" s="55">
        <f t="shared" si="191"/>
        <v>5949.4350924013479</v>
      </c>
      <c r="T93" s="55">
        <f t="shared" si="191"/>
        <v>8784</v>
      </c>
      <c r="U93" s="55">
        <f t="shared" si="191"/>
        <v>8784.0000000000018</v>
      </c>
      <c r="V93" s="55">
        <f t="shared" si="191"/>
        <v>8784.0000000000018</v>
      </c>
      <c r="W93" s="55">
        <f t="shared" si="191"/>
        <v>0</v>
      </c>
      <c r="X93" s="55">
        <f t="shared" si="191"/>
        <v>1121.8420218579233</v>
      </c>
      <c r="Y93" s="55">
        <f t="shared" si="191"/>
        <v>0</v>
      </c>
      <c r="Z93" s="55">
        <f t="shared" si="191"/>
        <v>3.9002394275850092</v>
      </c>
      <c r="AA93" s="55">
        <f t="shared" si="191"/>
        <v>0</v>
      </c>
      <c r="AB93" s="55">
        <f t="shared" si="191"/>
        <v>0</v>
      </c>
    </row>
    <row r="94" spans="2:49" x14ac:dyDescent="0.25">
      <c r="B94" s="6">
        <v>2016</v>
      </c>
      <c r="D94" s="10" t="s">
        <v>38</v>
      </c>
      <c r="E94" s="10"/>
      <c r="F94" s="10" t="s">
        <v>35</v>
      </c>
      <c r="G94" s="10" t="str">
        <f t="shared" ref="G94:G98" si="192">B94&amp;"_"&amp;D94&amp;"_"&amp;F94</f>
        <v>2016_SQ_pth</v>
      </c>
      <c r="I94" s="55">
        <f t="shared" ref="I94:L94" si="193">I23</f>
        <v>6841.8551384809207</v>
      </c>
      <c r="J94" s="55">
        <f t="shared" si="193"/>
        <v>4775.2512601275057</v>
      </c>
      <c r="K94" s="55">
        <f t="shared" si="193"/>
        <v>4939.6242569966762</v>
      </c>
      <c r="L94" s="55">
        <f t="shared" si="193"/>
        <v>0</v>
      </c>
      <c r="M94" s="55">
        <f>M23</f>
        <v>0</v>
      </c>
      <c r="N94" s="55">
        <f t="shared" ref="N94:AB94" si="194">N23</f>
        <v>1423.0961163202132</v>
      </c>
      <c r="O94" s="55">
        <f t="shared" si="194"/>
        <v>0</v>
      </c>
      <c r="P94" s="55">
        <f t="shared" si="194"/>
        <v>0</v>
      </c>
      <c r="Q94" s="55">
        <f t="shared" si="194"/>
        <v>1.0001862641960861</v>
      </c>
      <c r="R94" s="55">
        <f t="shared" si="194"/>
        <v>0</v>
      </c>
      <c r="S94" s="55">
        <f t="shared" si="194"/>
        <v>5948.9248783563435</v>
      </c>
      <c r="T94" s="55">
        <f t="shared" si="194"/>
        <v>8783.3753051234562</v>
      </c>
      <c r="U94" s="55">
        <f t="shared" si="194"/>
        <v>8782.4697805517244</v>
      </c>
      <c r="V94" s="55">
        <f t="shared" si="194"/>
        <v>8782.0000000000018</v>
      </c>
      <c r="W94" s="55">
        <f t="shared" si="194"/>
        <v>0</v>
      </c>
      <c r="X94" s="55">
        <f t="shared" si="194"/>
        <v>1121.8420218579233</v>
      </c>
      <c r="Y94" s="55">
        <f t="shared" si="194"/>
        <v>0</v>
      </c>
      <c r="Z94" s="55">
        <f t="shared" si="194"/>
        <v>3.9002394275850092</v>
      </c>
      <c r="AA94" s="55">
        <f t="shared" si="194"/>
        <v>0</v>
      </c>
      <c r="AB94" s="55">
        <f t="shared" si="194"/>
        <v>2</v>
      </c>
    </row>
    <row r="95" spans="2:49" x14ac:dyDescent="0.25">
      <c r="B95" s="6">
        <v>2016</v>
      </c>
      <c r="D95" s="10" t="s">
        <v>32</v>
      </c>
      <c r="E95" s="55"/>
      <c r="F95" s="10" t="s">
        <v>34</v>
      </c>
      <c r="G95" s="10" t="str">
        <f t="shared" si="192"/>
        <v>2016_SINTEG_noflex</v>
      </c>
      <c r="I95" s="55">
        <f t="shared" ref="I95:L95" si="195">I35</f>
        <v>6842.2942215622752</v>
      </c>
      <c r="J95" s="55">
        <f t="shared" si="195"/>
        <v>4775.2512601275057</v>
      </c>
      <c r="K95" s="55">
        <f t="shared" si="195"/>
        <v>4939.6242569966762</v>
      </c>
      <c r="L95" s="55">
        <f t="shared" si="195"/>
        <v>0</v>
      </c>
      <c r="M95" s="55">
        <f>M35</f>
        <v>0</v>
      </c>
      <c r="N95" s="55">
        <f t="shared" ref="N95:AB95" si="196">N35</f>
        <v>1423.0961163202132</v>
      </c>
      <c r="O95" s="55">
        <f t="shared" si="196"/>
        <v>0</v>
      </c>
      <c r="P95" s="55">
        <f t="shared" si="196"/>
        <v>0</v>
      </c>
      <c r="Q95" s="55">
        <f t="shared" si="196"/>
        <v>0</v>
      </c>
      <c r="R95" s="55">
        <f t="shared" si="196"/>
        <v>0</v>
      </c>
      <c r="S95" s="55">
        <f t="shared" si="196"/>
        <v>5949.4350924013479</v>
      </c>
      <c r="T95" s="55">
        <f t="shared" si="196"/>
        <v>8784</v>
      </c>
      <c r="U95" s="55">
        <f t="shared" si="196"/>
        <v>8784.0000000000018</v>
      </c>
      <c r="V95" s="55">
        <f t="shared" si="196"/>
        <v>8784.0000000000018</v>
      </c>
      <c r="W95" s="55">
        <f t="shared" si="196"/>
        <v>0</v>
      </c>
      <c r="X95" s="55">
        <f t="shared" si="196"/>
        <v>1121.8420218579233</v>
      </c>
      <c r="Y95" s="55">
        <f t="shared" si="196"/>
        <v>0</v>
      </c>
      <c r="Z95" s="55">
        <f t="shared" si="196"/>
        <v>3.9002394275850092</v>
      </c>
      <c r="AA95" s="55">
        <f t="shared" si="196"/>
        <v>0</v>
      </c>
      <c r="AB95" s="55">
        <f t="shared" si="196"/>
        <v>0</v>
      </c>
    </row>
    <row r="96" spans="2:49" x14ac:dyDescent="0.25">
      <c r="B96" s="6">
        <v>2016</v>
      </c>
      <c r="D96" s="10" t="s">
        <v>32</v>
      </c>
      <c r="E96" s="55"/>
      <c r="F96" s="10" t="s">
        <v>35</v>
      </c>
      <c r="G96" s="10" t="str">
        <f t="shared" si="192"/>
        <v>2016_SINTEG_pth</v>
      </c>
      <c r="I96" s="55">
        <f t="shared" ref="I96:L96" si="197">I46</f>
        <v>6809.1250211663073</v>
      </c>
      <c r="J96" s="55">
        <f t="shared" si="197"/>
        <v>4678.0768707689103</v>
      </c>
      <c r="K96" s="55">
        <f t="shared" si="197"/>
        <v>4877.1771340602045</v>
      </c>
      <c r="L96" s="55">
        <f t="shared" si="197"/>
        <v>0</v>
      </c>
      <c r="M96" s="55">
        <f>M46</f>
        <v>0</v>
      </c>
      <c r="N96" s="55">
        <f t="shared" ref="N96:AB96" si="198">N46</f>
        <v>1337.5838724682128</v>
      </c>
      <c r="O96" s="55">
        <f t="shared" si="198"/>
        <v>0</v>
      </c>
      <c r="P96" s="55">
        <f t="shared" si="198"/>
        <v>0</v>
      </c>
      <c r="Q96" s="55">
        <f t="shared" si="198"/>
        <v>522.20550000000003</v>
      </c>
      <c r="R96" s="55">
        <f t="shared" si="198"/>
        <v>0</v>
      </c>
      <c r="S96" s="55">
        <f t="shared" si="198"/>
        <v>5889.1176025111426</v>
      </c>
      <c r="T96" s="55">
        <f t="shared" si="198"/>
        <v>8768.4356564814807</v>
      </c>
      <c r="U96" s="55">
        <f t="shared" si="198"/>
        <v>8754.6610916551726</v>
      </c>
      <c r="V96" s="55">
        <f t="shared" si="198"/>
        <v>8754.7599859310358</v>
      </c>
      <c r="W96" s="55">
        <f t="shared" si="198"/>
        <v>0</v>
      </c>
      <c r="X96" s="55">
        <f t="shared" si="198"/>
        <v>1069.9973770491804</v>
      </c>
      <c r="Y96" s="55">
        <f t="shared" si="198"/>
        <v>0</v>
      </c>
      <c r="Z96" s="55">
        <f t="shared" si="198"/>
        <v>1.9511637345473318</v>
      </c>
      <c r="AA96" s="55">
        <f t="shared" si="198"/>
        <v>0</v>
      </c>
      <c r="AB96" s="55">
        <f t="shared" si="198"/>
        <v>604.66279999999995</v>
      </c>
    </row>
    <row r="97" spans="2:28" x14ac:dyDescent="0.25">
      <c r="B97" s="6">
        <v>2016</v>
      </c>
      <c r="D97" s="55" t="s">
        <v>39</v>
      </c>
      <c r="E97" s="55"/>
      <c r="F97" s="10" t="s">
        <v>34</v>
      </c>
      <c r="G97" s="10" t="str">
        <f t="shared" si="192"/>
        <v>2016_FLEXRIENDLY_noflex</v>
      </c>
      <c r="I97" s="55">
        <f t="shared" ref="I97:L97" si="199">I59</f>
        <v>6842.2942215622752</v>
      </c>
      <c r="J97" s="55">
        <f t="shared" si="199"/>
        <v>4775.2512601275057</v>
      </c>
      <c r="K97" s="55">
        <f t="shared" si="199"/>
        <v>4939.6242569966762</v>
      </c>
      <c r="L97" s="55">
        <f t="shared" si="199"/>
        <v>0</v>
      </c>
      <c r="M97" s="55">
        <f>M59</f>
        <v>0</v>
      </c>
      <c r="N97" s="55">
        <f t="shared" ref="N97:AB97" si="200">N59</f>
        <v>1423.0961163202132</v>
      </c>
      <c r="O97" s="55">
        <f t="shared" si="200"/>
        <v>0</v>
      </c>
      <c r="P97" s="55">
        <f t="shared" si="200"/>
        <v>0</v>
      </c>
      <c r="Q97" s="55">
        <f t="shared" si="200"/>
        <v>0</v>
      </c>
      <c r="R97" s="55">
        <f t="shared" si="200"/>
        <v>0</v>
      </c>
      <c r="S97" s="55">
        <f t="shared" si="200"/>
        <v>5949.4350924013479</v>
      </c>
      <c r="T97" s="55">
        <f t="shared" si="200"/>
        <v>8784</v>
      </c>
      <c r="U97" s="55">
        <f t="shared" si="200"/>
        <v>8784.0000000000018</v>
      </c>
      <c r="V97" s="55">
        <f t="shared" si="200"/>
        <v>8784.0000000000018</v>
      </c>
      <c r="W97" s="55">
        <f t="shared" si="200"/>
        <v>0</v>
      </c>
      <c r="X97" s="55">
        <f t="shared" si="200"/>
        <v>1121.8420218579233</v>
      </c>
      <c r="Y97" s="55">
        <f t="shared" si="200"/>
        <v>0</v>
      </c>
      <c r="Z97" s="55">
        <f t="shared" si="200"/>
        <v>3.9002394275850092</v>
      </c>
      <c r="AA97" s="55">
        <f t="shared" si="200"/>
        <v>0</v>
      </c>
      <c r="AB97" s="55">
        <f t="shared" si="200"/>
        <v>0</v>
      </c>
    </row>
    <row r="98" spans="2:28" x14ac:dyDescent="0.25">
      <c r="B98" s="6">
        <v>2016</v>
      </c>
      <c r="D98" s="55" t="s">
        <v>39</v>
      </c>
      <c r="E98" s="55"/>
      <c r="F98" s="10" t="s">
        <v>35</v>
      </c>
      <c r="G98" s="10" t="str">
        <f t="shared" si="192"/>
        <v>2016_FLEXRIENDLY_pth</v>
      </c>
      <c r="I98" s="55">
        <f t="shared" ref="I98:L98" si="201">I70</f>
        <v>6683.0019590352767</v>
      </c>
      <c r="J98" s="55">
        <f t="shared" si="201"/>
        <v>4472.3633660327987</v>
      </c>
      <c r="K98" s="55">
        <f t="shared" si="201"/>
        <v>4656.8250368382414</v>
      </c>
      <c r="L98" s="55">
        <f t="shared" si="201"/>
        <v>0</v>
      </c>
      <c r="M98" s="55">
        <f>M70</f>
        <v>0</v>
      </c>
      <c r="N98" s="55">
        <f t="shared" ref="N98:AB98" si="202">N70</f>
        <v>1254.2237511329129</v>
      </c>
      <c r="O98" s="55">
        <f t="shared" si="202"/>
        <v>0</v>
      </c>
      <c r="P98" s="55">
        <f t="shared" si="202"/>
        <v>0</v>
      </c>
      <c r="Q98" s="55">
        <f t="shared" si="202"/>
        <v>1171.644</v>
      </c>
      <c r="R98" s="55">
        <f t="shared" si="202"/>
        <v>0</v>
      </c>
      <c r="S98" s="55">
        <f t="shared" si="202"/>
        <v>5833.8972729644529</v>
      </c>
      <c r="T98" s="55">
        <f t="shared" si="202"/>
        <v>8745.1517946296299</v>
      </c>
      <c r="U98" s="55">
        <f t="shared" si="202"/>
        <v>8739.8526691724146</v>
      </c>
      <c r="V98" s="55">
        <f t="shared" si="202"/>
        <v>8739.5684084137938</v>
      </c>
      <c r="W98" s="55">
        <f t="shared" si="202"/>
        <v>0</v>
      </c>
      <c r="X98" s="55">
        <f t="shared" si="202"/>
        <v>1030.08456284153</v>
      </c>
      <c r="Y98" s="55">
        <f t="shared" si="202"/>
        <v>0</v>
      </c>
      <c r="Z98" s="55">
        <f t="shared" si="202"/>
        <v>1.9511637345473318</v>
      </c>
      <c r="AA98" s="55">
        <f t="shared" si="202"/>
        <v>0</v>
      </c>
      <c r="AB98" s="55">
        <f t="shared" si="202"/>
        <v>1101.6376</v>
      </c>
    </row>
    <row r="100" spans="2:28" x14ac:dyDescent="0.25">
      <c r="I100" s="3" t="str">
        <f>I8</f>
        <v>chp_pr_ee</v>
      </c>
      <c r="J100" s="3" t="str">
        <f t="shared" ref="J100:AB100" si="203">J8</f>
        <v>chp_pr_gas_1</v>
      </c>
      <c r="K100" s="3" t="str">
        <f t="shared" si="203"/>
        <v>chp_pr_gas_2</v>
      </c>
      <c r="L100" s="3">
        <f t="shared" si="203"/>
        <v>0</v>
      </c>
      <c r="M100" s="3" t="str">
        <f t="shared" si="203"/>
        <v>boiler_pr_1</v>
      </c>
      <c r="N100" s="3" t="str">
        <f t="shared" si="203"/>
        <v>boiler_pr_2</v>
      </c>
      <c r="O100" s="3" t="str">
        <f t="shared" si="203"/>
        <v>boiler_pr_3</v>
      </c>
      <c r="P100" s="3">
        <f t="shared" si="203"/>
        <v>0</v>
      </c>
      <c r="Q100" s="3" t="str">
        <f t="shared" si="203"/>
        <v>pth_pr</v>
      </c>
      <c r="R100" s="3">
        <f t="shared" si="203"/>
        <v>0</v>
      </c>
      <c r="S100" s="3" t="str">
        <f t="shared" si="203"/>
        <v>chp_pck_waste</v>
      </c>
      <c r="T100" s="3" t="str">
        <f t="shared" si="203"/>
        <v>chp_sch_kuhheide</v>
      </c>
      <c r="U100" s="3" t="str">
        <f t="shared" si="203"/>
        <v>chp_sch_m_turbine1</v>
      </c>
      <c r="V100" s="3" t="str">
        <f t="shared" si="203"/>
        <v>chp_sch_m_turbine2</v>
      </c>
      <c r="W100" s="3">
        <f t="shared" si="203"/>
        <v>0</v>
      </c>
      <c r="X100" s="3" t="str">
        <f t="shared" si="203"/>
        <v>boiler_sch_1</v>
      </c>
      <c r="Y100" s="3" t="str">
        <f t="shared" si="203"/>
        <v>boiler_sch_2</v>
      </c>
      <c r="Z100" s="3" t="str">
        <f t="shared" si="203"/>
        <v>boiler_sch_contract</v>
      </c>
      <c r="AA100" s="3">
        <f t="shared" si="203"/>
        <v>0</v>
      </c>
      <c r="AB100" s="3" t="str">
        <f t="shared" si="203"/>
        <v>pth_sch</v>
      </c>
    </row>
    <row r="101" spans="2:28" x14ac:dyDescent="0.25">
      <c r="B101" s="6">
        <v>2016</v>
      </c>
      <c r="D101" s="10" t="s">
        <v>38</v>
      </c>
      <c r="E101" s="10"/>
      <c r="F101" s="10" t="s">
        <v>34</v>
      </c>
      <c r="G101" s="10" t="str">
        <f>B101&amp;"_"&amp;D101&amp;"_"&amp;F101</f>
        <v>2016_SQ_noflex</v>
      </c>
      <c r="I101" s="55">
        <f>I11</f>
        <v>19007.893347500001</v>
      </c>
      <c r="J101" s="55">
        <f t="shared" ref="J101:AB101" si="204">J11</f>
        <v>215.13077569399999</v>
      </c>
      <c r="K101" s="55">
        <f t="shared" si="204"/>
        <v>2431.8150074300002</v>
      </c>
      <c r="L101" s="55">
        <f t="shared" si="204"/>
        <v>0</v>
      </c>
      <c r="M101" s="55">
        <f t="shared" si="204"/>
        <v>0</v>
      </c>
      <c r="N101" s="55">
        <f t="shared" si="204"/>
        <v>14247.378000000001</v>
      </c>
      <c r="O101" s="55">
        <f t="shared" si="204"/>
        <v>0</v>
      </c>
      <c r="P101" s="55">
        <f t="shared" si="204"/>
        <v>0</v>
      </c>
      <c r="Q101" s="55">
        <f t="shared" si="204"/>
        <v>0</v>
      </c>
      <c r="R101" s="55">
        <f t="shared" si="204"/>
        <v>0</v>
      </c>
      <c r="S101" s="55">
        <f t="shared" si="204"/>
        <v>109457.70683</v>
      </c>
      <c r="T101" s="55">
        <f t="shared" si="204"/>
        <v>1423.008</v>
      </c>
      <c r="U101" s="55">
        <f t="shared" si="204"/>
        <v>1273.68</v>
      </c>
      <c r="V101" s="55">
        <f t="shared" si="204"/>
        <v>1273.68</v>
      </c>
      <c r="W101" s="55">
        <f t="shared" si="204"/>
        <v>0</v>
      </c>
      <c r="X101" s="55">
        <f t="shared" si="204"/>
        <v>41059.417999999998</v>
      </c>
      <c r="Y101" s="55">
        <f t="shared" si="204"/>
        <v>0</v>
      </c>
      <c r="Z101" s="55">
        <f t="shared" si="204"/>
        <v>9.1720000000000006</v>
      </c>
      <c r="AA101" s="55">
        <f t="shared" si="204"/>
        <v>0</v>
      </c>
      <c r="AB101" s="55">
        <f t="shared" si="204"/>
        <v>0</v>
      </c>
    </row>
    <row r="102" spans="2:28" x14ac:dyDescent="0.25">
      <c r="B102" s="6">
        <v>2016</v>
      </c>
      <c r="D102" s="10" t="s">
        <v>38</v>
      </c>
      <c r="E102" s="10"/>
      <c r="F102" s="10" t="s">
        <v>35</v>
      </c>
      <c r="G102" s="10" t="str">
        <f t="shared" ref="G102:G106" si="205">B102&amp;"_"&amp;D102&amp;"_"&amp;F102</f>
        <v>2016_SQ_pth</v>
      </c>
      <c r="I102" s="55">
        <f>I22</f>
        <v>19006.673574699998</v>
      </c>
      <c r="J102" s="55">
        <f t="shared" ref="J102:AB102" si="206">J22</f>
        <v>215.13077569399999</v>
      </c>
      <c r="K102" s="55">
        <f t="shared" si="206"/>
        <v>2431.8150074300002</v>
      </c>
      <c r="L102" s="55">
        <f t="shared" si="206"/>
        <v>0</v>
      </c>
      <c r="M102" s="55">
        <f t="shared" si="206"/>
        <v>0</v>
      </c>
      <c r="N102" s="55">
        <f t="shared" si="206"/>
        <v>14247.378000000001</v>
      </c>
      <c r="O102" s="55">
        <f t="shared" si="206"/>
        <v>0</v>
      </c>
      <c r="P102" s="55">
        <f t="shared" si="206"/>
        <v>0</v>
      </c>
      <c r="Q102" s="55">
        <f t="shared" si="206"/>
        <v>1.22</v>
      </c>
      <c r="R102" s="55">
        <f t="shared" si="206"/>
        <v>0</v>
      </c>
      <c r="S102" s="55">
        <f t="shared" si="206"/>
        <v>109448.31991200001</v>
      </c>
      <c r="T102" s="55">
        <f t="shared" si="206"/>
        <v>1422.9067994300001</v>
      </c>
      <c r="U102" s="55">
        <f t="shared" si="206"/>
        <v>1273.4581181799999</v>
      </c>
      <c r="V102" s="55">
        <f t="shared" si="206"/>
        <v>1273.3900000000001</v>
      </c>
      <c r="W102" s="55">
        <f t="shared" si="206"/>
        <v>0</v>
      </c>
      <c r="X102" s="55">
        <f t="shared" si="206"/>
        <v>41059.417999999998</v>
      </c>
      <c r="Y102" s="55">
        <f t="shared" si="206"/>
        <v>0</v>
      </c>
      <c r="Z102" s="55">
        <f t="shared" si="206"/>
        <v>9.1720000000000006</v>
      </c>
      <c r="AA102" s="55">
        <f t="shared" si="206"/>
        <v>0</v>
      </c>
      <c r="AB102" s="55">
        <f t="shared" si="206"/>
        <v>10</v>
      </c>
    </row>
    <row r="103" spans="2:28" x14ac:dyDescent="0.25">
      <c r="B103" s="6">
        <v>2016</v>
      </c>
      <c r="D103" s="10" t="s">
        <v>32</v>
      </c>
      <c r="E103" s="55"/>
      <c r="F103" s="10" t="s">
        <v>34</v>
      </c>
      <c r="G103" s="10" t="str">
        <f t="shared" si="205"/>
        <v>2016_SINTEG_noflex</v>
      </c>
      <c r="I103" s="55">
        <f>I34</f>
        <v>19007.893347500001</v>
      </c>
      <c r="J103" s="55">
        <f t="shared" ref="J103:AB103" si="207">J34</f>
        <v>215.13077569399999</v>
      </c>
      <c r="K103" s="55">
        <f t="shared" si="207"/>
        <v>2431.8150074300002</v>
      </c>
      <c r="L103" s="55">
        <f t="shared" si="207"/>
        <v>0</v>
      </c>
      <c r="M103" s="55">
        <f t="shared" si="207"/>
        <v>0</v>
      </c>
      <c r="N103" s="55">
        <f t="shared" si="207"/>
        <v>14247.378000000001</v>
      </c>
      <c r="O103" s="55">
        <f t="shared" si="207"/>
        <v>0</v>
      </c>
      <c r="P103" s="55">
        <f t="shared" si="207"/>
        <v>0</v>
      </c>
      <c r="Q103" s="55">
        <f t="shared" si="207"/>
        <v>0</v>
      </c>
      <c r="R103" s="55">
        <f t="shared" si="207"/>
        <v>0</v>
      </c>
      <c r="S103" s="55">
        <f t="shared" si="207"/>
        <v>109457.70683</v>
      </c>
      <c r="T103" s="55">
        <f t="shared" si="207"/>
        <v>1423.008</v>
      </c>
      <c r="U103" s="55">
        <f t="shared" si="207"/>
        <v>1273.68</v>
      </c>
      <c r="V103" s="55">
        <f t="shared" si="207"/>
        <v>1273.68</v>
      </c>
      <c r="W103" s="55">
        <f t="shared" si="207"/>
        <v>0</v>
      </c>
      <c r="X103" s="55">
        <f t="shared" si="207"/>
        <v>41059.417999999998</v>
      </c>
      <c r="Y103" s="55">
        <f t="shared" si="207"/>
        <v>0</v>
      </c>
      <c r="Z103" s="55">
        <f t="shared" si="207"/>
        <v>9.1720000000000006</v>
      </c>
      <c r="AA103" s="55">
        <f t="shared" si="207"/>
        <v>0</v>
      </c>
      <c r="AB103" s="55">
        <f t="shared" si="207"/>
        <v>0</v>
      </c>
    </row>
    <row r="104" spans="2:28" x14ac:dyDescent="0.25">
      <c r="B104" s="6">
        <v>2016</v>
      </c>
      <c r="D104" s="10" t="s">
        <v>32</v>
      </c>
      <c r="E104" s="55"/>
      <c r="F104" s="10" t="s">
        <v>35</v>
      </c>
      <c r="G104" s="10" t="str">
        <f t="shared" si="205"/>
        <v>2016_SINTEG_pth</v>
      </c>
      <c r="I104" s="55">
        <f>I45</f>
        <v>18915.749308800001</v>
      </c>
      <c r="J104" s="55">
        <f t="shared" ref="J104:AB104" si="208">J45</f>
        <v>210.75295333</v>
      </c>
      <c r="K104" s="55">
        <f t="shared" si="208"/>
        <v>2401.0718085899998</v>
      </c>
      <c r="L104" s="55">
        <f t="shared" si="208"/>
        <v>0</v>
      </c>
      <c r="M104" s="55">
        <f t="shared" si="208"/>
        <v>0</v>
      </c>
      <c r="N104" s="55">
        <f t="shared" si="208"/>
        <v>13330.233</v>
      </c>
      <c r="O104" s="55">
        <f t="shared" si="208"/>
        <v>0</v>
      </c>
      <c r="P104" s="55">
        <f t="shared" si="208"/>
        <v>0</v>
      </c>
      <c r="Q104" s="55">
        <f t="shared" si="208"/>
        <v>1044.4110000000001</v>
      </c>
      <c r="R104" s="55">
        <f t="shared" si="208"/>
        <v>0</v>
      </c>
      <c r="S104" s="55">
        <f>S45</f>
        <v>108347.985651</v>
      </c>
      <c r="T104" s="55">
        <f t="shared" si="208"/>
        <v>1420.48657635</v>
      </c>
      <c r="U104" s="55">
        <f t="shared" si="208"/>
        <v>1269.42585829</v>
      </c>
      <c r="V104" s="55">
        <f t="shared" si="208"/>
        <v>1269.44019796</v>
      </c>
      <c r="W104" s="55">
        <f t="shared" si="208"/>
        <v>0</v>
      </c>
      <c r="X104" s="55">
        <f t="shared" si="208"/>
        <v>39161.904000000002</v>
      </c>
      <c r="Y104" s="55">
        <f t="shared" si="208"/>
        <v>0</v>
      </c>
      <c r="Z104" s="55">
        <f t="shared" si="208"/>
        <v>4.109</v>
      </c>
      <c r="AA104" s="55">
        <f t="shared" si="208"/>
        <v>0</v>
      </c>
      <c r="AB104" s="55">
        <f t="shared" si="208"/>
        <v>3023.3139999999999</v>
      </c>
    </row>
    <row r="105" spans="2:28" x14ac:dyDescent="0.25">
      <c r="B105" s="6">
        <v>2016</v>
      </c>
      <c r="D105" s="55" t="s">
        <v>39</v>
      </c>
      <c r="E105" s="55"/>
      <c r="F105" s="10" t="s">
        <v>34</v>
      </c>
      <c r="G105" s="10" t="str">
        <f t="shared" si="205"/>
        <v>2016_FLEXRIENDLY_noflex</v>
      </c>
      <c r="I105" s="55">
        <f>I58</f>
        <v>19007.893347500001</v>
      </c>
      <c r="J105" s="55">
        <f t="shared" ref="J105:AB105" si="209">J58</f>
        <v>215.13077569399999</v>
      </c>
      <c r="K105" s="55">
        <f t="shared" si="209"/>
        <v>2431.8150074300002</v>
      </c>
      <c r="L105" s="55">
        <f t="shared" si="209"/>
        <v>0</v>
      </c>
      <c r="M105" s="55">
        <f t="shared" si="209"/>
        <v>0</v>
      </c>
      <c r="N105" s="55">
        <f t="shared" si="209"/>
        <v>14247.378000000001</v>
      </c>
      <c r="O105" s="55">
        <f t="shared" si="209"/>
        <v>0</v>
      </c>
      <c r="P105" s="55">
        <f t="shared" si="209"/>
        <v>0</v>
      </c>
      <c r="Q105" s="55">
        <f t="shared" si="209"/>
        <v>0</v>
      </c>
      <c r="R105" s="55">
        <f t="shared" si="209"/>
        <v>0</v>
      </c>
      <c r="S105" s="55">
        <f t="shared" si="209"/>
        <v>109457.70683</v>
      </c>
      <c r="T105" s="55">
        <f t="shared" si="209"/>
        <v>1423.008</v>
      </c>
      <c r="U105" s="55">
        <f t="shared" si="209"/>
        <v>1273.68</v>
      </c>
      <c r="V105" s="55">
        <f t="shared" si="209"/>
        <v>1273.68</v>
      </c>
      <c r="W105" s="55">
        <f t="shared" si="209"/>
        <v>0</v>
      </c>
      <c r="X105" s="55">
        <f t="shared" si="209"/>
        <v>41059.417999999998</v>
      </c>
      <c r="Y105" s="55">
        <f t="shared" si="209"/>
        <v>0</v>
      </c>
      <c r="Z105" s="55">
        <f t="shared" si="209"/>
        <v>9.1720000000000006</v>
      </c>
      <c r="AA105" s="55">
        <f t="shared" si="209"/>
        <v>0</v>
      </c>
      <c r="AB105" s="55">
        <f t="shared" si="209"/>
        <v>0</v>
      </c>
    </row>
    <row r="106" spans="2:28" x14ac:dyDescent="0.25">
      <c r="B106" s="6">
        <v>2016</v>
      </c>
      <c r="D106" s="55" t="s">
        <v>39</v>
      </c>
      <c r="E106" s="55"/>
      <c r="F106" s="10" t="s">
        <v>35</v>
      </c>
      <c r="G106" s="10" t="str">
        <f t="shared" si="205"/>
        <v>2016_FLEXRIENDLY_pth</v>
      </c>
      <c r="I106" s="55">
        <f>I69</f>
        <v>18565.379442199999</v>
      </c>
      <c r="J106" s="55">
        <f t="shared" ref="J106:AB106" si="210">J69</f>
        <v>201.485314114</v>
      </c>
      <c r="K106" s="55">
        <f t="shared" si="210"/>
        <v>2292.5907766199998</v>
      </c>
      <c r="L106" s="55">
        <f t="shared" si="210"/>
        <v>0</v>
      </c>
      <c r="M106" s="55">
        <f t="shared" si="210"/>
        <v>0</v>
      </c>
      <c r="N106" s="55">
        <f t="shared" si="210"/>
        <v>12499.474</v>
      </c>
      <c r="O106" s="55">
        <f t="shared" si="210"/>
        <v>0</v>
      </c>
      <c r="P106" s="55">
        <f t="shared" si="210"/>
        <v>0</v>
      </c>
      <c r="Q106" s="55">
        <f t="shared" si="210"/>
        <v>2343.288</v>
      </c>
      <c r="R106" s="55">
        <f t="shared" si="210"/>
        <v>0</v>
      </c>
      <c r="S106" s="55">
        <f t="shared" si="210"/>
        <v>107332.042028</v>
      </c>
      <c r="T106" s="55">
        <f t="shared" si="210"/>
        <v>1416.7145907300001</v>
      </c>
      <c r="U106" s="55">
        <f t="shared" si="210"/>
        <v>1267.27863703</v>
      </c>
      <c r="V106" s="55">
        <f t="shared" si="210"/>
        <v>1267.23741922</v>
      </c>
      <c r="W106" s="55">
        <f t="shared" si="210"/>
        <v>0</v>
      </c>
      <c r="X106" s="55">
        <f t="shared" si="210"/>
        <v>37701.095000000001</v>
      </c>
      <c r="Y106" s="55">
        <f t="shared" si="210"/>
        <v>0</v>
      </c>
      <c r="Z106" s="55">
        <f t="shared" si="210"/>
        <v>4.109</v>
      </c>
      <c r="AA106" s="55">
        <f t="shared" si="210"/>
        <v>0</v>
      </c>
      <c r="AB106" s="55">
        <f t="shared" si="210"/>
        <v>5508.1880000000001</v>
      </c>
    </row>
    <row r="107" spans="2:28" x14ac:dyDescent="0.25">
      <c r="B107" s="6">
        <v>2016</v>
      </c>
      <c r="D107" s="55" t="s">
        <v>39</v>
      </c>
      <c r="E107" s="55"/>
      <c r="F107" s="10" t="s">
        <v>35</v>
      </c>
      <c r="G107" s="10" t="str">
        <f t="shared" ref="G107" si="211">B107&amp;"_"&amp;D107&amp;"_"&amp;F107</f>
        <v>2016_FLEXRIENDLY_pth</v>
      </c>
      <c r="I107" s="55">
        <f>I80</f>
        <v>18805.670073500001</v>
      </c>
      <c r="J107" s="55">
        <f t="shared" ref="J107:AB107" si="212">J80</f>
        <v>225.79658934</v>
      </c>
      <c r="K107" s="55">
        <f t="shared" si="212"/>
        <v>2499.6677145799999</v>
      </c>
      <c r="L107" s="55">
        <f t="shared" si="212"/>
        <v>0</v>
      </c>
      <c r="M107" s="55">
        <f t="shared" si="212"/>
        <v>0</v>
      </c>
      <c r="N107" s="55">
        <f t="shared" si="212"/>
        <v>12043.115</v>
      </c>
      <c r="O107" s="55">
        <f t="shared" si="212"/>
        <v>0</v>
      </c>
      <c r="P107" s="55">
        <f t="shared" si="212"/>
        <v>0</v>
      </c>
      <c r="Q107" s="55">
        <f t="shared" si="212"/>
        <v>2436.087</v>
      </c>
      <c r="R107" s="55">
        <f t="shared" si="212"/>
        <v>0</v>
      </c>
      <c r="S107" s="55">
        <f t="shared" si="212"/>
        <v>109840.68676900001</v>
      </c>
      <c r="T107" s="55">
        <f t="shared" si="212"/>
        <v>1423.008</v>
      </c>
      <c r="U107" s="55">
        <f t="shared" si="212"/>
        <v>1267.03476155</v>
      </c>
      <c r="V107" s="55">
        <f t="shared" si="212"/>
        <v>1267.4812946899999</v>
      </c>
      <c r="W107" s="55">
        <f t="shared" si="212"/>
        <v>0</v>
      </c>
      <c r="X107" s="55">
        <f t="shared" si="212"/>
        <v>35463.209000000003</v>
      </c>
      <c r="Y107" s="55">
        <f t="shared" si="212"/>
        <v>0</v>
      </c>
      <c r="Z107" s="55">
        <f t="shared" si="212"/>
        <v>3.4529999999999998</v>
      </c>
      <c r="AA107" s="55">
        <f t="shared" si="212"/>
        <v>0</v>
      </c>
      <c r="AB107" s="55">
        <f t="shared" si="212"/>
        <v>5581.9610000000002</v>
      </c>
    </row>
  </sheetData>
  <mergeCells count="60">
    <mergeCell ref="B57:B88"/>
    <mergeCell ref="D79:D88"/>
    <mergeCell ref="AE86:AF86"/>
    <mergeCell ref="AH86:AL86"/>
    <mergeCell ref="AO86:AQ86"/>
    <mergeCell ref="AS86:AW86"/>
    <mergeCell ref="AE88:AL88"/>
    <mergeCell ref="AO88:AW88"/>
    <mergeCell ref="AS51:AW51"/>
    <mergeCell ref="AH51:AL51"/>
    <mergeCell ref="AE53:AL53"/>
    <mergeCell ref="AO53:AW53"/>
    <mergeCell ref="AE28:AF28"/>
    <mergeCell ref="AH28:AL28"/>
    <mergeCell ref="AO28:AQ28"/>
    <mergeCell ref="AS28:AW28"/>
    <mergeCell ref="AE30:AL30"/>
    <mergeCell ref="AO30:AW30"/>
    <mergeCell ref="AO51:AQ51"/>
    <mergeCell ref="D33:D42"/>
    <mergeCell ref="AE40:AF40"/>
    <mergeCell ref="AH40:AL40"/>
    <mergeCell ref="AO40:AQ40"/>
    <mergeCell ref="AD4:AL4"/>
    <mergeCell ref="I4:Q4"/>
    <mergeCell ref="S4:AB4"/>
    <mergeCell ref="AN4:AW4"/>
    <mergeCell ref="I2:AB2"/>
    <mergeCell ref="AD2:AW2"/>
    <mergeCell ref="AS75:AW75"/>
    <mergeCell ref="AE77:AL77"/>
    <mergeCell ref="AO77:AW77"/>
    <mergeCell ref="D68:D77"/>
    <mergeCell ref="AD6:AF6"/>
    <mergeCell ref="AH6:AJ6"/>
    <mergeCell ref="AN6:AQ6"/>
    <mergeCell ref="AS6:AU6"/>
    <mergeCell ref="I6:K6"/>
    <mergeCell ref="M6:O6"/>
    <mergeCell ref="S6:V6"/>
    <mergeCell ref="X6:Z6"/>
    <mergeCell ref="D21:D30"/>
    <mergeCell ref="D10:D19"/>
    <mergeCell ref="D44:D53"/>
    <mergeCell ref="AE51:AF51"/>
    <mergeCell ref="AS40:AW40"/>
    <mergeCell ref="AE42:AL42"/>
    <mergeCell ref="AO42:AW42"/>
    <mergeCell ref="B10:B30"/>
    <mergeCell ref="B33:B53"/>
    <mergeCell ref="D57:D66"/>
    <mergeCell ref="AE64:AF64"/>
    <mergeCell ref="AH64:AL64"/>
    <mergeCell ref="AO64:AQ64"/>
    <mergeCell ref="AS64:AW64"/>
    <mergeCell ref="AE66:AL66"/>
    <mergeCell ref="AO66:AW66"/>
    <mergeCell ref="AE75:AF75"/>
    <mergeCell ref="AH75:AL75"/>
    <mergeCell ref="AO75:AQ75"/>
  </mergeCells>
  <conditionalFormatting sqref="AD22:AW23">
    <cfRule type="cellIs" dxfId="41" priority="295" operator="lessThan">
      <formula>0</formula>
    </cfRule>
    <cfRule type="cellIs" dxfId="40" priority="296" operator="greaterThan">
      <formula>0</formula>
    </cfRule>
  </conditionalFormatting>
  <conditionalFormatting sqref="AD25:AW25">
    <cfRule type="cellIs" dxfId="39" priority="293" operator="lessThan">
      <formula>0</formula>
    </cfRule>
    <cfRule type="cellIs" dxfId="38" priority="294" operator="greaterThan">
      <formula>0</formula>
    </cfRule>
  </conditionalFormatting>
  <conditionalFormatting sqref="AE28 AH28 AO28 AS28 AE30 AO30">
    <cfRule type="cellIs" dxfId="37" priority="291" operator="lessThan">
      <formula>0</formula>
    </cfRule>
    <cfRule type="cellIs" dxfId="36" priority="292" operator="greaterThan">
      <formula>0</formula>
    </cfRule>
  </conditionalFormatting>
  <conditionalFormatting sqref="AD34:AW35">
    <cfRule type="cellIs" dxfId="35" priority="248" operator="lessThan">
      <formula>0</formula>
    </cfRule>
    <cfRule type="cellIs" dxfId="34" priority="249" operator="greaterThan">
      <formula>0</formula>
    </cfRule>
  </conditionalFormatting>
  <conditionalFormatting sqref="AD37:AW37">
    <cfRule type="cellIs" dxfId="33" priority="246" operator="lessThan">
      <formula>0</formula>
    </cfRule>
    <cfRule type="cellIs" dxfId="32" priority="247" operator="greaterThan">
      <formula>0</formula>
    </cfRule>
  </conditionalFormatting>
  <conditionalFormatting sqref="AE40 AH40 AO40 AS40 AE42 AO42">
    <cfRule type="cellIs" dxfId="31" priority="244" operator="lessThan">
      <formula>0</formula>
    </cfRule>
    <cfRule type="cellIs" dxfId="30" priority="245" operator="greaterThan">
      <formula>0</formula>
    </cfRule>
  </conditionalFormatting>
  <conditionalFormatting sqref="AE75 AH75 AO75 AS75 AE77 AO77">
    <cfRule type="cellIs" dxfId="29" priority="228" operator="lessThan">
      <formula>0</formula>
    </cfRule>
    <cfRule type="cellIs" dxfId="28" priority="229" operator="greaterThan">
      <formula>0</formula>
    </cfRule>
  </conditionalFormatting>
  <conditionalFormatting sqref="AD45:AW46">
    <cfRule type="cellIs" dxfId="27" priority="238" operator="lessThan">
      <formula>0</formula>
    </cfRule>
    <cfRule type="cellIs" dxfId="26" priority="239" operator="greaterThan">
      <formula>0</formula>
    </cfRule>
  </conditionalFormatting>
  <conditionalFormatting sqref="AD48:AW48">
    <cfRule type="cellIs" dxfId="25" priority="236" operator="lessThan">
      <formula>0</formula>
    </cfRule>
    <cfRule type="cellIs" dxfId="24" priority="237" operator="greaterThan">
      <formula>0</formula>
    </cfRule>
  </conditionalFormatting>
  <conditionalFormatting sqref="AE51 AH51 AO51 AS51 AE53 AO53">
    <cfRule type="cellIs" dxfId="23" priority="234" operator="lessThan">
      <formula>0</formula>
    </cfRule>
    <cfRule type="cellIs" dxfId="22" priority="235" operator="greaterThan">
      <formula>0</formula>
    </cfRule>
  </conditionalFormatting>
  <conditionalFormatting sqref="AD69:AW70">
    <cfRule type="cellIs" dxfId="21" priority="232" operator="lessThan">
      <formula>0</formula>
    </cfRule>
    <cfRule type="cellIs" dxfId="20" priority="233" operator="greaterThan">
      <formula>0</formula>
    </cfRule>
  </conditionalFormatting>
  <conditionalFormatting sqref="AD72:AW72">
    <cfRule type="cellIs" dxfId="19" priority="230" operator="lessThan">
      <formula>0</formula>
    </cfRule>
    <cfRule type="cellIs" dxfId="18" priority="231" operator="greaterThan">
      <formula>0</formula>
    </cfRule>
  </conditionalFormatting>
  <conditionalFormatting sqref="I11:AB1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{307FAE1C-F642-4846-B0C9-9E0EEB454137}</x14:id>
        </ext>
      </extLst>
    </cfRule>
  </conditionalFormatting>
  <conditionalFormatting sqref="I12:AB12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{60E6A3BE-2EB1-49BF-83C9-1ED2211D1DCB}</x14:id>
        </ext>
      </extLst>
    </cfRule>
  </conditionalFormatting>
  <conditionalFormatting sqref="J22:AB2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{A327E437-67B5-4B82-8A47-4F3FCB30E517}</x14:id>
        </ext>
      </extLst>
    </cfRule>
  </conditionalFormatting>
  <conditionalFormatting sqref="I23:AB23 I2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{8A398135-A553-4F90-80A7-8BFDF3C3B95A}</x14:id>
        </ext>
      </extLst>
    </cfRule>
  </conditionalFormatting>
  <conditionalFormatting sqref="I34:AB34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{0A0A579E-C7B6-4758-B52D-782C885F30CA}</x14:id>
        </ext>
      </extLst>
    </cfRule>
  </conditionalFormatting>
  <conditionalFormatting sqref="I35:AB35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{7D6AAF61-3984-44AF-A364-4D1B6764EF02}</x14:id>
        </ext>
      </extLst>
    </cfRule>
  </conditionalFormatting>
  <conditionalFormatting sqref="I45:AB4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{58F39508-1CF8-4928-96D6-FDD35D887012}</x14:id>
        </ext>
      </extLst>
    </cfRule>
  </conditionalFormatting>
  <conditionalFormatting sqref="I46:AB46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{F60FD06E-925A-4076-B9DB-B82E923AA13B}</x14:id>
        </ext>
      </extLst>
    </cfRule>
  </conditionalFormatting>
  <conditionalFormatting sqref="I58:AB58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{9ABB6771-D336-46A2-BF75-12C564D7BB1A}</x14:id>
        </ext>
      </extLst>
    </cfRule>
  </conditionalFormatting>
  <conditionalFormatting sqref="I59:AB59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{22A07F24-A683-467F-BA81-E6CB1A51DFAA}</x14:id>
        </ext>
      </extLst>
    </cfRule>
  </conditionalFormatting>
  <conditionalFormatting sqref="I69:AB69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{7B4CEDC5-2592-44A8-BC77-B526F6B466C5}</x14:id>
        </ext>
      </extLst>
    </cfRule>
  </conditionalFormatting>
  <conditionalFormatting sqref="I70:AB7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{D27B6B29-F9A3-49EE-BD72-9DF8F4F2BE58}</x14:id>
        </ext>
      </extLst>
    </cfRule>
  </conditionalFormatting>
  <conditionalFormatting sqref="AE64 AH64 AO64 AS64 AE66 AO66">
    <cfRule type="cellIs" dxfId="17" priority="15" operator="lessThan">
      <formula>0</formula>
    </cfRule>
    <cfRule type="cellIs" dxfId="16" priority="16" operator="greaterThan">
      <formula>0</formula>
    </cfRule>
  </conditionalFormatting>
  <conditionalFormatting sqref="AD58:AW59">
    <cfRule type="cellIs" dxfId="15" priority="19" operator="lessThan">
      <formula>0</formula>
    </cfRule>
    <cfRule type="cellIs" dxfId="14" priority="20" operator="greaterThan">
      <formula>0</formula>
    </cfRule>
  </conditionalFormatting>
  <conditionalFormatting sqref="AD61:AW61">
    <cfRule type="cellIs" dxfId="13" priority="17" operator="lessThan">
      <formula>0</formula>
    </cfRule>
    <cfRule type="cellIs" dxfId="12" priority="18" operator="greaterThan">
      <formula>0</formula>
    </cfRule>
  </conditionalFormatting>
  <conditionalFormatting sqref="J80:AB8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{1092D53C-754B-47C4-AD1E-7297F2E7F758}</x14:id>
        </ext>
      </extLst>
    </cfRule>
  </conditionalFormatting>
  <conditionalFormatting sqref="I81:AB81 I8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{2E135975-BD46-4402-97E5-D13430AA717E}</x14:id>
        </ext>
      </extLst>
    </cfRule>
  </conditionalFormatting>
  <conditionalFormatting sqref="AD80:AW81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D83:AW8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E86 AH86 AO86 AS86 AE88 AO8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7FAE1C-F642-4846-B0C9-9E0EEB4541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I11:AB11</xm:sqref>
        </x14:conditionalFormatting>
        <x14:conditionalFormatting xmlns:xm="http://schemas.microsoft.com/office/excel/2006/main">
          <x14:cfRule type="dataBar" id="{60E6A3BE-2EB1-49BF-83C9-1ED2211D1D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I12:AB12</xm:sqref>
        </x14:conditionalFormatting>
        <x14:conditionalFormatting xmlns:xm="http://schemas.microsoft.com/office/excel/2006/main">
          <x14:cfRule type="dataBar" id="{A327E437-67B5-4B82-8A47-4F3FCB30E5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J22:AB22</xm:sqref>
        </x14:conditionalFormatting>
        <x14:conditionalFormatting xmlns:xm="http://schemas.microsoft.com/office/excel/2006/main">
          <x14:cfRule type="dataBar" id="{8A398135-A553-4F90-80A7-8BFDF3C3B9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I23:AB23 I22</xm:sqref>
        </x14:conditionalFormatting>
        <x14:conditionalFormatting xmlns:xm="http://schemas.microsoft.com/office/excel/2006/main">
          <x14:cfRule type="dataBar" id="{0A0A579E-C7B6-4758-B52D-782C885F30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I34:AB34</xm:sqref>
        </x14:conditionalFormatting>
        <x14:conditionalFormatting xmlns:xm="http://schemas.microsoft.com/office/excel/2006/main">
          <x14:cfRule type="dataBar" id="{7D6AAF61-3984-44AF-A364-4D1B6764EF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I35:AB35</xm:sqref>
        </x14:conditionalFormatting>
        <x14:conditionalFormatting xmlns:xm="http://schemas.microsoft.com/office/excel/2006/main">
          <x14:cfRule type="dataBar" id="{58F39508-1CF8-4928-96D6-FDD35D8870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I45:AB45</xm:sqref>
        </x14:conditionalFormatting>
        <x14:conditionalFormatting xmlns:xm="http://schemas.microsoft.com/office/excel/2006/main">
          <x14:cfRule type="dataBar" id="{F60FD06E-925A-4076-B9DB-B82E923AA1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I46:AB46</xm:sqref>
        </x14:conditionalFormatting>
        <x14:conditionalFormatting xmlns:xm="http://schemas.microsoft.com/office/excel/2006/main">
          <x14:cfRule type="dataBar" id="{9ABB6771-D336-46A2-BF75-12C564D7BB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I58:AB58</xm:sqref>
        </x14:conditionalFormatting>
        <x14:conditionalFormatting xmlns:xm="http://schemas.microsoft.com/office/excel/2006/main">
          <x14:cfRule type="dataBar" id="{22A07F24-A683-467F-BA81-E6CB1A51DF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I59:AB59</xm:sqref>
        </x14:conditionalFormatting>
        <x14:conditionalFormatting xmlns:xm="http://schemas.microsoft.com/office/excel/2006/main">
          <x14:cfRule type="dataBar" id="{7B4CEDC5-2592-44A8-BC77-B526F6B466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I69:AB69</xm:sqref>
        </x14:conditionalFormatting>
        <x14:conditionalFormatting xmlns:xm="http://schemas.microsoft.com/office/excel/2006/main">
          <x14:cfRule type="dataBar" id="{D27B6B29-F9A3-49EE-BD72-9DF8F4F2BE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I70:AB70</xm:sqref>
        </x14:conditionalFormatting>
        <x14:conditionalFormatting xmlns:xm="http://schemas.microsoft.com/office/excel/2006/main">
          <x14:cfRule type="dataBar" id="{1092D53C-754B-47C4-AD1E-7297F2E7F7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J80:AB80</xm:sqref>
        </x14:conditionalFormatting>
        <x14:conditionalFormatting xmlns:xm="http://schemas.microsoft.com/office/excel/2006/main">
          <x14:cfRule type="dataBar" id="{2E135975-BD46-4402-97E5-D13430AA71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I81:AB81 I80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Wärmegestehungskosten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2019-03-05T17:03:53Z</dcterms:modified>
</cp:coreProperties>
</file>