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usteduvn-my.sharepoint.com/personal/ha_ptt216823_sis_hust_edu_vn/Documents/Đại cương/Đồ án 1/"/>
    </mc:Choice>
  </mc:AlternateContent>
  <xr:revisionPtr revIDLastSave="17" documentId="8_{9C06A3E7-25BF-4E1E-9E48-FEDBEA1F3964}" xr6:coauthVersionLast="47" xr6:coauthVersionMax="47" xr10:uidLastSave="{051AB064-100F-44C4-A41F-B0D461CC8902}"/>
  <bookViews>
    <workbookView xWindow="-108" yWindow="-108" windowWidth="23256" windowHeight="12456" xr2:uid="{ECA973D5-D3AC-4B88-9986-304C858C30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4" i="1" l="1"/>
  <c r="P43" i="1" a="1"/>
  <c r="P43" i="1" s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23" i="1"/>
  <c r="M43" i="1"/>
  <c r="M47" i="1"/>
  <c r="E41" i="1"/>
  <c r="N43" i="1"/>
  <c r="K41" i="1"/>
  <c r="K40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23" i="1"/>
  <c r="C32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23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I38" i="1"/>
  <c r="J27" i="1" s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3" i="1"/>
  <c r="J26" i="1" l="1"/>
  <c r="J37" i="1"/>
  <c r="J25" i="1"/>
  <c r="J36" i="1"/>
  <c r="J24" i="1"/>
  <c r="J35" i="1"/>
  <c r="J23" i="1"/>
  <c r="J34" i="1"/>
  <c r="J33" i="1"/>
  <c r="J32" i="1"/>
  <c r="J31" i="1"/>
  <c r="J30" i="1"/>
  <c r="J29" i="1"/>
  <c r="J28" i="1"/>
  <c r="J38" i="1" l="1"/>
  <c r="K23" i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C3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<sst xmlns="http://schemas.openxmlformats.org/spreadsheetml/2006/main" count="34" uniqueCount="24">
  <si>
    <t>Frequency</t>
  </si>
  <si>
    <t>Percent</t>
  </si>
  <si>
    <t>Cumulative Percent</t>
  </si>
  <si>
    <t>Total</t>
  </si>
  <si>
    <t>X_i</t>
  </si>
  <si>
    <t>i</t>
  </si>
  <si>
    <t>x_i</t>
  </si>
  <si>
    <t>Tổng</t>
  </si>
  <si>
    <t>Tần suất</t>
  </si>
  <si>
    <t>f_0</t>
  </si>
  <si>
    <t>Trung bình mẫu</t>
  </si>
  <si>
    <t>Độ lệch chuẩn</t>
  </si>
  <si>
    <t>z_i</t>
  </si>
  <si>
    <t>Phần trăm tích lũy (F_n)</t>
  </si>
  <si>
    <t>F_0</t>
  </si>
  <si>
    <t>|F_n - F_0|</t>
  </si>
  <si>
    <t xml:space="preserve">D = </t>
  </si>
  <si>
    <r>
      <t xml:space="preserve">n \ </t>
    </r>
    <r>
      <rPr>
        <vertAlign val="superscript"/>
        <sz val="18"/>
        <color rgb="FF000000"/>
        <rFont val="Calibri"/>
        <family val="2"/>
      </rPr>
      <t>α</t>
    </r>
  </si>
  <si>
    <t>OVER 50</t>
  </si>
  <si>
    <t>  ___</t>
  </si>
  <si>
    <t>  ___</t>
  </si>
  <si>
    <t>___</t>
  </si>
  <si>
    <r>
      <t>Ö</t>
    </r>
    <r>
      <rPr>
        <sz val="9"/>
        <color rgb="FF000000"/>
        <rFont val="Arial"/>
        <family val="2"/>
      </rPr>
      <t xml:space="preserve">  n</t>
    </r>
  </si>
  <si>
    <t>D_n,a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</si>
</sst>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##0"/>
    <numFmt numFmtId="165" formatCode="###0.0"/>
    <numFmt numFmtId="166" formatCode="###0.000"/>
    <numFmt numFmtId="167" formatCode="0.00000"/>
    <numFmt numFmtId="168" formatCode="0.0000"/>
    <numFmt numFmtId="169" formatCode="0.000"/>
  </numFmts>
  <fonts count="14">
    <font>
      <sz val="11"/>
      <color theme="1"/>
      <name val="Arial"/>
      <family val="2"/>
      <scheme val="minor"/>
    </font>
    <font>
      <sz val="10"/>
      <name val="Arial"/>
    </font>
    <font>
      <b/>
      <sz val="11"/>
      <color indexed="60"/>
      <name val="Arial Bold"/>
    </font>
    <font>
      <sz val="9"/>
      <color indexed="62"/>
      <name val="Arial"/>
    </font>
    <font>
      <sz val="9"/>
      <color indexed="60"/>
      <name val="Arial"/>
    </font>
    <font>
      <sz val="9"/>
      <name val="Arial"/>
      <family val="2"/>
      <charset val="163"/>
    </font>
    <font>
      <sz val="11"/>
      <color theme="1"/>
      <name val="Times New Roman"/>
      <family val="1"/>
      <charset val="163"/>
      <scheme val="major"/>
    </font>
    <font>
      <sz val="9"/>
      <color indexed="62"/>
      <name val="Times New Roman"/>
      <family val="1"/>
      <charset val="163"/>
      <scheme val="major"/>
    </font>
    <font>
      <sz val="9"/>
      <color indexed="60"/>
      <name val="Times New Roman"/>
      <family val="1"/>
      <charset val="163"/>
      <scheme val="major"/>
    </font>
    <font>
      <sz val="11"/>
      <color rgb="FF000000"/>
      <name val="Calibri"/>
      <family val="2"/>
    </font>
    <font>
      <vertAlign val="superscript"/>
      <sz val="18"/>
      <color rgb="FF000000"/>
      <name val="Calibri"/>
      <family val="2"/>
    </font>
    <font>
      <sz val="9"/>
      <color rgb="FF000000"/>
      <name val="Verdana"/>
      <family val="2"/>
    </font>
    <font>
      <sz val="9"/>
      <color rgb="FF000000"/>
      <name val="Symbol"/>
      <family val="1"/>
      <charset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FF"/>
        <bgColor rgb="FF000000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2" fillId="0" borderId="0" xfId="1" applyFont="1" applyAlignment="1">
      <alignment horizontal="center" vertical="center" wrapText="1"/>
    </xf>
    <xf numFmtId="0" fontId="1" fillId="0" borderId="0" xfId="1"/>
    <xf numFmtId="0" fontId="3" fillId="0" borderId="1" xfId="1" applyFont="1" applyBorder="1" applyAlignment="1">
      <alignment horizontal="left" wrapText="1"/>
    </xf>
    <xf numFmtId="0" fontId="3" fillId="0" borderId="2" xfId="1" applyFont="1" applyBorder="1" applyAlignment="1">
      <alignment horizontal="center" wrapText="1"/>
    </xf>
    <xf numFmtId="0" fontId="3" fillId="0" borderId="3" xfId="1" applyFont="1" applyBorder="1" applyAlignment="1">
      <alignment horizontal="center" wrapText="1"/>
    </xf>
    <xf numFmtId="0" fontId="3" fillId="0" borderId="4" xfId="1" applyFont="1" applyBorder="1" applyAlignment="1">
      <alignment horizontal="center" wrapText="1"/>
    </xf>
    <xf numFmtId="0" fontId="3" fillId="2" borderId="5" xfId="1" applyFont="1" applyFill="1" applyBorder="1" applyAlignment="1">
      <alignment horizontal="center" vertical="top"/>
    </xf>
    <xf numFmtId="164" fontId="4" fillId="0" borderId="6" xfId="1" applyNumberFormat="1" applyFont="1" applyBorder="1" applyAlignment="1">
      <alignment horizontal="center" vertical="top"/>
    </xf>
    <xf numFmtId="165" fontId="4" fillId="0" borderId="7" xfId="1" applyNumberFormat="1" applyFont="1" applyBorder="1" applyAlignment="1">
      <alignment horizontal="center" vertical="top"/>
    </xf>
    <xf numFmtId="165" fontId="4" fillId="0" borderId="8" xfId="1" applyNumberFormat="1" applyFont="1" applyBorder="1" applyAlignment="1">
      <alignment horizontal="center" vertical="top"/>
    </xf>
    <xf numFmtId="0" fontId="3" fillId="2" borderId="9" xfId="1" applyFont="1" applyFill="1" applyBorder="1" applyAlignment="1">
      <alignment horizontal="center" vertical="top"/>
    </xf>
    <xf numFmtId="164" fontId="4" fillId="0" borderId="10" xfId="1" applyNumberFormat="1" applyFont="1" applyBorder="1" applyAlignment="1">
      <alignment horizontal="center" vertical="top"/>
    </xf>
    <xf numFmtId="165" fontId="4" fillId="0" borderId="11" xfId="1" applyNumberFormat="1" applyFont="1" applyBorder="1" applyAlignment="1">
      <alignment horizontal="center" vertical="top"/>
    </xf>
    <xf numFmtId="165" fontId="4" fillId="0" borderId="12" xfId="1" applyNumberFormat="1" applyFont="1" applyBorder="1" applyAlignment="1">
      <alignment horizontal="center" vertical="top"/>
    </xf>
    <xf numFmtId="0" fontId="3" fillId="2" borderId="13" xfId="1" applyFont="1" applyFill="1" applyBorder="1" applyAlignment="1">
      <alignment horizontal="center" vertical="top" wrapText="1"/>
    </xf>
    <xf numFmtId="164" fontId="4" fillId="0" borderId="14" xfId="1" applyNumberFormat="1" applyFont="1" applyBorder="1" applyAlignment="1">
      <alignment horizontal="center" vertical="top"/>
    </xf>
    <xf numFmtId="165" fontId="4" fillId="0" borderId="15" xfId="1" applyNumberFormat="1" applyFont="1" applyBorder="1" applyAlignment="1">
      <alignment horizontal="center" vertical="top"/>
    </xf>
    <xf numFmtId="0" fontId="4" fillId="0" borderId="16" xfId="1" applyFont="1" applyBorder="1" applyAlignment="1">
      <alignment horizontal="center" vertical="top" wrapText="1"/>
    </xf>
    <xf numFmtId="165" fontId="4" fillId="0" borderId="16" xfId="1" applyNumberFormat="1" applyFont="1" applyBorder="1" applyAlignment="1">
      <alignment horizontal="center" vertical="top"/>
    </xf>
    <xf numFmtId="0" fontId="3" fillId="0" borderId="0" xfId="1" applyFont="1" applyAlignment="1">
      <alignment horizontal="center" wrapText="1"/>
    </xf>
    <xf numFmtId="0" fontId="4" fillId="0" borderId="0" xfId="1" applyFont="1" applyAlignment="1">
      <alignment horizontal="center" vertical="top" wrapText="1"/>
    </xf>
    <xf numFmtId="166" fontId="4" fillId="0" borderId="0" xfId="1" applyNumberFormat="1" applyFont="1" applyAlignment="1">
      <alignment horizontal="center" vertical="top"/>
    </xf>
    <xf numFmtId="169" fontId="5" fillId="0" borderId="0" xfId="1" applyNumberFormat="1" applyFont="1"/>
    <xf numFmtId="0" fontId="7" fillId="2" borderId="5" xfId="1" applyFont="1" applyFill="1" applyBorder="1" applyAlignment="1">
      <alignment horizontal="center" vertical="top"/>
    </xf>
    <xf numFmtId="164" fontId="8" fillId="0" borderId="6" xfId="1" applyNumberFormat="1" applyFont="1" applyBorder="1" applyAlignment="1">
      <alignment horizontal="center" vertical="top"/>
    </xf>
    <xf numFmtId="0" fontId="7" fillId="2" borderId="9" xfId="1" applyFont="1" applyFill="1" applyBorder="1" applyAlignment="1">
      <alignment horizontal="center" vertical="top"/>
    </xf>
    <xf numFmtId="164" fontId="8" fillId="0" borderId="10" xfId="1" applyNumberFormat="1" applyFont="1" applyBorder="1" applyAlignment="1">
      <alignment horizontal="center" vertical="top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68" fontId="0" fillId="0" borderId="0" xfId="0" applyNumberFormat="1"/>
    <xf numFmtId="0" fontId="9" fillId="0" borderId="17" xfId="0" applyFont="1" applyBorder="1" applyAlignment="1">
      <alignment horizontal="center"/>
    </xf>
    <xf numFmtId="0" fontId="11" fillId="3" borderId="18" xfId="0" applyFont="1" applyFill="1" applyBorder="1" applyAlignment="1">
      <alignment horizontal="center" wrapText="1"/>
    </xf>
    <xf numFmtId="0" fontId="11" fillId="3" borderId="19" xfId="0" applyFont="1" applyFill="1" applyBorder="1" applyAlignment="1">
      <alignment horizont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wrapText="1"/>
    </xf>
    <xf numFmtId="0" fontId="12" fillId="0" borderId="20" xfId="0" applyFont="1" applyBorder="1" applyAlignment="1">
      <alignment horizontal="center" wrapText="1"/>
    </xf>
    <xf numFmtId="0" fontId="2" fillId="0" borderId="0" xfId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1" fillId="0" borderId="21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</cellXfs>
  <cellStyles count="2">
    <cellStyle name="Normal" xfId="0" builtinId="0"/>
    <cellStyle name="Normal_Sheet1" xfId="1" xr:uid="{BF4AD9B0-C581-47C5-9E12-2E26EE1863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33C31-C5B5-4DDF-B4E7-18C2AC43BA26}">
  <dimension ref="A1:S79"/>
  <sheetViews>
    <sheetView tabSelected="1" topLeftCell="A25" workbookViewId="0">
      <selection activeCell="P45" sqref="P45"/>
    </sheetView>
  </sheetViews>
  <sheetFormatPr defaultRowHeight="13.8"/>
  <cols>
    <col min="2" max="3" width="20.09765625" customWidth="1"/>
    <col min="11" max="11" width="20.59765625" customWidth="1"/>
    <col min="14" max="14" width="11.09765625" customWidth="1"/>
  </cols>
  <sheetData>
    <row r="1" spans="7:14">
      <c r="H1" s="41"/>
      <c r="I1" s="41"/>
      <c r="J1" s="41"/>
      <c r="K1" s="41"/>
      <c r="L1" s="41"/>
      <c r="M1" s="1"/>
      <c r="N1" s="2"/>
    </row>
    <row r="2" spans="7:14" ht="23.4">
      <c r="H2" s="3" t="s">
        <v>4</v>
      </c>
      <c r="I2" s="4" t="s">
        <v>0</v>
      </c>
      <c r="J2" s="5" t="s">
        <v>1</v>
      </c>
      <c r="K2" s="6"/>
      <c r="L2" s="6" t="s">
        <v>2</v>
      </c>
      <c r="M2" s="20"/>
      <c r="N2" s="2"/>
    </row>
    <row r="3" spans="7:14">
      <c r="G3">
        <v>1</v>
      </c>
      <c r="H3" s="7">
        <v>0.01</v>
      </c>
      <c r="I3" s="8">
        <v>2</v>
      </c>
      <c r="J3" s="9">
        <v>4.7619047619047619</v>
      </c>
      <c r="K3" s="10"/>
      <c r="L3" s="10">
        <v>4.7619047619047619</v>
      </c>
      <c r="M3" s="22">
        <f>J3/100</f>
        <v>4.7619047619047616E-2</v>
      </c>
      <c r="N3" s="23">
        <f>L3/100</f>
        <v>4.7619047619047616E-2</v>
      </c>
    </row>
    <row r="4" spans="7:14">
      <c r="G4">
        <v>2</v>
      </c>
      <c r="H4" s="11">
        <v>0.02</v>
      </c>
      <c r="I4" s="12">
        <v>3</v>
      </c>
      <c r="J4" s="13">
        <v>7.1428571428571423</v>
      </c>
      <c r="K4" s="14"/>
      <c r="L4" s="14">
        <v>11.904761904761903</v>
      </c>
      <c r="M4" s="22">
        <f t="shared" ref="M4:M17" si="0">J4/100</f>
        <v>7.1428571428571425E-2</v>
      </c>
      <c r="N4" s="23">
        <f t="shared" ref="N4:N17" si="1">L4/100</f>
        <v>0.11904761904761903</v>
      </c>
    </row>
    <row r="5" spans="7:14">
      <c r="G5">
        <v>3</v>
      </c>
      <c r="H5" s="11">
        <v>0.03</v>
      </c>
      <c r="I5" s="12">
        <v>1</v>
      </c>
      <c r="J5" s="13">
        <v>2.3809523809523809</v>
      </c>
      <c r="K5" s="14"/>
      <c r="L5" s="14">
        <v>14.285714285714285</v>
      </c>
      <c r="M5" s="22">
        <f t="shared" si="0"/>
        <v>2.3809523809523808E-2</v>
      </c>
      <c r="N5" s="23">
        <f t="shared" si="1"/>
        <v>0.14285714285714285</v>
      </c>
    </row>
    <row r="6" spans="7:14">
      <c r="G6">
        <v>4</v>
      </c>
      <c r="H6" s="11">
        <v>0.05</v>
      </c>
      <c r="I6" s="12">
        <v>5</v>
      </c>
      <c r="J6" s="13">
        <v>11.904761904761903</v>
      </c>
      <c r="K6" s="14"/>
      <c r="L6" s="14">
        <v>26.190476190476193</v>
      </c>
      <c r="M6" s="22">
        <f t="shared" si="0"/>
        <v>0.11904761904761903</v>
      </c>
      <c r="N6" s="23">
        <f t="shared" si="1"/>
        <v>0.26190476190476192</v>
      </c>
    </row>
    <row r="7" spans="7:14">
      <c r="G7">
        <v>5</v>
      </c>
      <c r="H7" s="11">
        <v>7.0000000000000007E-2</v>
      </c>
      <c r="I7" s="12">
        <v>1</v>
      </c>
      <c r="J7" s="13">
        <v>2.3809523809523809</v>
      </c>
      <c r="K7" s="14"/>
      <c r="L7" s="14">
        <v>28.571428571428569</v>
      </c>
      <c r="M7" s="22">
        <f t="shared" si="0"/>
        <v>2.3809523809523808E-2</v>
      </c>
      <c r="N7" s="23">
        <f t="shared" si="1"/>
        <v>0.2857142857142857</v>
      </c>
    </row>
    <row r="8" spans="7:14">
      <c r="G8">
        <v>6</v>
      </c>
      <c r="H8" s="11">
        <v>0.08</v>
      </c>
      <c r="I8" s="12">
        <v>3</v>
      </c>
      <c r="J8" s="13">
        <v>7.1428571428571423</v>
      </c>
      <c r="K8" s="14"/>
      <c r="L8" s="14">
        <v>35.714285714285715</v>
      </c>
      <c r="M8" s="22">
        <f t="shared" si="0"/>
        <v>7.1428571428571425E-2</v>
      </c>
      <c r="N8" s="23">
        <f t="shared" si="1"/>
        <v>0.35714285714285715</v>
      </c>
    </row>
    <row r="9" spans="7:14">
      <c r="G9">
        <v>7</v>
      </c>
      <c r="H9" s="11">
        <v>0.09</v>
      </c>
      <c r="I9" s="12">
        <v>2</v>
      </c>
      <c r="J9" s="13">
        <v>4.7619047619047619</v>
      </c>
      <c r="K9" s="14"/>
      <c r="L9" s="14">
        <v>40.476190476190474</v>
      </c>
      <c r="M9" s="22">
        <f t="shared" si="0"/>
        <v>4.7619047619047616E-2</v>
      </c>
      <c r="N9" s="23">
        <f t="shared" si="1"/>
        <v>0.40476190476190477</v>
      </c>
    </row>
    <row r="10" spans="7:14">
      <c r="G10">
        <v>8</v>
      </c>
      <c r="H10" s="11">
        <v>0.1</v>
      </c>
      <c r="I10" s="12">
        <v>8</v>
      </c>
      <c r="J10" s="13">
        <v>19.047619047619047</v>
      </c>
      <c r="K10" s="14"/>
      <c r="L10" s="14">
        <v>59.523809523809526</v>
      </c>
      <c r="M10" s="22">
        <f t="shared" si="0"/>
        <v>0.19047619047619047</v>
      </c>
      <c r="N10" s="23">
        <f t="shared" si="1"/>
        <v>0.59523809523809523</v>
      </c>
    </row>
    <row r="11" spans="7:14">
      <c r="G11">
        <v>9</v>
      </c>
      <c r="H11" s="11">
        <v>0.11</v>
      </c>
      <c r="I11" s="12">
        <v>1</v>
      </c>
      <c r="J11" s="13">
        <v>2.3809523809523809</v>
      </c>
      <c r="K11" s="14"/>
      <c r="L11" s="14">
        <v>61.904761904761905</v>
      </c>
      <c r="M11" s="22">
        <f t="shared" si="0"/>
        <v>2.3809523809523808E-2</v>
      </c>
      <c r="N11" s="23">
        <f t="shared" si="1"/>
        <v>0.61904761904761907</v>
      </c>
    </row>
    <row r="12" spans="7:14">
      <c r="G12">
        <v>10</v>
      </c>
      <c r="H12" s="11">
        <v>0.12</v>
      </c>
      <c r="I12" s="12">
        <v>1</v>
      </c>
      <c r="J12" s="13">
        <v>2.3809523809523809</v>
      </c>
      <c r="K12" s="14"/>
      <c r="L12" s="14">
        <v>64.285714285714292</v>
      </c>
      <c r="M12" s="22">
        <f t="shared" si="0"/>
        <v>2.3809523809523808E-2</v>
      </c>
      <c r="N12" s="23">
        <f t="shared" si="1"/>
        <v>0.6428571428571429</v>
      </c>
    </row>
    <row r="13" spans="7:14">
      <c r="G13">
        <v>11</v>
      </c>
      <c r="H13" s="11">
        <v>0.15</v>
      </c>
      <c r="I13" s="12">
        <v>3</v>
      </c>
      <c r="J13" s="13">
        <v>7.1428571428571423</v>
      </c>
      <c r="K13" s="14"/>
      <c r="L13" s="14">
        <v>71.428571428571431</v>
      </c>
      <c r="M13" s="22">
        <f t="shared" si="0"/>
        <v>7.1428571428571425E-2</v>
      </c>
      <c r="N13" s="23">
        <f t="shared" si="1"/>
        <v>0.7142857142857143</v>
      </c>
    </row>
    <row r="14" spans="7:14">
      <c r="G14">
        <v>12</v>
      </c>
      <c r="H14" s="11">
        <v>0.18</v>
      </c>
      <c r="I14" s="12">
        <v>2</v>
      </c>
      <c r="J14" s="13">
        <v>4.7619047619047619</v>
      </c>
      <c r="K14" s="14"/>
      <c r="L14" s="14">
        <v>76.19047619047619</v>
      </c>
      <c r="M14" s="22">
        <f t="shared" si="0"/>
        <v>4.7619047619047616E-2</v>
      </c>
      <c r="N14" s="23">
        <f t="shared" si="1"/>
        <v>0.76190476190476186</v>
      </c>
    </row>
    <row r="15" spans="7:14">
      <c r="G15">
        <v>13</v>
      </c>
      <c r="H15" s="11">
        <v>0.2</v>
      </c>
      <c r="I15" s="12">
        <v>4</v>
      </c>
      <c r="J15" s="13">
        <v>9.5238095238095237</v>
      </c>
      <c r="K15" s="14"/>
      <c r="L15" s="14">
        <v>85.714285714285708</v>
      </c>
      <c r="M15" s="22">
        <f t="shared" si="0"/>
        <v>9.5238095238095233E-2</v>
      </c>
      <c r="N15" s="23">
        <f t="shared" si="1"/>
        <v>0.8571428571428571</v>
      </c>
    </row>
    <row r="16" spans="7:14">
      <c r="G16">
        <v>14</v>
      </c>
      <c r="H16" s="11">
        <v>0.3</v>
      </c>
      <c r="I16" s="12">
        <v>4</v>
      </c>
      <c r="J16" s="13">
        <v>9.5238095238095237</v>
      </c>
      <c r="K16" s="14"/>
      <c r="L16" s="14">
        <v>95.238095238095227</v>
      </c>
      <c r="M16" s="22">
        <f t="shared" si="0"/>
        <v>9.5238095238095233E-2</v>
      </c>
      <c r="N16" s="23">
        <f t="shared" si="1"/>
        <v>0.95238095238095222</v>
      </c>
    </row>
    <row r="17" spans="1:19">
      <c r="G17">
        <v>15</v>
      </c>
      <c r="H17" s="11">
        <v>0.4</v>
      </c>
      <c r="I17" s="12">
        <v>2</v>
      </c>
      <c r="J17" s="13">
        <v>4.7619047619047619</v>
      </c>
      <c r="K17" s="14"/>
      <c r="L17" s="14">
        <v>100</v>
      </c>
      <c r="M17" s="22">
        <f t="shared" si="0"/>
        <v>4.7619047619047616E-2</v>
      </c>
      <c r="N17" s="23">
        <f t="shared" si="1"/>
        <v>1</v>
      </c>
    </row>
    <row r="18" spans="1:19">
      <c r="H18" s="15" t="s">
        <v>3</v>
      </c>
      <c r="I18" s="16">
        <v>42</v>
      </c>
      <c r="J18" s="17">
        <v>100</v>
      </c>
      <c r="K18" s="19"/>
      <c r="L18" s="18"/>
      <c r="M18" s="21"/>
      <c r="N18" s="2"/>
    </row>
    <row r="19" spans="1:19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</row>
    <row r="20" spans="1:19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</row>
    <row r="21" spans="1:19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</row>
    <row r="22" spans="1:19">
      <c r="A22" s="28"/>
      <c r="B22" s="28"/>
      <c r="C22" s="28"/>
      <c r="D22" s="28"/>
      <c r="E22" s="28"/>
      <c r="F22" s="28"/>
      <c r="G22" s="28" t="s">
        <v>5</v>
      </c>
      <c r="H22" s="28" t="s">
        <v>6</v>
      </c>
      <c r="I22" s="28" t="s">
        <v>8</v>
      </c>
      <c r="J22" s="28" t="s">
        <v>9</v>
      </c>
      <c r="K22" s="28" t="s">
        <v>13</v>
      </c>
      <c r="L22" s="28" t="s">
        <v>12</v>
      </c>
      <c r="M22" s="28" t="s">
        <v>14</v>
      </c>
      <c r="N22" s="28" t="s">
        <v>15</v>
      </c>
      <c r="O22" s="28"/>
      <c r="P22" s="28"/>
      <c r="Q22" s="28"/>
      <c r="R22" s="28"/>
      <c r="S22" s="28"/>
    </row>
    <row r="23" spans="1:19">
      <c r="A23" s="28"/>
      <c r="B23" s="28"/>
      <c r="C23" s="28"/>
      <c r="D23" s="28">
        <f t="shared" ref="D23:D37" si="2">H23*I23</f>
        <v>0.02</v>
      </c>
      <c r="E23" s="28">
        <f>(H23-$C$31)*(H23-$C$31)*I23</f>
        <v>2.9143877551020415E-2</v>
      </c>
      <c r="F23" s="28"/>
      <c r="G23" s="29">
        <v>1</v>
      </c>
      <c r="H23" s="24">
        <v>0.01</v>
      </c>
      <c r="I23" s="25">
        <v>2</v>
      </c>
      <c r="J23" s="33">
        <f>I23/$I$38</f>
        <v>4.7619047619047616E-2</v>
      </c>
      <c r="K23" s="33">
        <f xml:space="preserve"> J23</f>
        <v>4.7619047619047616E-2</v>
      </c>
      <c r="L23" s="28">
        <f>(H23-$C$31)/$C$32</f>
        <v>-1.1980048315028338</v>
      </c>
      <c r="M23" s="28">
        <f>_xlfn.NORM.DIST(H23,$C$31,$C$32,TRUE)</f>
        <v>0.11545756803160501</v>
      </c>
      <c r="N23" s="34">
        <f>ABS(K23-M23)</f>
        <v>6.783852041255739E-2</v>
      </c>
      <c r="O23" s="28"/>
      <c r="P23" s="28" t="b">
        <f>IF(AND(M23&gt;=K23-$K$41, M23&lt;=K23+$K$41), TRUE, FALSE)</f>
        <v>1</v>
      </c>
      <c r="Q23" s="28"/>
      <c r="R23" s="28"/>
      <c r="S23" s="28"/>
    </row>
    <row r="24" spans="1:19">
      <c r="A24" s="28"/>
      <c r="B24" s="28"/>
      <c r="C24" s="28"/>
      <c r="D24" s="28">
        <f t="shared" si="2"/>
        <v>0.06</v>
      </c>
      <c r="E24" s="28">
        <f t="shared" ref="E24:E37" si="3">(H24-$C$31)*(H24-$C$31)*I24</f>
        <v>3.6772959183673473E-2</v>
      </c>
      <c r="F24" s="28"/>
      <c r="G24" s="29">
        <v>2</v>
      </c>
      <c r="H24" s="26">
        <v>0.02</v>
      </c>
      <c r="I24" s="27">
        <v>3</v>
      </c>
      <c r="J24" s="33">
        <f t="shared" ref="J24:J37" si="4">I24/$I$38</f>
        <v>7.1428571428571425E-2</v>
      </c>
      <c r="K24" s="33">
        <f>J24+K23</f>
        <v>0.11904761904761904</v>
      </c>
      <c r="L24" s="28">
        <f t="shared" ref="L24:L37" si="5">(H24-$C$31)/$C$32</f>
        <v>-1.0987618277096995</v>
      </c>
      <c r="M24" s="28">
        <f t="shared" ref="M24:M37" si="6">_xlfn.NORM.DIST(H24,$C$31,$C$32,TRUE)</f>
        <v>0.13593598318032218</v>
      </c>
      <c r="N24" s="34">
        <f t="shared" ref="N24:N37" si="7">ABS(K24-M24)</f>
        <v>1.6888364132703143E-2</v>
      </c>
      <c r="O24" s="28"/>
      <c r="P24" s="28" t="b">
        <f t="shared" ref="P24:P37" si="8">IF(AND(M24&gt;=K24-$K$41, M24&lt;=K24+$K$41), TRUE, FALSE)</f>
        <v>1</v>
      </c>
      <c r="Q24" s="28"/>
      <c r="R24" s="28"/>
      <c r="S24" s="28"/>
    </row>
    <row r="25" spans="1:19">
      <c r="A25" s="28"/>
      <c r="B25" s="28"/>
      <c r="C25" s="28"/>
      <c r="D25" s="28">
        <f t="shared" si="2"/>
        <v>0.03</v>
      </c>
      <c r="E25" s="28">
        <f t="shared" si="3"/>
        <v>1.0143367346938778E-2</v>
      </c>
      <c r="F25" s="28"/>
      <c r="G25" s="29">
        <v>3</v>
      </c>
      <c r="H25" s="26">
        <v>0.03</v>
      </c>
      <c r="I25" s="27">
        <v>1</v>
      </c>
      <c r="J25" s="33">
        <f t="shared" si="4"/>
        <v>2.3809523809523808E-2</v>
      </c>
      <c r="K25" s="33">
        <f t="shared" ref="K25:K37" si="9">J25+K24</f>
        <v>0.14285714285714285</v>
      </c>
      <c r="L25" s="28">
        <f t="shared" si="5"/>
        <v>-0.99951882391656544</v>
      </c>
      <c r="M25" s="28">
        <f t="shared" si="6"/>
        <v>0.158771712468778</v>
      </c>
      <c r="N25" s="34">
        <f t="shared" si="7"/>
        <v>1.5914569611635149E-2</v>
      </c>
      <c r="O25" s="28"/>
      <c r="P25" s="28" t="b">
        <f t="shared" si="8"/>
        <v>1</v>
      </c>
      <c r="Q25" s="28"/>
      <c r="R25" s="28"/>
      <c r="S25" s="28"/>
    </row>
    <row r="26" spans="1:19">
      <c r="A26" s="28"/>
      <c r="B26" s="28"/>
      <c r="C26" s="28"/>
      <c r="D26" s="28">
        <f t="shared" si="2"/>
        <v>0.25</v>
      </c>
      <c r="E26" s="28">
        <f t="shared" si="3"/>
        <v>3.2573979591836742E-2</v>
      </c>
      <c r="F26" s="28"/>
      <c r="G26" s="29">
        <v>4</v>
      </c>
      <c r="H26" s="26">
        <v>0.05</v>
      </c>
      <c r="I26" s="27">
        <v>5</v>
      </c>
      <c r="J26" s="33">
        <f t="shared" si="4"/>
        <v>0.11904761904761904</v>
      </c>
      <c r="K26" s="33">
        <f t="shared" si="9"/>
        <v>0.26190476190476186</v>
      </c>
      <c r="L26" s="28">
        <f t="shared" si="5"/>
        <v>-0.8010328163302971</v>
      </c>
      <c r="M26" s="28">
        <f t="shared" si="6"/>
        <v>0.21155632404277994</v>
      </c>
      <c r="N26" s="34">
        <f t="shared" si="7"/>
        <v>5.0348437861981926E-2</v>
      </c>
      <c r="O26" s="28"/>
      <c r="P26" s="28" t="b">
        <f t="shared" si="8"/>
        <v>1</v>
      </c>
      <c r="Q26" s="28"/>
      <c r="R26" s="28"/>
      <c r="S26" s="28"/>
    </row>
    <row r="27" spans="1:19">
      <c r="A27" s="28"/>
      <c r="B27" s="28"/>
      <c r="C27" s="28"/>
      <c r="D27" s="28">
        <f t="shared" si="2"/>
        <v>7.0000000000000007E-2</v>
      </c>
      <c r="E27" s="28">
        <f t="shared" si="3"/>
        <v>3.6862244897959192E-3</v>
      </c>
      <c r="F27" s="28"/>
      <c r="G27" s="29">
        <v>5</v>
      </c>
      <c r="H27" s="26">
        <v>7.0000000000000007E-2</v>
      </c>
      <c r="I27" s="27">
        <v>1</v>
      </c>
      <c r="J27" s="33">
        <f t="shared" si="4"/>
        <v>2.3809523809523808E-2</v>
      </c>
      <c r="K27" s="33">
        <f t="shared" si="9"/>
        <v>0.2857142857142857</v>
      </c>
      <c r="L27" s="28">
        <f t="shared" si="5"/>
        <v>-0.60254680874402877</v>
      </c>
      <c r="M27" s="28">
        <f t="shared" si="6"/>
        <v>0.2734051074158379</v>
      </c>
      <c r="N27" s="34">
        <f t="shared" si="7"/>
        <v>1.2309178298447798E-2</v>
      </c>
      <c r="O27" s="28"/>
      <c r="P27" s="28" t="b">
        <f t="shared" si="8"/>
        <v>1</v>
      </c>
      <c r="Q27" s="28"/>
      <c r="R27" s="28"/>
      <c r="S27" s="28"/>
    </row>
    <row r="28" spans="1:19">
      <c r="A28" s="28"/>
      <c r="B28" s="28"/>
      <c r="C28" s="28"/>
      <c r="D28" s="28">
        <f t="shared" si="2"/>
        <v>0.24</v>
      </c>
      <c r="E28" s="28">
        <f t="shared" si="3"/>
        <v>7.7158163265306154E-3</v>
      </c>
      <c r="F28" s="28"/>
      <c r="G28" s="29">
        <v>6</v>
      </c>
      <c r="H28" s="26">
        <v>0.08</v>
      </c>
      <c r="I28" s="27">
        <v>3</v>
      </c>
      <c r="J28" s="33">
        <f t="shared" si="4"/>
        <v>7.1428571428571425E-2</v>
      </c>
      <c r="K28" s="33">
        <f t="shared" si="9"/>
        <v>0.3571428571428571</v>
      </c>
      <c r="L28" s="28">
        <f t="shared" si="5"/>
        <v>-0.50330380495089466</v>
      </c>
      <c r="M28" s="28">
        <f t="shared" si="6"/>
        <v>0.30737534585043003</v>
      </c>
      <c r="N28" s="34">
        <f t="shared" si="7"/>
        <v>4.9767511292427069E-2</v>
      </c>
      <c r="O28" s="28"/>
      <c r="P28" s="28" t="b">
        <f t="shared" si="8"/>
        <v>1</v>
      </c>
      <c r="Q28" s="28"/>
      <c r="R28" s="28"/>
      <c r="S28" s="28"/>
    </row>
    <row r="29" spans="1:19">
      <c r="A29" s="28"/>
      <c r="B29" s="28"/>
      <c r="C29" s="28"/>
      <c r="D29" s="28">
        <f t="shared" si="2"/>
        <v>0.18</v>
      </c>
      <c r="E29" s="28">
        <f t="shared" si="3"/>
        <v>3.3153061224489824E-3</v>
      </c>
      <c r="F29" s="28"/>
      <c r="G29" s="29">
        <v>7</v>
      </c>
      <c r="H29" s="26">
        <v>0.09</v>
      </c>
      <c r="I29" s="27">
        <v>2</v>
      </c>
      <c r="J29" s="33">
        <f t="shared" si="4"/>
        <v>4.7619047619047616E-2</v>
      </c>
      <c r="K29" s="33">
        <f t="shared" si="9"/>
        <v>0.40476190476190471</v>
      </c>
      <c r="L29" s="28">
        <f t="shared" si="5"/>
        <v>-0.40406080115776061</v>
      </c>
      <c r="M29" s="28">
        <f t="shared" si="6"/>
        <v>0.34308400458801802</v>
      </c>
      <c r="N29" s="34">
        <f t="shared" si="7"/>
        <v>6.1677900173886691E-2</v>
      </c>
      <c r="O29" s="28"/>
      <c r="P29" s="28" t="b">
        <f t="shared" si="8"/>
        <v>1</v>
      </c>
      <c r="Q29" s="28"/>
      <c r="R29" s="28"/>
      <c r="S29" s="28"/>
    </row>
    <row r="30" spans="1:19">
      <c r="A30" s="28"/>
      <c r="B30" s="28"/>
      <c r="C30" s="28"/>
      <c r="D30" s="28">
        <f t="shared" si="2"/>
        <v>0.8</v>
      </c>
      <c r="E30" s="28">
        <f t="shared" si="3"/>
        <v>7.5469387755102077E-3</v>
      </c>
      <c r="F30" s="28"/>
      <c r="G30" s="29">
        <v>8</v>
      </c>
      <c r="H30" s="26">
        <v>0.1</v>
      </c>
      <c r="I30" s="27">
        <v>8</v>
      </c>
      <c r="J30" s="33">
        <f t="shared" si="4"/>
        <v>0.19047619047619047</v>
      </c>
      <c r="K30" s="33">
        <f t="shared" si="9"/>
        <v>0.59523809523809512</v>
      </c>
      <c r="L30" s="28">
        <f t="shared" si="5"/>
        <v>-0.30481779736462639</v>
      </c>
      <c r="M30" s="28">
        <f t="shared" si="6"/>
        <v>0.3802524629285069</v>
      </c>
      <c r="N30" s="34">
        <f t="shared" si="7"/>
        <v>0.21498563230958823</v>
      </c>
      <c r="O30" s="28"/>
      <c r="P30" s="28" t="b">
        <f t="shared" si="8"/>
        <v>0</v>
      </c>
      <c r="Q30" s="28"/>
      <c r="R30" s="28"/>
      <c r="S30" s="28"/>
    </row>
    <row r="31" spans="1:19">
      <c r="A31" s="28"/>
      <c r="B31" s="28" t="s">
        <v>10</v>
      </c>
      <c r="C31" s="32">
        <f>SUM(D23:D37)/I38</f>
        <v>0.13071428571428573</v>
      </c>
      <c r="D31" s="28">
        <f t="shared" si="2"/>
        <v>0.11</v>
      </c>
      <c r="E31" s="28">
        <f t="shared" si="3"/>
        <v>4.2908163265306171E-4</v>
      </c>
      <c r="F31" s="28"/>
      <c r="G31" s="29">
        <v>9</v>
      </c>
      <c r="H31" s="26">
        <v>0.11</v>
      </c>
      <c r="I31" s="27">
        <v>1</v>
      </c>
      <c r="J31" s="33">
        <f t="shared" si="4"/>
        <v>2.3809523809523808E-2</v>
      </c>
      <c r="K31" s="33">
        <f t="shared" si="9"/>
        <v>0.61904761904761896</v>
      </c>
      <c r="L31" s="28">
        <f t="shared" si="5"/>
        <v>-0.20557479357149228</v>
      </c>
      <c r="M31" s="28">
        <f t="shared" si="6"/>
        <v>0.41856153439013916</v>
      </c>
      <c r="N31" s="34">
        <f t="shared" si="7"/>
        <v>0.2004860846574798</v>
      </c>
      <c r="O31" s="28"/>
      <c r="P31" s="28" t="b">
        <f t="shared" si="8"/>
        <v>1</v>
      </c>
      <c r="Q31" s="28"/>
      <c r="R31" s="28"/>
      <c r="S31" s="28"/>
    </row>
    <row r="32" spans="1:19">
      <c r="A32" s="28"/>
      <c r="B32" s="28" t="s">
        <v>11</v>
      </c>
      <c r="C32" s="31">
        <f>SQRT(SUM(E23:E37)/($I$38-1))</f>
        <v>0.1007627703494785</v>
      </c>
      <c r="D32" s="28">
        <f t="shared" si="2"/>
        <v>0.12</v>
      </c>
      <c r="E32" s="28">
        <f t="shared" si="3"/>
        <v>1.1479591836734731E-4</v>
      </c>
      <c r="F32" s="28"/>
      <c r="G32" s="29">
        <v>10</v>
      </c>
      <c r="H32" s="26">
        <v>0.12</v>
      </c>
      <c r="I32" s="27">
        <v>1</v>
      </c>
      <c r="J32" s="33">
        <f t="shared" si="4"/>
        <v>2.3809523809523808E-2</v>
      </c>
      <c r="K32" s="33">
        <f t="shared" si="9"/>
        <v>0.64285714285714279</v>
      </c>
      <c r="L32" s="28">
        <f t="shared" si="5"/>
        <v>-0.10633178977835819</v>
      </c>
      <c r="M32" s="28">
        <f t="shared" si="6"/>
        <v>0.45765955498123895</v>
      </c>
      <c r="N32" s="34">
        <f t="shared" si="7"/>
        <v>0.18519758787590385</v>
      </c>
      <c r="O32" s="28"/>
      <c r="P32" s="28" t="b">
        <f t="shared" si="8"/>
        <v>1</v>
      </c>
      <c r="Q32" s="28"/>
      <c r="R32" s="28"/>
      <c r="S32" s="28"/>
    </row>
    <row r="33" spans="1:19">
      <c r="A33" s="28"/>
      <c r="B33" s="28"/>
      <c r="C33" s="28"/>
      <c r="D33" s="28">
        <f t="shared" si="2"/>
        <v>0.44999999999999996</v>
      </c>
      <c r="E33" s="28">
        <f t="shared" si="3"/>
        <v>1.11581632653061E-3</v>
      </c>
      <c r="F33" s="28"/>
      <c r="G33" s="29">
        <v>11</v>
      </c>
      <c r="H33" s="26">
        <v>0.15</v>
      </c>
      <c r="I33" s="27">
        <v>3</v>
      </c>
      <c r="J33" s="33">
        <f t="shared" si="4"/>
        <v>7.1428571428571425E-2</v>
      </c>
      <c r="K33" s="33">
        <f t="shared" si="9"/>
        <v>0.71428571428571419</v>
      </c>
      <c r="L33" s="28">
        <f t="shared" si="5"/>
        <v>0.19139722160104425</v>
      </c>
      <c r="M33" s="28">
        <f t="shared" si="6"/>
        <v>0.57589280166449996</v>
      </c>
      <c r="N33" s="34">
        <f t="shared" si="7"/>
        <v>0.13839291262121423</v>
      </c>
      <c r="O33" s="28"/>
      <c r="P33" s="28" t="b">
        <f t="shared" si="8"/>
        <v>1</v>
      </c>
      <c r="Q33" s="28"/>
      <c r="R33" s="28"/>
      <c r="S33" s="28"/>
    </row>
    <row r="34" spans="1:19">
      <c r="A34" s="28"/>
      <c r="B34" s="28"/>
      <c r="C34" s="28"/>
      <c r="D34" s="28">
        <f t="shared" si="2"/>
        <v>0.36</v>
      </c>
      <c r="E34" s="28">
        <f t="shared" si="3"/>
        <v>4.8581632653061186E-3</v>
      </c>
      <c r="F34" s="28"/>
      <c r="G34" s="29">
        <v>12</v>
      </c>
      <c r="H34" s="26">
        <v>0.18</v>
      </c>
      <c r="I34" s="27">
        <v>2</v>
      </c>
      <c r="J34" s="33">
        <f t="shared" si="4"/>
        <v>4.7619047619047616E-2</v>
      </c>
      <c r="K34" s="33">
        <f t="shared" si="9"/>
        <v>0.76190476190476186</v>
      </c>
      <c r="L34" s="28">
        <f t="shared" si="5"/>
        <v>0.48912623298044666</v>
      </c>
      <c r="M34" s="28">
        <f t="shared" si="6"/>
        <v>0.68762383485150957</v>
      </c>
      <c r="N34" s="34">
        <f t="shared" si="7"/>
        <v>7.4280927053252288E-2</v>
      </c>
      <c r="O34" s="28"/>
      <c r="P34" s="28" t="b">
        <f t="shared" si="8"/>
        <v>1</v>
      </c>
      <c r="Q34" s="28"/>
      <c r="R34" s="28"/>
      <c r="S34" s="28"/>
    </row>
    <row r="35" spans="1:19">
      <c r="A35" s="28"/>
      <c r="B35" s="28"/>
      <c r="C35" s="28"/>
      <c r="D35" s="28">
        <f t="shared" si="2"/>
        <v>0.8</v>
      </c>
      <c r="E35" s="28">
        <f t="shared" si="3"/>
        <v>1.9202040816326531E-2</v>
      </c>
      <c r="F35" s="28"/>
      <c r="G35" s="29">
        <v>13</v>
      </c>
      <c r="H35" s="26">
        <v>0.2</v>
      </c>
      <c r="I35" s="27">
        <v>4</v>
      </c>
      <c r="J35" s="33">
        <f t="shared" si="4"/>
        <v>9.5238095238095233E-2</v>
      </c>
      <c r="K35" s="33">
        <f t="shared" si="9"/>
        <v>0.8571428571428571</v>
      </c>
      <c r="L35" s="28">
        <f t="shared" si="5"/>
        <v>0.6876122405667151</v>
      </c>
      <c r="M35" s="28">
        <f t="shared" si="6"/>
        <v>0.75415150106380935</v>
      </c>
      <c r="N35" s="34">
        <f t="shared" si="7"/>
        <v>0.10299135607904775</v>
      </c>
      <c r="O35" s="28"/>
      <c r="P35" s="28" t="b">
        <f t="shared" si="8"/>
        <v>1</v>
      </c>
      <c r="Q35" s="28"/>
      <c r="R35" s="28"/>
      <c r="S35" s="28"/>
    </row>
    <row r="36" spans="1:19">
      <c r="A36" s="28"/>
      <c r="B36" s="28"/>
      <c r="C36" s="28"/>
      <c r="D36" s="28">
        <f t="shared" si="2"/>
        <v>1.2</v>
      </c>
      <c r="E36" s="28">
        <f t="shared" si="3"/>
        <v>0.11463061224489793</v>
      </c>
      <c r="F36" s="28"/>
      <c r="G36" s="29">
        <v>14</v>
      </c>
      <c r="H36" s="26">
        <v>0.3</v>
      </c>
      <c r="I36" s="27">
        <v>4</v>
      </c>
      <c r="J36" s="33">
        <f t="shared" si="4"/>
        <v>9.5238095238095233E-2</v>
      </c>
      <c r="K36" s="33">
        <f t="shared" si="9"/>
        <v>0.95238095238095233</v>
      </c>
      <c r="L36" s="28">
        <f t="shared" si="5"/>
        <v>1.6800422784980564</v>
      </c>
      <c r="M36" s="28">
        <f t="shared" si="6"/>
        <v>0.95352545493845009</v>
      </c>
      <c r="N36" s="34">
        <f t="shared" si="7"/>
        <v>1.1445025574977619E-3</v>
      </c>
      <c r="O36" s="28"/>
      <c r="P36" s="28" t="b">
        <f t="shared" si="8"/>
        <v>1</v>
      </c>
      <c r="Q36" s="28"/>
      <c r="R36" s="28"/>
      <c r="S36" s="28"/>
    </row>
    <row r="37" spans="1:19">
      <c r="A37" s="28"/>
      <c r="B37" s="28"/>
      <c r="C37" s="28"/>
      <c r="D37" s="28">
        <f t="shared" si="2"/>
        <v>0.8</v>
      </c>
      <c r="E37" s="28">
        <f t="shared" si="3"/>
        <v>0.14502959183673469</v>
      </c>
      <c r="F37" s="28"/>
      <c r="G37" s="29">
        <v>15</v>
      </c>
      <c r="H37" s="26">
        <v>0.4</v>
      </c>
      <c r="I37" s="27">
        <v>2</v>
      </c>
      <c r="J37" s="33">
        <f t="shared" si="4"/>
        <v>4.7619047619047616E-2</v>
      </c>
      <c r="K37" s="33">
        <f t="shared" si="9"/>
        <v>1</v>
      </c>
      <c r="L37" s="28">
        <f t="shared" si="5"/>
        <v>2.6724723164293982</v>
      </c>
      <c r="M37" s="28">
        <f t="shared" si="6"/>
        <v>0.99623527065709205</v>
      </c>
      <c r="N37" s="34">
        <f t="shared" si="7"/>
        <v>3.7647293429079465E-3</v>
      </c>
      <c r="O37" s="28"/>
      <c r="P37" s="28" t="b">
        <f t="shared" si="8"/>
        <v>1</v>
      </c>
      <c r="Q37" s="28"/>
      <c r="R37" s="28"/>
      <c r="S37" s="28"/>
    </row>
    <row r="38" spans="1:19">
      <c r="A38" s="28"/>
      <c r="B38" s="28"/>
      <c r="C38" s="28"/>
      <c r="D38" s="28"/>
      <c r="E38" s="28"/>
      <c r="F38" s="28"/>
      <c r="G38" s="42" t="s">
        <v>7</v>
      </c>
      <c r="H38" s="42"/>
      <c r="I38" s="30">
        <f>SUM(I23:I37)</f>
        <v>42</v>
      </c>
      <c r="J38" s="33">
        <f>SUM(J23:J37)</f>
        <v>1</v>
      </c>
      <c r="K38" s="28"/>
      <c r="L38" s="28"/>
      <c r="M38" s="28"/>
      <c r="N38" s="28"/>
      <c r="O38" s="28"/>
      <c r="P38" s="28"/>
      <c r="Q38" s="28"/>
      <c r="R38" s="28"/>
      <c r="S38" s="28"/>
    </row>
    <row r="39" spans="1:19">
      <c r="A39" s="28"/>
      <c r="B39" s="28"/>
      <c r="C39" s="28"/>
      <c r="D39" s="28"/>
      <c r="E39" s="28"/>
      <c r="F39" s="28"/>
      <c r="G39" s="28"/>
      <c r="H39" s="28"/>
      <c r="I39" s="28"/>
      <c r="K39" s="28"/>
      <c r="L39" s="28"/>
      <c r="M39" s="28"/>
      <c r="N39" s="28"/>
      <c r="O39" s="28"/>
      <c r="P39" s="28"/>
      <c r="Q39" s="28"/>
      <c r="R39" s="28"/>
      <c r="S39" s="28"/>
    </row>
    <row r="40" spans="1:19">
      <c r="A40" s="28"/>
      <c r="B40" s="28"/>
      <c r="C40" s="28"/>
      <c r="D40" s="28"/>
      <c r="E40" s="28"/>
      <c r="F40" s="28"/>
      <c r="G40" s="28"/>
      <c r="H40" s="28"/>
      <c r="I40" s="28"/>
      <c r="J40" s="28" t="s">
        <v>16</v>
      </c>
      <c r="K40" s="33">
        <f>MAX(N23:N37)</f>
        <v>0.21498563230958823</v>
      </c>
      <c r="L40" s="28"/>
      <c r="M40" s="28"/>
      <c r="N40" s="28"/>
      <c r="O40" s="28"/>
      <c r="P40" s="28"/>
      <c r="Q40" s="28"/>
      <c r="R40" s="28"/>
      <c r="S40" s="28"/>
    </row>
    <row r="41" spans="1:19">
      <c r="A41" s="28"/>
      <c r="B41" s="28"/>
      <c r="C41" s="28"/>
      <c r="D41" s="28"/>
      <c r="E41" s="28">
        <f>SUM(E23:E37)</f>
        <v>0.41627857142857144</v>
      </c>
      <c r="F41" s="28"/>
      <c r="G41" s="28"/>
      <c r="H41" s="28"/>
      <c r="I41" s="28"/>
      <c r="J41" s="28" t="s">
        <v>23</v>
      </c>
      <c r="K41" s="28">
        <f>1.3581/SQRT(I38)</f>
        <v>0.20955937958351703</v>
      </c>
      <c r="L41" s="28"/>
      <c r="M41" s="28"/>
      <c r="N41" s="28"/>
      <c r="O41" s="28"/>
      <c r="P41" s="28"/>
      <c r="Q41" s="28"/>
      <c r="R41" s="28"/>
      <c r="S41" s="28"/>
    </row>
    <row r="42" spans="1:19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</row>
    <row r="43" spans="1:19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33">
        <f>K30-O39</f>
        <v>0.59523809523809512</v>
      </c>
      <c r="N43" s="33">
        <f>K30+K41</f>
        <v>0.80479747482161212</v>
      </c>
      <c r="O43" s="28"/>
      <c r="P43" s="28" t="e" cm="1">
        <f t="array" ref="P43">1-_xlfn.NORM.S.DIST(3.5933, tu)</f>
        <v>#NAME?</v>
      </c>
      <c r="Q43" s="28"/>
      <c r="R43" s="28"/>
      <c r="S43" s="28"/>
    </row>
    <row r="44" spans="1:19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>
        <f xml:space="preserve"> 1-_xlfn.NORM.S.DIST(3.5933, TRUE)</f>
        <v>1.6325814468565181E-4</v>
      </c>
      <c r="Q44" s="28"/>
      <c r="R44" s="28"/>
      <c r="S44" s="28"/>
    </row>
    <row r="45" spans="1:19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</row>
    <row r="46" spans="1:19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</row>
    <row r="47" spans="1:19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>
        <f>NORMSDIST(0.20959)</f>
        <v>0.58300615742895956</v>
      </c>
      <c r="N47" s="28"/>
      <c r="O47" s="28"/>
      <c r="P47" s="28"/>
      <c r="Q47" s="28"/>
      <c r="R47" s="28"/>
      <c r="S47" s="28"/>
    </row>
    <row r="48" spans="1:19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</row>
    <row r="49" spans="1:19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</row>
    <row r="50" spans="1:19" ht="26.4">
      <c r="D50" s="35" t="s">
        <v>17</v>
      </c>
      <c r="F50" s="36">
        <v>0.01</v>
      </c>
      <c r="G50" s="37">
        <v>0.02</v>
      </c>
      <c r="H50" s="37">
        <v>0.05</v>
      </c>
      <c r="I50" s="37">
        <v>0.1</v>
      </c>
      <c r="J50" s="37">
        <v>0.15</v>
      </c>
      <c r="K50" s="37">
        <v>0.2</v>
      </c>
    </row>
    <row r="51" spans="1:19">
      <c r="D51" s="37">
        <v>1</v>
      </c>
      <c r="E51" s="36">
        <v>1E-3</v>
      </c>
      <c r="F51" s="37">
        <v>0.995</v>
      </c>
      <c r="G51" s="37">
        <v>0.99</v>
      </c>
      <c r="H51" s="37">
        <v>0.97499999999999998</v>
      </c>
      <c r="I51" s="37">
        <v>0.95</v>
      </c>
      <c r="J51" s="37">
        <v>0.92500000000000004</v>
      </c>
      <c r="K51" s="37">
        <v>0.9</v>
      </c>
    </row>
    <row r="52" spans="1:19">
      <c r="D52" s="37">
        <v>2</v>
      </c>
      <c r="E52" s="37">
        <v>0.97763999999999995</v>
      </c>
      <c r="F52" s="37">
        <v>0.92930000000000001</v>
      </c>
      <c r="G52" s="37">
        <v>0.9</v>
      </c>
      <c r="H52" s="37">
        <v>0.84189000000000003</v>
      </c>
      <c r="I52" s="37">
        <v>0.77639000000000002</v>
      </c>
      <c r="J52" s="37">
        <v>0.72614000000000001</v>
      </c>
      <c r="K52" s="37">
        <v>0.68376999999999999</v>
      </c>
    </row>
    <row r="53" spans="1:19">
      <c r="D53" s="37">
        <v>3</v>
      </c>
      <c r="E53" s="37">
        <v>0.92062999999999995</v>
      </c>
      <c r="F53" s="37">
        <v>0.82899999999999996</v>
      </c>
      <c r="G53" s="37">
        <v>0.78456000000000004</v>
      </c>
      <c r="H53" s="37">
        <v>0.70760000000000001</v>
      </c>
      <c r="I53" s="37">
        <v>0.63604000000000005</v>
      </c>
      <c r="J53" s="37">
        <v>0.59582000000000002</v>
      </c>
      <c r="K53" s="37">
        <v>0.56481000000000003</v>
      </c>
    </row>
    <row r="54" spans="1:19">
      <c r="D54" s="37">
        <v>4</v>
      </c>
      <c r="E54" s="37">
        <v>0.85045999999999999</v>
      </c>
      <c r="F54" s="37">
        <v>0.73421000000000003</v>
      </c>
      <c r="G54" s="37">
        <v>0.68886999999999998</v>
      </c>
      <c r="H54" s="37">
        <v>0.62394000000000005</v>
      </c>
      <c r="I54" s="37">
        <v>0.56521999999999994</v>
      </c>
      <c r="J54" s="37">
        <v>0.52476</v>
      </c>
      <c r="K54" s="37">
        <v>0.49264999999999998</v>
      </c>
    </row>
    <row r="55" spans="1:19">
      <c r="D55" s="37">
        <v>5</v>
      </c>
      <c r="E55" s="37">
        <v>0.78137000000000001</v>
      </c>
      <c r="F55" s="37">
        <v>0.66854999999999998</v>
      </c>
      <c r="G55" s="37">
        <v>0.62717999999999996</v>
      </c>
      <c r="H55" s="37">
        <v>0.56327000000000005</v>
      </c>
      <c r="I55" s="37">
        <v>0.50944999999999996</v>
      </c>
      <c r="J55" s="37">
        <v>0.47438999999999998</v>
      </c>
      <c r="K55" s="37">
        <v>0.44696999999999998</v>
      </c>
    </row>
    <row r="56" spans="1:19">
      <c r="D56" s="37">
        <v>6</v>
      </c>
      <c r="E56" s="37">
        <v>0.72479000000000005</v>
      </c>
      <c r="F56" s="37">
        <v>0.61660000000000004</v>
      </c>
      <c r="G56" s="37">
        <v>0.57740999999999998</v>
      </c>
      <c r="H56" s="37">
        <v>0.51926000000000005</v>
      </c>
      <c r="I56" s="37">
        <v>0.46799000000000002</v>
      </c>
      <c r="J56" s="37">
        <v>0.43525999999999998</v>
      </c>
      <c r="K56" s="37">
        <v>0.41034999999999999</v>
      </c>
    </row>
    <row r="57" spans="1:19">
      <c r="D57" s="37">
        <v>7</v>
      </c>
      <c r="E57" s="37">
        <v>0.67930000000000001</v>
      </c>
      <c r="F57" s="37">
        <v>0.57579999999999998</v>
      </c>
      <c r="G57" s="37">
        <v>0.53844000000000003</v>
      </c>
      <c r="H57" s="37">
        <v>0.48343000000000003</v>
      </c>
      <c r="I57" s="37">
        <v>0.43607000000000001</v>
      </c>
      <c r="J57" s="37">
        <v>0.40497</v>
      </c>
      <c r="K57" s="37">
        <v>0.38145000000000001</v>
      </c>
    </row>
    <row r="58" spans="1:19">
      <c r="D58" s="37">
        <v>8</v>
      </c>
      <c r="E58" s="37">
        <v>0.64097999999999999</v>
      </c>
      <c r="F58" s="37">
        <v>0.54179999999999995</v>
      </c>
      <c r="G58" s="37">
        <v>0.50653999999999999</v>
      </c>
      <c r="H58" s="37">
        <v>0.45427000000000001</v>
      </c>
      <c r="I58" s="37">
        <v>0.40961999999999998</v>
      </c>
      <c r="J58" s="37">
        <v>0.38062000000000001</v>
      </c>
      <c r="K58" s="37">
        <v>0.35827999999999999</v>
      </c>
    </row>
    <row r="59" spans="1:19">
      <c r="D59" s="37">
        <v>9</v>
      </c>
      <c r="E59" s="37">
        <v>0.60846</v>
      </c>
      <c r="F59" s="37">
        <v>0.51329999999999998</v>
      </c>
      <c r="G59" s="37">
        <v>0.47960000000000003</v>
      </c>
      <c r="H59" s="37">
        <v>0.43001</v>
      </c>
      <c r="I59" s="37">
        <v>0.38746000000000003</v>
      </c>
      <c r="J59" s="37">
        <v>0.36005999999999999</v>
      </c>
      <c r="K59" s="37">
        <v>0.33906999999999998</v>
      </c>
    </row>
    <row r="60" spans="1:19">
      <c r="D60" s="37">
        <v>10</v>
      </c>
      <c r="E60" s="37">
        <v>0.58042000000000005</v>
      </c>
      <c r="F60" s="37">
        <v>0.48895</v>
      </c>
      <c r="G60" s="37">
        <v>0.45662000000000003</v>
      </c>
      <c r="H60" s="37">
        <v>0.40925</v>
      </c>
      <c r="I60" s="37">
        <v>0.36865999999999999</v>
      </c>
      <c r="J60" s="37">
        <v>0.34250000000000003</v>
      </c>
      <c r="K60" s="37">
        <v>0.32257000000000002</v>
      </c>
    </row>
    <row r="61" spans="1:19">
      <c r="D61" s="37">
        <v>11</v>
      </c>
      <c r="E61" s="37">
        <v>0.55588000000000004</v>
      </c>
      <c r="F61" s="37">
        <v>0.4677</v>
      </c>
      <c r="G61" s="37">
        <v>0.43669999999999998</v>
      </c>
      <c r="H61" s="37">
        <v>0.39122000000000001</v>
      </c>
      <c r="I61" s="37">
        <v>0.35242000000000001</v>
      </c>
      <c r="J61" s="37">
        <v>0.32734000000000002</v>
      </c>
      <c r="K61" s="37">
        <v>0.30825999999999998</v>
      </c>
    </row>
    <row r="62" spans="1:19">
      <c r="D62" s="37">
        <v>12</v>
      </c>
      <c r="E62" s="37">
        <v>0.53422000000000003</v>
      </c>
      <c r="F62" s="37">
        <v>0.44905</v>
      </c>
      <c r="G62" s="37">
        <v>0.41918</v>
      </c>
      <c r="H62" s="37">
        <v>0.37542999999999999</v>
      </c>
      <c r="I62" s="37">
        <v>0.33815000000000001</v>
      </c>
      <c r="J62" s="37">
        <v>0.31408000000000003</v>
      </c>
      <c r="K62" s="37">
        <v>0.29572999999999999</v>
      </c>
    </row>
    <row r="63" spans="1:19">
      <c r="D63" s="37">
        <v>13</v>
      </c>
      <c r="E63" s="37">
        <v>0.51490000000000002</v>
      </c>
      <c r="F63" s="37">
        <v>0.43246000000000001</v>
      </c>
      <c r="G63" s="37">
        <v>0.40361999999999998</v>
      </c>
      <c r="H63" s="37">
        <v>0.36142999999999997</v>
      </c>
      <c r="I63" s="37">
        <v>0.32547999999999999</v>
      </c>
      <c r="J63" s="37">
        <v>0.30232999999999999</v>
      </c>
      <c r="K63" s="37">
        <v>0.28466000000000002</v>
      </c>
    </row>
    <row r="64" spans="1:19">
      <c r="D64" s="37">
        <v>14</v>
      </c>
      <c r="E64" s="37">
        <v>0.49752999999999997</v>
      </c>
      <c r="F64" s="37">
        <v>0.41760000000000003</v>
      </c>
      <c r="G64" s="37">
        <v>0.38969999999999999</v>
      </c>
      <c r="H64" s="37">
        <v>0.34889999999999999</v>
      </c>
      <c r="I64" s="37">
        <v>0.31417</v>
      </c>
      <c r="J64" s="37">
        <v>0.29181000000000001</v>
      </c>
      <c r="K64" s="37">
        <v>0.27477000000000001</v>
      </c>
    </row>
    <row r="65" spans="4:11">
      <c r="D65" s="37">
        <v>15</v>
      </c>
      <c r="E65" s="37">
        <v>0.48182000000000003</v>
      </c>
      <c r="F65" s="37">
        <v>0.4042</v>
      </c>
      <c r="G65" s="37">
        <v>0.37713000000000002</v>
      </c>
      <c r="H65" s="37">
        <v>0.33760000000000001</v>
      </c>
      <c r="I65" s="37">
        <v>0.30397000000000002</v>
      </c>
      <c r="J65" s="37">
        <v>0.28233000000000003</v>
      </c>
      <c r="K65" s="37">
        <v>0.26584999999999998</v>
      </c>
    </row>
    <row r="66" spans="4:11">
      <c r="D66" s="37">
        <v>16</v>
      </c>
      <c r="E66" s="37">
        <v>0.46750000000000003</v>
      </c>
      <c r="F66" s="37">
        <v>0.39200000000000002</v>
      </c>
      <c r="G66" s="37">
        <v>0.36570999999999998</v>
      </c>
      <c r="H66" s="37">
        <v>0.32733000000000001</v>
      </c>
      <c r="I66" s="37">
        <v>0.29471000000000003</v>
      </c>
      <c r="J66" s="37">
        <v>0.27372000000000002</v>
      </c>
      <c r="K66" s="37">
        <v>0.25774000000000002</v>
      </c>
    </row>
    <row r="67" spans="4:11">
      <c r="D67" s="37">
        <v>17</v>
      </c>
      <c r="E67" s="37">
        <v>0.45440000000000003</v>
      </c>
      <c r="F67" s="37">
        <v>0.38085000000000002</v>
      </c>
      <c r="G67" s="37">
        <v>0.35527999999999998</v>
      </c>
      <c r="H67" s="37">
        <v>0.31796000000000002</v>
      </c>
      <c r="I67" s="37">
        <v>0.28627000000000002</v>
      </c>
      <c r="J67" s="37">
        <v>0.26587</v>
      </c>
      <c r="K67" s="37">
        <v>0.25035000000000002</v>
      </c>
    </row>
    <row r="68" spans="4:11">
      <c r="D68" s="37">
        <v>18</v>
      </c>
      <c r="E68" s="37">
        <v>0.44234000000000001</v>
      </c>
      <c r="F68" s="37">
        <v>0.37063000000000001</v>
      </c>
      <c r="G68" s="37">
        <v>0.34569</v>
      </c>
      <c r="H68" s="37">
        <v>0.30936000000000002</v>
      </c>
      <c r="I68" s="37">
        <v>0.27850999999999998</v>
      </c>
      <c r="J68" s="37">
        <v>0.25867000000000001</v>
      </c>
      <c r="K68" s="37">
        <v>0.24356</v>
      </c>
    </row>
    <row r="69" spans="4:11">
      <c r="D69" s="37">
        <v>19</v>
      </c>
      <c r="E69" s="37">
        <v>0.43119000000000002</v>
      </c>
      <c r="F69" s="37">
        <v>0.36115999999999998</v>
      </c>
      <c r="G69" s="37">
        <v>0.33684999999999998</v>
      </c>
      <c r="H69" s="37">
        <v>0.30142000000000002</v>
      </c>
      <c r="I69" s="37">
        <v>0.27134999999999998</v>
      </c>
      <c r="J69" s="37">
        <v>0.25202000000000002</v>
      </c>
      <c r="K69" s="37">
        <v>0.23730999999999999</v>
      </c>
    </row>
    <row r="70" spans="4:11">
      <c r="D70" s="37">
        <v>20</v>
      </c>
      <c r="E70" s="37">
        <v>0.42085</v>
      </c>
      <c r="F70" s="37">
        <v>0.35239999999999999</v>
      </c>
      <c r="G70" s="37">
        <v>0.32866000000000001</v>
      </c>
      <c r="H70" s="37">
        <v>0.29407</v>
      </c>
      <c r="I70" s="37">
        <v>0.26473000000000002</v>
      </c>
      <c r="J70" s="37">
        <v>0.24587000000000001</v>
      </c>
      <c r="K70" s="37">
        <v>0.23152</v>
      </c>
    </row>
    <row r="71" spans="4:11">
      <c r="D71" s="37">
        <v>25</v>
      </c>
      <c r="E71" s="37">
        <v>0.37842999999999999</v>
      </c>
      <c r="F71" s="37">
        <v>0.31656000000000001</v>
      </c>
      <c r="G71" s="37">
        <v>0.30348999999999998</v>
      </c>
      <c r="H71" s="37">
        <v>0.26404</v>
      </c>
      <c r="I71" s="37">
        <v>0.23766999999999999</v>
      </c>
      <c r="J71" s="37">
        <v>0.22073999999999999</v>
      </c>
      <c r="K71" s="37">
        <v>0.20785999999999999</v>
      </c>
    </row>
    <row r="72" spans="4:11">
      <c r="D72" s="37">
        <v>30</v>
      </c>
      <c r="E72" s="37">
        <v>0.34671999999999997</v>
      </c>
      <c r="F72" s="37">
        <v>0.28988000000000003</v>
      </c>
      <c r="G72" s="37">
        <v>0.27704000000000001</v>
      </c>
      <c r="H72" s="37">
        <v>0.2417</v>
      </c>
      <c r="I72" s="37">
        <v>0.21756</v>
      </c>
      <c r="J72" s="37">
        <v>0.20207</v>
      </c>
      <c r="K72" s="37">
        <v>0.19028999999999999</v>
      </c>
    </row>
    <row r="73" spans="4:11">
      <c r="D73" s="37">
        <v>35</v>
      </c>
      <c r="E73" s="37">
        <v>0.32186999999999999</v>
      </c>
      <c r="F73" s="37">
        <v>0.26898</v>
      </c>
      <c r="G73" s="37">
        <v>0.25649</v>
      </c>
      <c r="H73" s="37">
        <v>0.22423999999999999</v>
      </c>
      <c r="I73" s="37">
        <v>0.20183999999999999</v>
      </c>
      <c r="J73" s="37">
        <v>0.18748000000000001</v>
      </c>
      <c r="K73" s="37">
        <v>0.17655000000000001</v>
      </c>
    </row>
    <row r="74" spans="4:11">
      <c r="D74" s="37">
        <v>40</v>
      </c>
      <c r="E74" s="37">
        <v>0.30169000000000001</v>
      </c>
      <c r="F74" s="37">
        <v>0.25187999999999999</v>
      </c>
      <c r="G74" s="37">
        <v>0.23993</v>
      </c>
      <c r="H74" s="37">
        <v>0.21017</v>
      </c>
      <c r="I74" s="37">
        <v>0.18939</v>
      </c>
      <c r="J74" s="37">
        <v>0.17610000000000001</v>
      </c>
      <c r="K74" s="37">
        <v>0.16600999999999999</v>
      </c>
    </row>
    <row r="75" spans="4:11">
      <c r="D75" s="37">
        <v>45</v>
      </c>
      <c r="E75" s="37">
        <v>0.28482000000000002</v>
      </c>
      <c r="F75" s="37">
        <v>0.23780000000000001</v>
      </c>
      <c r="G75" s="37">
        <v>0.22620999999999999</v>
      </c>
      <c r="H75" s="37">
        <v>0.19842000000000001</v>
      </c>
      <c r="I75" s="37">
        <v>0.17881</v>
      </c>
      <c r="J75" s="37">
        <v>0.16625999999999999</v>
      </c>
      <c r="K75" s="37">
        <v>0.15673000000000001</v>
      </c>
    </row>
    <row r="76" spans="4:11">
      <c r="D76" s="37">
        <v>50</v>
      </c>
      <c r="E76" s="37">
        <v>0.27050999999999997</v>
      </c>
      <c r="F76" s="37">
        <v>0.22585</v>
      </c>
      <c r="G76" s="37">
        <v>0.21460000000000001</v>
      </c>
      <c r="H76" s="37">
        <v>0.18845000000000001</v>
      </c>
      <c r="I76" s="37">
        <v>0.16982</v>
      </c>
      <c r="J76" s="37">
        <v>0.15790000000000001</v>
      </c>
      <c r="K76" s="37">
        <v>0.14885999999999999</v>
      </c>
    </row>
    <row r="77" spans="4:11" ht="14.4" customHeight="1">
      <c r="D77" s="43" t="s">
        <v>18</v>
      </c>
      <c r="E77" s="38">
        <v>1.94947</v>
      </c>
      <c r="F77" s="37">
        <v>1.6276200000000001</v>
      </c>
      <c r="G77" s="37">
        <v>1.5174300000000001</v>
      </c>
      <c r="H77" s="37">
        <v>1.3581000000000001</v>
      </c>
      <c r="I77" s="37">
        <v>1.2238500000000001</v>
      </c>
      <c r="J77" s="37">
        <v>1.13795</v>
      </c>
      <c r="K77" s="37">
        <v>1.0727500000000001</v>
      </c>
    </row>
    <row r="78" spans="4:11" ht="6" customHeight="1">
      <c r="D78" s="44"/>
      <c r="E78" s="39" t="s">
        <v>19</v>
      </c>
      <c r="F78" s="39" t="s">
        <v>19</v>
      </c>
      <c r="G78" s="39" t="s">
        <v>19</v>
      </c>
      <c r="H78" s="39" t="s">
        <v>19</v>
      </c>
      <c r="I78" s="39" t="s">
        <v>19</v>
      </c>
      <c r="J78" s="39" t="s">
        <v>20</v>
      </c>
      <c r="K78" s="39" t="s">
        <v>21</v>
      </c>
    </row>
    <row r="79" spans="4:11">
      <c r="D79" s="44"/>
      <c r="E79" s="40" t="s">
        <v>22</v>
      </c>
      <c r="F79" s="40" t="s">
        <v>22</v>
      </c>
      <c r="G79" s="40" t="s">
        <v>22</v>
      </c>
      <c r="H79" s="40" t="s">
        <v>22</v>
      </c>
      <c r="I79" s="40" t="s">
        <v>22</v>
      </c>
      <c r="J79" s="40" t="s">
        <v>22</v>
      </c>
      <c r="K79" s="40" t="s">
        <v>22</v>
      </c>
    </row>
  </sheetData>
  <mergeCells count="3">
    <mergeCell ref="H1:L1"/>
    <mergeCell ref="G38:H38"/>
    <mergeCell ref="D77:D7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Thanh Ha 20216823</dc:creator>
  <cp:lastModifiedBy>Pham Thi Thanh Ha 20216823</cp:lastModifiedBy>
  <dcterms:created xsi:type="dcterms:W3CDTF">2024-05-05T09:31:32Z</dcterms:created>
  <dcterms:modified xsi:type="dcterms:W3CDTF">2024-05-24T11:23:04Z</dcterms:modified>
</cp:coreProperties>
</file>