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71\文控资料\文控共享文件\1  记录表单\PTN-QR-HW(仓库)\"/>
    </mc:Choice>
  </mc:AlternateContent>
  <bookViews>
    <workbookView xWindow="240" yWindow="120" windowWidth="20640" windowHeight="9570" tabRatio="870"/>
  </bookViews>
  <sheets>
    <sheet name="备料明细表" sheetId="1" r:id="rId1"/>
    <sheet name="备料PO分析(自动)" sheetId="2" r:id="rId2"/>
    <sheet name="MC备料达成分析(自动)" sheetId="3" r:id="rId3"/>
  </sheets>
  <definedNames>
    <definedName name="_xlnm._FilterDatabase" localSheetId="1" hidden="1">'备料PO分析(自动)'!$A$2:$O$150</definedName>
    <definedName name="_xlnm._FilterDatabase" localSheetId="0" hidden="1">备料明细表!$A$2:$XEM$2</definedName>
    <definedName name="_xlnm.Print_Titles" localSheetId="0">备料明细表!$2:$2</definedName>
  </definedNames>
  <calcPr calcId="152511"/>
</workbook>
</file>

<file path=xl/calcChain.xml><?xml version="1.0" encoding="utf-8"?>
<calcChain xmlns="http://schemas.openxmlformats.org/spreadsheetml/2006/main">
  <c r="B3" i="2" l="1" a="1"/>
  <c r="B3" i="2" s="1"/>
  <c r="B4" i="2" l="1" a="1"/>
  <c r="B4" i="2" s="1"/>
  <c r="B5" i="2" s="1" a="1"/>
  <c r="B5" i="2" s="1"/>
  <c r="B6" i="2" l="1" a="1"/>
  <c r="B6" i="2" s="1"/>
  <c r="B7" i="2" s="1" a="1"/>
  <c r="B7" i="2" s="1"/>
  <c r="B8" i="2" l="1" a="1"/>
  <c r="B8" i="2" s="1"/>
  <c r="C3" i="2"/>
  <c r="D3" i="2" s="1"/>
  <c r="B9" i="2" l="1" a="1"/>
  <c r="B9" i="2" s="1"/>
  <c r="O3" i="2"/>
  <c r="M3" i="2"/>
  <c r="N3" i="2" s="1"/>
  <c r="O4" i="2"/>
  <c r="C12" i="3"/>
  <c r="E12" i="3"/>
  <c r="F8" i="3"/>
  <c r="E11" i="3"/>
  <c r="H10" i="3"/>
  <c r="D10" i="3"/>
  <c r="G9" i="3"/>
  <c r="C9" i="3"/>
  <c r="F12" i="3"/>
  <c r="G8" i="3"/>
  <c r="D9" i="3"/>
  <c r="H8" i="3"/>
  <c r="D8" i="3"/>
  <c r="G11" i="3"/>
  <c r="C11" i="3"/>
  <c r="F10" i="3"/>
  <c r="E9" i="3"/>
  <c r="H12" i="3"/>
  <c r="D12" i="3"/>
  <c r="C8" i="3"/>
  <c r="F11" i="3"/>
  <c r="E10" i="3"/>
  <c r="H9" i="3"/>
  <c r="G12" i="3"/>
  <c r="E8" i="3"/>
  <c r="H11" i="3"/>
  <c r="D11" i="3"/>
  <c r="G10" i="3"/>
  <c r="C10" i="3"/>
  <c r="F9" i="3"/>
  <c r="B10" i="2" l="1" a="1"/>
  <c r="B10" i="2" s="1"/>
  <c r="B11" i="2" s="1" a="1"/>
  <c r="B11" i="2" s="1"/>
  <c r="M4" i="2"/>
  <c r="C4" i="2"/>
  <c r="D4" i="2" s="1"/>
  <c r="N4" i="2" l="1"/>
  <c r="B12" i="2" a="1"/>
  <c r="B12" i="2" s="1"/>
  <c r="B13" i="2" s="1" a="1"/>
  <c r="B13" i="2" s="1"/>
  <c r="B14" i="2" s="1" a="1"/>
  <c r="B14" i="2" s="1"/>
  <c r="M5" i="2"/>
  <c r="O5" i="2"/>
  <c r="C5" i="2"/>
  <c r="D5" i="2" s="1"/>
  <c r="E16" i="3"/>
  <c r="G16" i="3"/>
  <c r="B16" i="3"/>
  <c r="D16" i="3"/>
  <c r="H16" i="3"/>
  <c r="C16" i="3"/>
  <c r="F16" i="3"/>
  <c r="B12" i="3"/>
  <c r="B10" i="3"/>
  <c r="B11" i="3"/>
  <c r="B9" i="3"/>
  <c r="B8" i="3"/>
  <c r="L4" i="2"/>
  <c r="G3" i="2"/>
  <c r="N5" i="2" l="1"/>
  <c r="B15" i="2" a="1"/>
  <c r="B15" i="2" s="1"/>
  <c r="I16" i="3"/>
  <c r="M6" i="2"/>
  <c r="N6" i="2" s="1"/>
  <c r="O6" i="2"/>
  <c r="O7" i="2"/>
  <c r="C6" i="2"/>
  <c r="D6" i="2" s="1"/>
  <c r="I12" i="3"/>
  <c r="I10" i="3"/>
  <c r="I11" i="3"/>
  <c r="I9" i="3"/>
  <c r="P4" i="2"/>
  <c r="P3" i="2"/>
  <c r="L3" i="2"/>
  <c r="K3" i="2"/>
  <c r="H3" i="2"/>
  <c r="G4" i="2"/>
  <c r="J4" i="2"/>
  <c r="K4" i="2"/>
  <c r="E4" i="2"/>
  <c r="E3" i="2"/>
  <c r="I3" i="2"/>
  <c r="J3" i="2"/>
  <c r="J5" i="2"/>
  <c r="I4" i="2"/>
  <c r="H4" i="2"/>
  <c r="B16" i="2" l="1" a="1"/>
  <c r="B16" i="2" s="1"/>
  <c r="B17" i="2" s="1" a="1"/>
  <c r="B17" i="2" s="1"/>
  <c r="B18" i="2" s="1" a="1"/>
  <c r="B18" i="2" s="1"/>
  <c r="B19" i="2" s="1" a="1"/>
  <c r="B19" i="2" s="1"/>
  <c r="B20" i="2" s="1" a="1"/>
  <c r="B20" i="2" s="1"/>
  <c r="B21" i="2" s="1" a="1"/>
  <c r="B21" i="2" s="1"/>
  <c r="B22" i="2" s="1" a="1"/>
  <c r="B22" i="2" s="1"/>
  <c r="B23" i="2" s="1" a="1"/>
  <c r="B23" i="2" s="1"/>
  <c r="B24" i="2" s="1" a="1"/>
  <c r="B24" i="2" s="1"/>
  <c r="B25" i="2" s="1" a="1"/>
  <c r="B25" i="2" s="1"/>
  <c r="B26" i="2" s="1" a="1"/>
  <c r="B26" i="2" s="1"/>
  <c r="B27" i="2" s="1" a="1"/>
  <c r="B27" i="2" s="1"/>
  <c r="B28" i="2" s="1" a="1"/>
  <c r="B28" i="2" s="1"/>
  <c r="B29" i="2" s="1" a="1"/>
  <c r="B29" i="2" s="1"/>
  <c r="B30" i="2" s="1" a="1"/>
  <c r="B30" i="2" s="1"/>
  <c r="B31" i="2" s="1" a="1"/>
  <c r="B31" i="2" s="1"/>
  <c r="B32" i="2" s="1" a="1"/>
  <c r="B32" i="2" s="1"/>
  <c r="B33" i="2" s="1" a="1"/>
  <c r="B33" i="2" s="1"/>
  <c r="B34" i="2" s="1" a="1"/>
  <c r="B34" i="2" s="1"/>
  <c r="B35" i="2" s="1" a="1"/>
  <c r="B35" i="2" s="1"/>
  <c r="B36" i="2" s="1" a="1"/>
  <c r="B36" i="2" s="1"/>
  <c r="B37" i="2" s="1" a="1"/>
  <c r="B37" i="2" s="1"/>
  <c r="B38" i="2" s="1" a="1"/>
  <c r="B38" i="2" s="1"/>
  <c r="B39" i="2" s="1" a="1"/>
  <c r="B39" i="2" s="1"/>
  <c r="B40" i="2" s="1" a="1"/>
  <c r="B40" i="2" s="1"/>
  <c r="B41" i="2" s="1" a="1"/>
  <c r="B41" i="2" s="1"/>
  <c r="B42" i="2" s="1" a="1"/>
  <c r="B42" i="2" s="1"/>
  <c r="B43" i="2" s="1" a="1"/>
  <c r="B43" i="2" s="1"/>
  <c r="B44" i="2" s="1" a="1"/>
  <c r="B44" i="2" s="1"/>
  <c r="B45" i="2" s="1" a="1"/>
  <c r="B45" i="2" s="1"/>
  <c r="B46" i="2" s="1" a="1"/>
  <c r="B46" i="2" s="1"/>
  <c r="B47" i="2" s="1" a="1"/>
  <c r="B47" i="2" s="1"/>
  <c r="B48" i="2" s="1" a="1"/>
  <c r="B48" i="2" s="1"/>
  <c r="B49" i="2" s="1" a="1"/>
  <c r="B49" i="2" s="1"/>
  <c r="B50" i="2" s="1" a="1"/>
  <c r="B50" i="2" s="1"/>
  <c r="B51" i="2" s="1" a="1"/>
  <c r="B51" i="2" s="1"/>
  <c r="B52" i="2" s="1" a="1"/>
  <c r="B52" i="2" s="1"/>
  <c r="B53" i="2" s="1" a="1"/>
  <c r="B53" i="2" s="1"/>
  <c r="B54" i="2" s="1" a="1"/>
  <c r="B54" i="2" s="1"/>
  <c r="B55" i="2" s="1" a="1"/>
  <c r="B55" i="2" s="1"/>
  <c r="B56" i="2" s="1" a="1"/>
  <c r="B56" i="2" s="1"/>
  <c r="B57" i="2" s="1" a="1"/>
  <c r="B57" i="2" s="1"/>
  <c r="B58" i="2" s="1" a="1"/>
  <c r="B58" i="2" s="1"/>
  <c r="B59" i="2" s="1" a="1"/>
  <c r="B59" i="2" s="1"/>
  <c r="B60" i="2" s="1" a="1"/>
  <c r="B60" i="2" s="1"/>
  <c r="B61" i="2" s="1" a="1"/>
  <c r="B61" i="2" s="1"/>
  <c r="B62" i="2" s="1" a="1"/>
  <c r="B62" i="2" s="1"/>
  <c r="B63" i="2" s="1" a="1"/>
  <c r="B63" i="2" s="1"/>
  <c r="B64" i="2" s="1" a="1"/>
  <c r="B64" i="2" s="1"/>
  <c r="B65" i="2" s="1" a="1"/>
  <c r="B65" i="2" s="1"/>
  <c r="B66" i="2" s="1" a="1"/>
  <c r="B66" i="2" s="1"/>
  <c r="B67" i="2" s="1" a="1"/>
  <c r="B67" i="2" s="1"/>
  <c r="B68" i="2" s="1" a="1"/>
  <c r="B68" i="2" s="1"/>
  <c r="B69" i="2" s="1" a="1"/>
  <c r="B69" i="2" s="1"/>
  <c r="B70" i="2" s="1" a="1"/>
  <c r="B70" i="2" s="1"/>
  <c r="B71" i="2" s="1" a="1"/>
  <c r="B71" i="2" s="1"/>
  <c r="B72" i="2" s="1" a="1"/>
  <c r="B72" i="2" s="1"/>
  <c r="B73" i="2" s="1" a="1"/>
  <c r="B73" i="2" s="1"/>
  <c r="B74" i="2" s="1" a="1"/>
  <c r="B74" i="2" s="1"/>
  <c r="B75" i="2" s="1" a="1"/>
  <c r="B75" i="2" s="1"/>
  <c r="B76" i="2" s="1" a="1"/>
  <c r="B76" i="2" s="1"/>
  <c r="B77" i="2" s="1" a="1"/>
  <c r="B77" i="2" s="1"/>
  <c r="B78" i="2" s="1" a="1"/>
  <c r="B78" i="2" s="1"/>
  <c r="B79" i="2" s="1" a="1"/>
  <c r="B79" i="2" s="1"/>
  <c r="B80" i="2" s="1" a="1"/>
  <c r="B80" i="2" s="1"/>
  <c r="B81" i="2" s="1" a="1"/>
  <c r="B81" i="2" s="1"/>
  <c r="B82" i="2" s="1" a="1"/>
  <c r="B82" i="2" s="1"/>
  <c r="B83" i="2" s="1" a="1"/>
  <c r="B83" i="2" s="1"/>
  <c r="B84" i="2" s="1" a="1"/>
  <c r="B84" i="2" s="1"/>
  <c r="B85" i="2" s="1" a="1"/>
  <c r="B85" i="2" s="1"/>
  <c r="B86" i="2" s="1" a="1"/>
  <c r="B86" i="2" s="1"/>
  <c r="B87" i="2" s="1" a="1"/>
  <c r="B87" i="2" s="1"/>
  <c r="B88" i="2" s="1" a="1"/>
  <c r="B88" i="2" s="1"/>
  <c r="B89" i="2" s="1" a="1"/>
  <c r="B89" i="2" s="1"/>
  <c r="B90" i="2" s="1" a="1"/>
  <c r="B90" i="2" s="1"/>
  <c r="B91" i="2" s="1" a="1"/>
  <c r="B91" i="2" s="1"/>
  <c r="B92" i="2" s="1" a="1"/>
  <c r="B92" i="2" s="1"/>
  <c r="B93" i="2" s="1" a="1"/>
  <c r="B93" i="2" s="1"/>
  <c r="B94" i="2" s="1" a="1"/>
  <c r="B94" i="2" s="1"/>
  <c r="B95" i="2" s="1" a="1"/>
  <c r="B95" i="2" s="1"/>
  <c r="B96" i="2" s="1" a="1"/>
  <c r="B96" i="2" s="1"/>
  <c r="B97" i="2" s="1" a="1"/>
  <c r="B97" i="2" s="1"/>
  <c r="B98" i="2" s="1" a="1"/>
  <c r="B98" i="2" s="1"/>
  <c r="B99" i="2" s="1" a="1"/>
  <c r="B99" i="2" s="1"/>
  <c r="B100" i="2" s="1" a="1"/>
  <c r="B100" i="2" s="1"/>
  <c r="B101" i="2" s="1" a="1"/>
  <c r="B101" i="2" s="1"/>
  <c r="B102" i="2" s="1" a="1"/>
  <c r="B102" i="2" s="1"/>
  <c r="B103" i="2" s="1" a="1"/>
  <c r="B103" i="2" s="1"/>
  <c r="B104" i="2" s="1" a="1"/>
  <c r="B104" i="2" s="1"/>
  <c r="B105" i="2" s="1" a="1"/>
  <c r="B105" i="2" s="1"/>
  <c r="B106" i="2" s="1" a="1"/>
  <c r="B106" i="2" s="1"/>
  <c r="B107" i="2" s="1" a="1"/>
  <c r="B107" i="2" s="1"/>
  <c r="B108" i="2" s="1" a="1"/>
  <c r="B108" i="2" s="1"/>
  <c r="B109" i="2" s="1" a="1"/>
  <c r="B109" i="2" s="1"/>
  <c r="B110" i="2" s="1" a="1"/>
  <c r="B110" i="2" s="1"/>
  <c r="B111" i="2" s="1" a="1"/>
  <c r="B111" i="2" s="1"/>
  <c r="B112" i="2" s="1" a="1"/>
  <c r="B112" i="2" s="1"/>
  <c r="B113" i="2" s="1" a="1"/>
  <c r="B113" i="2" s="1"/>
  <c r="B114" i="2" s="1" a="1"/>
  <c r="B114" i="2" s="1"/>
  <c r="B115" i="2" s="1" a="1"/>
  <c r="B115" i="2" s="1"/>
  <c r="B116" i="2" s="1" a="1"/>
  <c r="B116" i="2" s="1"/>
  <c r="B117" i="2" s="1" a="1"/>
  <c r="B117" i="2" s="1"/>
  <c r="B118" i="2" s="1" a="1"/>
  <c r="B118" i="2" s="1"/>
  <c r="B119" i="2" s="1" a="1"/>
  <c r="B119" i="2" s="1"/>
  <c r="B120" i="2" s="1" a="1"/>
  <c r="B120" i="2" s="1"/>
  <c r="B121" i="2" s="1" a="1"/>
  <c r="B121" i="2" s="1"/>
  <c r="B122" i="2" s="1" a="1"/>
  <c r="B122" i="2" s="1"/>
  <c r="B123" i="2" s="1" a="1"/>
  <c r="B123" i="2" s="1"/>
  <c r="B124" i="2" s="1" a="1"/>
  <c r="B124" i="2" s="1"/>
  <c r="B125" i="2" s="1" a="1"/>
  <c r="B125" i="2" s="1"/>
  <c r="B126" i="2" s="1" a="1"/>
  <c r="B126" i="2" s="1"/>
  <c r="B127" i="2" s="1" a="1"/>
  <c r="B127" i="2" s="1"/>
  <c r="B128" i="2" s="1" a="1"/>
  <c r="B128" i="2" s="1"/>
  <c r="B129" i="2" s="1" a="1"/>
  <c r="B129" i="2" s="1"/>
  <c r="B130" i="2" s="1" a="1"/>
  <c r="B130" i="2" s="1"/>
  <c r="B131" i="2" s="1" a="1"/>
  <c r="B131" i="2" s="1"/>
  <c r="B132" i="2" s="1" a="1"/>
  <c r="B132" i="2" s="1"/>
  <c r="B133" i="2" s="1" a="1"/>
  <c r="B133" i="2" s="1"/>
  <c r="B134" i="2" s="1" a="1"/>
  <c r="B134" i="2" s="1"/>
  <c r="B135" i="2" s="1" a="1"/>
  <c r="B135" i="2" s="1"/>
  <c r="B136" i="2" s="1" a="1"/>
  <c r="B136" i="2" s="1"/>
  <c r="B137" i="2" s="1" a="1"/>
  <c r="B137" i="2" s="1"/>
  <c r="B138" i="2" s="1" a="1"/>
  <c r="B138" i="2" s="1"/>
  <c r="B139" i="2" s="1" a="1"/>
  <c r="B139" i="2" s="1"/>
  <c r="B140" i="2" s="1" a="1"/>
  <c r="B140" i="2" s="1"/>
  <c r="B141" i="2" s="1" a="1"/>
  <c r="B141" i="2" s="1"/>
  <c r="B142" i="2" s="1" a="1"/>
  <c r="B142" i="2" s="1"/>
  <c r="B143" i="2" s="1" a="1"/>
  <c r="B143" i="2" s="1"/>
  <c r="B144" i="2" s="1" a="1"/>
  <c r="B144" i="2" s="1"/>
  <c r="B145" i="2" s="1" a="1"/>
  <c r="B145" i="2" s="1"/>
  <c r="B146" i="2" s="1" a="1"/>
  <c r="B146" i="2" s="1"/>
  <c r="B147" i="2" s="1" a="1"/>
  <c r="B147" i="2" s="1"/>
  <c r="B148" i="2" s="1" a="1"/>
  <c r="B148" i="2" s="1"/>
  <c r="B149" i="2" s="1" a="1"/>
  <c r="B149" i="2" s="1"/>
  <c r="B150" i="2" s="1" a="1"/>
  <c r="B150" i="2" s="1"/>
  <c r="M7" i="2"/>
  <c r="N7" i="2" s="1"/>
  <c r="K6" i="2"/>
  <c r="C7" i="2"/>
  <c r="D7" i="2" s="1"/>
  <c r="P6" i="2"/>
  <c r="P5" i="2"/>
  <c r="H6" i="2"/>
  <c r="L6" i="2"/>
  <c r="I6" i="2"/>
  <c r="G6" i="2"/>
  <c r="J6" i="2"/>
  <c r="H5" i="2"/>
  <c r="E5" i="2"/>
  <c r="E6" i="2"/>
  <c r="K5" i="2"/>
  <c r="L5" i="2"/>
  <c r="I5" i="2"/>
  <c r="G5" i="2"/>
  <c r="K7" i="2" l="1"/>
  <c r="M8" i="2"/>
  <c r="O8" i="2"/>
  <c r="O9" i="2"/>
  <c r="C8" i="2"/>
  <c r="D8" i="2" s="1"/>
  <c r="P7" i="2"/>
  <c r="G7" i="2"/>
  <c r="J7" i="2"/>
  <c r="I7" i="2"/>
  <c r="L7" i="2"/>
  <c r="E7" i="2"/>
  <c r="H7" i="2"/>
  <c r="N8" i="2" l="1"/>
  <c r="E8" i="2"/>
  <c r="K8" i="2"/>
  <c r="H8" i="2"/>
  <c r="I8" i="2"/>
  <c r="P8" i="2"/>
  <c r="L8" i="2"/>
  <c r="G8" i="2"/>
  <c r="J8" i="2"/>
  <c r="M9" i="2"/>
  <c r="N9" i="2" s="1"/>
  <c r="C9" i="2"/>
  <c r="D9" i="2" s="1"/>
  <c r="M10" i="2" l="1"/>
  <c r="O10" i="2"/>
  <c r="P9" i="2"/>
  <c r="H9" i="2"/>
  <c r="G9" i="2"/>
  <c r="J9" i="2"/>
  <c r="E9" i="2"/>
  <c r="I9" i="2"/>
  <c r="K9" i="2"/>
  <c r="L9" i="2"/>
  <c r="O11" i="2"/>
  <c r="C10" i="2"/>
  <c r="D10" i="2" s="1"/>
  <c r="N10" i="2" l="1"/>
  <c r="M11" i="2"/>
  <c r="N11" i="2" s="1"/>
  <c r="C11" i="2"/>
  <c r="D11" i="2" s="1"/>
  <c r="K10" i="2"/>
  <c r="E10" i="2"/>
  <c r="J10" i="2"/>
  <c r="I10" i="2"/>
  <c r="G10" i="2"/>
  <c r="L10" i="2"/>
  <c r="H10" i="2"/>
  <c r="P10" i="2"/>
  <c r="J11" i="2" l="1"/>
  <c r="H11" i="2"/>
  <c r="E11" i="2"/>
  <c r="P11" i="2"/>
  <c r="I11" i="2"/>
  <c r="K11" i="2"/>
  <c r="L11" i="2"/>
  <c r="G11" i="2"/>
  <c r="C13" i="3" l="1"/>
  <c r="D13" i="3"/>
  <c r="F13" i="3"/>
  <c r="E13" i="3"/>
  <c r="G13" i="3"/>
  <c r="H13" i="3"/>
  <c r="I8" i="3" l="1"/>
  <c r="B13" i="3"/>
  <c r="I13" i="3" l="1"/>
  <c r="C12" i="2" l="1"/>
  <c r="M12" i="2"/>
  <c r="N12" i="2" s="1"/>
  <c r="O12" i="2"/>
  <c r="O13" i="2"/>
  <c r="G12" i="2" l="1"/>
  <c r="D12" i="2"/>
  <c r="L12" i="2"/>
  <c r="K12" i="2"/>
  <c r="J12" i="2"/>
  <c r="M13" i="2"/>
  <c r="I12" i="2"/>
  <c r="H12" i="2"/>
  <c r="P12" i="2"/>
  <c r="E12" i="2"/>
  <c r="C13" i="2"/>
  <c r="N13" i="2" l="1"/>
  <c r="P13" i="2"/>
  <c r="D13" i="2"/>
  <c r="I13" i="2"/>
  <c r="K13" i="2"/>
  <c r="H13" i="2"/>
  <c r="E13" i="2"/>
  <c r="L13" i="2"/>
  <c r="J13" i="2"/>
  <c r="G13" i="2"/>
  <c r="M15" i="2"/>
  <c r="C15" i="2"/>
  <c r="O15" i="2"/>
  <c r="O14" i="2"/>
  <c r="M14" i="2"/>
  <c r="C14" i="2"/>
  <c r="D14" i="2" s="1"/>
  <c r="N14" i="2" l="1"/>
  <c r="N15" i="2"/>
  <c r="L15" i="2"/>
  <c r="D15" i="2"/>
  <c r="J15" i="2"/>
  <c r="E15" i="2"/>
  <c r="H15" i="2"/>
  <c r="P14" i="2"/>
  <c r="E14" i="2"/>
  <c r="L14" i="2"/>
  <c r="G14" i="2"/>
  <c r="J14" i="2"/>
  <c r="H14" i="2"/>
  <c r="I14" i="2"/>
  <c r="K14" i="2"/>
  <c r="G15" i="2"/>
  <c r="M16" i="2"/>
  <c r="N16" i="2" s="1"/>
  <c r="C16" i="2"/>
  <c r="O16" i="2"/>
  <c r="P15" i="2"/>
  <c r="K15" i="2"/>
  <c r="I15" i="2"/>
  <c r="L16" i="2" l="1"/>
  <c r="D16" i="2"/>
  <c r="O18" i="2"/>
  <c r="C18" i="2"/>
  <c r="M18" i="2"/>
  <c r="N18" i="2" s="1"/>
  <c r="E16" i="2"/>
  <c r="K16" i="2"/>
  <c r="I16" i="2"/>
  <c r="P16" i="2"/>
  <c r="M17" i="2"/>
  <c r="C17" i="2"/>
  <c r="O17" i="2"/>
  <c r="G16" i="2"/>
  <c r="H16" i="2"/>
  <c r="J16" i="2"/>
  <c r="N17" i="2" l="1"/>
  <c r="P17" i="2"/>
  <c r="D17" i="2"/>
  <c r="H18" i="2"/>
  <c r="D18" i="2"/>
  <c r="E18" i="2"/>
  <c r="J17" i="2"/>
  <c r="I17" i="2"/>
  <c r="J18" i="2"/>
  <c r="K18" i="2"/>
  <c r="P18" i="2"/>
  <c r="I18" i="2"/>
  <c r="O20" i="2"/>
  <c r="C20" i="2"/>
  <c r="M20" i="2"/>
  <c r="K17" i="2"/>
  <c r="L18" i="2"/>
  <c r="G18" i="2"/>
  <c r="M19" i="2"/>
  <c r="O19" i="2"/>
  <c r="C19" i="2"/>
  <c r="L17" i="2"/>
  <c r="E17" i="2"/>
  <c r="G17" i="2"/>
  <c r="H17" i="2"/>
  <c r="C21" i="2"/>
  <c r="N19" i="2" l="1"/>
  <c r="N20" i="2"/>
  <c r="P21" i="2"/>
  <c r="D21" i="2"/>
  <c r="K20" i="2"/>
  <c r="D20" i="2"/>
  <c r="J19" i="2"/>
  <c r="D19" i="2"/>
  <c r="G19" i="2"/>
  <c r="L20" i="2"/>
  <c r="E20" i="2"/>
  <c r="H20" i="2"/>
  <c r="H19" i="2"/>
  <c r="J20" i="2"/>
  <c r="I21" i="2"/>
  <c r="I20" i="2"/>
  <c r="L19" i="2"/>
  <c r="P20" i="2"/>
  <c r="G20" i="2"/>
  <c r="C23" i="2"/>
  <c r="D23" i="2" s="1"/>
  <c r="O22" i="2"/>
  <c r="M22" i="2"/>
  <c r="C22" i="2"/>
  <c r="K21" i="2"/>
  <c r="M21" i="2"/>
  <c r="N21" i="2" s="1"/>
  <c r="I19" i="2"/>
  <c r="P19" i="2"/>
  <c r="L21" i="2"/>
  <c r="E19" i="2"/>
  <c r="O21" i="2"/>
  <c r="H21" i="2"/>
  <c r="K19" i="2"/>
  <c r="J21" i="2"/>
  <c r="G21" i="2"/>
  <c r="M23" i="2"/>
  <c r="N23" i="2" s="1"/>
  <c r="E21" i="2"/>
  <c r="I22" i="2" l="1"/>
  <c r="D22" i="2"/>
  <c r="N22" i="2"/>
  <c r="O23" i="2"/>
  <c r="E22" i="2"/>
  <c r="L22" i="2"/>
  <c r="J22" i="2"/>
  <c r="K22" i="2"/>
  <c r="I23" i="2"/>
  <c r="G23" i="2"/>
  <c r="M25" i="2"/>
  <c r="G22" i="2"/>
  <c r="H22" i="2"/>
  <c r="P22" i="2"/>
  <c r="O24" i="2"/>
  <c r="M24" i="2"/>
  <c r="C24" i="2"/>
  <c r="E23" i="2"/>
  <c r="K23" i="2"/>
  <c r="L23" i="2"/>
  <c r="J23" i="2"/>
  <c r="P23" i="2"/>
  <c r="H23" i="2"/>
  <c r="N24" i="2" l="1"/>
  <c r="K24" i="2"/>
  <c r="D24" i="2"/>
  <c r="C25" i="2"/>
  <c r="I25" i="2" s="1"/>
  <c r="O25" i="2"/>
  <c r="I24" i="2"/>
  <c r="G24" i="2"/>
  <c r="H24" i="2"/>
  <c r="L24" i="2"/>
  <c r="P24" i="2"/>
  <c r="M26" i="2"/>
  <c r="O26" i="2"/>
  <c r="C26" i="2"/>
  <c r="D26" i="2" s="1"/>
  <c r="H25" i="2"/>
  <c r="E24" i="2"/>
  <c r="J24" i="2"/>
  <c r="N25" i="2" l="1"/>
  <c r="L25" i="2"/>
  <c r="D25" i="2"/>
  <c r="K25" i="2"/>
  <c r="E25" i="2"/>
  <c r="J25" i="2"/>
  <c r="P25" i="2"/>
  <c r="G25" i="2"/>
  <c r="N26" i="2"/>
  <c r="E26" i="2"/>
  <c r="I26" i="2"/>
  <c r="P26" i="2"/>
  <c r="G26" i="2"/>
  <c r="O27" i="2"/>
  <c r="C27" i="2"/>
  <c r="M27" i="2"/>
  <c r="N27" i="2" s="1"/>
  <c r="L26" i="2"/>
  <c r="J26" i="2"/>
  <c r="H26" i="2"/>
  <c r="K26" i="2"/>
  <c r="I27" i="2" l="1"/>
  <c r="D27" i="2"/>
  <c r="G27" i="2"/>
  <c r="E27" i="2"/>
  <c r="H27" i="2"/>
  <c r="M28" i="2"/>
  <c r="O28" i="2"/>
  <c r="C28" i="2"/>
  <c r="J27" i="2"/>
  <c r="K27" i="2"/>
  <c r="L27" i="2"/>
  <c r="P27" i="2"/>
  <c r="P28" i="2" l="1"/>
  <c r="D28" i="2"/>
  <c r="N28" i="2"/>
  <c r="I28" i="2"/>
  <c r="H28" i="2"/>
  <c r="J28" i="2"/>
  <c r="E28" i="2"/>
  <c r="L28" i="2"/>
  <c r="K28" i="2"/>
  <c r="G28" i="2"/>
  <c r="O29" i="2"/>
  <c r="C29" i="2"/>
  <c r="M29" i="2"/>
  <c r="H29" i="2" l="1"/>
  <c r="D29" i="2"/>
  <c r="N29" i="2"/>
  <c r="I29" i="2"/>
  <c r="G29" i="2"/>
  <c r="P29" i="2"/>
  <c r="E29" i="2"/>
  <c r="L29" i="2"/>
  <c r="J29" i="2"/>
  <c r="K29" i="2"/>
  <c r="M30" i="2" l="1"/>
  <c r="O30" i="2"/>
  <c r="C30" i="2"/>
  <c r="C31" i="2"/>
  <c r="D31" i="2" s="1"/>
  <c r="L30" i="2" l="1"/>
  <c r="D30" i="2"/>
  <c r="N30" i="2"/>
  <c r="O31" i="2"/>
  <c r="M31" i="2"/>
  <c r="N31" i="2" s="1"/>
  <c r="L31" i="2"/>
  <c r="J31" i="2"/>
  <c r="K31" i="2"/>
  <c r="O32" i="2"/>
  <c r="G31" i="2"/>
  <c r="I30" i="2"/>
  <c r="H30" i="2"/>
  <c r="P30" i="2"/>
  <c r="E30" i="2"/>
  <c r="K30" i="2"/>
  <c r="J30" i="2"/>
  <c r="G30" i="2"/>
  <c r="E31" i="2"/>
  <c r="H31" i="2"/>
  <c r="I31" i="2"/>
  <c r="P31" i="2"/>
  <c r="M32" i="2" l="1"/>
  <c r="N32" i="2" s="1"/>
  <c r="C32" i="2"/>
  <c r="M33" i="2"/>
  <c r="K32" i="2" l="1"/>
  <c r="D32" i="2"/>
  <c r="P32" i="2"/>
  <c r="G32" i="2"/>
  <c r="C33" i="2"/>
  <c r="L32" i="2"/>
  <c r="O33" i="2"/>
  <c r="J32" i="2"/>
  <c r="C34" i="2"/>
  <c r="E32" i="2"/>
  <c r="H32" i="2"/>
  <c r="I32" i="2"/>
  <c r="P33" i="2"/>
  <c r="I34" i="2" l="1"/>
  <c r="D34" i="2"/>
  <c r="H33" i="2"/>
  <c r="D33" i="2"/>
  <c r="N33" i="2"/>
  <c r="E33" i="2"/>
  <c r="M34" i="2"/>
  <c r="N34" i="2" s="1"/>
  <c r="J33" i="2"/>
  <c r="P34" i="2"/>
  <c r="L33" i="2"/>
  <c r="O34" i="2"/>
  <c r="I33" i="2"/>
  <c r="G33" i="2"/>
  <c r="K33" i="2"/>
  <c r="H34" i="2"/>
  <c r="K34" i="2"/>
  <c r="L34" i="2"/>
  <c r="J34" i="2"/>
  <c r="G34" i="2"/>
  <c r="O35" i="2"/>
  <c r="E34" i="2"/>
  <c r="M35" i="2" l="1"/>
  <c r="C35" i="2"/>
  <c r="D35" i="2" s="1"/>
  <c r="O36" i="2"/>
  <c r="M36" i="2"/>
  <c r="C36" i="2"/>
  <c r="O37" i="2"/>
  <c r="C37" i="2"/>
  <c r="M37" i="2"/>
  <c r="N37" i="2" s="1"/>
  <c r="N35" i="2" l="1"/>
  <c r="N36" i="2"/>
  <c r="P35" i="2"/>
  <c r="G35" i="2"/>
  <c r="P37" i="2"/>
  <c r="D37" i="2"/>
  <c r="J36" i="2"/>
  <c r="D36" i="2"/>
  <c r="E35" i="2"/>
  <c r="K35" i="2"/>
  <c r="L35" i="2"/>
  <c r="I35" i="2"/>
  <c r="J35" i="2"/>
  <c r="H35" i="2"/>
  <c r="K36" i="2"/>
  <c r="H37" i="2"/>
  <c r="L37" i="2"/>
  <c r="G36" i="2"/>
  <c r="P36" i="2"/>
  <c r="G37" i="2"/>
  <c r="K37" i="2"/>
  <c r="J37" i="2"/>
  <c r="L36" i="2"/>
  <c r="M39" i="2"/>
  <c r="O39" i="2"/>
  <c r="C39" i="2"/>
  <c r="E36" i="2"/>
  <c r="M38" i="2"/>
  <c r="N38" i="2" s="1"/>
  <c r="C38" i="2"/>
  <c r="O38" i="2"/>
  <c r="E37" i="2"/>
  <c r="I37" i="2"/>
  <c r="H36" i="2"/>
  <c r="I36" i="2"/>
  <c r="H38" i="2" l="1"/>
  <c r="D38" i="2"/>
  <c r="K39" i="2"/>
  <c r="D39" i="2"/>
  <c r="N39" i="2"/>
  <c r="L38" i="2"/>
  <c r="G39" i="2"/>
  <c r="I39" i="2"/>
  <c r="H39" i="2"/>
  <c r="J38" i="2"/>
  <c r="K38" i="2"/>
  <c r="P39" i="2"/>
  <c r="I38" i="2"/>
  <c r="G38" i="2"/>
  <c r="J39" i="2"/>
  <c r="L39" i="2"/>
  <c r="P38" i="2"/>
  <c r="C40" i="2"/>
  <c r="M40" i="2"/>
  <c r="O40" i="2"/>
  <c r="E38" i="2"/>
  <c r="E39" i="2"/>
  <c r="P40" i="2" l="1"/>
  <c r="D40" i="2"/>
  <c r="N40" i="2"/>
  <c r="K40" i="2"/>
  <c r="J40" i="2"/>
  <c r="H40" i="2"/>
  <c r="G40" i="2"/>
  <c r="L40" i="2"/>
  <c r="I40" i="2"/>
  <c r="M41" i="2"/>
  <c r="O41" i="2"/>
  <c r="C41" i="2"/>
  <c r="E40" i="2"/>
  <c r="I41" i="2" l="1"/>
  <c r="D41" i="2"/>
  <c r="N41" i="2"/>
  <c r="L41" i="2"/>
  <c r="K41" i="2"/>
  <c r="J41" i="2"/>
  <c r="H41" i="2"/>
  <c r="G41" i="2"/>
  <c r="P41" i="2"/>
  <c r="C42" i="2"/>
  <c r="M42" i="2"/>
  <c r="O42" i="2"/>
  <c r="E41" i="2"/>
  <c r="K42" i="2" l="1"/>
  <c r="D42" i="2"/>
  <c r="N42" i="2"/>
  <c r="P42" i="2"/>
  <c r="L42" i="2"/>
  <c r="J42" i="2"/>
  <c r="H42" i="2"/>
  <c r="I42" i="2"/>
  <c r="M43" i="2"/>
  <c r="C43" i="2"/>
  <c r="O43" i="2"/>
  <c r="E42" i="2"/>
  <c r="G42" i="2"/>
  <c r="G43" i="2" l="1"/>
  <c r="D43" i="2"/>
  <c r="N43" i="2"/>
  <c r="L43" i="2"/>
  <c r="J43" i="2"/>
  <c r="P43" i="2"/>
  <c r="E43" i="2"/>
  <c r="M44" i="2"/>
  <c r="C44" i="2"/>
  <c r="O44" i="2"/>
  <c r="K43" i="2"/>
  <c r="I43" i="2"/>
  <c r="H43" i="2"/>
  <c r="L44" i="2" l="1"/>
  <c r="D44" i="2"/>
  <c r="N44" i="2"/>
  <c r="P44" i="2"/>
  <c r="I44" i="2"/>
  <c r="C46" i="2"/>
  <c r="O46" i="2"/>
  <c r="M46" i="2"/>
  <c r="I46" i="2"/>
  <c r="E44" i="2"/>
  <c r="J44" i="2"/>
  <c r="G44" i="2"/>
  <c r="K44" i="2"/>
  <c r="H44" i="2"/>
  <c r="O45" i="2"/>
  <c r="C45" i="2"/>
  <c r="M45" i="2"/>
  <c r="G46" i="2" l="1"/>
  <c r="D46" i="2"/>
  <c r="J45" i="2"/>
  <c r="D45" i="2"/>
  <c r="N46" i="2"/>
  <c r="I45" i="2"/>
  <c r="L45" i="2"/>
  <c r="N45" i="2"/>
  <c r="L46" i="2"/>
  <c r="K46" i="2"/>
  <c r="H46" i="2"/>
  <c r="P46" i="2"/>
  <c r="P45" i="2"/>
  <c r="M47" i="2"/>
  <c r="G45" i="2"/>
  <c r="K45" i="2"/>
  <c r="J46" i="2"/>
  <c r="O47" i="2"/>
  <c r="C47" i="2"/>
  <c r="M48" i="2"/>
  <c r="H45" i="2"/>
  <c r="E45" i="2"/>
  <c r="E46" i="2"/>
  <c r="G47" i="2" l="1"/>
  <c r="D47" i="2"/>
  <c r="N47" i="2"/>
  <c r="O48" i="2"/>
  <c r="K47" i="2"/>
  <c r="E47" i="2"/>
  <c r="I47" i="2"/>
  <c r="H47" i="2"/>
  <c r="J47" i="2"/>
  <c r="C48" i="2"/>
  <c r="P47" i="2"/>
  <c r="L47" i="2"/>
  <c r="H48" i="2" l="1"/>
  <c r="D48" i="2"/>
  <c r="N48" i="2"/>
  <c r="E48" i="2"/>
  <c r="P48" i="2"/>
  <c r="G48" i="2"/>
  <c r="O50" i="2"/>
  <c r="C50" i="2"/>
  <c r="M50" i="2"/>
  <c r="M51" i="2"/>
  <c r="J48" i="2"/>
  <c r="O49" i="2"/>
  <c r="C49" i="2"/>
  <c r="M49" i="2"/>
  <c r="I48" i="2"/>
  <c r="K48" i="2"/>
  <c r="L48" i="2"/>
  <c r="N49" i="2" l="1"/>
  <c r="P49" i="2"/>
  <c r="D49" i="2"/>
  <c r="J50" i="2"/>
  <c r="D50" i="2"/>
  <c r="N50" i="2"/>
  <c r="O51" i="2"/>
  <c r="O52" i="2"/>
  <c r="K49" i="2"/>
  <c r="L50" i="2"/>
  <c r="I50" i="2"/>
  <c r="J49" i="2"/>
  <c r="I49" i="2"/>
  <c r="G49" i="2"/>
  <c r="G50" i="2"/>
  <c r="H49" i="2"/>
  <c r="K50" i="2"/>
  <c r="H50" i="2"/>
  <c r="C51" i="2"/>
  <c r="P50" i="2"/>
  <c r="E49" i="2"/>
  <c r="E50" i="2"/>
  <c r="L49" i="2"/>
  <c r="M52" i="2"/>
  <c r="L51" i="2" l="1"/>
  <c r="D51" i="2"/>
  <c r="K51" i="2"/>
  <c r="P51" i="2"/>
  <c r="N51" i="2"/>
  <c r="G51" i="2"/>
  <c r="E51" i="2"/>
  <c r="C52" i="2"/>
  <c r="J51" i="2"/>
  <c r="H51" i="2"/>
  <c r="I51" i="2"/>
  <c r="O53" i="2"/>
  <c r="C53" i="2"/>
  <c r="M53" i="2"/>
  <c r="E52" i="2"/>
  <c r="K53" i="2" l="1"/>
  <c r="D53" i="2"/>
  <c r="I52" i="2"/>
  <c r="D52" i="2"/>
  <c r="P52" i="2"/>
  <c r="N53" i="2"/>
  <c r="N52" i="2"/>
  <c r="L52" i="2"/>
  <c r="H52" i="2"/>
  <c r="I53" i="2"/>
  <c r="G52" i="2"/>
  <c r="J52" i="2"/>
  <c r="K52" i="2"/>
  <c r="J53" i="2"/>
  <c r="P53" i="2"/>
  <c r="G53" i="2"/>
  <c r="L53" i="2"/>
  <c r="H53" i="2"/>
  <c r="E53" i="2"/>
  <c r="C54" i="2"/>
  <c r="O54" i="2"/>
  <c r="M54" i="2"/>
  <c r="I54" i="2" l="1"/>
  <c r="D54" i="2"/>
  <c r="N54" i="2"/>
  <c r="G54" i="2"/>
  <c r="P54" i="2"/>
  <c r="L54" i="2"/>
  <c r="O56" i="2"/>
  <c r="M56" i="2"/>
  <c r="C56" i="2"/>
  <c r="E54" i="2"/>
  <c r="C55" i="2"/>
  <c r="O55" i="2"/>
  <c r="M55" i="2"/>
  <c r="J54" i="2"/>
  <c r="K54" i="2"/>
  <c r="H54" i="2"/>
  <c r="N56" i="2" l="1"/>
  <c r="H56" i="2"/>
  <c r="D56" i="2"/>
  <c r="K55" i="2"/>
  <c r="D55" i="2"/>
  <c r="N55" i="2"/>
  <c r="H55" i="2"/>
  <c r="J55" i="2"/>
  <c r="L55" i="2"/>
  <c r="P56" i="2"/>
  <c r="K56" i="2"/>
  <c r="P55" i="2"/>
  <c r="I55" i="2"/>
  <c r="E55" i="2"/>
  <c r="L56" i="2"/>
  <c r="J56" i="2"/>
  <c r="O57" i="2"/>
  <c r="M57" i="2"/>
  <c r="C57" i="2"/>
  <c r="E56" i="2"/>
  <c r="G55" i="2"/>
  <c r="G56" i="2"/>
  <c r="I56" i="2"/>
  <c r="G57" i="2" l="1"/>
  <c r="D57" i="2"/>
  <c r="P57" i="2"/>
  <c r="N57" i="2"/>
  <c r="L57" i="2"/>
  <c r="H57" i="2"/>
  <c r="K57" i="2"/>
  <c r="J57" i="2"/>
  <c r="I57" i="2"/>
  <c r="E57" i="2"/>
  <c r="M58" i="2"/>
  <c r="O58" i="2"/>
  <c r="C58" i="2"/>
  <c r="D58" i="2" s="1"/>
  <c r="N58" i="2" l="1"/>
  <c r="M61" i="2"/>
  <c r="O61" i="2"/>
  <c r="C61" i="2"/>
  <c r="E58" i="2"/>
  <c r="I58" i="2"/>
  <c r="G58" i="2"/>
  <c r="O59" i="2"/>
  <c r="M59" i="2"/>
  <c r="C59" i="2"/>
  <c r="J58" i="2"/>
  <c r="P58" i="2"/>
  <c r="L58" i="2"/>
  <c r="K58" i="2"/>
  <c r="O60" i="2"/>
  <c r="C60" i="2"/>
  <c r="M60" i="2"/>
  <c r="H58" i="2"/>
  <c r="P59" i="2" l="1"/>
  <c r="D59" i="2"/>
  <c r="K60" i="2"/>
  <c r="D60" i="2"/>
  <c r="G61" i="2"/>
  <c r="D61" i="2"/>
  <c r="N60" i="2"/>
  <c r="N61" i="2"/>
  <c r="L59" i="2"/>
  <c r="N59" i="2"/>
  <c r="H60" i="2"/>
  <c r="I60" i="2"/>
  <c r="J60" i="2"/>
  <c r="L60" i="2"/>
  <c r="G60" i="2"/>
  <c r="I59" i="2"/>
  <c r="J59" i="2"/>
  <c r="J61" i="2"/>
  <c r="I61" i="2"/>
  <c r="H59" i="2"/>
  <c r="K61" i="2"/>
  <c r="P61" i="2"/>
  <c r="H61" i="2"/>
  <c r="P60" i="2"/>
  <c r="K59" i="2"/>
  <c r="G59" i="2"/>
  <c r="L61" i="2"/>
  <c r="E60" i="2"/>
  <c r="E59" i="2"/>
  <c r="M62" i="2"/>
  <c r="O62" i="2"/>
  <c r="C62" i="2"/>
  <c r="D62" i="2" s="1"/>
  <c r="E61" i="2"/>
  <c r="N62" i="2" l="1"/>
  <c r="H62" i="2"/>
  <c r="I62" i="2"/>
  <c r="K62" i="2"/>
  <c r="G62" i="2"/>
  <c r="P62" i="2"/>
  <c r="L62" i="2"/>
  <c r="J62" i="2"/>
  <c r="C63" i="2"/>
  <c r="O63" i="2"/>
  <c r="M63" i="2"/>
  <c r="E62" i="2"/>
  <c r="H63" i="2" l="1"/>
  <c r="D63" i="2"/>
  <c r="N63" i="2"/>
  <c r="L63" i="2"/>
  <c r="I63" i="2"/>
  <c r="J63" i="2"/>
  <c r="K63" i="2"/>
  <c r="P63" i="2"/>
  <c r="G63" i="2"/>
  <c r="O64" i="2"/>
  <c r="C64" i="2"/>
  <c r="M64" i="2"/>
  <c r="E63" i="2"/>
  <c r="G64" i="2" l="1"/>
  <c r="D64" i="2"/>
  <c r="N64" i="2"/>
  <c r="L64" i="2"/>
  <c r="I64" i="2"/>
  <c r="H64" i="2"/>
  <c r="P64" i="2"/>
  <c r="J64" i="2"/>
  <c r="K64" i="2"/>
  <c r="O65" i="2"/>
  <c r="C65" i="2"/>
  <c r="D65" i="2" s="1"/>
  <c r="M65" i="2"/>
  <c r="E64" i="2"/>
  <c r="N65" i="2" l="1"/>
  <c r="I65" i="2"/>
  <c r="J65" i="2"/>
  <c r="H65" i="2"/>
  <c r="K65" i="2"/>
  <c r="G65" i="2"/>
  <c r="P65" i="2"/>
  <c r="L65" i="2"/>
  <c r="C66" i="2"/>
  <c r="M66" i="2"/>
  <c r="O66" i="2"/>
  <c r="E65" i="2"/>
  <c r="G66" i="2" l="1"/>
  <c r="D66" i="2"/>
  <c r="P66" i="2"/>
  <c r="N66" i="2"/>
  <c r="H66" i="2"/>
  <c r="J66" i="2"/>
  <c r="L66" i="2"/>
  <c r="I66" i="2"/>
  <c r="K66" i="2"/>
  <c r="O67" i="2"/>
  <c r="M67" i="2"/>
  <c r="C67" i="2"/>
  <c r="E66" i="2"/>
  <c r="P67" i="2" l="1"/>
  <c r="D67" i="2"/>
  <c r="N67" i="2"/>
  <c r="K67" i="2"/>
  <c r="I67" i="2"/>
  <c r="L67" i="2"/>
  <c r="J67" i="2"/>
  <c r="H67" i="2"/>
  <c r="G67" i="2"/>
  <c r="C69" i="2"/>
  <c r="M69" i="2"/>
  <c r="O69" i="2"/>
  <c r="O68" i="2"/>
  <c r="M68" i="2"/>
  <c r="C68" i="2"/>
  <c r="E67" i="2"/>
  <c r="I69" i="2" l="1"/>
  <c r="D69" i="2"/>
  <c r="J68" i="2"/>
  <c r="D68" i="2"/>
  <c r="N69" i="2"/>
  <c r="P69" i="2"/>
  <c r="N68" i="2"/>
  <c r="K69" i="2"/>
  <c r="G68" i="2"/>
  <c r="K68" i="2"/>
  <c r="O70" i="2"/>
  <c r="C70" i="2"/>
  <c r="H68" i="2"/>
  <c r="L68" i="2"/>
  <c r="M70" i="2"/>
  <c r="C71" i="2"/>
  <c r="I68" i="2"/>
  <c r="E69" i="2"/>
  <c r="E68" i="2"/>
  <c r="P68" i="2"/>
  <c r="H69" i="2"/>
  <c r="L69" i="2"/>
  <c r="J69" i="2"/>
  <c r="G69" i="2"/>
  <c r="J71" i="2" l="1"/>
  <c r="D71" i="2"/>
  <c r="G70" i="2"/>
  <c r="D70" i="2"/>
  <c r="H70" i="2"/>
  <c r="L70" i="2"/>
  <c r="N70" i="2"/>
  <c r="E70" i="2"/>
  <c r="J70" i="2"/>
  <c r="K70" i="2"/>
  <c r="I70" i="2"/>
  <c r="P70" i="2"/>
  <c r="K71" i="2"/>
  <c r="H71" i="2"/>
  <c r="O71" i="2"/>
  <c r="M71" i="2"/>
  <c r="N71" i="2" s="1"/>
  <c r="I71" i="2"/>
  <c r="E71" i="2"/>
  <c r="G71" i="2"/>
  <c r="L71" i="2"/>
  <c r="P71" i="2"/>
  <c r="C72" i="2" l="1"/>
  <c r="O72" i="2"/>
  <c r="M72" i="2"/>
  <c r="M73" i="2"/>
  <c r="C73" i="2"/>
  <c r="O73" i="2"/>
  <c r="J73" i="2" l="1"/>
  <c r="D73" i="2"/>
  <c r="J72" i="2"/>
  <c r="D72" i="2"/>
  <c r="P73" i="2"/>
  <c r="P72" i="2"/>
  <c r="N72" i="2"/>
  <c r="N73" i="2"/>
  <c r="K72" i="2"/>
  <c r="L72" i="2"/>
  <c r="G72" i="2"/>
  <c r="E72" i="2"/>
  <c r="G73" i="2"/>
  <c r="L73" i="2"/>
  <c r="H73" i="2"/>
  <c r="E73" i="2"/>
  <c r="H72" i="2"/>
  <c r="I73" i="2"/>
  <c r="I72" i="2"/>
  <c r="K73" i="2"/>
  <c r="O74" i="2"/>
  <c r="M74" i="2"/>
  <c r="C74" i="2"/>
  <c r="I74" i="2" l="1"/>
  <c r="D74" i="2"/>
  <c r="N74" i="2"/>
  <c r="H74" i="2"/>
  <c r="L74" i="2"/>
  <c r="E74" i="2"/>
  <c r="G74" i="2"/>
  <c r="K74" i="2"/>
  <c r="J74" i="2"/>
  <c r="P74" i="2"/>
  <c r="M75" i="2"/>
  <c r="O75" i="2"/>
  <c r="C75" i="2"/>
  <c r="L75" i="2" l="1"/>
  <c r="D75" i="2"/>
  <c r="N75" i="2"/>
  <c r="I75" i="2"/>
  <c r="E75" i="2"/>
  <c r="C77" i="2"/>
  <c r="K75" i="2"/>
  <c r="P75" i="2"/>
  <c r="H75" i="2"/>
  <c r="M76" i="2"/>
  <c r="C76" i="2"/>
  <c r="O76" i="2"/>
  <c r="P77" i="2"/>
  <c r="O77" i="2"/>
  <c r="M77" i="2"/>
  <c r="J75" i="2"/>
  <c r="I77" i="2"/>
  <c r="G75" i="2"/>
  <c r="L77" i="2" l="1"/>
  <c r="D77" i="2"/>
  <c r="J76" i="2"/>
  <c r="D76" i="2"/>
  <c r="K77" i="2"/>
  <c r="E77" i="2"/>
  <c r="N77" i="2"/>
  <c r="N76" i="2"/>
  <c r="G76" i="2"/>
  <c r="M78" i="2"/>
  <c r="O78" i="2"/>
  <c r="C79" i="2"/>
  <c r="D79" i="2" s="1"/>
  <c r="C78" i="2"/>
  <c r="H76" i="2"/>
  <c r="E76" i="2"/>
  <c r="G77" i="2"/>
  <c r="P76" i="2"/>
  <c r="J77" i="2"/>
  <c r="H77" i="2"/>
  <c r="K76" i="2"/>
  <c r="L76" i="2"/>
  <c r="I76" i="2"/>
  <c r="M79" i="2"/>
  <c r="N79" i="2" s="1"/>
  <c r="H78" i="2" l="1"/>
  <c r="D78" i="2"/>
  <c r="N78" i="2"/>
  <c r="P79" i="2"/>
  <c r="J79" i="2"/>
  <c r="I78" i="2"/>
  <c r="E78" i="2"/>
  <c r="K79" i="2"/>
  <c r="O79" i="2"/>
  <c r="P78" i="2"/>
  <c r="J78" i="2"/>
  <c r="L78" i="2"/>
  <c r="G78" i="2"/>
  <c r="K78" i="2"/>
  <c r="M80" i="2"/>
  <c r="H79" i="2"/>
  <c r="L79" i="2"/>
  <c r="I79" i="2"/>
  <c r="G79" i="2"/>
  <c r="E79" i="2"/>
  <c r="O80" i="2" l="1"/>
  <c r="O81" i="2"/>
  <c r="C80" i="2"/>
  <c r="J80" i="2" l="1"/>
  <c r="D80" i="2"/>
  <c r="N80" i="2"/>
  <c r="C81" i="2"/>
  <c r="M81" i="2"/>
  <c r="K80" i="2"/>
  <c r="H80" i="2"/>
  <c r="G80" i="2"/>
  <c r="P80" i="2"/>
  <c r="L80" i="2"/>
  <c r="E80" i="2"/>
  <c r="I80" i="2"/>
  <c r="O82" i="2"/>
  <c r="M82" i="2"/>
  <c r="C82" i="2"/>
  <c r="G82" i="2" l="1"/>
  <c r="D82" i="2"/>
  <c r="P81" i="2"/>
  <c r="D81" i="2"/>
  <c r="H81" i="2"/>
  <c r="G81" i="2"/>
  <c r="E81" i="2"/>
  <c r="L81" i="2"/>
  <c r="N81" i="2"/>
  <c r="K81" i="2"/>
  <c r="I81" i="2"/>
  <c r="N82" i="2"/>
  <c r="J81" i="2"/>
  <c r="J82" i="2"/>
  <c r="I82" i="2"/>
  <c r="K82" i="2"/>
  <c r="H82" i="2"/>
  <c r="L82" i="2"/>
  <c r="P82" i="2"/>
  <c r="O83" i="2"/>
  <c r="C83" i="2"/>
  <c r="M83" i="2"/>
  <c r="E82" i="2"/>
  <c r="K83" i="2" l="1"/>
  <c r="D83" i="2"/>
  <c r="N83" i="2"/>
  <c r="G83" i="2"/>
  <c r="I83" i="2"/>
  <c r="L83" i="2"/>
  <c r="H83" i="2"/>
  <c r="J83" i="2"/>
  <c r="P83" i="2"/>
  <c r="O84" i="2"/>
  <c r="C84" i="2"/>
  <c r="P84" i="2" s="1"/>
  <c r="M84" i="2"/>
  <c r="E83" i="2"/>
  <c r="H84" i="2" l="1"/>
  <c r="D84" i="2"/>
  <c r="N84" i="2"/>
  <c r="J84" i="2"/>
  <c r="K84" i="2"/>
  <c r="L84" i="2"/>
  <c r="G84" i="2"/>
  <c r="I84" i="2"/>
  <c r="C85" i="2"/>
  <c r="M85" i="2"/>
  <c r="O85" i="2"/>
  <c r="E84" i="2"/>
  <c r="I85" i="2" l="1"/>
  <c r="D85" i="2"/>
  <c r="N85" i="2"/>
  <c r="J85" i="2"/>
  <c r="K85" i="2"/>
  <c r="H85" i="2"/>
  <c r="G85" i="2"/>
  <c r="L85" i="2"/>
  <c r="P85" i="2"/>
  <c r="C86" i="2"/>
  <c r="M86" i="2"/>
  <c r="O86" i="2"/>
  <c r="E85" i="2"/>
  <c r="I86" i="2" l="1"/>
  <c r="D86" i="2"/>
  <c r="N86" i="2"/>
  <c r="J86" i="2"/>
  <c r="H86" i="2"/>
  <c r="P86" i="2"/>
  <c r="G86" i="2"/>
  <c r="L86" i="2"/>
  <c r="K86" i="2"/>
  <c r="C87" i="2"/>
  <c r="M87" i="2"/>
  <c r="O87" i="2"/>
  <c r="E86" i="2"/>
  <c r="I87" i="2" l="1"/>
  <c r="D87" i="2"/>
  <c r="N87" i="2"/>
  <c r="K87" i="2"/>
  <c r="P87" i="2"/>
  <c r="J87" i="2"/>
  <c r="G87" i="2"/>
  <c r="H87" i="2"/>
  <c r="L87" i="2"/>
  <c r="M88" i="2"/>
  <c r="C88" i="2"/>
  <c r="O88" i="2"/>
  <c r="E87" i="2"/>
  <c r="H88" i="2" l="1"/>
  <c r="D88" i="2"/>
  <c r="N88" i="2"/>
  <c r="I88" i="2"/>
  <c r="J88" i="2"/>
  <c r="G88" i="2"/>
  <c r="P88" i="2"/>
  <c r="L88" i="2"/>
  <c r="K88" i="2"/>
  <c r="O89" i="2"/>
  <c r="C89" i="2"/>
  <c r="M89" i="2"/>
  <c r="E88" i="2"/>
  <c r="N89" i="2" l="1"/>
  <c r="I89" i="2"/>
  <c r="D89" i="2"/>
  <c r="H89" i="2"/>
  <c r="L89" i="2"/>
  <c r="K89" i="2"/>
  <c r="G89" i="2"/>
  <c r="J89" i="2"/>
  <c r="P89" i="2"/>
  <c r="C90" i="2"/>
  <c r="O90" i="2"/>
  <c r="M90" i="2"/>
  <c r="E89" i="2"/>
  <c r="K90" i="2" l="1"/>
  <c r="D90" i="2"/>
  <c r="N90" i="2"/>
  <c r="H90" i="2"/>
  <c r="M92" i="2"/>
  <c r="I90" i="2"/>
  <c r="G90" i="2"/>
  <c r="P90" i="2"/>
  <c r="L90" i="2"/>
  <c r="J90" i="2"/>
  <c r="C91" i="2"/>
  <c r="P91" i="2" s="1"/>
  <c r="M91" i="2"/>
  <c r="O91" i="2"/>
  <c r="E90" i="2"/>
  <c r="I91" i="2" l="1"/>
  <c r="D91" i="2"/>
  <c r="L91" i="2"/>
  <c r="N91" i="2"/>
  <c r="H91" i="2"/>
  <c r="G91" i="2"/>
  <c r="K91" i="2"/>
  <c r="J91" i="2"/>
  <c r="O92" i="2"/>
  <c r="C92" i="2"/>
  <c r="E91" i="2"/>
  <c r="J92" i="2" l="1"/>
  <c r="D92" i="2"/>
  <c r="N92" i="2"/>
  <c r="G92" i="2"/>
  <c r="P92" i="2"/>
  <c r="E92" i="2"/>
  <c r="L92" i="2"/>
  <c r="K92" i="2"/>
  <c r="H92" i="2"/>
  <c r="I92" i="2"/>
  <c r="O93" i="2"/>
  <c r="M93" i="2"/>
  <c r="C93" i="2"/>
  <c r="H93" i="2" l="1"/>
  <c r="D93" i="2"/>
  <c r="N93" i="2"/>
  <c r="G93" i="2"/>
  <c r="J93" i="2"/>
  <c r="I93" i="2"/>
  <c r="K93" i="2"/>
  <c r="L93" i="2"/>
  <c r="M94" i="2"/>
  <c r="O94" i="2"/>
  <c r="C94" i="2"/>
  <c r="E93" i="2"/>
  <c r="P93" i="2"/>
  <c r="L94" i="2" l="1"/>
  <c r="D94" i="2"/>
  <c r="N94" i="2"/>
  <c r="G94" i="2"/>
  <c r="H94" i="2"/>
  <c r="O95" i="2"/>
  <c r="M95" i="2"/>
  <c r="C95" i="2"/>
  <c r="E94" i="2"/>
  <c r="I94" i="2"/>
  <c r="K94" i="2"/>
  <c r="J94" i="2"/>
  <c r="P94" i="2"/>
  <c r="J95" i="2" l="1"/>
  <c r="D95" i="2"/>
  <c r="N95" i="2"/>
  <c r="C97" i="2"/>
  <c r="M97" i="2"/>
  <c r="O97" i="2"/>
  <c r="M96" i="2"/>
  <c r="O96" i="2"/>
  <c r="C96" i="2"/>
  <c r="P96" i="2" s="1"/>
  <c r="E95" i="2"/>
  <c r="H95" i="2"/>
  <c r="I95" i="2"/>
  <c r="P95" i="2"/>
  <c r="L95" i="2"/>
  <c r="G95" i="2"/>
  <c r="K95" i="2"/>
  <c r="G96" i="2" l="1"/>
  <c r="D96" i="2"/>
  <c r="L97" i="2"/>
  <c r="D97" i="2"/>
  <c r="I96" i="2"/>
  <c r="N97" i="2"/>
  <c r="N96" i="2"/>
  <c r="J96" i="2"/>
  <c r="H96" i="2"/>
  <c r="M98" i="2"/>
  <c r="O98" i="2"/>
  <c r="C98" i="2"/>
  <c r="E97" i="2"/>
  <c r="H97" i="2"/>
  <c r="P97" i="2"/>
  <c r="I97" i="2"/>
  <c r="J97" i="2"/>
  <c r="E96" i="2"/>
  <c r="L96" i="2"/>
  <c r="K96" i="2"/>
  <c r="G97" i="2"/>
  <c r="K97" i="2"/>
  <c r="H98" i="2" l="1"/>
  <c r="D98" i="2"/>
  <c r="N98" i="2"/>
  <c r="J98" i="2"/>
  <c r="E98" i="2"/>
  <c r="C99" i="2"/>
  <c r="O99" i="2"/>
  <c r="M99" i="2"/>
  <c r="I98" i="2"/>
  <c r="G98" i="2"/>
  <c r="K98" i="2"/>
  <c r="P98" i="2"/>
  <c r="L98" i="2"/>
  <c r="K99" i="2" l="1"/>
  <c r="D99" i="2"/>
  <c r="N99" i="2"/>
  <c r="P99" i="2"/>
  <c r="I99" i="2"/>
  <c r="L99" i="2"/>
  <c r="J99" i="2"/>
  <c r="E99" i="2"/>
  <c r="C100" i="2"/>
  <c r="M100" i="2"/>
  <c r="P100" i="2"/>
  <c r="O100" i="2"/>
  <c r="G99" i="2"/>
  <c r="H99" i="2"/>
  <c r="I100" i="2" l="1"/>
  <c r="D100" i="2"/>
  <c r="G100" i="2"/>
  <c r="N100" i="2"/>
  <c r="L100" i="2"/>
  <c r="K100" i="2"/>
  <c r="H100" i="2"/>
  <c r="J100" i="2"/>
  <c r="E100" i="2"/>
  <c r="C101" i="2"/>
  <c r="O101" i="2"/>
  <c r="M101" i="2"/>
  <c r="L101" i="2" l="1"/>
  <c r="D101" i="2"/>
  <c r="N101" i="2"/>
  <c r="J101" i="2"/>
  <c r="P101" i="2"/>
  <c r="H101" i="2"/>
  <c r="K101" i="2"/>
  <c r="G101" i="2"/>
  <c r="O102" i="2"/>
  <c r="M102" i="2"/>
  <c r="C102" i="2"/>
  <c r="P102" i="2"/>
  <c r="E101" i="2"/>
  <c r="I101" i="2"/>
  <c r="J102" i="2" l="1"/>
  <c r="D102" i="2"/>
  <c r="N102" i="2"/>
  <c r="K102" i="2"/>
  <c r="L102" i="2"/>
  <c r="G102" i="2"/>
  <c r="H102" i="2"/>
  <c r="C103" i="2"/>
  <c r="M103" i="2"/>
  <c r="O103" i="2"/>
  <c r="E102" i="2"/>
  <c r="I102" i="2"/>
  <c r="I103" i="2" l="1"/>
  <c r="D103" i="2"/>
  <c r="N103" i="2"/>
  <c r="E103" i="2"/>
  <c r="H103" i="2"/>
  <c r="J103" i="2"/>
  <c r="K103" i="2"/>
  <c r="L103" i="2"/>
  <c r="P103" i="2"/>
  <c r="O104" i="2"/>
  <c r="C104" i="2"/>
  <c r="M104" i="2"/>
  <c r="G103" i="2"/>
  <c r="L104" i="2" l="1"/>
  <c r="D104" i="2"/>
  <c r="N104" i="2"/>
  <c r="E104" i="2"/>
  <c r="H104" i="2"/>
  <c r="K104" i="2"/>
  <c r="G104" i="2"/>
  <c r="I104" i="2"/>
  <c r="O105" i="2"/>
  <c r="C105" i="2"/>
  <c r="M105" i="2"/>
  <c r="J104" i="2"/>
  <c r="P104" i="2"/>
  <c r="L105" i="2" l="1"/>
  <c r="D105" i="2"/>
  <c r="N105" i="2"/>
  <c r="M106" i="2"/>
  <c r="O106" i="2"/>
  <c r="C106" i="2"/>
  <c r="G105" i="2"/>
  <c r="I105" i="2"/>
  <c r="P105" i="2"/>
  <c r="J105" i="2"/>
  <c r="K105" i="2"/>
  <c r="E105" i="2"/>
  <c r="H105" i="2"/>
  <c r="I106" i="2" l="1"/>
  <c r="D106" i="2"/>
  <c r="N106" i="2"/>
  <c r="H106" i="2"/>
  <c r="L106" i="2"/>
  <c r="G106" i="2"/>
  <c r="K106" i="2"/>
  <c r="J106" i="2"/>
  <c r="C107" i="2"/>
  <c r="M107" i="2"/>
  <c r="O107" i="2"/>
  <c r="E106" i="2"/>
  <c r="P106" i="2"/>
  <c r="G107" i="2" l="1"/>
  <c r="D107" i="2"/>
  <c r="N107" i="2"/>
  <c r="P107" i="2"/>
  <c r="H107" i="2"/>
  <c r="L107" i="2"/>
  <c r="I107" i="2"/>
  <c r="E107" i="2"/>
  <c r="C108" i="2"/>
  <c r="M108" i="2"/>
  <c r="O108" i="2"/>
  <c r="K107" i="2"/>
  <c r="J107" i="2"/>
  <c r="P108" i="2" l="1"/>
  <c r="D108" i="2"/>
  <c r="N108" i="2"/>
  <c r="H108" i="2"/>
  <c r="E108" i="2"/>
  <c r="C109" i="2"/>
  <c r="O109" i="2"/>
  <c r="M109" i="2"/>
  <c r="J108" i="2"/>
  <c r="I108" i="2"/>
  <c r="G108" i="2"/>
  <c r="L108" i="2"/>
  <c r="K108" i="2"/>
  <c r="P109" i="2" l="1"/>
  <c r="D109" i="2"/>
  <c r="N109" i="2"/>
  <c r="K109" i="2"/>
  <c r="E109" i="2"/>
  <c r="H109" i="2"/>
  <c r="M110" i="2"/>
  <c r="C110" i="2"/>
  <c r="O110" i="2"/>
  <c r="J109" i="2"/>
  <c r="L109" i="2"/>
  <c r="I109" i="2"/>
  <c r="G109" i="2"/>
  <c r="I110" i="2" l="1"/>
  <c r="D110" i="2"/>
  <c r="N110" i="2"/>
  <c r="E110" i="2"/>
  <c r="H110" i="2"/>
  <c r="K110" i="2"/>
  <c r="G110" i="2"/>
  <c r="O111" i="2"/>
  <c r="C111" i="2"/>
  <c r="M111" i="2"/>
  <c r="P110" i="2"/>
  <c r="L110" i="2"/>
  <c r="J110" i="2"/>
  <c r="G111" i="2" l="1"/>
  <c r="D111" i="2"/>
  <c r="H111" i="2"/>
  <c r="J111" i="2"/>
  <c r="L111" i="2"/>
  <c r="O112" i="2"/>
  <c r="C112" i="2"/>
  <c r="M112" i="2"/>
  <c r="I111" i="2"/>
  <c r="N111" i="2"/>
  <c r="P111" i="2"/>
  <c r="K111" i="2"/>
  <c r="E111" i="2"/>
  <c r="J112" i="2" l="1"/>
  <c r="D112" i="2"/>
  <c r="N112" i="2"/>
  <c r="E112" i="2"/>
  <c r="K112" i="2"/>
  <c r="I112" i="2"/>
  <c r="G112" i="2"/>
  <c r="L112" i="2"/>
  <c r="C113" i="2"/>
  <c r="D113" i="2" s="1"/>
  <c r="O113" i="2"/>
  <c r="M113" i="2"/>
  <c r="H112" i="2"/>
  <c r="P112" i="2"/>
  <c r="N113" i="2" l="1"/>
  <c r="M114" i="2"/>
  <c r="O114" i="2"/>
  <c r="C114" i="2"/>
  <c r="E113" i="2"/>
  <c r="K113" i="2"/>
  <c r="J113" i="2"/>
  <c r="P113" i="2"/>
  <c r="L113" i="2"/>
  <c r="I113" i="2"/>
  <c r="H113" i="2"/>
  <c r="G113" i="2"/>
  <c r="H114" i="2" l="1"/>
  <c r="D114" i="2"/>
  <c r="N114" i="2"/>
  <c r="K114" i="2"/>
  <c r="I114" i="2"/>
  <c r="E114" i="2"/>
  <c r="L114" i="2"/>
  <c r="P114" i="2"/>
  <c r="O115" i="2"/>
  <c r="M115" i="2"/>
  <c r="C115" i="2"/>
  <c r="J114" i="2"/>
  <c r="G114" i="2"/>
  <c r="P115" i="2" l="1"/>
  <c r="D115" i="2"/>
  <c r="K115" i="2"/>
  <c r="N115" i="2"/>
  <c r="H115" i="2"/>
  <c r="J115" i="2"/>
  <c r="L115" i="2"/>
  <c r="I115" i="2"/>
  <c r="M116" i="2"/>
  <c r="O116" i="2"/>
  <c r="C116" i="2"/>
  <c r="E115" i="2"/>
  <c r="G115" i="2"/>
  <c r="K116" i="2" l="1"/>
  <c r="D116" i="2"/>
  <c r="N116" i="2"/>
  <c r="G116" i="2"/>
  <c r="H116" i="2"/>
  <c r="M117" i="2"/>
  <c r="O117" i="2"/>
  <c r="C117" i="2"/>
  <c r="E116" i="2"/>
  <c r="J116" i="2"/>
  <c r="L116" i="2"/>
  <c r="P116" i="2"/>
  <c r="I116" i="2"/>
  <c r="I117" i="2" l="1"/>
  <c r="D117" i="2"/>
  <c r="N117" i="2"/>
  <c r="G117" i="2"/>
  <c r="P117" i="2"/>
  <c r="K117" i="2"/>
  <c r="E117" i="2"/>
  <c r="M118" i="2"/>
  <c r="O118" i="2"/>
  <c r="C118" i="2"/>
  <c r="L117" i="2"/>
  <c r="H117" i="2"/>
  <c r="J117" i="2"/>
  <c r="G118" i="2" l="1"/>
  <c r="D118" i="2"/>
  <c r="L118" i="2"/>
  <c r="I118" i="2"/>
  <c r="O119" i="2"/>
  <c r="C119" i="2"/>
  <c r="M119" i="2"/>
  <c r="N118" i="2"/>
  <c r="E118" i="2"/>
  <c r="J118" i="2"/>
  <c r="K118" i="2"/>
  <c r="P118" i="2"/>
  <c r="H118" i="2"/>
  <c r="P119" i="2" l="1"/>
  <c r="D119" i="2"/>
  <c r="N119" i="2"/>
  <c r="K119" i="2"/>
  <c r="I119" i="2"/>
  <c r="G119" i="2"/>
  <c r="H119" i="2"/>
  <c r="J119" i="2"/>
  <c r="C120" i="2"/>
  <c r="M120" i="2"/>
  <c r="O120" i="2"/>
  <c r="E119" i="2"/>
  <c r="L119" i="2"/>
  <c r="I120" i="2" l="1"/>
  <c r="D120" i="2"/>
  <c r="N120" i="2"/>
  <c r="G120" i="2"/>
  <c r="L120" i="2"/>
  <c r="P120" i="2"/>
  <c r="J120" i="2"/>
  <c r="M121" i="2"/>
  <c r="C121" i="2"/>
  <c r="D121" i="2" s="1"/>
  <c r="O121" i="2"/>
  <c r="E120" i="2"/>
  <c r="H120" i="2"/>
  <c r="K120" i="2"/>
  <c r="N121" i="2" l="1"/>
  <c r="E121" i="2"/>
  <c r="P121" i="2"/>
  <c r="L121" i="2"/>
  <c r="J121" i="2"/>
  <c r="G121" i="2"/>
  <c r="I121" i="2"/>
  <c r="O122" i="2"/>
  <c r="C122" i="2"/>
  <c r="M122" i="2"/>
  <c r="H121" i="2"/>
  <c r="K121" i="2"/>
  <c r="H122" i="2" l="1"/>
  <c r="D122" i="2"/>
  <c r="K122" i="2"/>
  <c r="N122" i="2"/>
  <c r="J122" i="2"/>
  <c r="G122" i="2"/>
  <c r="L122" i="2"/>
  <c r="I122" i="2"/>
  <c r="C123" i="2"/>
  <c r="D123" i="2" s="1"/>
  <c r="O123" i="2"/>
  <c r="M123" i="2"/>
  <c r="E122" i="2"/>
  <c r="P122" i="2"/>
  <c r="N123" i="2" l="1"/>
  <c r="E123" i="2"/>
  <c r="I123" i="2"/>
  <c r="L123" i="2"/>
  <c r="J123" i="2"/>
  <c r="K123" i="2"/>
  <c r="M124" i="2"/>
  <c r="C124" i="2"/>
  <c r="O124" i="2"/>
  <c r="P124" i="2"/>
  <c r="G123" i="2"/>
  <c r="H123" i="2"/>
  <c r="P123" i="2"/>
  <c r="H124" i="2" l="1"/>
  <c r="D124" i="2"/>
  <c r="N124" i="2"/>
  <c r="G124" i="2"/>
  <c r="K124" i="2"/>
  <c r="I124" i="2"/>
  <c r="L124" i="2"/>
  <c r="J124" i="2"/>
  <c r="E124" i="2"/>
  <c r="C125" i="2"/>
  <c r="O125" i="2"/>
  <c r="M125" i="2"/>
  <c r="H125" i="2" l="1"/>
  <c r="D125" i="2"/>
  <c r="N125" i="2"/>
  <c r="I125" i="2"/>
  <c r="P125" i="2"/>
  <c r="L125" i="2"/>
  <c r="K125" i="2"/>
  <c r="J125" i="2"/>
  <c r="G125" i="2"/>
  <c r="M126" i="2"/>
  <c r="P126" i="2"/>
  <c r="C126" i="2"/>
  <c r="O126" i="2"/>
  <c r="E125" i="2"/>
  <c r="K126" i="2" l="1"/>
  <c r="D126" i="2"/>
  <c r="N126" i="2"/>
  <c r="L126" i="2"/>
  <c r="H126" i="2"/>
  <c r="E126" i="2"/>
  <c r="G126" i="2"/>
  <c r="O127" i="2"/>
  <c r="M127" i="2"/>
  <c r="C127" i="2"/>
  <c r="I126" i="2"/>
  <c r="J126" i="2"/>
  <c r="G127" i="2" l="1"/>
  <c r="D127" i="2"/>
  <c r="N127" i="2"/>
  <c r="L127" i="2"/>
  <c r="E127" i="2"/>
  <c r="P127" i="2"/>
  <c r="K127" i="2"/>
  <c r="M128" i="2"/>
  <c r="C128" i="2"/>
  <c r="O128" i="2"/>
  <c r="I127" i="2"/>
  <c r="J127" i="2"/>
  <c r="H127" i="2"/>
  <c r="G128" i="2" l="1"/>
  <c r="D128" i="2"/>
  <c r="K128" i="2"/>
  <c r="J128" i="2"/>
  <c r="L128" i="2"/>
  <c r="I128" i="2"/>
  <c r="N128" i="2"/>
  <c r="E128" i="2"/>
  <c r="C129" i="2"/>
  <c r="O129" i="2"/>
  <c r="M129" i="2"/>
  <c r="P128" i="2"/>
  <c r="H128" i="2"/>
  <c r="H129" i="2" l="1"/>
  <c r="D129" i="2"/>
  <c r="G129" i="2"/>
  <c r="L129" i="2"/>
  <c r="K129" i="2"/>
  <c r="P129" i="2"/>
  <c r="I129" i="2"/>
  <c r="J129" i="2"/>
  <c r="N129" i="2"/>
  <c r="C130" i="2"/>
  <c r="O130" i="2"/>
  <c r="M130" i="2"/>
  <c r="E129" i="2"/>
  <c r="G130" i="2" l="1"/>
  <c r="D130" i="2"/>
  <c r="E130" i="2"/>
  <c r="K130" i="2"/>
  <c r="N130" i="2"/>
  <c r="L130" i="2"/>
  <c r="J130" i="2"/>
  <c r="O131" i="2"/>
  <c r="C131" i="2"/>
  <c r="D131" i="2" s="1"/>
  <c r="M131" i="2"/>
  <c r="H130" i="2"/>
  <c r="P130" i="2"/>
  <c r="I130" i="2"/>
  <c r="G131" i="2" l="1"/>
  <c r="J131" i="2"/>
  <c r="E131" i="2"/>
  <c r="P131" i="2"/>
  <c r="N131" i="2"/>
  <c r="L131" i="2"/>
  <c r="K131" i="2"/>
  <c r="C132" i="2"/>
  <c r="O132" i="2"/>
  <c r="M132" i="2"/>
  <c r="H131" i="2"/>
  <c r="I131" i="2"/>
  <c r="G132" i="2" l="1"/>
  <c r="D132" i="2"/>
  <c r="L132" i="2"/>
  <c r="N132" i="2"/>
  <c r="M133" i="2"/>
  <c r="C133" i="2"/>
  <c r="O133" i="2"/>
  <c r="E132" i="2"/>
  <c r="J132" i="2"/>
  <c r="P132" i="2"/>
  <c r="K132" i="2"/>
  <c r="H132" i="2"/>
  <c r="I132" i="2"/>
  <c r="G133" i="2" l="1"/>
  <c r="D133" i="2"/>
  <c r="N133" i="2"/>
  <c r="J133" i="2"/>
  <c r="H133" i="2"/>
  <c r="P133" i="2"/>
  <c r="K133" i="2"/>
  <c r="I133" i="2"/>
  <c r="C134" i="2"/>
  <c r="M134" i="2"/>
  <c r="O134" i="2"/>
  <c r="L133" i="2"/>
  <c r="E133" i="2"/>
  <c r="J134" i="2" l="1"/>
  <c r="D134" i="2"/>
  <c r="L134" i="2"/>
  <c r="G134" i="2"/>
  <c r="N134" i="2"/>
  <c r="E134" i="2"/>
  <c r="M135" i="2"/>
  <c r="C135" i="2"/>
  <c r="O135" i="2"/>
  <c r="P134" i="2"/>
  <c r="H134" i="2"/>
  <c r="K134" i="2"/>
  <c r="I134" i="2"/>
  <c r="L135" i="2" l="1"/>
  <c r="D135" i="2"/>
  <c r="E135" i="2"/>
  <c r="N135" i="2"/>
  <c r="H135" i="2"/>
  <c r="K135" i="2"/>
  <c r="C136" i="2"/>
  <c r="M136" i="2"/>
  <c r="O136" i="2"/>
  <c r="I135" i="2"/>
  <c r="P135" i="2"/>
  <c r="G135" i="2"/>
  <c r="J135" i="2"/>
  <c r="K136" i="2" l="1"/>
  <c r="D136" i="2"/>
  <c r="H136" i="2"/>
  <c r="I136" i="2"/>
  <c r="G136" i="2"/>
  <c r="J136" i="2"/>
  <c r="P136" i="2"/>
  <c r="N136" i="2"/>
  <c r="L136" i="2"/>
  <c r="C137" i="2"/>
  <c r="O137" i="2"/>
  <c r="M137" i="2"/>
  <c r="E136" i="2"/>
  <c r="L137" i="2" l="1"/>
  <c r="D137" i="2"/>
  <c r="N137" i="2"/>
  <c r="J137" i="2"/>
  <c r="K137" i="2"/>
  <c r="G137" i="2"/>
  <c r="I137" i="2"/>
  <c r="C138" i="2"/>
  <c r="M138" i="2"/>
  <c r="P138" i="2"/>
  <c r="O138" i="2"/>
  <c r="P137" i="2"/>
  <c r="E137" i="2"/>
  <c r="H137" i="2"/>
  <c r="K138" i="2" l="1"/>
  <c r="D138" i="2"/>
  <c r="L138" i="2"/>
  <c r="N138" i="2"/>
  <c r="P139" i="2"/>
  <c r="M139" i="2"/>
  <c r="C139" i="2"/>
  <c r="O139" i="2"/>
  <c r="E138" i="2"/>
  <c r="I138" i="2"/>
  <c r="G138" i="2"/>
  <c r="H138" i="2"/>
  <c r="J138" i="2"/>
  <c r="K139" i="2" l="1"/>
  <c r="D139" i="2"/>
  <c r="I139" i="2"/>
  <c r="G139" i="2"/>
  <c r="E139" i="2"/>
  <c r="F139" i="2"/>
  <c r="N139" i="2"/>
  <c r="J139" i="2"/>
  <c r="M140" i="2"/>
  <c r="O140" i="2"/>
  <c r="P140" i="2"/>
  <c r="C140" i="2"/>
  <c r="H139" i="2"/>
  <c r="L139" i="2"/>
  <c r="L140" i="2" l="1"/>
  <c r="D140" i="2"/>
  <c r="H140" i="2"/>
  <c r="G140" i="2"/>
  <c r="P141" i="2"/>
  <c r="C141" i="2"/>
  <c r="M141" i="2"/>
  <c r="O141" i="2"/>
  <c r="I140" i="2"/>
  <c r="K140" i="2"/>
  <c r="J140" i="2"/>
  <c r="N140" i="2"/>
  <c r="E140" i="2"/>
  <c r="F140" i="2"/>
  <c r="G141" i="2" l="1"/>
  <c r="D141" i="2"/>
  <c r="L141" i="2"/>
  <c r="I141" i="2"/>
  <c r="F141" i="2"/>
  <c r="E141" i="2"/>
  <c r="J141" i="2"/>
  <c r="P142" i="2"/>
  <c r="M142" i="2"/>
  <c r="O142" i="2"/>
  <c r="C142" i="2"/>
  <c r="N141" i="2"/>
  <c r="H141" i="2"/>
  <c r="K141" i="2"/>
  <c r="L142" i="2" l="1"/>
  <c r="D142" i="2"/>
  <c r="J142" i="2"/>
  <c r="I142" i="2"/>
  <c r="C143" i="2"/>
  <c r="M143" i="2"/>
  <c r="P143" i="2"/>
  <c r="O143" i="2"/>
  <c r="H142" i="2"/>
  <c r="N142" i="2"/>
  <c r="F142" i="2"/>
  <c r="E142" i="2"/>
  <c r="K142" i="2"/>
  <c r="G142" i="2"/>
  <c r="G143" i="2" l="1"/>
  <c r="D143" i="2"/>
  <c r="K143" i="2"/>
  <c r="N143" i="2"/>
  <c r="H143" i="2"/>
  <c r="F143" i="2"/>
  <c r="E143" i="2"/>
  <c r="C144" i="2"/>
  <c r="P144" i="2"/>
  <c r="O144" i="2"/>
  <c r="M144" i="2"/>
  <c r="L143" i="2"/>
  <c r="J143" i="2"/>
  <c r="I143" i="2"/>
  <c r="K144" i="2" l="1"/>
  <c r="D144" i="2"/>
  <c r="N144" i="2"/>
  <c r="J144" i="2"/>
  <c r="L144" i="2"/>
  <c r="H144" i="2"/>
  <c r="I144" i="2"/>
  <c r="G144" i="2"/>
  <c r="O145" i="2"/>
  <c r="M145" i="2"/>
  <c r="C145" i="2"/>
  <c r="P145" i="2"/>
  <c r="F144" i="2"/>
  <c r="E144" i="2"/>
  <c r="L145" i="2" l="1"/>
  <c r="D145" i="2"/>
  <c r="N145" i="2"/>
  <c r="I145" i="2"/>
  <c r="J145" i="2"/>
  <c r="H145" i="2"/>
  <c r="G145" i="2"/>
  <c r="E145" i="2"/>
  <c r="F145" i="2"/>
  <c r="K145" i="2"/>
  <c r="C146" i="2"/>
  <c r="O146" i="2"/>
  <c r="P146" i="2"/>
  <c r="M146" i="2"/>
  <c r="J146" i="2" l="1"/>
  <c r="D146" i="2"/>
  <c r="N146" i="2"/>
  <c r="I146" i="2"/>
  <c r="H146" i="2"/>
  <c r="P147" i="2"/>
  <c r="M147" i="2"/>
  <c r="O147" i="2"/>
  <c r="C147" i="2"/>
  <c r="D147" i="2" s="1"/>
  <c r="F146" i="2"/>
  <c r="E146" i="2"/>
  <c r="K146" i="2"/>
  <c r="G146" i="2"/>
  <c r="L146" i="2"/>
  <c r="E147" i="2" l="1"/>
  <c r="F147" i="2"/>
  <c r="L147" i="2"/>
  <c r="G147" i="2"/>
  <c r="J147" i="2"/>
  <c r="O148" i="2"/>
  <c r="P148" i="2"/>
  <c r="C148" i="2"/>
  <c r="M148" i="2"/>
  <c r="N147" i="2"/>
  <c r="H147" i="2"/>
  <c r="K147" i="2"/>
  <c r="I147" i="2"/>
  <c r="I148" i="2" l="1"/>
  <c r="D148" i="2"/>
  <c r="H148" i="2"/>
  <c r="P149" i="2"/>
  <c r="O149" i="2"/>
  <c r="M149" i="2"/>
  <c r="I149" i="2"/>
  <c r="C149" i="2"/>
  <c r="J148" i="2"/>
  <c r="N148" i="2"/>
  <c r="G148" i="2"/>
  <c r="L148" i="2"/>
  <c r="E148" i="2"/>
  <c r="F148" i="2"/>
  <c r="K148" i="2"/>
  <c r="K149" i="2" l="1"/>
  <c r="D149" i="2"/>
  <c r="N149" i="2"/>
  <c r="J149" i="2"/>
  <c r="H149" i="2"/>
  <c r="L149" i="2"/>
  <c r="P150" i="2"/>
  <c r="O150" i="2"/>
  <c r="M150" i="2"/>
  <c r="C150" i="2"/>
  <c r="E149" i="2"/>
  <c r="F149" i="2"/>
  <c r="G149" i="2"/>
  <c r="K150" i="2" l="1"/>
  <c r="D150" i="2"/>
  <c r="N150" i="2"/>
  <c r="L150" i="2"/>
  <c r="G150" i="2"/>
  <c r="I150" i="2"/>
  <c r="J150" i="2"/>
  <c r="F150" i="2"/>
  <c r="E150" i="2"/>
  <c r="F84" i="2"/>
  <c r="F37" i="2"/>
  <c r="F42" i="2"/>
  <c r="F67" i="2"/>
  <c r="F36" i="2"/>
  <c r="F68" i="2"/>
  <c r="F8" i="2"/>
  <c r="F48" i="2"/>
  <c r="F76" i="2"/>
  <c r="F3" i="2"/>
  <c r="F34" i="2"/>
  <c r="F20" i="2"/>
  <c r="F69" i="2"/>
  <c r="F6" i="2"/>
  <c r="F49" i="2"/>
  <c r="F18" i="2"/>
  <c r="F65" i="2"/>
  <c r="F58" i="2"/>
  <c r="F64" i="2"/>
  <c r="F72" i="2"/>
  <c r="F45" i="2"/>
  <c r="F23" i="2"/>
  <c r="F31" i="2"/>
  <c r="F77" i="2"/>
  <c r="F82" i="2"/>
  <c r="F35" i="2"/>
  <c r="F60" i="2"/>
  <c r="F81" i="2"/>
  <c r="F83" i="2"/>
  <c r="F73" i="2"/>
  <c r="F13" i="2"/>
  <c r="F70" i="2"/>
  <c r="F54" i="2"/>
  <c r="F46" i="2"/>
  <c r="F66" i="2"/>
  <c r="F62" i="2"/>
  <c r="F26" i="2"/>
  <c r="F24" i="2"/>
  <c r="F89" i="2"/>
  <c r="F59" i="2"/>
  <c r="F21" i="2"/>
  <c r="F61" i="2"/>
  <c r="F39" i="2"/>
  <c r="F27" i="2"/>
  <c r="F88" i="2"/>
  <c r="F14" i="2"/>
  <c r="F71" i="2"/>
  <c r="F53" i="2"/>
  <c r="F25" i="2"/>
  <c r="F7" i="2"/>
  <c r="F63" i="2"/>
  <c r="F11" i="2"/>
  <c r="F57" i="2"/>
  <c r="F52" i="2"/>
  <c r="F47" i="2"/>
  <c r="F86" i="2"/>
  <c r="F56" i="2"/>
  <c r="F19" i="2"/>
  <c r="F4" i="2"/>
  <c r="F29" i="2"/>
  <c r="F28" i="2"/>
  <c r="F32" i="2"/>
  <c r="F33" i="2"/>
  <c r="F10" i="2"/>
  <c r="F51" i="2"/>
  <c r="F5" i="2"/>
  <c r="F30" i="2"/>
  <c r="F41" i="2"/>
  <c r="F55" i="2"/>
  <c r="F50" i="2"/>
  <c r="F79" i="2"/>
  <c r="F38" i="2"/>
  <c r="F17" i="2"/>
  <c r="F90" i="2"/>
  <c r="F22" i="2"/>
  <c r="F16" i="2"/>
  <c r="F74" i="2"/>
  <c r="F40" i="2"/>
  <c r="F43" i="2"/>
  <c r="F78" i="2"/>
  <c r="F12" i="2"/>
  <c r="F85" i="2"/>
  <c r="F15" i="2"/>
  <c r="F75" i="2"/>
  <c r="F92" i="2"/>
  <c r="F9" i="2"/>
  <c r="F44" i="2"/>
  <c r="F87" i="2"/>
  <c r="F80" i="2"/>
  <c r="F91" i="2"/>
  <c r="F93" i="2"/>
  <c r="F94" i="2"/>
  <c r="F95" i="2"/>
  <c r="F98" i="2"/>
  <c r="F97" i="2"/>
  <c r="F96" i="2"/>
  <c r="F99" i="2"/>
  <c r="F100" i="2"/>
  <c r="F104" i="2"/>
  <c r="F102" i="2"/>
  <c r="F101" i="2"/>
  <c r="F103" i="2"/>
  <c r="F105" i="2"/>
  <c r="F107" i="2"/>
  <c r="F108" i="2"/>
  <c r="F106" i="2"/>
  <c r="F110" i="2"/>
  <c r="F109" i="2"/>
  <c r="F111" i="2"/>
  <c r="F114" i="2"/>
  <c r="F112" i="2"/>
  <c r="F113" i="2"/>
  <c r="F115" i="2"/>
  <c r="F116" i="2"/>
  <c r="F117" i="2"/>
  <c r="F120" i="2"/>
  <c r="F118" i="2"/>
  <c r="F119" i="2"/>
  <c r="F121" i="2"/>
  <c r="F122" i="2"/>
  <c r="F123" i="2"/>
  <c r="F124" i="2"/>
  <c r="F125" i="2"/>
  <c r="F127" i="2"/>
  <c r="F126" i="2"/>
  <c r="F130" i="2"/>
  <c r="F128" i="2"/>
  <c r="F129" i="2"/>
  <c r="F133" i="2"/>
  <c r="F131" i="2"/>
  <c r="F132" i="2"/>
  <c r="F135" i="2"/>
  <c r="F134" i="2"/>
  <c r="F137" i="2"/>
  <c r="F136" i="2"/>
  <c r="F138" i="2"/>
  <c r="G3" i="3"/>
  <c r="D3" i="3"/>
  <c r="G2" i="3"/>
  <c r="F4" i="3"/>
  <c r="D4" i="3"/>
  <c r="H3" i="3"/>
  <c r="H2" i="3"/>
  <c r="B3" i="3"/>
  <c r="E4" i="3"/>
  <c r="E3" i="3"/>
  <c r="C2" i="3"/>
  <c r="C4" i="3"/>
  <c r="E2" i="3"/>
  <c r="D2" i="3"/>
  <c r="H4" i="3"/>
  <c r="B4" i="3"/>
  <c r="B2" i="3"/>
  <c r="G4" i="3"/>
  <c r="C3" i="3"/>
  <c r="F2" i="3"/>
  <c r="F3" i="3"/>
  <c r="H150" i="2"/>
  <c r="I4" i="3" l="1"/>
  <c r="F5" i="3"/>
  <c r="H5" i="3"/>
  <c r="D5" i="3"/>
  <c r="C5" i="3"/>
  <c r="I3" i="3"/>
  <c r="G5" i="3"/>
  <c r="B5" i="3"/>
  <c r="E5" i="3"/>
  <c r="I2" i="3"/>
  <c r="I5" i="3" l="1"/>
</calcChain>
</file>

<file path=xl/sharedStrings.xml><?xml version="1.0" encoding="utf-8"?>
<sst xmlns="http://schemas.openxmlformats.org/spreadsheetml/2006/main" count="92" uniqueCount="69">
  <si>
    <t>科晟</t>
    <phoneticPr fontId="2" type="noConversion"/>
  </si>
  <si>
    <t>序号</t>
    <phoneticPr fontId="2" type="noConversion"/>
  </si>
  <si>
    <t>委外单号</t>
    <phoneticPr fontId="2" type="noConversion"/>
  </si>
  <si>
    <t>星期几</t>
    <phoneticPr fontId="2" type="noConversion"/>
  </si>
  <si>
    <t>景溢</t>
    <phoneticPr fontId="2" type="noConversion"/>
  </si>
  <si>
    <t>自加工</t>
    <phoneticPr fontId="2" type="noConversion"/>
  </si>
  <si>
    <t>自动生成</t>
    <phoneticPr fontId="2" type="noConversion"/>
  </si>
  <si>
    <t>是否点料</t>
    <phoneticPr fontId="2" type="noConversion"/>
  </si>
  <si>
    <t>是否达成</t>
    <phoneticPr fontId="2" type="noConversion"/>
  </si>
  <si>
    <t>备料日期</t>
    <phoneticPr fontId="2" type="noConversion"/>
  </si>
  <si>
    <t>雯罡</t>
    <phoneticPr fontId="2" type="noConversion"/>
  </si>
  <si>
    <t>中创</t>
    <phoneticPr fontId="2" type="noConversion"/>
  </si>
  <si>
    <t>月份</t>
    <phoneticPr fontId="2" type="noConversion"/>
  </si>
  <si>
    <t>6月</t>
  </si>
  <si>
    <t>7月</t>
  </si>
  <si>
    <t>8月</t>
  </si>
  <si>
    <t>9月</t>
  </si>
  <si>
    <t>10月</t>
  </si>
  <si>
    <t>11月</t>
  </si>
  <si>
    <t>12月</t>
  </si>
  <si>
    <t>MC要求完成备料日期</t>
    <phoneticPr fontId="2" type="noConversion"/>
  </si>
  <si>
    <t>PO数量</t>
    <phoneticPr fontId="2" type="noConversion"/>
  </si>
  <si>
    <t>PCBA项数</t>
    <phoneticPr fontId="2" type="noConversion"/>
  </si>
  <si>
    <t>延期</t>
    <phoneticPr fontId="2" type="noConversion"/>
  </si>
  <si>
    <t>延期1天</t>
    <phoneticPr fontId="2" type="noConversion"/>
  </si>
  <si>
    <t>延期2天</t>
  </si>
  <si>
    <t>延期3天</t>
  </si>
  <si>
    <t>延期4天</t>
  </si>
  <si>
    <t>延期5天</t>
  </si>
  <si>
    <t>延期6天</t>
  </si>
  <si>
    <t>延期7天</t>
  </si>
  <si>
    <t>月份/
PCBA项数</t>
    <phoneticPr fontId="2" type="noConversion"/>
  </si>
  <si>
    <t>6月</t>
    <phoneticPr fontId="2" type="noConversion"/>
  </si>
  <si>
    <t>已完成</t>
    <phoneticPr fontId="2" type="noConversion"/>
  </si>
  <si>
    <t>已到期</t>
    <phoneticPr fontId="2" type="noConversion"/>
  </si>
  <si>
    <t>已超期</t>
    <phoneticPr fontId="2" type="noConversion"/>
  </si>
  <si>
    <t>小计</t>
    <phoneticPr fontId="2" type="noConversion"/>
  </si>
  <si>
    <t>已备料</t>
    <phoneticPr fontId="2" type="noConversion"/>
  </si>
  <si>
    <t>未到期</t>
    <phoneticPr fontId="2" type="noConversion"/>
  </si>
  <si>
    <t>未安排</t>
    <phoneticPr fontId="2" type="noConversion"/>
  </si>
  <si>
    <t>合计</t>
    <phoneticPr fontId="2" type="noConversion"/>
  </si>
  <si>
    <t>合计项数</t>
    <phoneticPr fontId="2" type="noConversion"/>
  </si>
  <si>
    <r>
      <t>PO</t>
    </r>
    <r>
      <rPr>
        <b/>
        <sz val="8"/>
        <rFont val="宋体"/>
        <family val="3"/>
        <charset val="134"/>
      </rPr>
      <t>频次</t>
    </r>
    <phoneticPr fontId="2" type="noConversion"/>
  </si>
  <si>
    <t>日期PCBA项数</t>
    <phoneticPr fontId="2" type="noConversion"/>
  </si>
  <si>
    <t>辅助码</t>
    <phoneticPr fontId="3" type="noConversion"/>
  </si>
  <si>
    <t>委外单号</t>
    <phoneticPr fontId="2" type="noConversion"/>
  </si>
  <si>
    <r>
      <t>SAP</t>
    </r>
    <r>
      <rPr>
        <sz val="8"/>
        <rFont val="宋体"/>
        <family val="3"/>
        <charset val="134"/>
      </rPr>
      <t>工单号</t>
    </r>
    <phoneticPr fontId="3" type="noConversion"/>
  </si>
  <si>
    <t>半成品编码</t>
    <phoneticPr fontId="3" type="noConversion"/>
  </si>
  <si>
    <t>板名</t>
    <phoneticPr fontId="3" type="noConversion"/>
  </si>
  <si>
    <t>板号</t>
    <phoneticPr fontId="3" type="noConversion"/>
  </si>
  <si>
    <t>备料顺序</t>
    <phoneticPr fontId="2" type="noConversion"/>
  </si>
  <si>
    <t>订单性质</t>
    <phoneticPr fontId="3" type="noConversion"/>
  </si>
  <si>
    <t>数量</t>
    <phoneticPr fontId="3" type="noConversion"/>
  </si>
  <si>
    <r>
      <t>MC</t>
    </r>
    <r>
      <rPr>
        <sz val="8"/>
        <rFont val="宋体"/>
        <family val="3"/>
        <charset val="134"/>
      </rPr>
      <t>要求完成备料日期</t>
    </r>
    <phoneticPr fontId="2" type="noConversion"/>
  </si>
  <si>
    <t>电子仓评审完成日期</t>
    <phoneticPr fontId="3" type="noConversion"/>
  </si>
  <si>
    <t>备料完成日期</t>
    <phoneticPr fontId="2" type="noConversion"/>
  </si>
  <si>
    <t>实际点料日期</t>
    <phoneticPr fontId="2" type="noConversion"/>
  </si>
  <si>
    <t>补料日期</t>
    <phoneticPr fontId="2" type="noConversion"/>
  </si>
  <si>
    <t>委外单齐料状态</t>
    <phoneticPr fontId="2" type="noConversion"/>
  </si>
  <si>
    <t>加工商</t>
    <phoneticPr fontId="3" type="noConversion"/>
  </si>
  <si>
    <t>主要欠料说明</t>
    <phoneticPr fontId="3" type="noConversion"/>
  </si>
  <si>
    <r>
      <t>MC</t>
    </r>
    <r>
      <rPr>
        <b/>
        <sz val="8"/>
        <rFont val="宋体"/>
        <family val="3"/>
        <charset val="134"/>
      </rPr>
      <t>日期自动生成</t>
    </r>
    <phoneticPr fontId="3" type="noConversion"/>
  </si>
  <si>
    <t>电子仓日期自动生成</t>
    <phoneticPr fontId="3" type="noConversion"/>
  </si>
  <si>
    <t>月份</t>
    <phoneticPr fontId="3" type="noConversion"/>
  </si>
  <si>
    <t>系统委外欠料</t>
    <phoneticPr fontId="3" type="noConversion"/>
  </si>
  <si>
    <t>格林赛德</t>
    <phoneticPr fontId="2" type="noConversion"/>
  </si>
  <si>
    <t>8月</t>
    <phoneticPr fontId="2" type="noConversion"/>
  </si>
  <si>
    <t>表单编号：QR-PM-032/A.0</t>
    <phoneticPr fontId="2" type="noConversion"/>
  </si>
  <si>
    <t>电子仓备料达成率报表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</si>
</sst>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[$-804]aaaa;@"/>
    <numFmt numFmtId="177" formatCode="m&quot;月&quot;d&quot;日&quot;;@"/>
  </numFmts>
  <fonts count="24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sz val="8"/>
      <name val="Arial"/>
      <family val="2"/>
    </font>
    <font>
      <b/>
      <sz val="8"/>
      <name val="宋体"/>
      <family val="3"/>
      <charset val="134"/>
    </font>
    <font>
      <b/>
      <sz val="8"/>
      <name val="宋体"/>
      <family val="2"/>
      <charset val="134"/>
    </font>
    <font>
      <sz val="9"/>
      <color theme="1"/>
      <name val="宋体"/>
      <family val="2"/>
      <charset val="134"/>
      <scheme val="minor"/>
    </font>
    <font>
      <sz val="9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C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8"/>
      <name val="宋体"/>
      <family val="3"/>
      <charset val="134"/>
    </font>
    <font>
      <sz val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9" fillId="4" borderId="1" xfId="0" applyFont="1" applyFill="1" applyBorder="1" applyAlignment="1">
      <alignment horizontal="left" vertical="center" shrinkToFit="1"/>
    </xf>
    <xf numFmtId="0" fontId="0" fillId="0" borderId="0" xfId="0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176" fontId="5" fillId="3" borderId="1" xfId="0" applyNumberFormat="1" applyFont="1" applyFill="1" applyBorder="1" applyAlignment="1">
      <alignment horizontal="left" vertical="center" wrapText="1"/>
    </xf>
    <xf numFmtId="41" fontId="5" fillId="3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14" fontId="8" fillId="4" borderId="1" xfId="0" applyNumberFormat="1" applyFont="1" applyFill="1" applyBorder="1" applyAlignment="1">
      <alignment horizontal="left" vertical="center"/>
    </xf>
    <xf numFmtId="176" fontId="8" fillId="4" borderId="1" xfId="0" applyNumberFormat="1" applyFont="1" applyFill="1" applyBorder="1" applyAlignment="1">
      <alignment horizontal="left" vertical="center"/>
    </xf>
    <xf numFmtId="41" fontId="8" fillId="4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1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4" fontId="10" fillId="0" borderId="1" xfId="0" applyNumberFormat="1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shrinkToFit="1"/>
    </xf>
    <xf numFmtId="41" fontId="6" fillId="3" borderId="1" xfId="0" applyNumberFormat="1" applyFont="1" applyFill="1" applyBorder="1" applyAlignment="1">
      <alignment horizontal="center" vertical="center" wrapText="1"/>
    </xf>
    <xf numFmtId="41" fontId="6" fillId="3" borderId="1" xfId="0" applyNumberFormat="1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left" vertical="center"/>
    </xf>
    <xf numFmtId="14" fontId="7" fillId="3" borderId="1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Alignment="1">
      <alignment horizontal="left" vertical="center"/>
    </xf>
    <xf numFmtId="41" fontId="0" fillId="0" borderId="1" xfId="0" applyNumberFormat="1" applyBorder="1">
      <alignment vertical="center"/>
    </xf>
    <xf numFmtId="41" fontId="0" fillId="0" borderId="0" xfId="0" applyNumberFormat="1" applyAlignment="1">
      <alignment horizontal="center" vertical="center"/>
    </xf>
    <xf numFmtId="41" fontId="0" fillId="0" borderId="0" xfId="0" applyNumberFormat="1">
      <alignment vertical="center"/>
    </xf>
    <xf numFmtId="0" fontId="6" fillId="2" borderId="1" xfId="0" applyFont="1" applyFill="1" applyBorder="1" applyAlignment="1">
      <alignment horizontal="left" vertical="center" wrapText="1"/>
    </xf>
    <xf numFmtId="41" fontId="15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41" fontId="13" fillId="0" borderId="1" xfId="0" applyNumberFormat="1" applyFont="1" applyBorder="1" applyAlignment="1">
      <alignment horizontal="center" vertical="center"/>
    </xf>
    <xf numFmtId="41" fontId="13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41" fontId="18" fillId="0" borderId="1" xfId="0" applyNumberFormat="1" applyFont="1" applyBorder="1" applyAlignment="1">
      <alignment horizontal="center" vertical="center"/>
    </xf>
    <xf numFmtId="41" fontId="18" fillId="0" borderId="1" xfId="0" applyNumberFormat="1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7" borderId="1" xfId="0" applyFont="1" applyFill="1" applyBorder="1" applyAlignment="1">
      <alignment horizontal="center" vertical="center"/>
    </xf>
    <xf numFmtId="41" fontId="20" fillId="7" borderId="1" xfId="0" applyNumberFormat="1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41" fontId="21" fillId="8" borderId="1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41" fontId="20" fillId="6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shrinkToFit="1"/>
    </xf>
    <xf numFmtId="41" fontId="4" fillId="5" borderId="0" xfId="0" applyNumberFormat="1" applyFont="1" applyFill="1" applyAlignment="1">
      <alignment horizontal="left" vertical="center"/>
    </xf>
    <xf numFmtId="41" fontId="6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 shrinkToFit="1"/>
    </xf>
    <xf numFmtId="0" fontId="22" fillId="0" borderId="0" xfId="0" applyFont="1" applyFill="1" applyAlignment="1">
      <alignment horizontal="center" vertical="center" shrinkToFit="1"/>
    </xf>
    <xf numFmtId="0" fontId="23" fillId="0" borderId="0" xfId="0" applyFont="1" applyFill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14" fontId="10" fillId="0" borderId="2" xfId="0" applyNumberFormat="1" applyFont="1" applyFill="1" applyBorder="1" applyAlignment="1">
      <alignment horizontal="left" vertical="center" shrinkToFit="1"/>
    </xf>
    <xf numFmtId="177" fontId="1" fillId="0" borderId="2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 wrapText="1"/>
    </xf>
    <xf numFmtId="177" fontId="5" fillId="0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 wrapText="1"/>
    </xf>
  </cellXfs>
  <cellStyles count="3">
    <cellStyle name="常规" xfId="0" builtinId="0"/>
    <cellStyle name="常规 2 3" xfId="1"/>
    <cellStyle name="常规 2 3 2 2" xfId="2"/>
  </cellStyles>
  <dxfs count="33"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 tint="0.24994659260841701"/>
      </font>
    </dxf>
    <dxf>
      <font>
        <color rgb="FFFF0000"/>
      </font>
    </dxf>
    <dxf>
      <font>
        <color theme="1" tint="0.24994659260841701"/>
      </font>
    </dxf>
    <dxf>
      <font>
        <color rgb="FFFF0000"/>
      </font>
    </dxf>
    <dxf>
      <font>
        <color theme="1" tint="0.24994659260841701"/>
      </font>
    </dxf>
    <dxf>
      <font>
        <color rgb="FFC0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17319</xdr:colOff>
      <xdr:row>0</xdr:row>
      <xdr:rowOff>77931</xdr:rowOff>
    </xdr:from>
    <xdr:to>
      <xdr:col>3</xdr:col>
      <xdr:colOff>592283</xdr:colOff>
      <xdr:row>0</xdr:row>
      <xdr:rowOff>449406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19" y="77931"/>
          <a:ext cx="28956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EM11"/>
  <sheetViews>
    <sheetView tabSelected="1" zoomScale="110" zoomScaleNormal="110" zoomScaleSheetLayoutView="100" workbookViewId="0">
      <pane xSplit="4" ySplit="2" topLeftCell="E3" activePane="bottomRight" state="frozen"/>
      <selection activeCell="B1" sqref="B1"/>
      <selection pane="topRight" activeCell="E1" sqref="E1"/>
      <selection pane="bottomLeft" activeCell="B2" sqref="B2"/>
      <selection pane="bottomRight" activeCell="F6" sqref="F6"/>
    </sheetView>
  </sheetViews>
  <sheetFormatPr defaultColWidth="9" defaultRowHeight="11.25" x14ac:dyDescent="0.15"/>
  <cols>
    <col min="1" max="1" width="13" style="53" customWidth="1"/>
    <col min="2" max="2" width="11.625" style="4" customWidth="1"/>
    <col min="3" max="3" width="5.875" style="4" customWidth="1"/>
    <col min="4" max="4" width="10.75" style="4" customWidth="1"/>
    <col min="5" max="5" width="16.375" style="4" customWidth="1"/>
    <col min="6" max="6" width="15.875" style="4" customWidth="1"/>
    <col min="7" max="7" width="6.625" style="4" customWidth="1"/>
    <col min="8" max="8" width="4.25" style="4" customWidth="1"/>
    <col min="9" max="9" width="8.125" style="4" bestFit="1" customWidth="1"/>
    <col min="10" max="10" width="8.25" style="30" customWidth="1"/>
    <col min="11" max="11" width="8" style="58" customWidth="1"/>
    <col min="12" max="12" width="7" style="58" customWidth="1"/>
    <col min="13" max="13" width="7.75" style="58" customWidth="1"/>
    <col min="14" max="14" width="7" style="4" customWidth="1"/>
    <col min="15" max="15" width="6.625" style="4" customWidth="1"/>
    <col min="16" max="16" width="5" style="4" customWidth="1"/>
    <col min="17" max="17" width="6.875" style="3" customWidth="1"/>
    <col min="18" max="18" width="5.875" style="4" customWidth="1"/>
    <col min="19" max="19" width="6.5" style="4" customWidth="1"/>
    <col min="20" max="20" width="5.875" style="4" customWidth="1"/>
    <col min="21" max="21" width="6.5" style="4" customWidth="1"/>
    <col min="22" max="22" width="12.375" style="4" bestFit="1" customWidth="1"/>
    <col min="23" max="16384" width="9" style="4"/>
  </cols>
  <sheetData>
    <row r="1" spans="1:16367" ht="36" customHeight="1" x14ac:dyDescent="0.15">
      <c r="A1" s="64" t="s">
        <v>68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16367" ht="40.5" customHeight="1" x14ac:dyDescent="0.15">
      <c r="A2" s="2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61" t="s">
        <v>51</v>
      </c>
      <c r="I2" s="1" t="s">
        <v>52</v>
      </c>
      <c r="J2" s="74" t="s">
        <v>53</v>
      </c>
      <c r="K2" s="75" t="s">
        <v>54</v>
      </c>
      <c r="L2" s="75" t="s">
        <v>55</v>
      </c>
      <c r="M2" s="75" t="s">
        <v>56</v>
      </c>
      <c r="N2" s="76" t="s">
        <v>57</v>
      </c>
      <c r="O2" s="76" t="s">
        <v>58</v>
      </c>
      <c r="P2" s="1" t="s">
        <v>59</v>
      </c>
      <c r="Q2" s="62" t="s">
        <v>60</v>
      </c>
      <c r="R2" s="62" t="s">
        <v>61</v>
      </c>
      <c r="S2" s="62" t="s">
        <v>62</v>
      </c>
      <c r="T2" s="62" t="s">
        <v>63</v>
      </c>
      <c r="U2" s="1"/>
      <c r="V2" s="1" t="s">
        <v>64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</row>
    <row r="3" spans="1:16367" ht="19.5" customHeight="1" x14ac:dyDescent="0.15">
      <c r="A3" s="66"/>
      <c r="B3" s="67"/>
      <c r="C3" s="68"/>
      <c r="D3" s="69"/>
      <c r="E3" s="69"/>
      <c r="F3" s="69"/>
      <c r="G3" s="70"/>
      <c r="H3" s="71"/>
      <c r="I3" s="71"/>
      <c r="J3" s="72"/>
      <c r="K3" s="73"/>
      <c r="L3" s="73"/>
      <c r="M3" s="73"/>
      <c r="N3" s="68"/>
      <c r="O3" s="68"/>
      <c r="P3" s="69"/>
      <c r="Q3" s="70"/>
      <c r="R3" s="68"/>
      <c r="S3" s="68"/>
      <c r="T3" s="68"/>
      <c r="U3" s="68"/>
      <c r="V3" s="68"/>
    </row>
    <row r="4" spans="1:16367" ht="19.5" customHeight="1" x14ac:dyDescent="0.15">
      <c r="A4" s="2"/>
      <c r="B4" s="59"/>
      <c r="C4" s="56"/>
      <c r="D4" s="24"/>
      <c r="E4" s="24"/>
      <c r="F4" s="24"/>
      <c r="G4" s="1"/>
      <c r="H4" s="22"/>
      <c r="I4" s="22"/>
      <c r="J4" s="23"/>
      <c r="K4" s="57"/>
      <c r="L4" s="57"/>
      <c r="M4" s="57"/>
      <c r="N4" s="56"/>
      <c r="O4" s="56"/>
      <c r="P4" s="24"/>
      <c r="Q4" s="1"/>
      <c r="R4" s="56"/>
      <c r="S4" s="56"/>
      <c r="T4" s="56"/>
      <c r="U4" s="56"/>
      <c r="V4" s="56"/>
    </row>
    <row r="5" spans="1:16367" ht="19.5" customHeight="1" x14ac:dyDescent="0.15">
      <c r="A5" s="2"/>
      <c r="B5" s="59"/>
      <c r="C5" s="56"/>
      <c r="D5" s="24"/>
      <c r="E5" s="24"/>
      <c r="F5" s="24"/>
      <c r="G5" s="1"/>
      <c r="H5" s="22"/>
      <c r="I5" s="22"/>
      <c r="J5" s="23"/>
      <c r="K5" s="57"/>
      <c r="L5" s="57"/>
      <c r="M5" s="57"/>
      <c r="N5" s="56"/>
      <c r="O5" s="56"/>
      <c r="P5" s="24"/>
      <c r="Q5" s="1"/>
      <c r="R5" s="56"/>
      <c r="S5" s="56"/>
      <c r="T5" s="56"/>
      <c r="U5" s="56"/>
      <c r="V5" s="56"/>
    </row>
    <row r="6" spans="1:16367" ht="19.5" customHeight="1" x14ac:dyDescent="0.15">
      <c r="A6" s="2"/>
      <c r="B6" s="59"/>
      <c r="C6" s="56"/>
      <c r="D6" s="24"/>
      <c r="E6" s="24"/>
      <c r="F6" s="24"/>
      <c r="G6" s="1"/>
      <c r="H6" s="22"/>
      <c r="I6" s="22"/>
      <c r="J6" s="23"/>
      <c r="K6" s="57"/>
      <c r="L6" s="57"/>
      <c r="M6" s="57"/>
      <c r="N6" s="56"/>
      <c r="O6" s="56"/>
      <c r="P6" s="24"/>
      <c r="Q6" s="1"/>
      <c r="R6" s="56"/>
      <c r="S6" s="56"/>
      <c r="T6" s="56"/>
      <c r="U6" s="56"/>
      <c r="V6" s="56"/>
    </row>
    <row r="7" spans="1:16367" ht="19.5" customHeight="1" x14ac:dyDescent="0.15">
      <c r="A7" s="2"/>
      <c r="B7" s="59"/>
      <c r="C7" s="56"/>
      <c r="D7" s="24"/>
      <c r="E7" s="24"/>
      <c r="F7" s="24"/>
      <c r="G7" s="1"/>
      <c r="H7" s="22"/>
      <c r="I7" s="22"/>
      <c r="J7" s="23"/>
      <c r="K7" s="57"/>
      <c r="L7" s="57"/>
      <c r="M7" s="57"/>
      <c r="N7" s="56"/>
      <c r="O7" s="56"/>
      <c r="P7" s="24"/>
      <c r="Q7" s="1"/>
      <c r="R7" s="56"/>
      <c r="S7" s="56"/>
      <c r="T7" s="56"/>
      <c r="U7" s="56"/>
      <c r="V7" s="56"/>
    </row>
    <row r="8" spans="1:16367" ht="19.5" customHeight="1" x14ac:dyDescent="0.15">
      <c r="A8" s="2"/>
      <c r="B8" s="59"/>
      <c r="C8" s="56"/>
      <c r="D8" s="1"/>
      <c r="E8" s="24"/>
      <c r="F8" s="24"/>
      <c r="G8" s="1"/>
      <c r="H8" s="22"/>
      <c r="I8" s="1"/>
      <c r="J8" s="23"/>
      <c r="K8" s="57"/>
      <c r="L8" s="57"/>
      <c r="M8" s="57"/>
      <c r="N8" s="56"/>
      <c r="O8" s="56"/>
      <c r="P8" s="1"/>
      <c r="Q8" s="1"/>
      <c r="R8" s="56"/>
      <c r="S8" s="56"/>
      <c r="T8" s="56"/>
      <c r="U8" s="56"/>
      <c r="V8" s="56"/>
    </row>
    <row r="9" spans="1:16367" ht="19.5" customHeight="1" x14ac:dyDescent="0.15">
      <c r="A9" s="2"/>
      <c r="B9" s="60"/>
      <c r="C9" s="56"/>
      <c r="D9" s="24"/>
      <c r="E9" s="24"/>
      <c r="F9" s="24"/>
      <c r="G9" s="56"/>
      <c r="H9" s="22"/>
      <c r="I9" s="22"/>
      <c r="J9" s="23"/>
      <c r="K9" s="57"/>
      <c r="L9" s="57"/>
      <c r="M9" s="57"/>
      <c r="N9" s="56"/>
      <c r="O9" s="56"/>
      <c r="P9" s="24"/>
      <c r="Q9" s="1"/>
      <c r="R9" s="56"/>
      <c r="S9" s="56"/>
      <c r="T9" s="56"/>
      <c r="U9" s="56"/>
      <c r="V9" s="56"/>
    </row>
    <row r="10" spans="1:16367" ht="19.5" customHeight="1" x14ac:dyDescent="0.15">
      <c r="A10" s="2"/>
      <c r="B10" s="60"/>
      <c r="C10" s="56"/>
      <c r="D10" s="24"/>
      <c r="E10" s="24"/>
      <c r="F10" s="24"/>
      <c r="G10" s="56"/>
      <c r="H10" s="22"/>
      <c r="I10" s="22"/>
      <c r="J10" s="23"/>
      <c r="K10" s="57"/>
      <c r="L10" s="57"/>
      <c r="M10" s="57"/>
      <c r="N10" s="56"/>
      <c r="O10" s="56"/>
      <c r="P10" s="24"/>
      <c r="Q10" s="1"/>
      <c r="R10" s="56"/>
      <c r="S10" s="56"/>
      <c r="T10" s="56"/>
      <c r="U10" s="56"/>
      <c r="V10" s="56"/>
    </row>
    <row r="11" spans="1:16367" ht="19.5" customHeight="1" x14ac:dyDescent="0.15">
      <c r="A11" s="2"/>
      <c r="B11" s="60"/>
      <c r="C11" s="56"/>
      <c r="D11" s="24"/>
      <c r="E11" s="24"/>
      <c r="F11" s="24"/>
      <c r="G11" s="56"/>
      <c r="H11" s="22"/>
      <c r="I11" s="22"/>
      <c r="J11" s="23"/>
      <c r="K11" s="57"/>
      <c r="L11" s="57"/>
      <c r="M11" s="57"/>
      <c r="N11" s="56"/>
      <c r="O11" s="56"/>
      <c r="P11" s="24"/>
      <c r="Q11" s="1"/>
      <c r="R11" s="56"/>
      <c r="S11" s="56"/>
      <c r="T11" s="56"/>
      <c r="U11" s="56"/>
      <c r="V11" s="56"/>
    </row>
  </sheetData>
  <autoFilter ref="A2:XEM2"/>
  <mergeCells count="1">
    <mergeCell ref="A1:T1"/>
  </mergeCells>
  <phoneticPr fontId="3" type="noConversion"/>
  <conditionalFormatting sqref="O2:O1048576">
    <cfRule type="containsText" dxfId="32" priority="1183" operator="containsText" text="未齐">
      <formula>NOT(ISERROR(SEARCH("未齐",O2)))</formula>
    </cfRule>
  </conditionalFormatting>
  <conditionalFormatting sqref="R2:T1048576">
    <cfRule type="containsText" dxfId="31" priority="849" operator="containsText" text="延期">
      <formula>NOT(ISERROR(SEARCH("延期",R2)))</formula>
    </cfRule>
  </conditionalFormatting>
  <conditionalFormatting sqref="R2:T1048576">
    <cfRule type="containsText" dxfId="30" priority="670" operator="containsText" text="已到期">
      <formula>NOT(ISERROR(SEARCH("已到期",R2)))</formula>
    </cfRule>
  </conditionalFormatting>
  <conditionalFormatting sqref="D3:D4">
    <cfRule type="duplicateValues" dxfId="29" priority="109"/>
    <cfRule type="duplicateValues" dxfId="28" priority="110"/>
  </conditionalFormatting>
  <conditionalFormatting sqref="D3:D4">
    <cfRule type="duplicateValues" dxfId="27" priority="108"/>
  </conditionalFormatting>
  <conditionalFormatting sqref="D3:D4">
    <cfRule type="duplicateValues" dxfId="26" priority="105"/>
    <cfRule type="duplicateValues" dxfId="25" priority="106"/>
    <cfRule type="duplicateValues" dxfId="24" priority="107"/>
  </conditionalFormatting>
  <conditionalFormatting sqref="D5:D7">
    <cfRule type="duplicateValues" dxfId="23" priority="104"/>
  </conditionalFormatting>
  <conditionalFormatting sqref="D5:D7">
    <cfRule type="duplicateValues" dxfId="22" priority="102"/>
    <cfRule type="duplicateValues" dxfId="21" priority="103"/>
  </conditionalFormatting>
  <conditionalFormatting sqref="D5:D7">
    <cfRule type="duplicateValues" dxfId="20" priority="99"/>
    <cfRule type="duplicateValues" dxfId="19" priority="100"/>
    <cfRule type="duplicateValues" dxfId="18" priority="101"/>
  </conditionalFormatting>
  <conditionalFormatting sqref="D3:D7">
    <cfRule type="duplicateValues" dxfId="17" priority="1432"/>
    <cfRule type="duplicateValues" dxfId="16" priority="1433"/>
  </conditionalFormatting>
  <conditionalFormatting sqref="D3:D7">
    <cfRule type="duplicateValues" dxfId="15" priority="1434"/>
  </conditionalFormatting>
  <conditionalFormatting sqref="D3:D7">
    <cfRule type="duplicateValues" dxfId="14" priority="1435"/>
    <cfRule type="duplicateValues" dxfId="13" priority="1436"/>
    <cfRule type="duplicateValues" dxfId="12" priority="1437"/>
  </conditionalFormatting>
  <dataValidations count="1">
    <dataValidation type="list" allowBlank="1" showInputMessage="1" showErrorMessage="1" sqref="O3:O1048576">
      <formula1>"齐料,未齐"</formula1>
    </dataValidation>
  </dataValidations>
  <printOptions horizontalCentered="1"/>
  <pageMargins left="0.15748031496062992" right="0.15748031496062992" top="0.43307086614173229" bottom="0.31496062992125984" header="0.31496062992125984" footer="0.27559055118110237"/>
  <pageSetup paperSize="9" scale="79" orientation="landscape" horizontalDpi="180" verticalDpi="180" r:id="rId1"/>
  <headerFooter>
    <oddFooter>&amp;R表单编号：PTN-QR-WH-009/A.0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50"/>
  <sheetViews>
    <sheetView workbookViewId="0">
      <pane ySplit="2" topLeftCell="A3" activePane="bottomLeft" state="frozen"/>
      <selection pane="bottomLeft" activeCell="B35" sqref="B35"/>
    </sheetView>
  </sheetViews>
  <sheetFormatPr defaultColWidth="9" defaultRowHeight="13.5" x14ac:dyDescent="0.15"/>
  <cols>
    <col min="1" max="1" width="6.625" style="19" customWidth="1"/>
    <col min="2" max="2" width="13.75" style="4" customWidth="1"/>
    <col min="3" max="3" width="14.875" style="16" customWidth="1"/>
    <col min="4" max="4" width="11.25" style="18" customWidth="1"/>
    <col min="5" max="5" width="9" style="17" customWidth="1"/>
    <col min="6" max="6" width="9.25" style="18" customWidth="1"/>
    <col min="7" max="7" width="7.25" style="18" customWidth="1"/>
    <col min="8" max="8" width="7.875" style="18" customWidth="1"/>
    <col min="9" max="10" width="7.625" style="18" customWidth="1"/>
    <col min="11" max="11" width="8.125" style="18" customWidth="1"/>
    <col min="12" max="12" width="7.375" style="18" customWidth="1"/>
    <col min="13" max="13" width="10.5" style="16" customWidth="1"/>
    <col min="14" max="14" width="10.625" style="6" customWidth="1"/>
    <col min="15" max="15" width="8.875" style="19" customWidth="1"/>
    <col min="16" max="16" width="7.625" style="19" customWidth="1"/>
    <col min="17" max="16384" width="9" style="6"/>
  </cols>
  <sheetData>
    <row r="1" spans="1:16" x14ac:dyDescent="0.15">
      <c r="B1" s="7" t="s">
        <v>6</v>
      </c>
      <c r="C1" s="7" t="s">
        <v>6</v>
      </c>
      <c r="D1" s="54" t="s">
        <v>6</v>
      </c>
      <c r="E1" s="7" t="s">
        <v>6</v>
      </c>
      <c r="F1" s="7" t="s">
        <v>6</v>
      </c>
      <c r="G1" s="7" t="s">
        <v>6</v>
      </c>
      <c r="H1" s="7" t="s">
        <v>6</v>
      </c>
      <c r="I1" s="7" t="s">
        <v>6</v>
      </c>
      <c r="J1" s="7" t="s">
        <v>6</v>
      </c>
      <c r="K1" s="7" t="s">
        <v>6</v>
      </c>
      <c r="L1" s="7" t="s">
        <v>6</v>
      </c>
      <c r="M1" s="28" t="s">
        <v>6</v>
      </c>
      <c r="N1" s="7" t="s">
        <v>6</v>
      </c>
      <c r="O1" s="27" t="s">
        <v>6</v>
      </c>
      <c r="P1" s="27" t="s">
        <v>6</v>
      </c>
    </row>
    <row r="2" spans="1:16" ht="28.5" customHeight="1" x14ac:dyDescent="0.15">
      <c r="A2" s="20" t="s">
        <v>1</v>
      </c>
      <c r="B2" s="8" t="s">
        <v>2</v>
      </c>
      <c r="C2" s="34" t="s">
        <v>20</v>
      </c>
      <c r="D2" s="55" t="s">
        <v>43</v>
      </c>
      <c r="E2" s="9" t="s">
        <v>3</v>
      </c>
      <c r="F2" s="10" t="s">
        <v>42</v>
      </c>
      <c r="G2" s="10" t="s">
        <v>0</v>
      </c>
      <c r="H2" s="10" t="s">
        <v>4</v>
      </c>
      <c r="I2" s="26" t="s">
        <v>10</v>
      </c>
      <c r="J2" s="26" t="s">
        <v>11</v>
      </c>
      <c r="K2" s="10" t="s">
        <v>5</v>
      </c>
      <c r="L2" s="26" t="s">
        <v>65</v>
      </c>
      <c r="M2" s="29" t="s">
        <v>9</v>
      </c>
      <c r="N2" s="26" t="s">
        <v>8</v>
      </c>
      <c r="O2" s="25" t="s">
        <v>7</v>
      </c>
      <c r="P2" s="25" t="s">
        <v>12</v>
      </c>
    </row>
    <row r="3" spans="1:16" s="15" customFormat="1" ht="20.25" customHeight="1" x14ac:dyDescent="0.15">
      <c r="A3" s="21">
        <v>1</v>
      </c>
      <c r="B3" s="5" t="e">
        <f t="array" ref="B3">INDEX(备料明细表!$B$3:$B$11,MIN(IF(COUNTIF('备料PO分析(自动)'!$B$1:$B2,备料明细表!$B$3:$B$11),4^8,ROW($1:$499))))&amp;""</f>
        <v>#N/A</v>
      </c>
      <c r="C3" s="12" t="e">
        <f>IF(B3="","",VLOOKUP(B3,备料明细表!B:J,9,0))</f>
        <v>#N/A</v>
      </c>
      <c r="D3" s="14" t="e">
        <f>IF(C3="","",COUNTIF(备料明细表!J:J,'备料PO分析(自动)'!C3))</f>
        <v>#N/A</v>
      </c>
      <c r="E3" s="13" t="e">
        <f t="shared" ref="E3:E66" si="0">IF(C3="","",WEEKDAY(C3))</f>
        <v>#N/A</v>
      </c>
      <c r="F3" s="14" t="e">
        <f>IF(C3="","",COUNTIF(C:C,C3))</f>
        <v>#N/A</v>
      </c>
      <c r="G3" s="14" t="str">
        <f>IFERROR(COUNTIFS(备料明细表!$B:$B,'备料PO分析(自动)'!$B3,备料明细表!$J:$J,'备料PO分析(自动)'!$C3,备料明细表!$P:$P,'备料PO分析(自动)'!G$2)/COUNTIFS(备料明细表!$B:$B,'备料PO分析(自动)'!$B3,备料明细表!$J:$J,'备料PO分析(自动)'!$C3,备料明细表!$P:$P,'备料PO分析(自动)'!G$2),"")</f>
        <v/>
      </c>
      <c r="H3" s="14" t="str">
        <f>IFERROR(COUNTIFS(备料明细表!$B:$B,'备料PO分析(自动)'!$B3,备料明细表!$J:$J,'备料PO分析(自动)'!$C3,备料明细表!$P:$P,'备料PO分析(自动)'!H$2)/COUNTIFS(备料明细表!$B:$B,'备料PO分析(自动)'!$B3,备料明细表!$J:$J,'备料PO分析(自动)'!$C3,备料明细表!$P:$P,'备料PO分析(自动)'!H$2),"")</f>
        <v/>
      </c>
      <c r="I3" s="14" t="str">
        <f>IFERROR(COUNTIFS(备料明细表!$B:$B,'备料PO分析(自动)'!$B3,备料明细表!$J:$J,'备料PO分析(自动)'!$C3,备料明细表!$P:$P,'备料PO分析(自动)'!I$2)/COUNTIFS(备料明细表!$B:$B,'备料PO分析(自动)'!$B3,备料明细表!$J:$J,'备料PO分析(自动)'!$C3,备料明细表!$P:$P,'备料PO分析(自动)'!I$2),"")</f>
        <v/>
      </c>
      <c r="J3" s="14" t="str">
        <f>IFERROR(COUNTIFS(备料明细表!$B:$B,'备料PO分析(自动)'!$B3,备料明细表!$J:$J,'备料PO分析(自动)'!$C3,备料明细表!$P:$P,'备料PO分析(自动)'!J$2)/COUNTIFS(备料明细表!$B:$B,'备料PO分析(自动)'!$B3,备料明细表!$J:$J,'备料PO分析(自动)'!$C3,备料明细表!$P:$P,'备料PO分析(自动)'!J$2),"")</f>
        <v/>
      </c>
      <c r="K3" s="14" t="str">
        <f>IFERROR(COUNTIFS(备料明细表!$B:$B,'备料PO分析(自动)'!$B3,备料明细表!$J:$J,'备料PO分析(自动)'!$C3,备料明细表!$P:$P,'备料PO分析(自动)'!K$2)/COUNTIFS(备料明细表!$B:$B,'备料PO分析(自动)'!$B3,备料明细表!$J:$J,'备料PO分析(自动)'!$C3,备料明细表!$P:$P,'备料PO分析(自动)'!K$2),"")</f>
        <v/>
      </c>
      <c r="L3" s="14" t="str">
        <f>IFERROR(COUNTIFS(备料明细表!$B:$B,'备料PO分析(自动)'!$B3,备料明细表!$J:$J,'备料PO分析(自动)'!$C3,备料明细表!$P:$P,'备料PO分析(自动)'!L$2)/COUNTIFS(备料明细表!$B:$B,'备料PO分析(自动)'!$B3,备料明细表!$J:$J,'备料PO分析(自动)'!$C3,备料明细表!$P:$P,'备料PO分析(自动)'!L$2),"")</f>
        <v/>
      </c>
      <c r="M3" s="12" t="e">
        <f>IF(B3="","",IF(VLOOKUP(B3,备料明细表!B:L,11,0)=0,"",VLOOKUP(B3,备料明细表!B:L,11,0)))</f>
        <v>#N/A</v>
      </c>
      <c r="N3" s="11" t="e">
        <f ca="1">IF(M3&lt;&gt;"","已完成",IF(TODAY()-C3&lt;0,"未到期",IF(TODAY()-C3=0,"已到期",IF(TODAY()-C3&gt;0,"超期"&amp;TODAY()-C3&amp;"天"))))</f>
        <v>#N/A</v>
      </c>
      <c r="O3" s="21" t="e">
        <f>IF(VLOOKUP(B3,备料明细表!B:M,12,0)&lt;&gt;"","已点料","未点料")</f>
        <v>#N/A</v>
      </c>
      <c r="P3" s="21" t="e">
        <f t="shared" ref="P3:P34" si="1">IF(B3="","",MONTH(C3)&amp;"月")</f>
        <v>#N/A</v>
      </c>
    </row>
    <row r="4" spans="1:16" s="15" customFormat="1" ht="20.25" customHeight="1" x14ac:dyDescent="0.15">
      <c r="A4" s="21">
        <v>2</v>
      </c>
      <c r="B4" s="5" t="e">
        <f t="array" ref="B4">INDEX(备料明细表!$B$3:$B$11,MIN(IF(COUNTIF('备料PO分析(自动)'!$B$1:$B3,备料明细表!$B$3:$B$11),4^8,ROW($1:$499))))&amp;""</f>
        <v>#N/A</v>
      </c>
      <c r="C4" s="12" t="e">
        <f>IF(B4="","",VLOOKUP(B4,备料明细表!B:J,9,0))</f>
        <v>#N/A</v>
      </c>
      <c r="D4" s="14" t="e">
        <f>IF(C4="","",COUNTIF(备料明细表!J:J,'备料PO分析(自动)'!C4))</f>
        <v>#N/A</v>
      </c>
      <c r="E4" s="13" t="e">
        <f t="shared" si="0"/>
        <v>#N/A</v>
      </c>
      <c r="F4" s="14" t="e">
        <f t="shared" ref="F4:F67" si="2">IF(C4="","",COUNTIF(C:C,C4))</f>
        <v>#N/A</v>
      </c>
      <c r="G4" s="14" t="str">
        <f>IFERROR(COUNTIFS(备料明细表!$B:$B,'备料PO分析(自动)'!$B4,备料明细表!$J:$J,'备料PO分析(自动)'!$C4,备料明细表!$P:$P,'备料PO分析(自动)'!G$2)/COUNTIFS(备料明细表!$B:$B,'备料PO分析(自动)'!$B4,备料明细表!$J:$J,'备料PO分析(自动)'!$C4,备料明细表!$P:$P,'备料PO分析(自动)'!G$2),"")</f>
        <v/>
      </c>
      <c r="H4" s="14" t="str">
        <f>IFERROR(COUNTIFS(备料明细表!$B:$B,'备料PO分析(自动)'!$B4,备料明细表!$J:$J,'备料PO分析(自动)'!$C4,备料明细表!$P:$P,'备料PO分析(自动)'!H$2)/COUNTIFS(备料明细表!$B:$B,'备料PO分析(自动)'!$B4,备料明细表!$J:$J,'备料PO分析(自动)'!$C4,备料明细表!$P:$P,'备料PO分析(自动)'!H$2),"")</f>
        <v/>
      </c>
      <c r="I4" s="14" t="str">
        <f>IFERROR(COUNTIFS(备料明细表!$B:$B,'备料PO分析(自动)'!$B4,备料明细表!$J:$J,'备料PO分析(自动)'!$C4,备料明细表!$P:$P,'备料PO分析(自动)'!I$2)/COUNTIFS(备料明细表!$B:$B,'备料PO分析(自动)'!$B4,备料明细表!$J:$J,'备料PO分析(自动)'!$C4,备料明细表!$P:$P,'备料PO分析(自动)'!I$2),"")</f>
        <v/>
      </c>
      <c r="J4" s="14" t="str">
        <f>IFERROR(COUNTIFS(备料明细表!$B:$B,'备料PO分析(自动)'!$B4,备料明细表!$J:$J,'备料PO分析(自动)'!$C4,备料明细表!$P:$P,'备料PO分析(自动)'!J$2)/COUNTIFS(备料明细表!$B:$B,'备料PO分析(自动)'!$B4,备料明细表!$J:$J,'备料PO分析(自动)'!$C4,备料明细表!$P:$P,'备料PO分析(自动)'!J$2),"")</f>
        <v/>
      </c>
      <c r="K4" s="14" t="str">
        <f>IFERROR(COUNTIFS(备料明细表!$B:$B,'备料PO分析(自动)'!$B4,备料明细表!$J:$J,'备料PO分析(自动)'!$C4,备料明细表!$P:$P,'备料PO分析(自动)'!K$2)/COUNTIFS(备料明细表!$B:$B,'备料PO分析(自动)'!$B4,备料明细表!$J:$J,'备料PO分析(自动)'!$C4,备料明细表!$P:$P,'备料PO分析(自动)'!K$2),"")</f>
        <v/>
      </c>
      <c r="L4" s="14" t="str">
        <f>IFERROR(COUNTIFS(备料明细表!$B:$B,'备料PO分析(自动)'!$B4,备料明细表!$J:$J,'备料PO分析(自动)'!$C4,备料明细表!$P:$P,'备料PO分析(自动)'!L$2)/COUNTIFS(备料明细表!$B:$B,'备料PO分析(自动)'!$B4,备料明细表!$J:$J,'备料PO分析(自动)'!$C4,备料明细表!$P:$P,'备料PO分析(自动)'!L$2),"")</f>
        <v/>
      </c>
      <c r="M4" s="12" t="e">
        <f>IF(B4="","",IF(VLOOKUP(B4,备料明细表!B:L,11,0)=0,"",VLOOKUP(B4,备料明细表!B:L,11,0)))</f>
        <v>#N/A</v>
      </c>
      <c r="N4" s="11" t="e">
        <f t="shared" ref="N4:N67" ca="1" si="3">IF(M4&lt;&gt;"","已完成",IF(TODAY()-C4&lt;0,"未到期",IF(TODAY()-C4=0,"已到期",IF(TODAY()-C4&gt;0,"超期"&amp;TODAY()-C4&amp;"天"))))</f>
        <v>#N/A</v>
      </c>
      <c r="O4" s="21" t="e">
        <f>IF(VLOOKUP(B4,备料明细表!B:M,12,0)&lt;&gt;"","已点料","未点料")</f>
        <v>#N/A</v>
      </c>
      <c r="P4" s="21" t="e">
        <f t="shared" si="1"/>
        <v>#N/A</v>
      </c>
    </row>
    <row r="5" spans="1:16" s="15" customFormat="1" ht="20.25" customHeight="1" x14ac:dyDescent="0.15">
      <c r="A5" s="21">
        <v>3</v>
      </c>
      <c r="B5" s="5" t="e">
        <f t="array" ref="B5">INDEX(备料明细表!$B$3:$B$11,MIN(IF(COUNTIF('备料PO分析(自动)'!$B$1:$B4,备料明细表!$B$3:$B$11),4^8,ROW($1:$499))))&amp;""</f>
        <v>#N/A</v>
      </c>
      <c r="C5" s="12" t="e">
        <f>IF(B5="","",VLOOKUP(B5,备料明细表!B:J,9,0))</f>
        <v>#N/A</v>
      </c>
      <c r="D5" s="14" t="e">
        <f>IF(C5="","",COUNTIF(备料明细表!J:J,'备料PO分析(自动)'!C5))</f>
        <v>#N/A</v>
      </c>
      <c r="E5" s="13" t="e">
        <f t="shared" si="0"/>
        <v>#N/A</v>
      </c>
      <c r="F5" s="14" t="e">
        <f t="shared" si="2"/>
        <v>#N/A</v>
      </c>
      <c r="G5" s="14" t="str">
        <f>IFERROR(COUNTIFS(备料明细表!$B:$B,'备料PO分析(自动)'!$B5,备料明细表!$J:$J,'备料PO分析(自动)'!$C5,备料明细表!$P:$P,'备料PO分析(自动)'!G$2)/COUNTIFS(备料明细表!$B:$B,'备料PO分析(自动)'!$B5,备料明细表!$J:$J,'备料PO分析(自动)'!$C5,备料明细表!$P:$P,'备料PO分析(自动)'!G$2),"")</f>
        <v/>
      </c>
      <c r="H5" s="14" t="str">
        <f>IFERROR(COUNTIFS(备料明细表!$B:$B,'备料PO分析(自动)'!$B5,备料明细表!$J:$J,'备料PO分析(自动)'!$C5,备料明细表!$P:$P,'备料PO分析(自动)'!H$2)/COUNTIFS(备料明细表!$B:$B,'备料PO分析(自动)'!$B5,备料明细表!$J:$J,'备料PO分析(自动)'!$C5,备料明细表!$P:$P,'备料PO分析(自动)'!H$2),"")</f>
        <v/>
      </c>
      <c r="I5" s="14" t="str">
        <f>IFERROR(COUNTIFS(备料明细表!$B:$B,'备料PO分析(自动)'!$B5,备料明细表!$J:$J,'备料PO分析(自动)'!$C5,备料明细表!$P:$P,'备料PO分析(自动)'!I$2)/COUNTIFS(备料明细表!$B:$B,'备料PO分析(自动)'!$B5,备料明细表!$J:$J,'备料PO分析(自动)'!$C5,备料明细表!$P:$P,'备料PO分析(自动)'!I$2),"")</f>
        <v/>
      </c>
      <c r="J5" s="14" t="str">
        <f>IFERROR(COUNTIFS(备料明细表!$B:$B,'备料PO分析(自动)'!$B5,备料明细表!$J:$J,'备料PO分析(自动)'!$C5,备料明细表!$P:$P,'备料PO分析(自动)'!J$2)/COUNTIFS(备料明细表!$B:$B,'备料PO分析(自动)'!$B5,备料明细表!$J:$J,'备料PO分析(自动)'!$C5,备料明细表!$P:$P,'备料PO分析(自动)'!J$2),"")</f>
        <v/>
      </c>
      <c r="K5" s="14" t="str">
        <f>IFERROR(COUNTIFS(备料明细表!$B:$B,'备料PO分析(自动)'!$B5,备料明细表!$J:$J,'备料PO分析(自动)'!$C5,备料明细表!$P:$P,'备料PO分析(自动)'!K$2)/COUNTIFS(备料明细表!$B:$B,'备料PO分析(自动)'!$B5,备料明细表!$J:$J,'备料PO分析(自动)'!$C5,备料明细表!$P:$P,'备料PO分析(自动)'!K$2),"")</f>
        <v/>
      </c>
      <c r="L5" s="14" t="str">
        <f>IFERROR(COUNTIFS(备料明细表!$B:$B,'备料PO分析(自动)'!$B5,备料明细表!$J:$J,'备料PO分析(自动)'!$C5,备料明细表!$P:$P,'备料PO分析(自动)'!L$2)/COUNTIFS(备料明细表!$B:$B,'备料PO分析(自动)'!$B5,备料明细表!$J:$J,'备料PO分析(自动)'!$C5,备料明细表!$P:$P,'备料PO分析(自动)'!L$2),"")</f>
        <v/>
      </c>
      <c r="M5" s="12" t="e">
        <f>IF(B5="","",IF(VLOOKUP(B5,备料明细表!B:L,11,0)=0,"",VLOOKUP(B5,备料明细表!B:L,11,0)))</f>
        <v>#N/A</v>
      </c>
      <c r="N5" s="11" t="e">
        <f t="shared" ca="1" si="3"/>
        <v>#N/A</v>
      </c>
      <c r="O5" s="21" t="e">
        <f>IF(VLOOKUP(B5,备料明细表!B:M,12,0)&lt;&gt;"","已点料","未点料")</f>
        <v>#N/A</v>
      </c>
      <c r="P5" s="21" t="e">
        <f t="shared" si="1"/>
        <v>#N/A</v>
      </c>
    </row>
    <row r="6" spans="1:16" s="15" customFormat="1" ht="20.25" customHeight="1" x14ac:dyDescent="0.15">
      <c r="A6" s="21">
        <v>4</v>
      </c>
      <c r="B6" s="5" t="e">
        <f t="array" ref="B6">INDEX(备料明细表!$B$3:$B$11,MIN(IF(COUNTIF('备料PO分析(自动)'!$B$1:$B5,备料明细表!$B$3:$B$11),4^8,ROW($1:$499))))&amp;""</f>
        <v>#N/A</v>
      </c>
      <c r="C6" s="12" t="e">
        <f>IF(B6="","",VLOOKUP(B6,备料明细表!B:J,9,0))</f>
        <v>#N/A</v>
      </c>
      <c r="D6" s="14" t="e">
        <f>IF(C6="","",COUNTIF(备料明细表!J:J,'备料PO分析(自动)'!C6))</f>
        <v>#N/A</v>
      </c>
      <c r="E6" s="13" t="e">
        <f t="shared" si="0"/>
        <v>#N/A</v>
      </c>
      <c r="F6" s="14" t="e">
        <f t="shared" si="2"/>
        <v>#N/A</v>
      </c>
      <c r="G6" s="14" t="str">
        <f>IFERROR(COUNTIFS(备料明细表!$B:$B,'备料PO分析(自动)'!$B6,备料明细表!$J:$J,'备料PO分析(自动)'!$C6,备料明细表!$P:$P,'备料PO分析(自动)'!G$2)/COUNTIFS(备料明细表!$B:$B,'备料PO分析(自动)'!$B6,备料明细表!$J:$J,'备料PO分析(自动)'!$C6,备料明细表!$P:$P,'备料PO分析(自动)'!G$2),"")</f>
        <v/>
      </c>
      <c r="H6" s="14" t="str">
        <f>IFERROR(COUNTIFS(备料明细表!$B:$B,'备料PO分析(自动)'!$B6,备料明细表!$J:$J,'备料PO分析(自动)'!$C6,备料明细表!$P:$P,'备料PO分析(自动)'!H$2)/COUNTIFS(备料明细表!$B:$B,'备料PO分析(自动)'!$B6,备料明细表!$J:$J,'备料PO分析(自动)'!$C6,备料明细表!$P:$P,'备料PO分析(自动)'!H$2),"")</f>
        <v/>
      </c>
      <c r="I6" s="14" t="str">
        <f>IFERROR(COUNTIFS(备料明细表!$B:$B,'备料PO分析(自动)'!$B6,备料明细表!$J:$J,'备料PO分析(自动)'!$C6,备料明细表!$P:$P,'备料PO分析(自动)'!I$2)/COUNTIFS(备料明细表!$B:$B,'备料PO分析(自动)'!$B6,备料明细表!$J:$J,'备料PO分析(自动)'!$C6,备料明细表!$P:$P,'备料PO分析(自动)'!I$2),"")</f>
        <v/>
      </c>
      <c r="J6" s="14" t="str">
        <f>IFERROR(COUNTIFS(备料明细表!$B:$B,'备料PO分析(自动)'!$B6,备料明细表!$J:$J,'备料PO分析(自动)'!$C6,备料明细表!$P:$P,'备料PO分析(自动)'!J$2)/COUNTIFS(备料明细表!$B:$B,'备料PO分析(自动)'!$B6,备料明细表!$J:$J,'备料PO分析(自动)'!$C6,备料明细表!$P:$P,'备料PO分析(自动)'!J$2),"")</f>
        <v/>
      </c>
      <c r="K6" s="14" t="str">
        <f>IFERROR(COUNTIFS(备料明细表!$B:$B,'备料PO分析(自动)'!$B6,备料明细表!$J:$J,'备料PO分析(自动)'!$C6,备料明细表!$P:$P,'备料PO分析(自动)'!K$2)/COUNTIFS(备料明细表!$B:$B,'备料PO分析(自动)'!$B6,备料明细表!$J:$J,'备料PO分析(自动)'!$C6,备料明细表!$P:$P,'备料PO分析(自动)'!K$2),"")</f>
        <v/>
      </c>
      <c r="L6" s="14" t="str">
        <f>IFERROR(COUNTIFS(备料明细表!$B:$B,'备料PO分析(自动)'!$B6,备料明细表!$J:$J,'备料PO分析(自动)'!$C6,备料明细表!$P:$P,'备料PO分析(自动)'!L$2)/COUNTIFS(备料明细表!$B:$B,'备料PO分析(自动)'!$B6,备料明细表!$J:$J,'备料PO分析(自动)'!$C6,备料明细表!$P:$P,'备料PO分析(自动)'!L$2),"")</f>
        <v/>
      </c>
      <c r="M6" s="12" t="e">
        <f>IF(B6="","",IF(VLOOKUP(B6,备料明细表!B:L,11,0)=0,"",VLOOKUP(B6,备料明细表!B:L,11,0)))</f>
        <v>#N/A</v>
      </c>
      <c r="N6" s="11" t="e">
        <f t="shared" ca="1" si="3"/>
        <v>#N/A</v>
      </c>
      <c r="O6" s="21" t="e">
        <f>IF(VLOOKUP(B6,备料明细表!B:M,12,0)&lt;&gt;"","已点料","未点料")</f>
        <v>#N/A</v>
      </c>
      <c r="P6" s="21" t="e">
        <f t="shared" si="1"/>
        <v>#N/A</v>
      </c>
    </row>
    <row r="7" spans="1:16" s="15" customFormat="1" ht="20.25" customHeight="1" x14ac:dyDescent="0.15">
      <c r="A7" s="21">
        <v>5</v>
      </c>
      <c r="B7" s="5" t="e">
        <f t="array" ref="B7">INDEX(备料明细表!$B$3:$B$11,MIN(IF(COUNTIF('备料PO分析(自动)'!$B$1:$B6,备料明细表!$B$3:$B$11),4^8,ROW($1:$499))))&amp;""</f>
        <v>#N/A</v>
      </c>
      <c r="C7" s="12" t="e">
        <f>IF(B7="","",VLOOKUP(B7,备料明细表!B:J,9,0))</f>
        <v>#N/A</v>
      </c>
      <c r="D7" s="14" t="e">
        <f>IF(C7="","",COUNTIF(备料明细表!J:J,'备料PO分析(自动)'!C7))</f>
        <v>#N/A</v>
      </c>
      <c r="E7" s="13" t="e">
        <f t="shared" si="0"/>
        <v>#N/A</v>
      </c>
      <c r="F7" s="14" t="e">
        <f t="shared" si="2"/>
        <v>#N/A</v>
      </c>
      <c r="G7" s="14" t="str">
        <f>IFERROR(COUNTIFS(备料明细表!$B:$B,'备料PO分析(自动)'!$B7,备料明细表!$J:$J,'备料PO分析(自动)'!$C7,备料明细表!$P:$P,'备料PO分析(自动)'!G$2)/COUNTIFS(备料明细表!$B:$B,'备料PO分析(自动)'!$B7,备料明细表!$J:$J,'备料PO分析(自动)'!$C7,备料明细表!$P:$P,'备料PO分析(自动)'!G$2),"")</f>
        <v/>
      </c>
      <c r="H7" s="14" t="str">
        <f>IFERROR(COUNTIFS(备料明细表!$B:$B,'备料PO分析(自动)'!$B7,备料明细表!$J:$J,'备料PO分析(自动)'!$C7,备料明细表!$P:$P,'备料PO分析(自动)'!H$2)/COUNTIFS(备料明细表!$B:$B,'备料PO分析(自动)'!$B7,备料明细表!$J:$J,'备料PO分析(自动)'!$C7,备料明细表!$P:$P,'备料PO分析(自动)'!H$2),"")</f>
        <v/>
      </c>
      <c r="I7" s="14" t="str">
        <f>IFERROR(COUNTIFS(备料明细表!$B:$B,'备料PO分析(自动)'!$B7,备料明细表!$J:$J,'备料PO分析(自动)'!$C7,备料明细表!$P:$P,'备料PO分析(自动)'!I$2)/COUNTIFS(备料明细表!$B:$B,'备料PO分析(自动)'!$B7,备料明细表!$J:$J,'备料PO分析(自动)'!$C7,备料明细表!$P:$P,'备料PO分析(自动)'!I$2),"")</f>
        <v/>
      </c>
      <c r="J7" s="14" t="str">
        <f>IFERROR(COUNTIFS(备料明细表!$B:$B,'备料PO分析(自动)'!$B7,备料明细表!$J:$J,'备料PO分析(自动)'!$C7,备料明细表!$P:$P,'备料PO分析(自动)'!J$2)/COUNTIFS(备料明细表!$B:$B,'备料PO分析(自动)'!$B7,备料明细表!$J:$J,'备料PO分析(自动)'!$C7,备料明细表!$P:$P,'备料PO分析(自动)'!J$2),"")</f>
        <v/>
      </c>
      <c r="K7" s="14" t="str">
        <f>IFERROR(COUNTIFS(备料明细表!$B:$B,'备料PO分析(自动)'!$B7,备料明细表!$J:$J,'备料PO分析(自动)'!$C7,备料明细表!$P:$P,'备料PO分析(自动)'!K$2)/COUNTIFS(备料明细表!$B:$B,'备料PO分析(自动)'!$B7,备料明细表!$J:$J,'备料PO分析(自动)'!$C7,备料明细表!$P:$P,'备料PO分析(自动)'!K$2),"")</f>
        <v/>
      </c>
      <c r="L7" s="14" t="str">
        <f>IFERROR(COUNTIFS(备料明细表!$B:$B,'备料PO分析(自动)'!$B7,备料明细表!$J:$J,'备料PO分析(自动)'!$C7,备料明细表!$P:$P,'备料PO分析(自动)'!L$2)/COUNTIFS(备料明细表!$B:$B,'备料PO分析(自动)'!$B7,备料明细表!$J:$J,'备料PO分析(自动)'!$C7,备料明细表!$P:$P,'备料PO分析(自动)'!L$2),"")</f>
        <v/>
      </c>
      <c r="M7" s="12" t="e">
        <f>IF(B7="","",IF(VLOOKUP(B7,备料明细表!B:L,11,0)=0,"",VLOOKUP(B7,备料明细表!B:L,11,0)))</f>
        <v>#N/A</v>
      </c>
      <c r="N7" s="11" t="e">
        <f t="shared" ca="1" si="3"/>
        <v>#N/A</v>
      </c>
      <c r="O7" s="21" t="e">
        <f>IF(VLOOKUP(B7,备料明细表!B:M,12,0)&lt;&gt;"","已点料","未点料")</f>
        <v>#N/A</v>
      </c>
      <c r="P7" s="21" t="e">
        <f t="shared" si="1"/>
        <v>#N/A</v>
      </c>
    </row>
    <row r="8" spans="1:16" s="15" customFormat="1" ht="20.25" customHeight="1" x14ac:dyDescent="0.15">
      <c r="A8" s="21">
        <v>6</v>
      </c>
      <c r="B8" s="5" t="e">
        <f t="array" ref="B8">INDEX(备料明细表!$B$3:$B$11,MIN(IF(COUNTIF('备料PO分析(自动)'!$B$1:$B7,备料明细表!$B$3:$B$11),4^8,ROW($1:$499))))&amp;""</f>
        <v>#N/A</v>
      </c>
      <c r="C8" s="12" t="e">
        <f>IF(B8="","",VLOOKUP(B8,备料明细表!B:J,9,0))</f>
        <v>#N/A</v>
      </c>
      <c r="D8" s="14" t="e">
        <f>IF(C8="","",COUNTIF(备料明细表!J:J,'备料PO分析(自动)'!C8))</f>
        <v>#N/A</v>
      </c>
      <c r="E8" s="13" t="e">
        <f t="shared" si="0"/>
        <v>#N/A</v>
      </c>
      <c r="F8" s="14" t="e">
        <f t="shared" si="2"/>
        <v>#N/A</v>
      </c>
      <c r="G8" s="14" t="str">
        <f>IFERROR(COUNTIFS(备料明细表!$B:$B,'备料PO分析(自动)'!$B8,备料明细表!$J:$J,'备料PO分析(自动)'!$C8,备料明细表!$P:$P,'备料PO分析(自动)'!G$2)/COUNTIFS(备料明细表!$B:$B,'备料PO分析(自动)'!$B8,备料明细表!$J:$J,'备料PO分析(自动)'!$C8,备料明细表!$P:$P,'备料PO分析(自动)'!G$2),"")</f>
        <v/>
      </c>
      <c r="H8" s="14" t="str">
        <f>IFERROR(COUNTIFS(备料明细表!$B:$B,'备料PO分析(自动)'!$B8,备料明细表!$J:$J,'备料PO分析(自动)'!$C8,备料明细表!$P:$P,'备料PO分析(自动)'!H$2)/COUNTIFS(备料明细表!$B:$B,'备料PO分析(自动)'!$B8,备料明细表!$J:$J,'备料PO分析(自动)'!$C8,备料明细表!$P:$P,'备料PO分析(自动)'!H$2),"")</f>
        <v/>
      </c>
      <c r="I8" s="14" t="str">
        <f>IFERROR(COUNTIFS(备料明细表!$B:$B,'备料PO分析(自动)'!$B8,备料明细表!$J:$J,'备料PO分析(自动)'!$C8,备料明细表!$P:$P,'备料PO分析(自动)'!I$2)/COUNTIFS(备料明细表!$B:$B,'备料PO分析(自动)'!$B8,备料明细表!$J:$J,'备料PO分析(自动)'!$C8,备料明细表!$P:$P,'备料PO分析(自动)'!I$2),"")</f>
        <v/>
      </c>
      <c r="J8" s="14" t="str">
        <f>IFERROR(COUNTIFS(备料明细表!$B:$B,'备料PO分析(自动)'!$B8,备料明细表!$J:$J,'备料PO分析(自动)'!$C8,备料明细表!$P:$P,'备料PO分析(自动)'!J$2)/COUNTIFS(备料明细表!$B:$B,'备料PO分析(自动)'!$B8,备料明细表!$J:$J,'备料PO分析(自动)'!$C8,备料明细表!$P:$P,'备料PO分析(自动)'!J$2),"")</f>
        <v/>
      </c>
      <c r="K8" s="14" t="str">
        <f>IFERROR(COUNTIFS(备料明细表!$B:$B,'备料PO分析(自动)'!$B8,备料明细表!$J:$J,'备料PO分析(自动)'!$C8,备料明细表!$P:$P,'备料PO分析(自动)'!K$2)/COUNTIFS(备料明细表!$B:$B,'备料PO分析(自动)'!$B8,备料明细表!$J:$J,'备料PO分析(自动)'!$C8,备料明细表!$P:$P,'备料PO分析(自动)'!K$2),"")</f>
        <v/>
      </c>
      <c r="L8" s="14" t="str">
        <f>IFERROR(COUNTIFS(备料明细表!$B:$B,'备料PO分析(自动)'!$B8,备料明细表!$J:$J,'备料PO分析(自动)'!$C8,备料明细表!$P:$P,'备料PO分析(自动)'!L$2)/COUNTIFS(备料明细表!$B:$B,'备料PO分析(自动)'!$B8,备料明细表!$J:$J,'备料PO分析(自动)'!$C8,备料明细表!$P:$P,'备料PO分析(自动)'!L$2),"")</f>
        <v/>
      </c>
      <c r="M8" s="12" t="e">
        <f>IF(B8="","",IF(VLOOKUP(B8,备料明细表!B:L,11,0)=0,"",VLOOKUP(B8,备料明细表!B:L,11,0)))</f>
        <v>#N/A</v>
      </c>
      <c r="N8" s="11" t="e">
        <f t="shared" ca="1" si="3"/>
        <v>#N/A</v>
      </c>
      <c r="O8" s="21" t="e">
        <f>IF(VLOOKUP(B8,备料明细表!B:M,12,0)&lt;&gt;"","已点料","未点料")</f>
        <v>#N/A</v>
      </c>
      <c r="P8" s="21" t="e">
        <f t="shared" si="1"/>
        <v>#N/A</v>
      </c>
    </row>
    <row r="9" spans="1:16" s="15" customFormat="1" ht="20.25" customHeight="1" x14ac:dyDescent="0.15">
      <c r="A9" s="21">
        <v>7</v>
      </c>
      <c r="B9" s="5" t="e">
        <f t="array" ref="B9">INDEX(备料明细表!$B$3:$B$11,MIN(IF(COUNTIF('备料PO分析(自动)'!$B$1:$B8,备料明细表!$B$3:$B$11),4^8,ROW($1:$499))))&amp;""</f>
        <v>#N/A</v>
      </c>
      <c r="C9" s="12" t="e">
        <f>IF(B9="","",VLOOKUP(B9,备料明细表!B:J,9,0))</f>
        <v>#N/A</v>
      </c>
      <c r="D9" s="14" t="e">
        <f>IF(C9="","",COUNTIF(备料明细表!J:J,'备料PO分析(自动)'!C9))</f>
        <v>#N/A</v>
      </c>
      <c r="E9" s="13" t="e">
        <f t="shared" si="0"/>
        <v>#N/A</v>
      </c>
      <c r="F9" s="14" t="e">
        <f t="shared" si="2"/>
        <v>#N/A</v>
      </c>
      <c r="G9" s="14" t="str">
        <f>IFERROR(COUNTIFS(备料明细表!$B:$B,'备料PO分析(自动)'!$B9,备料明细表!$J:$J,'备料PO分析(自动)'!$C9,备料明细表!$P:$P,'备料PO分析(自动)'!G$2)/COUNTIFS(备料明细表!$B:$B,'备料PO分析(自动)'!$B9,备料明细表!$J:$J,'备料PO分析(自动)'!$C9,备料明细表!$P:$P,'备料PO分析(自动)'!G$2),"")</f>
        <v/>
      </c>
      <c r="H9" s="14" t="str">
        <f>IFERROR(COUNTIFS(备料明细表!$B:$B,'备料PO分析(自动)'!$B9,备料明细表!$J:$J,'备料PO分析(自动)'!$C9,备料明细表!$P:$P,'备料PO分析(自动)'!H$2)/COUNTIFS(备料明细表!$B:$B,'备料PO分析(自动)'!$B9,备料明细表!$J:$J,'备料PO分析(自动)'!$C9,备料明细表!$P:$P,'备料PO分析(自动)'!H$2),"")</f>
        <v/>
      </c>
      <c r="I9" s="14" t="str">
        <f>IFERROR(COUNTIFS(备料明细表!$B:$B,'备料PO分析(自动)'!$B9,备料明细表!$J:$J,'备料PO分析(自动)'!$C9,备料明细表!$P:$P,'备料PO分析(自动)'!I$2)/COUNTIFS(备料明细表!$B:$B,'备料PO分析(自动)'!$B9,备料明细表!$J:$J,'备料PO分析(自动)'!$C9,备料明细表!$P:$P,'备料PO分析(自动)'!I$2),"")</f>
        <v/>
      </c>
      <c r="J9" s="14" t="str">
        <f>IFERROR(COUNTIFS(备料明细表!$B:$B,'备料PO分析(自动)'!$B9,备料明细表!$J:$J,'备料PO分析(自动)'!$C9,备料明细表!$P:$P,'备料PO分析(自动)'!J$2)/COUNTIFS(备料明细表!$B:$B,'备料PO分析(自动)'!$B9,备料明细表!$J:$J,'备料PO分析(自动)'!$C9,备料明细表!$P:$P,'备料PO分析(自动)'!J$2),"")</f>
        <v/>
      </c>
      <c r="K9" s="14" t="str">
        <f>IFERROR(COUNTIFS(备料明细表!$B:$B,'备料PO分析(自动)'!$B9,备料明细表!$J:$J,'备料PO分析(自动)'!$C9,备料明细表!$P:$P,'备料PO分析(自动)'!K$2)/COUNTIFS(备料明细表!$B:$B,'备料PO分析(自动)'!$B9,备料明细表!$J:$J,'备料PO分析(自动)'!$C9,备料明细表!$P:$P,'备料PO分析(自动)'!K$2),"")</f>
        <v/>
      </c>
      <c r="L9" s="14" t="str">
        <f>IFERROR(COUNTIFS(备料明细表!$B:$B,'备料PO分析(自动)'!$B9,备料明细表!$J:$J,'备料PO分析(自动)'!$C9,备料明细表!$P:$P,'备料PO分析(自动)'!L$2)/COUNTIFS(备料明细表!$B:$B,'备料PO分析(自动)'!$B9,备料明细表!$J:$J,'备料PO分析(自动)'!$C9,备料明细表!$P:$P,'备料PO分析(自动)'!L$2),"")</f>
        <v/>
      </c>
      <c r="M9" s="12" t="e">
        <f>IF(B9="","",IF(VLOOKUP(B9,备料明细表!B:L,11,0)=0,"",VLOOKUP(B9,备料明细表!B:L,11,0)))</f>
        <v>#N/A</v>
      </c>
      <c r="N9" s="11" t="e">
        <f t="shared" ca="1" si="3"/>
        <v>#N/A</v>
      </c>
      <c r="O9" s="21" t="e">
        <f>IF(VLOOKUP(B9,备料明细表!B:M,12,0)&lt;&gt;"","已点料","未点料")</f>
        <v>#N/A</v>
      </c>
      <c r="P9" s="21" t="e">
        <f t="shared" si="1"/>
        <v>#N/A</v>
      </c>
    </row>
    <row r="10" spans="1:16" s="15" customFormat="1" ht="20.25" customHeight="1" x14ac:dyDescent="0.15">
      <c r="A10" s="21">
        <v>8</v>
      </c>
      <c r="B10" s="5" t="e">
        <f t="array" ref="B10">INDEX(备料明细表!$B$3:$B$11,MIN(IF(COUNTIF('备料PO分析(自动)'!$B$1:$B9,备料明细表!$B$3:$B$11),4^8,ROW($1:$499))))&amp;""</f>
        <v>#N/A</v>
      </c>
      <c r="C10" s="12" t="e">
        <f>IF(B10="","",VLOOKUP(B10,备料明细表!B:J,9,0))</f>
        <v>#N/A</v>
      </c>
      <c r="D10" s="14" t="e">
        <f>IF(C10="","",COUNTIF(备料明细表!J:J,'备料PO分析(自动)'!C10))</f>
        <v>#N/A</v>
      </c>
      <c r="E10" s="13" t="e">
        <f t="shared" si="0"/>
        <v>#N/A</v>
      </c>
      <c r="F10" s="14" t="e">
        <f t="shared" si="2"/>
        <v>#N/A</v>
      </c>
      <c r="G10" s="14" t="str">
        <f>IFERROR(COUNTIFS(备料明细表!$B:$B,'备料PO分析(自动)'!$B10,备料明细表!$J:$J,'备料PO分析(自动)'!$C10,备料明细表!$P:$P,'备料PO分析(自动)'!G$2)/COUNTIFS(备料明细表!$B:$B,'备料PO分析(自动)'!$B10,备料明细表!$J:$J,'备料PO分析(自动)'!$C10,备料明细表!$P:$P,'备料PO分析(自动)'!G$2),"")</f>
        <v/>
      </c>
      <c r="H10" s="14" t="str">
        <f>IFERROR(COUNTIFS(备料明细表!$B:$B,'备料PO分析(自动)'!$B10,备料明细表!$J:$J,'备料PO分析(自动)'!$C10,备料明细表!$P:$P,'备料PO分析(自动)'!H$2)/COUNTIFS(备料明细表!$B:$B,'备料PO分析(自动)'!$B10,备料明细表!$J:$J,'备料PO分析(自动)'!$C10,备料明细表!$P:$P,'备料PO分析(自动)'!H$2),"")</f>
        <v/>
      </c>
      <c r="I10" s="14" t="str">
        <f>IFERROR(COUNTIFS(备料明细表!$B:$B,'备料PO分析(自动)'!$B10,备料明细表!$J:$J,'备料PO分析(自动)'!$C10,备料明细表!$P:$P,'备料PO分析(自动)'!I$2)/COUNTIFS(备料明细表!$B:$B,'备料PO分析(自动)'!$B10,备料明细表!$J:$J,'备料PO分析(自动)'!$C10,备料明细表!$P:$P,'备料PO分析(自动)'!I$2),"")</f>
        <v/>
      </c>
      <c r="J10" s="14" t="str">
        <f>IFERROR(COUNTIFS(备料明细表!$B:$B,'备料PO分析(自动)'!$B10,备料明细表!$J:$J,'备料PO分析(自动)'!$C10,备料明细表!$P:$P,'备料PO分析(自动)'!J$2)/COUNTIFS(备料明细表!$B:$B,'备料PO分析(自动)'!$B10,备料明细表!$J:$J,'备料PO分析(自动)'!$C10,备料明细表!$P:$P,'备料PO分析(自动)'!J$2),"")</f>
        <v/>
      </c>
      <c r="K10" s="14" t="str">
        <f>IFERROR(COUNTIFS(备料明细表!$B:$B,'备料PO分析(自动)'!$B10,备料明细表!$J:$J,'备料PO分析(自动)'!$C10,备料明细表!$P:$P,'备料PO分析(自动)'!K$2)/COUNTIFS(备料明细表!$B:$B,'备料PO分析(自动)'!$B10,备料明细表!$J:$J,'备料PO分析(自动)'!$C10,备料明细表!$P:$P,'备料PO分析(自动)'!K$2),"")</f>
        <v/>
      </c>
      <c r="L10" s="14" t="str">
        <f>IFERROR(COUNTIFS(备料明细表!$B:$B,'备料PO分析(自动)'!$B10,备料明细表!$J:$J,'备料PO分析(自动)'!$C10,备料明细表!$P:$P,'备料PO分析(自动)'!L$2)/COUNTIFS(备料明细表!$B:$B,'备料PO分析(自动)'!$B10,备料明细表!$J:$J,'备料PO分析(自动)'!$C10,备料明细表!$P:$P,'备料PO分析(自动)'!L$2),"")</f>
        <v/>
      </c>
      <c r="M10" s="12" t="e">
        <f>IF(B10="","",IF(VLOOKUP(B10,备料明细表!B:L,11,0)=0,"",VLOOKUP(B10,备料明细表!B:L,11,0)))</f>
        <v>#N/A</v>
      </c>
      <c r="N10" s="11" t="e">
        <f t="shared" ca="1" si="3"/>
        <v>#N/A</v>
      </c>
      <c r="O10" s="21" t="e">
        <f>IF(VLOOKUP(B10,备料明细表!B:M,12,0)&lt;&gt;"","已点料","未点料")</f>
        <v>#N/A</v>
      </c>
      <c r="P10" s="21" t="e">
        <f t="shared" si="1"/>
        <v>#N/A</v>
      </c>
    </row>
    <row r="11" spans="1:16" s="15" customFormat="1" ht="20.25" customHeight="1" x14ac:dyDescent="0.15">
      <c r="A11" s="21">
        <v>9</v>
      </c>
      <c r="B11" s="5" t="e">
        <f t="array" ref="B11">INDEX(备料明细表!$B$3:$B$11,MIN(IF(COUNTIF('备料PO分析(自动)'!$B$1:$B10,备料明细表!$B$3:$B$11),4^8,ROW($1:$499))))&amp;""</f>
        <v>#N/A</v>
      </c>
      <c r="C11" s="12" t="e">
        <f>IF(B11="","",VLOOKUP(B11,备料明细表!B:J,9,0))</f>
        <v>#N/A</v>
      </c>
      <c r="D11" s="14" t="e">
        <f>IF(C11="","",COUNTIF(备料明细表!J:J,'备料PO分析(自动)'!C11))</f>
        <v>#N/A</v>
      </c>
      <c r="E11" s="13" t="e">
        <f t="shared" si="0"/>
        <v>#N/A</v>
      </c>
      <c r="F11" s="14" t="e">
        <f t="shared" si="2"/>
        <v>#N/A</v>
      </c>
      <c r="G11" s="14" t="str">
        <f>IFERROR(COUNTIFS(备料明细表!$B:$B,'备料PO分析(自动)'!$B11,备料明细表!$J:$J,'备料PO分析(自动)'!$C11,备料明细表!$P:$P,'备料PO分析(自动)'!G$2)/COUNTIFS(备料明细表!$B:$B,'备料PO分析(自动)'!$B11,备料明细表!$J:$J,'备料PO分析(自动)'!$C11,备料明细表!$P:$P,'备料PO分析(自动)'!G$2),"")</f>
        <v/>
      </c>
      <c r="H11" s="14" t="str">
        <f>IFERROR(COUNTIFS(备料明细表!$B:$B,'备料PO分析(自动)'!$B11,备料明细表!$J:$J,'备料PO分析(自动)'!$C11,备料明细表!$P:$P,'备料PO分析(自动)'!H$2)/COUNTIFS(备料明细表!$B:$B,'备料PO分析(自动)'!$B11,备料明细表!$J:$J,'备料PO分析(自动)'!$C11,备料明细表!$P:$P,'备料PO分析(自动)'!H$2),"")</f>
        <v/>
      </c>
      <c r="I11" s="14" t="str">
        <f>IFERROR(COUNTIFS(备料明细表!$B:$B,'备料PO分析(自动)'!$B11,备料明细表!$J:$J,'备料PO分析(自动)'!$C11,备料明细表!$P:$P,'备料PO分析(自动)'!I$2)/COUNTIFS(备料明细表!$B:$B,'备料PO分析(自动)'!$B11,备料明细表!$J:$J,'备料PO分析(自动)'!$C11,备料明细表!$P:$P,'备料PO分析(自动)'!I$2),"")</f>
        <v/>
      </c>
      <c r="J11" s="14" t="str">
        <f>IFERROR(COUNTIFS(备料明细表!$B:$B,'备料PO分析(自动)'!$B11,备料明细表!$J:$J,'备料PO分析(自动)'!$C11,备料明细表!$P:$P,'备料PO分析(自动)'!J$2)/COUNTIFS(备料明细表!$B:$B,'备料PO分析(自动)'!$B11,备料明细表!$J:$J,'备料PO分析(自动)'!$C11,备料明细表!$P:$P,'备料PO分析(自动)'!J$2),"")</f>
        <v/>
      </c>
      <c r="K11" s="14" t="str">
        <f>IFERROR(COUNTIFS(备料明细表!$B:$B,'备料PO分析(自动)'!$B11,备料明细表!$J:$J,'备料PO分析(自动)'!$C11,备料明细表!$P:$P,'备料PO分析(自动)'!K$2)/COUNTIFS(备料明细表!$B:$B,'备料PO分析(自动)'!$B11,备料明细表!$J:$J,'备料PO分析(自动)'!$C11,备料明细表!$P:$P,'备料PO分析(自动)'!K$2),"")</f>
        <v/>
      </c>
      <c r="L11" s="14" t="str">
        <f>IFERROR(COUNTIFS(备料明细表!$B:$B,'备料PO分析(自动)'!$B11,备料明细表!$J:$J,'备料PO分析(自动)'!$C11,备料明细表!$P:$P,'备料PO分析(自动)'!L$2)/COUNTIFS(备料明细表!$B:$B,'备料PO分析(自动)'!$B11,备料明细表!$J:$J,'备料PO分析(自动)'!$C11,备料明细表!$P:$P,'备料PO分析(自动)'!L$2),"")</f>
        <v/>
      </c>
      <c r="M11" s="12" t="e">
        <f>IF(B11="","",IF(VLOOKUP(B11,备料明细表!B:L,11,0)=0,"",VLOOKUP(B11,备料明细表!B:L,11,0)))</f>
        <v>#N/A</v>
      </c>
      <c r="N11" s="11" t="e">
        <f t="shared" ca="1" si="3"/>
        <v>#N/A</v>
      </c>
      <c r="O11" s="21" t="e">
        <f>IF(VLOOKUP(B11,备料明细表!B:M,12,0)&lt;&gt;"","已点料","未点料")</f>
        <v>#N/A</v>
      </c>
      <c r="P11" s="21" t="e">
        <f t="shared" si="1"/>
        <v>#N/A</v>
      </c>
    </row>
    <row r="12" spans="1:16" s="15" customFormat="1" ht="20.25" customHeight="1" x14ac:dyDescent="0.15">
      <c r="A12" s="21">
        <v>10</v>
      </c>
      <c r="B12" s="5" t="e">
        <f t="array" ref="B12">INDEX(备料明细表!$B$3:$B$11,MIN(IF(COUNTIF('备料PO分析(自动)'!$B$1:$B11,备料明细表!$B$3:$B$11),4^8,ROW($1:$499))))&amp;""</f>
        <v>#N/A</v>
      </c>
      <c r="C12" s="12" t="e">
        <f>IF(B12="","",VLOOKUP(B12,备料明细表!B:J,9,0))</f>
        <v>#N/A</v>
      </c>
      <c r="D12" s="14" t="e">
        <f>IF(C12="","",COUNTIF(备料明细表!J:J,'备料PO分析(自动)'!C12))</f>
        <v>#N/A</v>
      </c>
      <c r="E12" s="13" t="e">
        <f t="shared" si="0"/>
        <v>#N/A</v>
      </c>
      <c r="F12" s="14" t="e">
        <f t="shared" si="2"/>
        <v>#N/A</v>
      </c>
      <c r="G12" s="14" t="str">
        <f>IFERROR(COUNTIFS(备料明细表!$B:$B,'备料PO分析(自动)'!$B12,备料明细表!$J:$J,'备料PO分析(自动)'!$C12,备料明细表!$P:$P,'备料PO分析(自动)'!G$2)/COUNTIFS(备料明细表!$B:$B,'备料PO分析(自动)'!$B12,备料明细表!$J:$J,'备料PO分析(自动)'!$C12,备料明细表!$P:$P,'备料PO分析(自动)'!G$2),"")</f>
        <v/>
      </c>
      <c r="H12" s="14" t="str">
        <f>IFERROR(COUNTIFS(备料明细表!$B:$B,'备料PO分析(自动)'!$B12,备料明细表!$J:$J,'备料PO分析(自动)'!$C12,备料明细表!$P:$P,'备料PO分析(自动)'!H$2)/COUNTIFS(备料明细表!$B:$B,'备料PO分析(自动)'!$B12,备料明细表!$J:$J,'备料PO分析(自动)'!$C12,备料明细表!$P:$P,'备料PO分析(自动)'!H$2),"")</f>
        <v/>
      </c>
      <c r="I12" s="14" t="str">
        <f>IFERROR(COUNTIFS(备料明细表!$B:$B,'备料PO分析(自动)'!$B12,备料明细表!$J:$J,'备料PO分析(自动)'!$C12,备料明细表!$P:$P,'备料PO分析(自动)'!I$2)/COUNTIFS(备料明细表!$B:$B,'备料PO分析(自动)'!$B12,备料明细表!$J:$J,'备料PO分析(自动)'!$C12,备料明细表!$P:$P,'备料PO分析(自动)'!I$2),"")</f>
        <v/>
      </c>
      <c r="J12" s="14" t="str">
        <f>IFERROR(COUNTIFS(备料明细表!$B:$B,'备料PO分析(自动)'!$B12,备料明细表!$J:$J,'备料PO分析(自动)'!$C12,备料明细表!$P:$P,'备料PO分析(自动)'!J$2)/COUNTIFS(备料明细表!$B:$B,'备料PO分析(自动)'!$B12,备料明细表!$J:$J,'备料PO分析(自动)'!$C12,备料明细表!$P:$P,'备料PO分析(自动)'!J$2),"")</f>
        <v/>
      </c>
      <c r="K12" s="14" t="str">
        <f>IFERROR(COUNTIFS(备料明细表!$B:$B,'备料PO分析(自动)'!$B12,备料明细表!$J:$J,'备料PO分析(自动)'!$C12,备料明细表!$P:$P,'备料PO分析(自动)'!K$2)/COUNTIFS(备料明细表!$B:$B,'备料PO分析(自动)'!$B12,备料明细表!$J:$J,'备料PO分析(自动)'!$C12,备料明细表!$P:$P,'备料PO分析(自动)'!K$2),"")</f>
        <v/>
      </c>
      <c r="L12" s="14" t="str">
        <f>IFERROR(COUNTIFS(备料明细表!$B:$B,'备料PO分析(自动)'!$B12,备料明细表!$J:$J,'备料PO分析(自动)'!$C12,备料明细表!$P:$P,'备料PO分析(自动)'!L$2)/COUNTIFS(备料明细表!$B:$B,'备料PO分析(自动)'!$B12,备料明细表!$J:$J,'备料PO分析(自动)'!$C12,备料明细表!$P:$P,'备料PO分析(自动)'!L$2),"")</f>
        <v/>
      </c>
      <c r="M12" s="12" t="e">
        <f>IF(B12="","",IF(VLOOKUP(B12,备料明细表!B:L,11,0)=0,"",VLOOKUP(B12,备料明细表!B:L,11,0)))</f>
        <v>#N/A</v>
      </c>
      <c r="N12" s="11" t="e">
        <f t="shared" ca="1" si="3"/>
        <v>#N/A</v>
      </c>
      <c r="O12" s="21" t="e">
        <f>IF(VLOOKUP(B12,备料明细表!B:M,12,0)&lt;&gt;"","已点料","未点料")</f>
        <v>#N/A</v>
      </c>
      <c r="P12" s="21" t="e">
        <f t="shared" si="1"/>
        <v>#N/A</v>
      </c>
    </row>
    <row r="13" spans="1:16" s="15" customFormat="1" ht="20.25" customHeight="1" x14ac:dyDescent="0.15">
      <c r="A13" s="21">
        <v>11</v>
      </c>
      <c r="B13" s="5" t="e">
        <f t="array" ref="B13">INDEX(备料明细表!$B$3:$B$11,MIN(IF(COUNTIF('备料PO分析(自动)'!$B$1:$B12,备料明细表!$B$3:$B$11),4^8,ROW($1:$499))))&amp;""</f>
        <v>#N/A</v>
      </c>
      <c r="C13" s="12" t="e">
        <f>IF(B13="","",VLOOKUP(B13,备料明细表!B:J,9,0))</f>
        <v>#N/A</v>
      </c>
      <c r="D13" s="14" t="e">
        <f>IF(C13="","",COUNTIF(备料明细表!J:J,'备料PO分析(自动)'!C13))</f>
        <v>#N/A</v>
      </c>
      <c r="E13" s="13" t="e">
        <f t="shared" si="0"/>
        <v>#N/A</v>
      </c>
      <c r="F13" s="14" t="e">
        <f t="shared" si="2"/>
        <v>#N/A</v>
      </c>
      <c r="G13" s="14" t="str">
        <f>IFERROR(COUNTIFS(备料明细表!$B:$B,'备料PO分析(自动)'!$B13,备料明细表!$J:$J,'备料PO分析(自动)'!$C13,备料明细表!$P:$P,'备料PO分析(自动)'!G$2)/COUNTIFS(备料明细表!$B:$B,'备料PO分析(自动)'!$B13,备料明细表!$J:$J,'备料PO分析(自动)'!$C13,备料明细表!$P:$P,'备料PO分析(自动)'!G$2),"")</f>
        <v/>
      </c>
      <c r="H13" s="14" t="str">
        <f>IFERROR(COUNTIFS(备料明细表!$B:$B,'备料PO分析(自动)'!$B13,备料明细表!$J:$J,'备料PO分析(自动)'!$C13,备料明细表!$P:$P,'备料PO分析(自动)'!H$2)/COUNTIFS(备料明细表!$B:$B,'备料PO分析(自动)'!$B13,备料明细表!$J:$J,'备料PO分析(自动)'!$C13,备料明细表!$P:$P,'备料PO分析(自动)'!H$2),"")</f>
        <v/>
      </c>
      <c r="I13" s="14" t="str">
        <f>IFERROR(COUNTIFS(备料明细表!$B:$B,'备料PO分析(自动)'!$B13,备料明细表!$J:$J,'备料PO分析(自动)'!$C13,备料明细表!$P:$P,'备料PO分析(自动)'!I$2)/COUNTIFS(备料明细表!$B:$B,'备料PO分析(自动)'!$B13,备料明细表!$J:$J,'备料PO分析(自动)'!$C13,备料明细表!$P:$P,'备料PO分析(自动)'!I$2),"")</f>
        <v/>
      </c>
      <c r="J13" s="14" t="str">
        <f>IFERROR(COUNTIFS(备料明细表!$B:$B,'备料PO分析(自动)'!$B13,备料明细表!$J:$J,'备料PO分析(自动)'!$C13,备料明细表!$P:$P,'备料PO分析(自动)'!J$2)/COUNTIFS(备料明细表!$B:$B,'备料PO分析(自动)'!$B13,备料明细表!$J:$J,'备料PO分析(自动)'!$C13,备料明细表!$P:$P,'备料PO分析(自动)'!J$2),"")</f>
        <v/>
      </c>
      <c r="K13" s="14" t="str">
        <f>IFERROR(COUNTIFS(备料明细表!$B:$B,'备料PO分析(自动)'!$B13,备料明细表!$J:$J,'备料PO分析(自动)'!$C13,备料明细表!$P:$P,'备料PO分析(自动)'!K$2)/COUNTIFS(备料明细表!$B:$B,'备料PO分析(自动)'!$B13,备料明细表!$J:$J,'备料PO分析(自动)'!$C13,备料明细表!$P:$P,'备料PO分析(自动)'!K$2),"")</f>
        <v/>
      </c>
      <c r="L13" s="14" t="str">
        <f>IFERROR(COUNTIFS(备料明细表!$B:$B,'备料PO分析(自动)'!$B13,备料明细表!$J:$J,'备料PO分析(自动)'!$C13,备料明细表!$P:$P,'备料PO分析(自动)'!L$2)/COUNTIFS(备料明细表!$B:$B,'备料PO分析(自动)'!$B13,备料明细表!$J:$J,'备料PO分析(自动)'!$C13,备料明细表!$P:$P,'备料PO分析(自动)'!L$2),"")</f>
        <v/>
      </c>
      <c r="M13" s="12" t="e">
        <f>IF(B13="","",IF(VLOOKUP(B13,备料明细表!B:L,11,0)=0,"",VLOOKUP(B13,备料明细表!B:L,11,0)))</f>
        <v>#N/A</v>
      </c>
      <c r="N13" s="11" t="e">
        <f t="shared" ca="1" si="3"/>
        <v>#N/A</v>
      </c>
      <c r="O13" s="21" t="e">
        <f>IF(VLOOKUP(B13,备料明细表!B:M,12,0)&lt;&gt;"","已点料","未点料")</f>
        <v>#N/A</v>
      </c>
      <c r="P13" s="21" t="e">
        <f t="shared" si="1"/>
        <v>#N/A</v>
      </c>
    </row>
    <row r="14" spans="1:16" s="15" customFormat="1" ht="20.25" customHeight="1" x14ac:dyDescent="0.15">
      <c r="A14" s="21">
        <v>12</v>
      </c>
      <c r="B14" s="5" t="e">
        <f t="array" ref="B14">INDEX(备料明细表!$B$3:$B$11,MIN(IF(COUNTIF('备料PO分析(自动)'!$B$1:$B13,备料明细表!$B$3:$B$11),4^8,ROW($1:$499))))&amp;""</f>
        <v>#N/A</v>
      </c>
      <c r="C14" s="12" t="e">
        <f>IF(B14="","",VLOOKUP(B14,备料明细表!B:J,9,0))</f>
        <v>#N/A</v>
      </c>
      <c r="D14" s="14" t="e">
        <f>IF(C14="","",COUNTIF(备料明细表!J:J,'备料PO分析(自动)'!C14))</f>
        <v>#N/A</v>
      </c>
      <c r="E14" s="13" t="e">
        <f t="shared" si="0"/>
        <v>#N/A</v>
      </c>
      <c r="F14" s="14" t="e">
        <f t="shared" si="2"/>
        <v>#N/A</v>
      </c>
      <c r="G14" s="14" t="str">
        <f>IFERROR(COUNTIFS(备料明细表!$B:$B,'备料PO分析(自动)'!$B14,备料明细表!$J:$J,'备料PO分析(自动)'!$C14,备料明细表!$P:$P,'备料PO分析(自动)'!G$2)/COUNTIFS(备料明细表!$B:$B,'备料PO分析(自动)'!$B14,备料明细表!$J:$J,'备料PO分析(自动)'!$C14,备料明细表!$P:$P,'备料PO分析(自动)'!G$2),"")</f>
        <v/>
      </c>
      <c r="H14" s="14" t="str">
        <f>IFERROR(COUNTIFS(备料明细表!$B:$B,'备料PO分析(自动)'!$B14,备料明细表!$J:$J,'备料PO分析(自动)'!$C14,备料明细表!$P:$P,'备料PO分析(自动)'!H$2)/COUNTIFS(备料明细表!$B:$B,'备料PO分析(自动)'!$B14,备料明细表!$J:$J,'备料PO分析(自动)'!$C14,备料明细表!$P:$P,'备料PO分析(自动)'!H$2),"")</f>
        <v/>
      </c>
      <c r="I14" s="14" t="str">
        <f>IFERROR(COUNTIFS(备料明细表!$B:$B,'备料PO分析(自动)'!$B14,备料明细表!$J:$J,'备料PO分析(自动)'!$C14,备料明细表!$P:$P,'备料PO分析(自动)'!I$2)/COUNTIFS(备料明细表!$B:$B,'备料PO分析(自动)'!$B14,备料明细表!$J:$J,'备料PO分析(自动)'!$C14,备料明细表!$P:$P,'备料PO分析(自动)'!I$2),"")</f>
        <v/>
      </c>
      <c r="J14" s="14" t="str">
        <f>IFERROR(COUNTIFS(备料明细表!$B:$B,'备料PO分析(自动)'!$B14,备料明细表!$J:$J,'备料PO分析(自动)'!$C14,备料明细表!$P:$P,'备料PO分析(自动)'!J$2)/COUNTIFS(备料明细表!$B:$B,'备料PO分析(自动)'!$B14,备料明细表!$J:$J,'备料PO分析(自动)'!$C14,备料明细表!$P:$P,'备料PO分析(自动)'!J$2),"")</f>
        <v/>
      </c>
      <c r="K14" s="14" t="str">
        <f>IFERROR(COUNTIFS(备料明细表!$B:$B,'备料PO分析(自动)'!$B14,备料明细表!$J:$J,'备料PO分析(自动)'!$C14,备料明细表!$P:$P,'备料PO分析(自动)'!K$2)/COUNTIFS(备料明细表!$B:$B,'备料PO分析(自动)'!$B14,备料明细表!$J:$J,'备料PO分析(自动)'!$C14,备料明细表!$P:$P,'备料PO分析(自动)'!K$2),"")</f>
        <v/>
      </c>
      <c r="L14" s="14" t="str">
        <f>IFERROR(COUNTIFS(备料明细表!$B:$B,'备料PO分析(自动)'!$B14,备料明细表!$J:$J,'备料PO分析(自动)'!$C14,备料明细表!$P:$P,'备料PO分析(自动)'!L$2)/COUNTIFS(备料明细表!$B:$B,'备料PO分析(自动)'!$B14,备料明细表!$J:$J,'备料PO分析(自动)'!$C14,备料明细表!$P:$P,'备料PO分析(自动)'!L$2),"")</f>
        <v/>
      </c>
      <c r="M14" s="12" t="e">
        <f>IF(B14="","",IF(VLOOKUP(B14,备料明细表!B:L,11,0)=0,"",VLOOKUP(B14,备料明细表!B:L,11,0)))</f>
        <v>#N/A</v>
      </c>
      <c r="N14" s="11" t="e">
        <f t="shared" ca="1" si="3"/>
        <v>#N/A</v>
      </c>
      <c r="O14" s="21" t="e">
        <f>IF(VLOOKUP(B14,备料明细表!B:M,12,0)&lt;&gt;"","已点料","未点料")</f>
        <v>#N/A</v>
      </c>
      <c r="P14" s="21" t="e">
        <f t="shared" si="1"/>
        <v>#N/A</v>
      </c>
    </row>
    <row r="15" spans="1:16" s="15" customFormat="1" ht="20.25" customHeight="1" x14ac:dyDescent="0.15">
      <c r="A15" s="21">
        <v>13</v>
      </c>
      <c r="B15" s="5" t="e">
        <f t="array" ref="B15">INDEX(备料明细表!$B$3:$B$11,MIN(IF(COUNTIF('备料PO分析(自动)'!$B$1:$B14,备料明细表!$B$3:$B$11),4^8,ROW($1:$499))))&amp;""</f>
        <v>#N/A</v>
      </c>
      <c r="C15" s="12" t="e">
        <f>IF(B15="","",VLOOKUP(B15,备料明细表!B:J,9,0))</f>
        <v>#N/A</v>
      </c>
      <c r="D15" s="14" t="e">
        <f>IF(C15="","",COUNTIF(备料明细表!J:J,'备料PO分析(自动)'!C15))</f>
        <v>#N/A</v>
      </c>
      <c r="E15" s="13" t="e">
        <f t="shared" si="0"/>
        <v>#N/A</v>
      </c>
      <c r="F15" s="14" t="e">
        <f t="shared" si="2"/>
        <v>#N/A</v>
      </c>
      <c r="G15" s="14" t="str">
        <f>IFERROR(COUNTIFS(备料明细表!$B:$B,'备料PO分析(自动)'!$B15,备料明细表!$J:$J,'备料PO分析(自动)'!$C15,备料明细表!$P:$P,'备料PO分析(自动)'!G$2)/COUNTIFS(备料明细表!$B:$B,'备料PO分析(自动)'!$B15,备料明细表!$J:$J,'备料PO分析(自动)'!$C15,备料明细表!$P:$P,'备料PO分析(自动)'!G$2),"")</f>
        <v/>
      </c>
      <c r="H15" s="14" t="str">
        <f>IFERROR(COUNTIFS(备料明细表!$B:$B,'备料PO分析(自动)'!$B15,备料明细表!$J:$J,'备料PO分析(自动)'!$C15,备料明细表!$P:$P,'备料PO分析(自动)'!H$2)/COUNTIFS(备料明细表!$B:$B,'备料PO分析(自动)'!$B15,备料明细表!$J:$J,'备料PO分析(自动)'!$C15,备料明细表!$P:$P,'备料PO分析(自动)'!H$2),"")</f>
        <v/>
      </c>
      <c r="I15" s="14" t="str">
        <f>IFERROR(COUNTIFS(备料明细表!$B:$B,'备料PO分析(自动)'!$B15,备料明细表!$J:$J,'备料PO分析(自动)'!$C15,备料明细表!$P:$P,'备料PO分析(自动)'!I$2)/COUNTIFS(备料明细表!$B:$B,'备料PO分析(自动)'!$B15,备料明细表!$J:$J,'备料PO分析(自动)'!$C15,备料明细表!$P:$P,'备料PO分析(自动)'!I$2),"")</f>
        <v/>
      </c>
      <c r="J15" s="14" t="str">
        <f>IFERROR(COUNTIFS(备料明细表!$B:$B,'备料PO分析(自动)'!$B15,备料明细表!$J:$J,'备料PO分析(自动)'!$C15,备料明细表!$P:$P,'备料PO分析(自动)'!J$2)/COUNTIFS(备料明细表!$B:$B,'备料PO分析(自动)'!$B15,备料明细表!$J:$J,'备料PO分析(自动)'!$C15,备料明细表!$P:$P,'备料PO分析(自动)'!J$2),"")</f>
        <v/>
      </c>
      <c r="K15" s="14" t="str">
        <f>IFERROR(COUNTIFS(备料明细表!$B:$B,'备料PO分析(自动)'!$B15,备料明细表!$J:$J,'备料PO分析(自动)'!$C15,备料明细表!$P:$P,'备料PO分析(自动)'!K$2)/COUNTIFS(备料明细表!$B:$B,'备料PO分析(自动)'!$B15,备料明细表!$J:$J,'备料PO分析(自动)'!$C15,备料明细表!$P:$P,'备料PO分析(自动)'!K$2),"")</f>
        <v/>
      </c>
      <c r="L15" s="14" t="str">
        <f>IFERROR(COUNTIFS(备料明细表!$B:$B,'备料PO分析(自动)'!$B15,备料明细表!$J:$J,'备料PO分析(自动)'!$C15,备料明细表!$P:$P,'备料PO分析(自动)'!L$2)/COUNTIFS(备料明细表!$B:$B,'备料PO分析(自动)'!$B15,备料明细表!$J:$J,'备料PO分析(自动)'!$C15,备料明细表!$P:$P,'备料PO分析(自动)'!L$2),"")</f>
        <v/>
      </c>
      <c r="M15" s="12" t="e">
        <f>IF(B15="","",IF(VLOOKUP(B15,备料明细表!B:L,11,0)=0,"",VLOOKUP(B15,备料明细表!B:L,11,0)))</f>
        <v>#N/A</v>
      </c>
      <c r="N15" s="11" t="e">
        <f t="shared" ca="1" si="3"/>
        <v>#N/A</v>
      </c>
      <c r="O15" s="21" t="e">
        <f>IF(VLOOKUP(B15,备料明细表!B:M,12,0)&lt;&gt;"","已点料","未点料")</f>
        <v>#N/A</v>
      </c>
      <c r="P15" s="21" t="e">
        <f t="shared" si="1"/>
        <v>#N/A</v>
      </c>
    </row>
    <row r="16" spans="1:16" s="15" customFormat="1" ht="20.25" customHeight="1" x14ac:dyDescent="0.15">
      <c r="A16" s="21">
        <v>14</v>
      </c>
      <c r="B16" s="5" t="e">
        <f t="array" ref="B16">INDEX(备料明细表!$B$3:$B$11,MIN(IF(COUNTIF('备料PO分析(自动)'!$B$1:$B15,备料明细表!$B$3:$B$11),4^8,ROW($1:$499))))&amp;""</f>
        <v>#N/A</v>
      </c>
      <c r="C16" s="12" t="e">
        <f>IF(B16="","",VLOOKUP(B16,备料明细表!B:J,9,0))</f>
        <v>#N/A</v>
      </c>
      <c r="D16" s="14" t="e">
        <f>IF(C16="","",COUNTIF(备料明细表!J:J,'备料PO分析(自动)'!C16))</f>
        <v>#N/A</v>
      </c>
      <c r="E16" s="13" t="e">
        <f t="shared" si="0"/>
        <v>#N/A</v>
      </c>
      <c r="F16" s="14" t="e">
        <f t="shared" si="2"/>
        <v>#N/A</v>
      </c>
      <c r="G16" s="14" t="str">
        <f>IFERROR(COUNTIFS(备料明细表!$B:$B,'备料PO分析(自动)'!$B16,备料明细表!$J:$J,'备料PO分析(自动)'!$C16,备料明细表!$P:$P,'备料PO分析(自动)'!G$2)/COUNTIFS(备料明细表!$B:$B,'备料PO分析(自动)'!$B16,备料明细表!$J:$J,'备料PO分析(自动)'!$C16,备料明细表!$P:$P,'备料PO分析(自动)'!G$2),"")</f>
        <v/>
      </c>
      <c r="H16" s="14" t="str">
        <f>IFERROR(COUNTIFS(备料明细表!$B:$B,'备料PO分析(自动)'!$B16,备料明细表!$J:$J,'备料PO分析(自动)'!$C16,备料明细表!$P:$P,'备料PO分析(自动)'!H$2)/COUNTIFS(备料明细表!$B:$B,'备料PO分析(自动)'!$B16,备料明细表!$J:$J,'备料PO分析(自动)'!$C16,备料明细表!$P:$P,'备料PO分析(自动)'!H$2),"")</f>
        <v/>
      </c>
      <c r="I16" s="14" t="str">
        <f>IFERROR(COUNTIFS(备料明细表!$B:$B,'备料PO分析(自动)'!$B16,备料明细表!$J:$J,'备料PO分析(自动)'!$C16,备料明细表!$P:$P,'备料PO分析(自动)'!I$2)/COUNTIFS(备料明细表!$B:$B,'备料PO分析(自动)'!$B16,备料明细表!$J:$J,'备料PO分析(自动)'!$C16,备料明细表!$P:$P,'备料PO分析(自动)'!I$2),"")</f>
        <v/>
      </c>
      <c r="J16" s="14" t="str">
        <f>IFERROR(COUNTIFS(备料明细表!$B:$B,'备料PO分析(自动)'!$B16,备料明细表!$J:$J,'备料PO分析(自动)'!$C16,备料明细表!$P:$P,'备料PO分析(自动)'!J$2)/COUNTIFS(备料明细表!$B:$B,'备料PO分析(自动)'!$B16,备料明细表!$J:$J,'备料PO分析(自动)'!$C16,备料明细表!$P:$P,'备料PO分析(自动)'!J$2),"")</f>
        <v/>
      </c>
      <c r="K16" s="14" t="str">
        <f>IFERROR(COUNTIFS(备料明细表!$B:$B,'备料PO分析(自动)'!$B16,备料明细表!$J:$J,'备料PO分析(自动)'!$C16,备料明细表!$P:$P,'备料PO分析(自动)'!K$2)/COUNTIFS(备料明细表!$B:$B,'备料PO分析(自动)'!$B16,备料明细表!$J:$J,'备料PO分析(自动)'!$C16,备料明细表!$P:$P,'备料PO分析(自动)'!K$2),"")</f>
        <v/>
      </c>
      <c r="L16" s="14" t="str">
        <f>IFERROR(COUNTIFS(备料明细表!$B:$B,'备料PO分析(自动)'!$B16,备料明细表!$J:$J,'备料PO分析(自动)'!$C16,备料明细表!$P:$P,'备料PO分析(自动)'!L$2)/COUNTIFS(备料明细表!$B:$B,'备料PO分析(自动)'!$B16,备料明细表!$J:$J,'备料PO分析(自动)'!$C16,备料明细表!$P:$P,'备料PO分析(自动)'!L$2),"")</f>
        <v/>
      </c>
      <c r="M16" s="12" t="e">
        <f>IF(B16="","",IF(VLOOKUP(B16,备料明细表!B:L,11,0)=0,"",VLOOKUP(B16,备料明细表!B:L,11,0)))</f>
        <v>#N/A</v>
      </c>
      <c r="N16" s="11" t="e">
        <f t="shared" ca="1" si="3"/>
        <v>#N/A</v>
      </c>
      <c r="O16" s="21" t="e">
        <f>IF(VLOOKUP(B16,备料明细表!B:M,12,0)&lt;&gt;"","已点料","未点料")</f>
        <v>#N/A</v>
      </c>
      <c r="P16" s="21" t="e">
        <f t="shared" si="1"/>
        <v>#N/A</v>
      </c>
    </row>
    <row r="17" spans="1:16" s="15" customFormat="1" ht="20.25" customHeight="1" x14ac:dyDescent="0.15">
      <c r="A17" s="21">
        <v>15</v>
      </c>
      <c r="B17" s="5" t="e">
        <f t="array" ref="B17">INDEX(备料明细表!$B$3:$B$11,MIN(IF(COUNTIF('备料PO分析(自动)'!$B$1:$B16,备料明细表!$B$3:$B$11),4^8,ROW($1:$499))))&amp;""</f>
        <v>#N/A</v>
      </c>
      <c r="C17" s="12" t="e">
        <f>IF(B17="","",VLOOKUP(B17,备料明细表!B:J,9,0))</f>
        <v>#N/A</v>
      </c>
      <c r="D17" s="14" t="e">
        <f>IF(C17="","",COUNTIF(备料明细表!J:J,'备料PO分析(自动)'!C17))</f>
        <v>#N/A</v>
      </c>
      <c r="E17" s="13" t="e">
        <f t="shared" si="0"/>
        <v>#N/A</v>
      </c>
      <c r="F17" s="14" t="e">
        <f t="shared" si="2"/>
        <v>#N/A</v>
      </c>
      <c r="G17" s="14" t="str">
        <f>IFERROR(COUNTIFS(备料明细表!$B:$B,'备料PO分析(自动)'!$B17,备料明细表!$J:$J,'备料PO分析(自动)'!$C17,备料明细表!$P:$P,'备料PO分析(自动)'!G$2)/COUNTIFS(备料明细表!$B:$B,'备料PO分析(自动)'!$B17,备料明细表!$J:$J,'备料PO分析(自动)'!$C17,备料明细表!$P:$P,'备料PO分析(自动)'!G$2),"")</f>
        <v/>
      </c>
      <c r="H17" s="14" t="str">
        <f>IFERROR(COUNTIFS(备料明细表!$B:$B,'备料PO分析(自动)'!$B17,备料明细表!$J:$J,'备料PO分析(自动)'!$C17,备料明细表!$P:$P,'备料PO分析(自动)'!H$2)/COUNTIFS(备料明细表!$B:$B,'备料PO分析(自动)'!$B17,备料明细表!$J:$J,'备料PO分析(自动)'!$C17,备料明细表!$P:$P,'备料PO分析(自动)'!H$2),"")</f>
        <v/>
      </c>
      <c r="I17" s="14" t="str">
        <f>IFERROR(COUNTIFS(备料明细表!$B:$B,'备料PO分析(自动)'!$B17,备料明细表!$J:$J,'备料PO分析(自动)'!$C17,备料明细表!$P:$P,'备料PO分析(自动)'!I$2)/COUNTIFS(备料明细表!$B:$B,'备料PO分析(自动)'!$B17,备料明细表!$J:$J,'备料PO分析(自动)'!$C17,备料明细表!$P:$P,'备料PO分析(自动)'!I$2),"")</f>
        <v/>
      </c>
      <c r="J17" s="14" t="str">
        <f>IFERROR(COUNTIFS(备料明细表!$B:$B,'备料PO分析(自动)'!$B17,备料明细表!$J:$J,'备料PO分析(自动)'!$C17,备料明细表!$P:$P,'备料PO分析(自动)'!J$2)/COUNTIFS(备料明细表!$B:$B,'备料PO分析(自动)'!$B17,备料明细表!$J:$J,'备料PO分析(自动)'!$C17,备料明细表!$P:$P,'备料PO分析(自动)'!J$2),"")</f>
        <v/>
      </c>
      <c r="K17" s="14" t="str">
        <f>IFERROR(COUNTIFS(备料明细表!$B:$B,'备料PO分析(自动)'!$B17,备料明细表!$J:$J,'备料PO分析(自动)'!$C17,备料明细表!$P:$P,'备料PO分析(自动)'!K$2)/COUNTIFS(备料明细表!$B:$B,'备料PO分析(自动)'!$B17,备料明细表!$J:$J,'备料PO分析(自动)'!$C17,备料明细表!$P:$P,'备料PO分析(自动)'!K$2),"")</f>
        <v/>
      </c>
      <c r="L17" s="14" t="str">
        <f>IFERROR(COUNTIFS(备料明细表!$B:$B,'备料PO分析(自动)'!$B17,备料明细表!$J:$J,'备料PO分析(自动)'!$C17,备料明细表!$P:$P,'备料PO分析(自动)'!L$2)/COUNTIFS(备料明细表!$B:$B,'备料PO分析(自动)'!$B17,备料明细表!$J:$J,'备料PO分析(自动)'!$C17,备料明细表!$P:$P,'备料PO分析(自动)'!L$2),"")</f>
        <v/>
      </c>
      <c r="M17" s="12" t="e">
        <f>IF(B17="","",IF(VLOOKUP(B17,备料明细表!B:L,11,0)=0,"",VLOOKUP(B17,备料明细表!B:L,11,0)))</f>
        <v>#N/A</v>
      </c>
      <c r="N17" s="11" t="e">
        <f t="shared" ca="1" si="3"/>
        <v>#N/A</v>
      </c>
      <c r="O17" s="21" t="e">
        <f>IF(VLOOKUP(B17,备料明细表!B:M,12,0)&lt;&gt;"","已点料","未点料")</f>
        <v>#N/A</v>
      </c>
      <c r="P17" s="21" t="e">
        <f t="shared" si="1"/>
        <v>#N/A</v>
      </c>
    </row>
    <row r="18" spans="1:16" s="15" customFormat="1" ht="20.25" customHeight="1" x14ac:dyDescent="0.15">
      <c r="A18" s="21">
        <v>16</v>
      </c>
      <c r="B18" s="5" t="e">
        <f t="array" ref="B18">INDEX(备料明细表!$B$3:$B$11,MIN(IF(COUNTIF('备料PO分析(自动)'!$B$1:$B17,备料明细表!$B$3:$B$11),4^8,ROW($1:$499))))&amp;""</f>
        <v>#N/A</v>
      </c>
      <c r="C18" s="12" t="e">
        <f>IF(B18="","",VLOOKUP(B18,备料明细表!B:J,9,0))</f>
        <v>#N/A</v>
      </c>
      <c r="D18" s="14" t="e">
        <f>IF(C18="","",COUNTIF(备料明细表!J:J,'备料PO分析(自动)'!C18))</f>
        <v>#N/A</v>
      </c>
      <c r="E18" s="13" t="e">
        <f t="shared" si="0"/>
        <v>#N/A</v>
      </c>
      <c r="F18" s="14" t="e">
        <f t="shared" si="2"/>
        <v>#N/A</v>
      </c>
      <c r="G18" s="14" t="str">
        <f>IFERROR(COUNTIFS(备料明细表!$B:$B,'备料PO分析(自动)'!$B18,备料明细表!$J:$J,'备料PO分析(自动)'!$C18,备料明细表!$P:$P,'备料PO分析(自动)'!G$2)/COUNTIFS(备料明细表!$B:$B,'备料PO分析(自动)'!$B18,备料明细表!$J:$J,'备料PO分析(自动)'!$C18,备料明细表!$P:$P,'备料PO分析(自动)'!G$2),"")</f>
        <v/>
      </c>
      <c r="H18" s="14" t="str">
        <f>IFERROR(COUNTIFS(备料明细表!$B:$B,'备料PO分析(自动)'!$B18,备料明细表!$J:$J,'备料PO分析(自动)'!$C18,备料明细表!$P:$P,'备料PO分析(自动)'!H$2)/COUNTIFS(备料明细表!$B:$B,'备料PO分析(自动)'!$B18,备料明细表!$J:$J,'备料PO分析(自动)'!$C18,备料明细表!$P:$P,'备料PO分析(自动)'!H$2),"")</f>
        <v/>
      </c>
      <c r="I18" s="14" t="str">
        <f>IFERROR(COUNTIFS(备料明细表!$B:$B,'备料PO分析(自动)'!$B18,备料明细表!$J:$J,'备料PO分析(自动)'!$C18,备料明细表!$P:$P,'备料PO分析(自动)'!I$2)/COUNTIFS(备料明细表!$B:$B,'备料PO分析(自动)'!$B18,备料明细表!$J:$J,'备料PO分析(自动)'!$C18,备料明细表!$P:$P,'备料PO分析(自动)'!I$2),"")</f>
        <v/>
      </c>
      <c r="J18" s="14" t="str">
        <f>IFERROR(COUNTIFS(备料明细表!$B:$B,'备料PO分析(自动)'!$B18,备料明细表!$J:$J,'备料PO分析(自动)'!$C18,备料明细表!$P:$P,'备料PO分析(自动)'!J$2)/COUNTIFS(备料明细表!$B:$B,'备料PO分析(自动)'!$B18,备料明细表!$J:$J,'备料PO分析(自动)'!$C18,备料明细表!$P:$P,'备料PO分析(自动)'!J$2),"")</f>
        <v/>
      </c>
      <c r="K18" s="14" t="str">
        <f>IFERROR(COUNTIFS(备料明细表!$B:$B,'备料PO分析(自动)'!$B18,备料明细表!$J:$J,'备料PO分析(自动)'!$C18,备料明细表!$P:$P,'备料PO分析(自动)'!K$2)/COUNTIFS(备料明细表!$B:$B,'备料PO分析(自动)'!$B18,备料明细表!$J:$J,'备料PO分析(自动)'!$C18,备料明细表!$P:$P,'备料PO分析(自动)'!K$2),"")</f>
        <v/>
      </c>
      <c r="L18" s="14" t="str">
        <f>IFERROR(COUNTIFS(备料明细表!$B:$B,'备料PO分析(自动)'!$B18,备料明细表!$J:$J,'备料PO分析(自动)'!$C18,备料明细表!$P:$P,'备料PO分析(自动)'!L$2)/COUNTIFS(备料明细表!$B:$B,'备料PO分析(自动)'!$B18,备料明细表!$J:$J,'备料PO分析(自动)'!$C18,备料明细表!$P:$P,'备料PO分析(自动)'!L$2),"")</f>
        <v/>
      </c>
      <c r="M18" s="12" t="e">
        <f>IF(B18="","",IF(VLOOKUP(B18,备料明细表!B:L,11,0)=0,"",VLOOKUP(B18,备料明细表!B:L,11,0)))</f>
        <v>#N/A</v>
      </c>
      <c r="N18" s="11" t="e">
        <f t="shared" ca="1" si="3"/>
        <v>#N/A</v>
      </c>
      <c r="O18" s="21" t="e">
        <f>IF(VLOOKUP(B18,备料明细表!B:M,12,0)&lt;&gt;"","已点料","未点料")</f>
        <v>#N/A</v>
      </c>
      <c r="P18" s="21" t="e">
        <f t="shared" si="1"/>
        <v>#N/A</v>
      </c>
    </row>
    <row r="19" spans="1:16" s="15" customFormat="1" ht="20.25" customHeight="1" x14ac:dyDescent="0.15">
      <c r="A19" s="21">
        <v>17</v>
      </c>
      <c r="B19" s="5" t="e">
        <f t="array" ref="B19">INDEX(备料明细表!$B$3:$B$11,MIN(IF(COUNTIF('备料PO分析(自动)'!$B$1:$B18,备料明细表!$B$3:$B$11),4^8,ROW($1:$499))))&amp;""</f>
        <v>#N/A</v>
      </c>
      <c r="C19" s="12" t="e">
        <f>IF(B19="","",VLOOKUP(B19,备料明细表!B:J,9,0))</f>
        <v>#N/A</v>
      </c>
      <c r="D19" s="14" t="e">
        <f>IF(C19="","",COUNTIF(备料明细表!J:J,'备料PO分析(自动)'!C19))</f>
        <v>#N/A</v>
      </c>
      <c r="E19" s="13" t="e">
        <f t="shared" si="0"/>
        <v>#N/A</v>
      </c>
      <c r="F19" s="14" t="e">
        <f t="shared" si="2"/>
        <v>#N/A</v>
      </c>
      <c r="G19" s="14" t="str">
        <f>IFERROR(COUNTIFS(备料明细表!$B:$B,'备料PO分析(自动)'!$B19,备料明细表!$J:$J,'备料PO分析(自动)'!$C19,备料明细表!$P:$P,'备料PO分析(自动)'!G$2)/COUNTIFS(备料明细表!$B:$B,'备料PO分析(自动)'!$B19,备料明细表!$J:$J,'备料PO分析(自动)'!$C19,备料明细表!$P:$P,'备料PO分析(自动)'!G$2),"")</f>
        <v/>
      </c>
      <c r="H19" s="14" t="str">
        <f>IFERROR(COUNTIFS(备料明细表!$B:$B,'备料PO分析(自动)'!$B19,备料明细表!$J:$J,'备料PO分析(自动)'!$C19,备料明细表!$P:$P,'备料PO分析(自动)'!H$2)/COUNTIFS(备料明细表!$B:$B,'备料PO分析(自动)'!$B19,备料明细表!$J:$J,'备料PO分析(自动)'!$C19,备料明细表!$P:$P,'备料PO分析(自动)'!H$2),"")</f>
        <v/>
      </c>
      <c r="I19" s="14" t="str">
        <f>IFERROR(COUNTIFS(备料明细表!$B:$B,'备料PO分析(自动)'!$B19,备料明细表!$J:$J,'备料PO分析(自动)'!$C19,备料明细表!$P:$P,'备料PO分析(自动)'!I$2)/COUNTIFS(备料明细表!$B:$B,'备料PO分析(自动)'!$B19,备料明细表!$J:$J,'备料PO分析(自动)'!$C19,备料明细表!$P:$P,'备料PO分析(自动)'!I$2),"")</f>
        <v/>
      </c>
      <c r="J19" s="14" t="str">
        <f>IFERROR(COUNTIFS(备料明细表!$B:$B,'备料PO分析(自动)'!$B19,备料明细表!$J:$J,'备料PO分析(自动)'!$C19,备料明细表!$P:$P,'备料PO分析(自动)'!J$2)/COUNTIFS(备料明细表!$B:$B,'备料PO分析(自动)'!$B19,备料明细表!$J:$J,'备料PO分析(自动)'!$C19,备料明细表!$P:$P,'备料PO分析(自动)'!J$2),"")</f>
        <v/>
      </c>
      <c r="K19" s="14" t="str">
        <f>IFERROR(COUNTIFS(备料明细表!$B:$B,'备料PO分析(自动)'!$B19,备料明细表!$J:$J,'备料PO分析(自动)'!$C19,备料明细表!$P:$P,'备料PO分析(自动)'!K$2)/COUNTIFS(备料明细表!$B:$B,'备料PO分析(自动)'!$B19,备料明细表!$J:$J,'备料PO分析(自动)'!$C19,备料明细表!$P:$P,'备料PO分析(自动)'!K$2),"")</f>
        <v/>
      </c>
      <c r="L19" s="14" t="str">
        <f>IFERROR(COUNTIFS(备料明细表!$B:$B,'备料PO分析(自动)'!$B19,备料明细表!$J:$J,'备料PO分析(自动)'!$C19,备料明细表!$P:$P,'备料PO分析(自动)'!L$2)/COUNTIFS(备料明细表!$B:$B,'备料PO分析(自动)'!$B19,备料明细表!$J:$J,'备料PO分析(自动)'!$C19,备料明细表!$P:$P,'备料PO分析(自动)'!L$2),"")</f>
        <v/>
      </c>
      <c r="M19" s="12" t="e">
        <f>IF(B19="","",IF(VLOOKUP(B19,备料明细表!B:L,11,0)=0,"",VLOOKUP(B19,备料明细表!B:L,11,0)))</f>
        <v>#N/A</v>
      </c>
      <c r="N19" s="11" t="e">
        <f t="shared" ca="1" si="3"/>
        <v>#N/A</v>
      </c>
      <c r="O19" s="21" t="e">
        <f>IF(VLOOKUP(B19,备料明细表!B:M,12,0)&lt;&gt;"","已点料","未点料")</f>
        <v>#N/A</v>
      </c>
      <c r="P19" s="21" t="e">
        <f t="shared" si="1"/>
        <v>#N/A</v>
      </c>
    </row>
    <row r="20" spans="1:16" s="15" customFormat="1" ht="20.25" customHeight="1" x14ac:dyDescent="0.15">
      <c r="A20" s="21">
        <v>18</v>
      </c>
      <c r="B20" s="5" t="e">
        <f t="array" ref="B20">INDEX(备料明细表!$B$3:$B$11,MIN(IF(COUNTIF('备料PO分析(自动)'!$B$1:$B19,备料明细表!$B$3:$B$11),4^8,ROW($1:$499))))&amp;""</f>
        <v>#N/A</v>
      </c>
      <c r="C20" s="12" t="e">
        <f>IF(B20="","",VLOOKUP(B20,备料明细表!B:J,9,0))</f>
        <v>#N/A</v>
      </c>
      <c r="D20" s="14" t="e">
        <f>IF(C20="","",COUNTIF(备料明细表!J:J,'备料PO分析(自动)'!C20))</f>
        <v>#N/A</v>
      </c>
      <c r="E20" s="13" t="e">
        <f t="shared" si="0"/>
        <v>#N/A</v>
      </c>
      <c r="F20" s="14" t="e">
        <f t="shared" si="2"/>
        <v>#N/A</v>
      </c>
      <c r="G20" s="14" t="str">
        <f>IFERROR(COUNTIFS(备料明细表!$B:$B,'备料PO分析(自动)'!$B20,备料明细表!$J:$J,'备料PO分析(自动)'!$C20,备料明细表!$P:$P,'备料PO分析(自动)'!G$2)/COUNTIFS(备料明细表!$B:$B,'备料PO分析(自动)'!$B20,备料明细表!$J:$J,'备料PO分析(自动)'!$C20,备料明细表!$P:$P,'备料PO分析(自动)'!G$2),"")</f>
        <v/>
      </c>
      <c r="H20" s="14" t="str">
        <f>IFERROR(COUNTIFS(备料明细表!$B:$B,'备料PO分析(自动)'!$B20,备料明细表!$J:$J,'备料PO分析(自动)'!$C20,备料明细表!$P:$P,'备料PO分析(自动)'!H$2)/COUNTIFS(备料明细表!$B:$B,'备料PO分析(自动)'!$B20,备料明细表!$J:$J,'备料PO分析(自动)'!$C20,备料明细表!$P:$P,'备料PO分析(自动)'!H$2),"")</f>
        <v/>
      </c>
      <c r="I20" s="14" t="str">
        <f>IFERROR(COUNTIFS(备料明细表!$B:$B,'备料PO分析(自动)'!$B20,备料明细表!$J:$J,'备料PO分析(自动)'!$C20,备料明细表!$P:$P,'备料PO分析(自动)'!I$2)/COUNTIFS(备料明细表!$B:$B,'备料PO分析(自动)'!$B20,备料明细表!$J:$J,'备料PO分析(自动)'!$C20,备料明细表!$P:$P,'备料PO分析(自动)'!I$2),"")</f>
        <v/>
      </c>
      <c r="J20" s="14" t="str">
        <f>IFERROR(COUNTIFS(备料明细表!$B:$B,'备料PO分析(自动)'!$B20,备料明细表!$J:$J,'备料PO分析(自动)'!$C20,备料明细表!$P:$P,'备料PO分析(自动)'!J$2)/COUNTIFS(备料明细表!$B:$B,'备料PO分析(自动)'!$B20,备料明细表!$J:$J,'备料PO分析(自动)'!$C20,备料明细表!$P:$P,'备料PO分析(自动)'!J$2),"")</f>
        <v/>
      </c>
      <c r="K20" s="14" t="str">
        <f>IFERROR(COUNTIFS(备料明细表!$B:$B,'备料PO分析(自动)'!$B20,备料明细表!$J:$J,'备料PO分析(自动)'!$C20,备料明细表!$P:$P,'备料PO分析(自动)'!K$2)/COUNTIFS(备料明细表!$B:$B,'备料PO分析(自动)'!$B20,备料明细表!$J:$J,'备料PO分析(自动)'!$C20,备料明细表!$P:$P,'备料PO分析(自动)'!K$2),"")</f>
        <v/>
      </c>
      <c r="L20" s="14" t="str">
        <f>IFERROR(COUNTIFS(备料明细表!$B:$B,'备料PO分析(自动)'!$B20,备料明细表!$J:$J,'备料PO分析(自动)'!$C20,备料明细表!$P:$P,'备料PO分析(自动)'!L$2)/COUNTIFS(备料明细表!$B:$B,'备料PO分析(自动)'!$B20,备料明细表!$J:$J,'备料PO分析(自动)'!$C20,备料明细表!$P:$P,'备料PO分析(自动)'!L$2),"")</f>
        <v/>
      </c>
      <c r="M20" s="12" t="e">
        <f>IF(B20="","",IF(VLOOKUP(B20,备料明细表!B:L,11,0)=0,"",VLOOKUP(B20,备料明细表!B:L,11,0)))</f>
        <v>#N/A</v>
      </c>
      <c r="N20" s="11" t="e">
        <f t="shared" ca="1" si="3"/>
        <v>#N/A</v>
      </c>
      <c r="O20" s="21" t="e">
        <f>IF(VLOOKUP(B20,备料明细表!B:M,12,0)&lt;&gt;"","已点料","未点料")</f>
        <v>#N/A</v>
      </c>
      <c r="P20" s="21" t="e">
        <f t="shared" si="1"/>
        <v>#N/A</v>
      </c>
    </row>
    <row r="21" spans="1:16" s="15" customFormat="1" ht="20.25" customHeight="1" x14ac:dyDescent="0.15">
      <c r="A21" s="21">
        <v>19</v>
      </c>
      <c r="B21" s="5" t="e">
        <f t="array" ref="B21">INDEX(备料明细表!$B$3:$B$11,MIN(IF(COUNTIF('备料PO分析(自动)'!$B$1:$B20,备料明细表!$B$3:$B$11),4^8,ROW($1:$499))))&amp;""</f>
        <v>#N/A</v>
      </c>
      <c r="C21" s="12" t="e">
        <f>IF(B21="","",VLOOKUP(B21,备料明细表!B:J,9,0))</f>
        <v>#N/A</v>
      </c>
      <c r="D21" s="14" t="e">
        <f>IF(C21="","",COUNTIF(备料明细表!J:J,'备料PO分析(自动)'!C21))</f>
        <v>#N/A</v>
      </c>
      <c r="E21" s="13" t="e">
        <f t="shared" si="0"/>
        <v>#N/A</v>
      </c>
      <c r="F21" s="14" t="e">
        <f t="shared" si="2"/>
        <v>#N/A</v>
      </c>
      <c r="G21" s="14" t="str">
        <f>IFERROR(COUNTIFS(备料明细表!$B:$B,'备料PO分析(自动)'!$B21,备料明细表!$J:$J,'备料PO分析(自动)'!$C21,备料明细表!$P:$P,'备料PO分析(自动)'!G$2)/COUNTIFS(备料明细表!$B:$B,'备料PO分析(自动)'!$B21,备料明细表!$J:$J,'备料PO分析(自动)'!$C21,备料明细表!$P:$P,'备料PO分析(自动)'!G$2),"")</f>
        <v/>
      </c>
      <c r="H21" s="14" t="str">
        <f>IFERROR(COUNTIFS(备料明细表!$B:$B,'备料PO分析(自动)'!$B21,备料明细表!$J:$J,'备料PO分析(自动)'!$C21,备料明细表!$P:$P,'备料PO分析(自动)'!H$2)/COUNTIFS(备料明细表!$B:$B,'备料PO分析(自动)'!$B21,备料明细表!$J:$J,'备料PO分析(自动)'!$C21,备料明细表!$P:$P,'备料PO分析(自动)'!H$2),"")</f>
        <v/>
      </c>
      <c r="I21" s="14" t="str">
        <f>IFERROR(COUNTIFS(备料明细表!$B:$B,'备料PO分析(自动)'!$B21,备料明细表!$J:$J,'备料PO分析(自动)'!$C21,备料明细表!$P:$P,'备料PO分析(自动)'!I$2)/COUNTIFS(备料明细表!$B:$B,'备料PO分析(自动)'!$B21,备料明细表!$J:$J,'备料PO分析(自动)'!$C21,备料明细表!$P:$P,'备料PO分析(自动)'!I$2),"")</f>
        <v/>
      </c>
      <c r="J21" s="14" t="str">
        <f>IFERROR(COUNTIFS(备料明细表!$B:$B,'备料PO分析(自动)'!$B21,备料明细表!$J:$J,'备料PO分析(自动)'!$C21,备料明细表!$P:$P,'备料PO分析(自动)'!J$2)/COUNTIFS(备料明细表!$B:$B,'备料PO分析(自动)'!$B21,备料明细表!$J:$J,'备料PO分析(自动)'!$C21,备料明细表!$P:$P,'备料PO分析(自动)'!J$2),"")</f>
        <v/>
      </c>
      <c r="K21" s="14" t="str">
        <f>IFERROR(COUNTIFS(备料明细表!$B:$B,'备料PO分析(自动)'!$B21,备料明细表!$J:$J,'备料PO分析(自动)'!$C21,备料明细表!$P:$P,'备料PO分析(自动)'!K$2)/COUNTIFS(备料明细表!$B:$B,'备料PO分析(自动)'!$B21,备料明细表!$J:$J,'备料PO分析(自动)'!$C21,备料明细表!$P:$P,'备料PO分析(自动)'!K$2),"")</f>
        <v/>
      </c>
      <c r="L21" s="14" t="str">
        <f>IFERROR(COUNTIFS(备料明细表!$B:$B,'备料PO分析(自动)'!$B21,备料明细表!$J:$J,'备料PO分析(自动)'!$C21,备料明细表!$P:$P,'备料PO分析(自动)'!L$2)/COUNTIFS(备料明细表!$B:$B,'备料PO分析(自动)'!$B21,备料明细表!$J:$J,'备料PO分析(自动)'!$C21,备料明细表!$P:$P,'备料PO分析(自动)'!L$2),"")</f>
        <v/>
      </c>
      <c r="M21" s="12" t="e">
        <f>IF(B21="","",IF(VLOOKUP(B21,备料明细表!B:L,11,0)=0,"",VLOOKUP(B21,备料明细表!B:L,11,0)))</f>
        <v>#N/A</v>
      </c>
      <c r="N21" s="11" t="e">
        <f t="shared" ca="1" si="3"/>
        <v>#N/A</v>
      </c>
      <c r="O21" s="21" t="e">
        <f>IF(VLOOKUP(B21,备料明细表!B:M,12,0)&lt;&gt;"","已点料","未点料")</f>
        <v>#N/A</v>
      </c>
      <c r="P21" s="21" t="e">
        <f t="shared" si="1"/>
        <v>#N/A</v>
      </c>
    </row>
    <row r="22" spans="1:16" s="15" customFormat="1" ht="20.25" customHeight="1" x14ac:dyDescent="0.15">
      <c r="A22" s="21">
        <v>20</v>
      </c>
      <c r="B22" s="5" t="e">
        <f t="array" ref="B22">INDEX(备料明细表!$B$3:$B$11,MIN(IF(COUNTIF('备料PO分析(自动)'!$B$1:$B21,备料明细表!$B$3:$B$11),4^8,ROW($1:$499))))&amp;""</f>
        <v>#N/A</v>
      </c>
      <c r="C22" s="12" t="e">
        <f>IF(B22="","",VLOOKUP(B22,备料明细表!B:J,9,0))</f>
        <v>#N/A</v>
      </c>
      <c r="D22" s="14" t="e">
        <f>IF(C22="","",COUNTIF(备料明细表!J:J,'备料PO分析(自动)'!C22))</f>
        <v>#N/A</v>
      </c>
      <c r="E22" s="13" t="e">
        <f t="shared" si="0"/>
        <v>#N/A</v>
      </c>
      <c r="F22" s="14" t="e">
        <f t="shared" si="2"/>
        <v>#N/A</v>
      </c>
      <c r="G22" s="14" t="str">
        <f>IFERROR(COUNTIFS(备料明细表!$B:$B,'备料PO分析(自动)'!$B22,备料明细表!$J:$J,'备料PO分析(自动)'!$C22,备料明细表!$P:$P,'备料PO分析(自动)'!G$2)/COUNTIFS(备料明细表!$B:$B,'备料PO分析(自动)'!$B22,备料明细表!$J:$J,'备料PO分析(自动)'!$C22,备料明细表!$P:$P,'备料PO分析(自动)'!G$2),"")</f>
        <v/>
      </c>
      <c r="H22" s="14" t="str">
        <f>IFERROR(COUNTIFS(备料明细表!$B:$B,'备料PO分析(自动)'!$B22,备料明细表!$J:$J,'备料PO分析(自动)'!$C22,备料明细表!$P:$P,'备料PO分析(自动)'!H$2)/COUNTIFS(备料明细表!$B:$B,'备料PO分析(自动)'!$B22,备料明细表!$J:$J,'备料PO分析(自动)'!$C22,备料明细表!$P:$P,'备料PO分析(自动)'!H$2),"")</f>
        <v/>
      </c>
      <c r="I22" s="14" t="str">
        <f>IFERROR(COUNTIFS(备料明细表!$B:$B,'备料PO分析(自动)'!$B22,备料明细表!$J:$J,'备料PO分析(自动)'!$C22,备料明细表!$P:$P,'备料PO分析(自动)'!I$2)/COUNTIFS(备料明细表!$B:$B,'备料PO分析(自动)'!$B22,备料明细表!$J:$J,'备料PO分析(自动)'!$C22,备料明细表!$P:$P,'备料PO分析(自动)'!I$2),"")</f>
        <v/>
      </c>
      <c r="J22" s="14" t="str">
        <f>IFERROR(COUNTIFS(备料明细表!$B:$B,'备料PO分析(自动)'!$B22,备料明细表!$J:$J,'备料PO分析(自动)'!$C22,备料明细表!$P:$P,'备料PO分析(自动)'!J$2)/COUNTIFS(备料明细表!$B:$B,'备料PO分析(自动)'!$B22,备料明细表!$J:$J,'备料PO分析(自动)'!$C22,备料明细表!$P:$P,'备料PO分析(自动)'!J$2),"")</f>
        <v/>
      </c>
      <c r="K22" s="14" t="str">
        <f>IFERROR(COUNTIFS(备料明细表!$B:$B,'备料PO分析(自动)'!$B22,备料明细表!$J:$J,'备料PO分析(自动)'!$C22,备料明细表!$P:$P,'备料PO分析(自动)'!K$2)/COUNTIFS(备料明细表!$B:$B,'备料PO分析(自动)'!$B22,备料明细表!$J:$J,'备料PO分析(自动)'!$C22,备料明细表!$P:$P,'备料PO分析(自动)'!K$2),"")</f>
        <v/>
      </c>
      <c r="L22" s="14" t="str">
        <f>IFERROR(COUNTIFS(备料明细表!$B:$B,'备料PO分析(自动)'!$B22,备料明细表!$J:$J,'备料PO分析(自动)'!$C22,备料明细表!$P:$P,'备料PO分析(自动)'!L$2)/COUNTIFS(备料明细表!$B:$B,'备料PO分析(自动)'!$B22,备料明细表!$J:$J,'备料PO分析(自动)'!$C22,备料明细表!$P:$P,'备料PO分析(自动)'!L$2),"")</f>
        <v/>
      </c>
      <c r="M22" s="12" t="e">
        <f>IF(B22="","",IF(VLOOKUP(B22,备料明细表!B:L,11,0)=0,"",VLOOKUP(B22,备料明细表!B:L,11,0)))</f>
        <v>#N/A</v>
      </c>
      <c r="N22" s="11" t="e">
        <f t="shared" ca="1" si="3"/>
        <v>#N/A</v>
      </c>
      <c r="O22" s="21" t="e">
        <f>IF(VLOOKUP(B22,备料明细表!B:M,12,0)&lt;&gt;"","已点料","未点料")</f>
        <v>#N/A</v>
      </c>
      <c r="P22" s="21" t="e">
        <f t="shared" si="1"/>
        <v>#N/A</v>
      </c>
    </row>
    <row r="23" spans="1:16" s="15" customFormat="1" ht="20.25" customHeight="1" x14ac:dyDescent="0.15">
      <c r="A23" s="21">
        <v>21</v>
      </c>
      <c r="B23" s="5" t="e">
        <f t="array" ref="B23">INDEX(备料明细表!$B$3:$B$11,MIN(IF(COUNTIF('备料PO分析(自动)'!$B$1:$B22,备料明细表!$B$3:$B$11),4^8,ROW($1:$499))))&amp;""</f>
        <v>#N/A</v>
      </c>
      <c r="C23" s="12" t="e">
        <f>IF(B23="","",VLOOKUP(B23,备料明细表!B:J,9,0))</f>
        <v>#N/A</v>
      </c>
      <c r="D23" s="14" t="e">
        <f>IF(C23="","",COUNTIF(备料明细表!J:J,'备料PO分析(自动)'!C23))</f>
        <v>#N/A</v>
      </c>
      <c r="E23" s="13" t="e">
        <f t="shared" si="0"/>
        <v>#N/A</v>
      </c>
      <c r="F23" s="14" t="e">
        <f t="shared" si="2"/>
        <v>#N/A</v>
      </c>
      <c r="G23" s="14" t="str">
        <f>IFERROR(COUNTIFS(备料明细表!$B:$B,'备料PO分析(自动)'!$B23,备料明细表!$J:$J,'备料PO分析(自动)'!$C23,备料明细表!$P:$P,'备料PO分析(自动)'!G$2)/COUNTIFS(备料明细表!$B:$B,'备料PO分析(自动)'!$B23,备料明细表!$J:$J,'备料PO分析(自动)'!$C23,备料明细表!$P:$P,'备料PO分析(自动)'!G$2),"")</f>
        <v/>
      </c>
      <c r="H23" s="14" t="str">
        <f>IFERROR(COUNTIFS(备料明细表!$B:$B,'备料PO分析(自动)'!$B23,备料明细表!$J:$J,'备料PO分析(自动)'!$C23,备料明细表!$P:$P,'备料PO分析(自动)'!H$2)/COUNTIFS(备料明细表!$B:$B,'备料PO分析(自动)'!$B23,备料明细表!$J:$J,'备料PO分析(自动)'!$C23,备料明细表!$P:$P,'备料PO分析(自动)'!H$2),"")</f>
        <v/>
      </c>
      <c r="I23" s="14" t="str">
        <f>IFERROR(COUNTIFS(备料明细表!$B:$B,'备料PO分析(自动)'!$B23,备料明细表!$J:$J,'备料PO分析(自动)'!$C23,备料明细表!$P:$P,'备料PO分析(自动)'!I$2)/COUNTIFS(备料明细表!$B:$B,'备料PO分析(自动)'!$B23,备料明细表!$J:$J,'备料PO分析(自动)'!$C23,备料明细表!$P:$P,'备料PO分析(自动)'!I$2),"")</f>
        <v/>
      </c>
      <c r="J23" s="14" t="str">
        <f>IFERROR(COUNTIFS(备料明细表!$B:$B,'备料PO分析(自动)'!$B23,备料明细表!$J:$J,'备料PO分析(自动)'!$C23,备料明细表!$P:$P,'备料PO分析(自动)'!J$2)/COUNTIFS(备料明细表!$B:$B,'备料PO分析(自动)'!$B23,备料明细表!$J:$J,'备料PO分析(自动)'!$C23,备料明细表!$P:$P,'备料PO分析(自动)'!J$2),"")</f>
        <v/>
      </c>
      <c r="K23" s="14" t="str">
        <f>IFERROR(COUNTIFS(备料明细表!$B:$B,'备料PO分析(自动)'!$B23,备料明细表!$J:$J,'备料PO分析(自动)'!$C23,备料明细表!$P:$P,'备料PO分析(自动)'!K$2)/COUNTIFS(备料明细表!$B:$B,'备料PO分析(自动)'!$B23,备料明细表!$J:$J,'备料PO分析(自动)'!$C23,备料明细表!$P:$P,'备料PO分析(自动)'!K$2),"")</f>
        <v/>
      </c>
      <c r="L23" s="14" t="str">
        <f>IFERROR(COUNTIFS(备料明细表!$B:$B,'备料PO分析(自动)'!$B23,备料明细表!$J:$J,'备料PO分析(自动)'!$C23,备料明细表!$P:$P,'备料PO分析(自动)'!L$2)/COUNTIFS(备料明细表!$B:$B,'备料PO分析(自动)'!$B23,备料明细表!$J:$J,'备料PO分析(自动)'!$C23,备料明细表!$P:$P,'备料PO分析(自动)'!L$2),"")</f>
        <v/>
      </c>
      <c r="M23" s="12" t="e">
        <f>IF(B23="","",IF(VLOOKUP(B23,备料明细表!B:L,11,0)=0,"",VLOOKUP(B23,备料明细表!B:L,11,0)))</f>
        <v>#N/A</v>
      </c>
      <c r="N23" s="11" t="e">
        <f t="shared" ca="1" si="3"/>
        <v>#N/A</v>
      </c>
      <c r="O23" s="21" t="e">
        <f>IF(VLOOKUP(B23,备料明细表!B:M,12,0)&lt;&gt;"","已点料","未点料")</f>
        <v>#N/A</v>
      </c>
      <c r="P23" s="21" t="e">
        <f t="shared" si="1"/>
        <v>#N/A</v>
      </c>
    </row>
    <row r="24" spans="1:16" s="15" customFormat="1" ht="20.25" customHeight="1" x14ac:dyDescent="0.15">
      <c r="A24" s="21">
        <v>22</v>
      </c>
      <c r="B24" s="5" t="e">
        <f t="array" ref="B24">INDEX(备料明细表!$B$3:$B$11,MIN(IF(COUNTIF('备料PO分析(自动)'!$B$1:$B23,备料明细表!$B$3:$B$11),4^8,ROW($1:$499))))&amp;""</f>
        <v>#N/A</v>
      </c>
      <c r="C24" s="12" t="e">
        <f>IF(B24="","",VLOOKUP(B24,备料明细表!B:J,9,0))</f>
        <v>#N/A</v>
      </c>
      <c r="D24" s="14" t="e">
        <f>IF(C24="","",COUNTIF(备料明细表!J:J,'备料PO分析(自动)'!C24))</f>
        <v>#N/A</v>
      </c>
      <c r="E24" s="13" t="e">
        <f t="shared" si="0"/>
        <v>#N/A</v>
      </c>
      <c r="F24" s="14" t="e">
        <f t="shared" si="2"/>
        <v>#N/A</v>
      </c>
      <c r="G24" s="14" t="str">
        <f>IFERROR(COUNTIFS(备料明细表!$B:$B,'备料PO分析(自动)'!$B24,备料明细表!$J:$J,'备料PO分析(自动)'!$C24,备料明细表!$P:$P,'备料PO分析(自动)'!G$2)/COUNTIFS(备料明细表!$B:$B,'备料PO分析(自动)'!$B24,备料明细表!$J:$J,'备料PO分析(自动)'!$C24,备料明细表!$P:$P,'备料PO分析(自动)'!G$2),"")</f>
        <v/>
      </c>
      <c r="H24" s="14" t="str">
        <f>IFERROR(COUNTIFS(备料明细表!$B:$B,'备料PO分析(自动)'!$B24,备料明细表!$J:$J,'备料PO分析(自动)'!$C24,备料明细表!$P:$P,'备料PO分析(自动)'!H$2)/COUNTIFS(备料明细表!$B:$B,'备料PO分析(自动)'!$B24,备料明细表!$J:$J,'备料PO分析(自动)'!$C24,备料明细表!$P:$P,'备料PO分析(自动)'!H$2),"")</f>
        <v/>
      </c>
      <c r="I24" s="14" t="str">
        <f>IFERROR(COUNTIFS(备料明细表!$B:$B,'备料PO分析(自动)'!$B24,备料明细表!$J:$J,'备料PO分析(自动)'!$C24,备料明细表!$P:$P,'备料PO分析(自动)'!I$2)/COUNTIFS(备料明细表!$B:$B,'备料PO分析(自动)'!$B24,备料明细表!$J:$J,'备料PO分析(自动)'!$C24,备料明细表!$P:$P,'备料PO分析(自动)'!I$2),"")</f>
        <v/>
      </c>
      <c r="J24" s="14" t="str">
        <f>IFERROR(COUNTIFS(备料明细表!$B:$B,'备料PO分析(自动)'!$B24,备料明细表!$J:$J,'备料PO分析(自动)'!$C24,备料明细表!$P:$P,'备料PO分析(自动)'!J$2)/COUNTIFS(备料明细表!$B:$B,'备料PO分析(自动)'!$B24,备料明细表!$J:$J,'备料PO分析(自动)'!$C24,备料明细表!$P:$P,'备料PO分析(自动)'!J$2),"")</f>
        <v/>
      </c>
      <c r="K24" s="14" t="str">
        <f>IFERROR(COUNTIFS(备料明细表!$B:$B,'备料PO分析(自动)'!$B24,备料明细表!$J:$J,'备料PO分析(自动)'!$C24,备料明细表!$P:$P,'备料PO分析(自动)'!K$2)/COUNTIFS(备料明细表!$B:$B,'备料PO分析(自动)'!$B24,备料明细表!$J:$J,'备料PO分析(自动)'!$C24,备料明细表!$P:$P,'备料PO分析(自动)'!K$2),"")</f>
        <v/>
      </c>
      <c r="L24" s="14" t="str">
        <f>IFERROR(COUNTIFS(备料明细表!$B:$B,'备料PO分析(自动)'!$B24,备料明细表!$J:$J,'备料PO分析(自动)'!$C24,备料明细表!$P:$P,'备料PO分析(自动)'!L$2)/COUNTIFS(备料明细表!$B:$B,'备料PO分析(自动)'!$B24,备料明细表!$J:$J,'备料PO分析(自动)'!$C24,备料明细表!$P:$P,'备料PO分析(自动)'!L$2),"")</f>
        <v/>
      </c>
      <c r="M24" s="12" t="e">
        <f>IF(B24="","",IF(VLOOKUP(B24,备料明细表!B:L,11,0)=0,"",VLOOKUP(B24,备料明细表!B:L,11,0)))</f>
        <v>#N/A</v>
      </c>
      <c r="N24" s="11" t="e">
        <f t="shared" ca="1" si="3"/>
        <v>#N/A</v>
      </c>
      <c r="O24" s="21" t="e">
        <f>IF(VLOOKUP(B24,备料明细表!B:M,12,0)&lt;&gt;"","已点料","未点料")</f>
        <v>#N/A</v>
      </c>
      <c r="P24" s="21" t="e">
        <f t="shared" si="1"/>
        <v>#N/A</v>
      </c>
    </row>
    <row r="25" spans="1:16" s="15" customFormat="1" ht="20.25" customHeight="1" x14ac:dyDescent="0.15">
      <c r="A25" s="21">
        <v>23</v>
      </c>
      <c r="B25" s="5" t="e">
        <f t="array" ref="B25">INDEX(备料明细表!$B$3:$B$11,MIN(IF(COUNTIF('备料PO分析(自动)'!$B$1:$B24,备料明细表!$B$3:$B$11),4^8,ROW($1:$499))))&amp;""</f>
        <v>#N/A</v>
      </c>
      <c r="C25" s="12" t="e">
        <f>IF(B25="","",VLOOKUP(B25,备料明细表!B:J,9,0))</f>
        <v>#N/A</v>
      </c>
      <c r="D25" s="14" t="e">
        <f>IF(C25="","",COUNTIF(备料明细表!J:J,'备料PO分析(自动)'!C25))</f>
        <v>#N/A</v>
      </c>
      <c r="E25" s="13" t="e">
        <f t="shared" si="0"/>
        <v>#N/A</v>
      </c>
      <c r="F25" s="14" t="e">
        <f t="shared" si="2"/>
        <v>#N/A</v>
      </c>
      <c r="G25" s="14" t="str">
        <f>IFERROR(COUNTIFS(备料明细表!$B:$B,'备料PO分析(自动)'!$B25,备料明细表!$J:$J,'备料PO分析(自动)'!$C25,备料明细表!$P:$P,'备料PO分析(自动)'!G$2)/COUNTIFS(备料明细表!$B:$B,'备料PO分析(自动)'!$B25,备料明细表!$J:$J,'备料PO分析(自动)'!$C25,备料明细表!$P:$P,'备料PO分析(自动)'!G$2),"")</f>
        <v/>
      </c>
      <c r="H25" s="14" t="str">
        <f>IFERROR(COUNTIFS(备料明细表!$B:$B,'备料PO分析(自动)'!$B25,备料明细表!$J:$J,'备料PO分析(自动)'!$C25,备料明细表!$P:$P,'备料PO分析(自动)'!H$2)/COUNTIFS(备料明细表!$B:$B,'备料PO分析(自动)'!$B25,备料明细表!$J:$J,'备料PO分析(自动)'!$C25,备料明细表!$P:$P,'备料PO分析(自动)'!H$2),"")</f>
        <v/>
      </c>
      <c r="I25" s="14" t="str">
        <f>IFERROR(COUNTIFS(备料明细表!$B:$B,'备料PO分析(自动)'!$B25,备料明细表!$J:$J,'备料PO分析(自动)'!$C25,备料明细表!$P:$P,'备料PO分析(自动)'!I$2)/COUNTIFS(备料明细表!$B:$B,'备料PO分析(自动)'!$B25,备料明细表!$J:$J,'备料PO分析(自动)'!$C25,备料明细表!$P:$P,'备料PO分析(自动)'!I$2),"")</f>
        <v/>
      </c>
      <c r="J25" s="14" t="str">
        <f>IFERROR(COUNTIFS(备料明细表!$B:$B,'备料PO分析(自动)'!$B25,备料明细表!$J:$J,'备料PO分析(自动)'!$C25,备料明细表!$P:$P,'备料PO分析(自动)'!J$2)/COUNTIFS(备料明细表!$B:$B,'备料PO分析(自动)'!$B25,备料明细表!$J:$J,'备料PO分析(自动)'!$C25,备料明细表!$P:$P,'备料PO分析(自动)'!J$2),"")</f>
        <v/>
      </c>
      <c r="K25" s="14" t="str">
        <f>IFERROR(COUNTIFS(备料明细表!$B:$B,'备料PO分析(自动)'!$B25,备料明细表!$J:$J,'备料PO分析(自动)'!$C25,备料明细表!$P:$P,'备料PO分析(自动)'!K$2)/COUNTIFS(备料明细表!$B:$B,'备料PO分析(自动)'!$B25,备料明细表!$J:$J,'备料PO分析(自动)'!$C25,备料明细表!$P:$P,'备料PO分析(自动)'!K$2),"")</f>
        <v/>
      </c>
      <c r="L25" s="14" t="str">
        <f>IFERROR(COUNTIFS(备料明细表!$B:$B,'备料PO分析(自动)'!$B25,备料明细表!$J:$J,'备料PO分析(自动)'!$C25,备料明细表!$P:$P,'备料PO分析(自动)'!L$2)/COUNTIFS(备料明细表!$B:$B,'备料PO分析(自动)'!$B25,备料明细表!$J:$J,'备料PO分析(自动)'!$C25,备料明细表!$P:$P,'备料PO分析(自动)'!L$2),"")</f>
        <v/>
      </c>
      <c r="M25" s="12" t="e">
        <f>IF(B25="","",IF(VLOOKUP(B25,备料明细表!B:L,11,0)=0,"",VLOOKUP(B25,备料明细表!B:L,11,0)))</f>
        <v>#N/A</v>
      </c>
      <c r="N25" s="11" t="e">
        <f t="shared" ca="1" si="3"/>
        <v>#N/A</v>
      </c>
      <c r="O25" s="21" t="e">
        <f>IF(VLOOKUP(B25,备料明细表!B:M,12,0)&lt;&gt;"","已点料","未点料")</f>
        <v>#N/A</v>
      </c>
      <c r="P25" s="21" t="e">
        <f t="shared" si="1"/>
        <v>#N/A</v>
      </c>
    </row>
    <row r="26" spans="1:16" s="15" customFormat="1" ht="20.25" customHeight="1" x14ac:dyDescent="0.15">
      <c r="A26" s="21">
        <v>24</v>
      </c>
      <c r="B26" s="5" t="e">
        <f t="array" ref="B26">INDEX(备料明细表!$B$3:$B$11,MIN(IF(COUNTIF('备料PO分析(自动)'!$B$1:$B25,备料明细表!$B$3:$B$11),4^8,ROW($1:$499))))&amp;""</f>
        <v>#N/A</v>
      </c>
      <c r="C26" s="12" t="e">
        <f>IF(B26="","",VLOOKUP(B26,备料明细表!B:J,9,0))</f>
        <v>#N/A</v>
      </c>
      <c r="D26" s="14" t="e">
        <f>IF(C26="","",COUNTIF(备料明细表!J:J,'备料PO分析(自动)'!C26))</f>
        <v>#N/A</v>
      </c>
      <c r="E26" s="13" t="e">
        <f t="shared" si="0"/>
        <v>#N/A</v>
      </c>
      <c r="F26" s="14" t="e">
        <f t="shared" si="2"/>
        <v>#N/A</v>
      </c>
      <c r="G26" s="14" t="str">
        <f>IFERROR(COUNTIFS(备料明细表!$B:$B,'备料PO分析(自动)'!$B26,备料明细表!$J:$J,'备料PO分析(自动)'!$C26,备料明细表!$P:$P,'备料PO分析(自动)'!G$2)/COUNTIFS(备料明细表!$B:$B,'备料PO分析(自动)'!$B26,备料明细表!$J:$J,'备料PO分析(自动)'!$C26,备料明细表!$P:$P,'备料PO分析(自动)'!G$2),"")</f>
        <v/>
      </c>
      <c r="H26" s="14" t="str">
        <f>IFERROR(COUNTIFS(备料明细表!$B:$B,'备料PO分析(自动)'!$B26,备料明细表!$J:$J,'备料PO分析(自动)'!$C26,备料明细表!$P:$P,'备料PO分析(自动)'!H$2)/COUNTIFS(备料明细表!$B:$B,'备料PO分析(自动)'!$B26,备料明细表!$J:$J,'备料PO分析(自动)'!$C26,备料明细表!$P:$P,'备料PO分析(自动)'!H$2),"")</f>
        <v/>
      </c>
      <c r="I26" s="14" t="str">
        <f>IFERROR(COUNTIFS(备料明细表!$B:$B,'备料PO分析(自动)'!$B26,备料明细表!$J:$J,'备料PO分析(自动)'!$C26,备料明细表!$P:$P,'备料PO分析(自动)'!I$2)/COUNTIFS(备料明细表!$B:$B,'备料PO分析(自动)'!$B26,备料明细表!$J:$J,'备料PO分析(自动)'!$C26,备料明细表!$P:$P,'备料PO分析(自动)'!I$2),"")</f>
        <v/>
      </c>
      <c r="J26" s="14" t="str">
        <f>IFERROR(COUNTIFS(备料明细表!$B:$B,'备料PO分析(自动)'!$B26,备料明细表!$J:$J,'备料PO分析(自动)'!$C26,备料明细表!$P:$P,'备料PO分析(自动)'!J$2)/COUNTIFS(备料明细表!$B:$B,'备料PO分析(自动)'!$B26,备料明细表!$J:$J,'备料PO分析(自动)'!$C26,备料明细表!$P:$P,'备料PO分析(自动)'!J$2),"")</f>
        <v/>
      </c>
      <c r="K26" s="14" t="str">
        <f>IFERROR(COUNTIFS(备料明细表!$B:$B,'备料PO分析(自动)'!$B26,备料明细表!$J:$J,'备料PO分析(自动)'!$C26,备料明细表!$P:$P,'备料PO分析(自动)'!K$2)/COUNTIFS(备料明细表!$B:$B,'备料PO分析(自动)'!$B26,备料明细表!$J:$J,'备料PO分析(自动)'!$C26,备料明细表!$P:$P,'备料PO分析(自动)'!K$2),"")</f>
        <v/>
      </c>
      <c r="L26" s="14" t="str">
        <f>IFERROR(COUNTIFS(备料明细表!$B:$B,'备料PO分析(自动)'!$B26,备料明细表!$J:$J,'备料PO分析(自动)'!$C26,备料明细表!$P:$P,'备料PO分析(自动)'!L$2)/COUNTIFS(备料明细表!$B:$B,'备料PO分析(自动)'!$B26,备料明细表!$J:$J,'备料PO分析(自动)'!$C26,备料明细表!$P:$P,'备料PO分析(自动)'!L$2),"")</f>
        <v/>
      </c>
      <c r="M26" s="12" t="e">
        <f>IF(B26="","",IF(VLOOKUP(B26,备料明细表!B:L,11,0)=0,"",VLOOKUP(B26,备料明细表!B:L,11,0)))</f>
        <v>#N/A</v>
      </c>
      <c r="N26" s="11" t="e">
        <f t="shared" ca="1" si="3"/>
        <v>#N/A</v>
      </c>
      <c r="O26" s="21" t="e">
        <f>IF(VLOOKUP(B26,备料明细表!B:M,12,0)&lt;&gt;"","已点料","未点料")</f>
        <v>#N/A</v>
      </c>
      <c r="P26" s="21" t="e">
        <f t="shared" si="1"/>
        <v>#N/A</v>
      </c>
    </row>
    <row r="27" spans="1:16" s="15" customFormat="1" ht="20.25" customHeight="1" x14ac:dyDescent="0.15">
      <c r="A27" s="21">
        <v>25</v>
      </c>
      <c r="B27" s="5" t="e">
        <f t="array" ref="B27">INDEX(备料明细表!$B$3:$B$11,MIN(IF(COUNTIF('备料PO分析(自动)'!$B$1:$B26,备料明细表!$B$3:$B$11),4^8,ROW($1:$499))))&amp;""</f>
        <v>#N/A</v>
      </c>
      <c r="C27" s="12" t="e">
        <f>IF(B27="","",VLOOKUP(B27,备料明细表!B:J,9,0))</f>
        <v>#N/A</v>
      </c>
      <c r="D27" s="14" t="e">
        <f>IF(C27="","",COUNTIF(备料明细表!J:J,'备料PO分析(自动)'!C27))</f>
        <v>#N/A</v>
      </c>
      <c r="E27" s="13" t="e">
        <f t="shared" si="0"/>
        <v>#N/A</v>
      </c>
      <c r="F27" s="14" t="e">
        <f t="shared" si="2"/>
        <v>#N/A</v>
      </c>
      <c r="G27" s="14" t="str">
        <f>IFERROR(COUNTIFS(备料明细表!$B:$B,'备料PO分析(自动)'!$B27,备料明细表!$J:$J,'备料PO分析(自动)'!$C27,备料明细表!$P:$P,'备料PO分析(自动)'!G$2)/COUNTIFS(备料明细表!$B:$B,'备料PO分析(自动)'!$B27,备料明细表!$J:$J,'备料PO分析(自动)'!$C27,备料明细表!$P:$P,'备料PO分析(自动)'!G$2),"")</f>
        <v/>
      </c>
      <c r="H27" s="14" t="str">
        <f>IFERROR(COUNTIFS(备料明细表!$B:$B,'备料PO分析(自动)'!$B27,备料明细表!$J:$J,'备料PO分析(自动)'!$C27,备料明细表!$P:$P,'备料PO分析(自动)'!H$2)/COUNTIFS(备料明细表!$B:$B,'备料PO分析(自动)'!$B27,备料明细表!$J:$J,'备料PO分析(自动)'!$C27,备料明细表!$P:$P,'备料PO分析(自动)'!H$2),"")</f>
        <v/>
      </c>
      <c r="I27" s="14" t="str">
        <f>IFERROR(COUNTIFS(备料明细表!$B:$B,'备料PO分析(自动)'!$B27,备料明细表!$J:$J,'备料PO分析(自动)'!$C27,备料明细表!$P:$P,'备料PO分析(自动)'!I$2)/COUNTIFS(备料明细表!$B:$B,'备料PO分析(自动)'!$B27,备料明细表!$J:$J,'备料PO分析(自动)'!$C27,备料明细表!$P:$P,'备料PO分析(自动)'!I$2),"")</f>
        <v/>
      </c>
      <c r="J27" s="14" t="str">
        <f>IFERROR(COUNTIFS(备料明细表!$B:$B,'备料PO分析(自动)'!$B27,备料明细表!$J:$J,'备料PO分析(自动)'!$C27,备料明细表!$P:$P,'备料PO分析(自动)'!J$2)/COUNTIFS(备料明细表!$B:$B,'备料PO分析(自动)'!$B27,备料明细表!$J:$J,'备料PO分析(自动)'!$C27,备料明细表!$P:$P,'备料PO分析(自动)'!J$2),"")</f>
        <v/>
      </c>
      <c r="K27" s="14" t="str">
        <f>IFERROR(COUNTIFS(备料明细表!$B:$B,'备料PO分析(自动)'!$B27,备料明细表!$J:$J,'备料PO分析(自动)'!$C27,备料明细表!$P:$P,'备料PO分析(自动)'!K$2)/COUNTIFS(备料明细表!$B:$B,'备料PO分析(自动)'!$B27,备料明细表!$J:$J,'备料PO分析(自动)'!$C27,备料明细表!$P:$P,'备料PO分析(自动)'!K$2),"")</f>
        <v/>
      </c>
      <c r="L27" s="14" t="str">
        <f>IFERROR(COUNTIFS(备料明细表!$B:$B,'备料PO分析(自动)'!$B27,备料明细表!$J:$J,'备料PO分析(自动)'!$C27,备料明细表!$P:$P,'备料PO分析(自动)'!L$2)/COUNTIFS(备料明细表!$B:$B,'备料PO分析(自动)'!$B27,备料明细表!$J:$J,'备料PO分析(自动)'!$C27,备料明细表!$P:$P,'备料PO分析(自动)'!L$2),"")</f>
        <v/>
      </c>
      <c r="M27" s="12" t="e">
        <f>IF(B27="","",IF(VLOOKUP(B27,备料明细表!B:L,11,0)=0,"",VLOOKUP(B27,备料明细表!B:L,11,0)))</f>
        <v>#N/A</v>
      </c>
      <c r="N27" s="11" t="e">
        <f t="shared" ca="1" si="3"/>
        <v>#N/A</v>
      </c>
      <c r="O27" s="21" t="e">
        <f>IF(VLOOKUP(B27,备料明细表!B:M,12,0)&lt;&gt;"","已点料","未点料")</f>
        <v>#N/A</v>
      </c>
      <c r="P27" s="21" t="e">
        <f t="shared" si="1"/>
        <v>#N/A</v>
      </c>
    </row>
    <row r="28" spans="1:16" s="15" customFormat="1" ht="20.25" customHeight="1" x14ac:dyDescent="0.15">
      <c r="A28" s="21">
        <v>26</v>
      </c>
      <c r="B28" s="5" t="e">
        <f t="array" ref="B28">INDEX(备料明细表!$B$3:$B$11,MIN(IF(COUNTIF('备料PO分析(自动)'!$B$1:$B27,备料明细表!$B$3:$B$11),4^8,ROW($1:$499))))&amp;""</f>
        <v>#N/A</v>
      </c>
      <c r="C28" s="12" t="e">
        <f>IF(B28="","",VLOOKUP(B28,备料明细表!B:J,9,0))</f>
        <v>#N/A</v>
      </c>
      <c r="D28" s="14" t="e">
        <f>IF(C28="","",COUNTIF(备料明细表!J:J,'备料PO分析(自动)'!C28))</f>
        <v>#N/A</v>
      </c>
      <c r="E28" s="13" t="e">
        <f t="shared" si="0"/>
        <v>#N/A</v>
      </c>
      <c r="F28" s="14" t="e">
        <f t="shared" si="2"/>
        <v>#N/A</v>
      </c>
      <c r="G28" s="14" t="str">
        <f>IFERROR(COUNTIFS(备料明细表!$B:$B,'备料PO分析(自动)'!$B28,备料明细表!$J:$J,'备料PO分析(自动)'!$C28,备料明细表!$P:$P,'备料PO分析(自动)'!G$2)/COUNTIFS(备料明细表!$B:$B,'备料PO分析(自动)'!$B28,备料明细表!$J:$J,'备料PO分析(自动)'!$C28,备料明细表!$P:$P,'备料PO分析(自动)'!G$2),"")</f>
        <v/>
      </c>
      <c r="H28" s="14" t="str">
        <f>IFERROR(COUNTIFS(备料明细表!$B:$B,'备料PO分析(自动)'!$B28,备料明细表!$J:$J,'备料PO分析(自动)'!$C28,备料明细表!$P:$P,'备料PO分析(自动)'!H$2)/COUNTIFS(备料明细表!$B:$B,'备料PO分析(自动)'!$B28,备料明细表!$J:$J,'备料PO分析(自动)'!$C28,备料明细表!$P:$P,'备料PO分析(自动)'!H$2),"")</f>
        <v/>
      </c>
      <c r="I28" s="14" t="str">
        <f>IFERROR(COUNTIFS(备料明细表!$B:$B,'备料PO分析(自动)'!$B28,备料明细表!$J:$J,'备料PO分析(自动)'!$C28,备料明细表!$P:$P,'备料PO分析(自动)'!I$2)/COUNTIFS(备料明细表!$B:$B,'备料PO分析(自动)'!$B28,备料明细表!$J:$J,'备料PO分析(自动)'!$C28,备料明细表!$P:$P,'备料PO分析(自动)'!I$2),"")</f>
        <v/>
      </c>
      <c r="J28" s="14" t="str">
        <f>IFERROR(COUNTIFS(备料明细表!$B:$B,'备料PO分析(自动)'!$B28,备料明细表!$J:$J,'备料PO分析(自动)'!$C28,备料明细表!$P:$P,'备料PO分析(自动)'!J$2)/COUNTIFS(备料明细表!$B:$B,'备料PO分析(自动)'!$B28,备料明细表!$J:$J,'备料PO分析(自动)'!$C28,备料明细表!$P:$P,'备料PO分析(自动)'!J$2),"")</f>
        <v/>
      </c>
      <c r="K28" s="14" t="str">
        <f>IFERROR(COUNTIFS(备料明细表!$B:$B,'备料PO分析(自动)'!$B28,备料明细表!$J:$J,'备料PO分析(自动)'!$C28,备料明细表!$P:$P,'备料PO分析(自动)'!K$2)/COUNTIFS(备料明细表!$B:$B,'备料PO分析(自动)'!$B28,备料明细表!$J:$J,'备料PO分析(自动)'!$C28,备料明细表!$P:$P,'备料PO分析(自动)'!K$2),"")</f>
        <v/>
      </c>
      <c r="L28" s="14" t="str">
        <f>IFERROR(COUNTIFS(备料明细表!$B:$B,'备料PO分析(自动)'!$B28,备料明细表!$J:$J,'备料PO分析(自动)'!$C28,备料明细表!$P:$P,'备料PO分析(自动)'!L$2)/COUNTIFS(备料明细表!$B:$B,'备料PO分析(自动)'!$B28,备料明细表!$J:$J,'备料PO分析(自动)'!$C28,备料明细表!$P:$P,'备料PO分析(自动)'!L$2),"")</f>
        <v/>
      </c>
      <c r="M28" s="12" t="e">
        <f>IF(B28="","",IF(VLOOKUP(B28,备料明细表!B:L,11,0)=0,"",VLOOKUP(B28,备料明细表!B:L,11,0)))</f>
        <v>#N/A</v>
      </c>
      <c r="N28" s="11" t="e">
        <f t="shared" ca="1" si="3"/>
        <v>#N/A</v>
      </c>
      <c r="O28" s="21" t="e">
        <f>IF(VLOOKUP(B28,备料明细表!B:M,12,0)&lt;&gt;"","已点料","未点料")</f>
        <v>#N/A</v>
      </c>
      <c r="P28" s="21" t="e">
        <f t="shared" si="1"/>
        <v>#N/A</v>
      </c>
    </row>
    <row r="29" spans="1:16" s="15" customFormat="1" ht="20.25" customHeight="1" x14ac:dyDescent="0.15">
      <c r="A29" s="21">
        <v>27</v>
      </c>
      <c r="B29" s="5" t="e">
        <f t="array" ref="B29">INDEX(备料明细表!$B$3:$B$11,MIN(IF(COUNTIF('备料PO分析(自动)'!$B$1:$B28,备料明细表!$B$3:$B$11),4^8,ROW($1:$499))))&amp;""</f>
        <v>#N/A</v>
      </c>
      <c r="C29" s="12" t="e">
        <f>IF(B29="","",VLOOKUP(B29,备料明细表!B:J,9,0))</f>
        <v>#N/A</v>
      </c>
      <c r="D29" s="14" t="e">
        <f>IF(C29="","",COUNTIF(备料明细表!J:J,'备料PO分析(自动)'!C29))</f>
        <v>#N/A</v>
      </c>
      <c r="E29" s="13" t="e">
        <f t="shared" si="0"/>
        <v>#N/A</v>
      </c>
      <c r="F29" s="14" t="e">
        <f t="shared" si="2"/>
        <v>#N/A</v>
      </c>
      <c r="G29" s="14" t="str">
        <f>IFERROR(COUNTIFS(备料明细表!$B:$B,'备料PO分析(自动)'!$B29,备料明细表!$J:$J,'备料PO分析(自动)'!$C29,备料明细表!$P:$P,'备料PO分析(自动)'!G$2)/COUNTIFS(备料明细表!$B:$B,'备料PO分析(自动)'!$B29,备料明细表!$J:$J,'备料PO分析(自动)'!$C29,备料明细表!$P:$P,'备料PO分析(自动)'!G$2),"")</f>
        <v/>
      </c>
      <c r="H29" s="14" t="str">
        <f>IFERROR(COUNTIFS(备料明细表!$B:$B,'备料PO分析(自动)'!$B29,备料明细表!$J:$J,'备料PO分析(自动)'!$C29,备料明细表!$P:$P,'备料PO分析(自动)'!H$2)/COUNTIFS(备料明细表!$B:$B,'备料PO分析(自动)'!$B29,备料明细表!$J:$J,'备料PO分析(自动)'!$C29,备料明细表!$P:$P,'备料PO分析(自动)'!H$2),"")</f>
        <v/>
      </c>
      <c r="I29" s="14" t="str">
        <f>IFERROR(COUNTIFS(备料明细表!$B:$B,'备料PO分析(自动)'!$B29,备料明细表!$J:$J,'备料PO分析(自动)'!$C29,备料明细表!$P:$P,'备料PO分析(自动)'!I$2)/COUNTIFS(备料明细表!$B:$B,'备料PO分析(自动)'!$B29,备料明细表!$J:$J,'备料PO分析(自动)'!$C29,备料明细表!$P:$P,'备料PO分析(自动)'!I$2),"")</f>
        <v/>
      </c>
      <c r="J29" s="14" t="str">
        <f>IFERROR(COUNTIFS(备料明细表!$B:$B,'备料PO分析(自动)'!$B29,备料明细表!$J:$J,'备料PO分析(自动)'!$C29,备料明细表!$P:$P,'备料PO分析(自动)'!J$2)/COUNTIFS(备料明细表!$B:$B,'备料PO分析(自动)'!$B29,备料明细表!$J:$J,'备料PO分析(自动)'!$C29,备料明细表!$P:$P,'备料PO分析(自动)'!J$2),"")</f>
        <v/>
      </c>
      <c r="K29" s="14" t="str">
        <f>IFERROR(COUNTIFS(备料明细表!$B:$B,'备料PO分析(自动)'!$B29,备料明细表!$J:$J,'备料PO分析(自动)'!$C29,备料明细表!$P:$P,'备料PO分析(自动)'!K$2)/COUNTIFS(备料明细表!$B:$B,'备料PO分析(自动)'!$B29,备料明细表!$J:$J,'备料PO分析(自动)'!$C29,备料明细表!$P:$P,'备料PO分析(自动)'!K$2),"")</f>
        <v/>
      </c>
      <c r="L29" s="14" t="str">
        <f>IFERROR(COUNTIFS(备料明细表!$B:$B,'备料PO分析(自动)'!$B29,备料明细表!$J:$J,'备料PO分析(自动)'!$C29,备料明细表!$P:$P,'备料PO分析(自动)'!L$2)/COUNTIFS(备料明细表!$B:$B,'备料PO分析(自动)'!$B29,备料明细表!$J:$J,'备料PO分析(自动)'!$C29,备料明细表!$P:$P,'备料PO分析(自动)'!L$2),"")</f>
        <v/>
      </c>
      <c r="M29" s="12" t="e">
        <f>IF(B29="","",IF(VLOOKUP(B29,备料明细表!B:L,11,0)=0,"",VLOOKUP(B29,备料明细表!B:L,11,0)))</f>
        <v>#N/A</v>
      </c>
      <c r="N29" s="11" t="e">
        <f t="shared" ca="1" si="3"/>
        <v>#N/A</v>
      </c>
      <c r="O29" s="21" t="e">
        <f>IF(VLOOKUP(B29,备料明细表!B:M,12,0)&lt;&gt;"","已点料","未点料")</f>
        <v>#N/A</v>
      </c>
      <c r="P29" s="21" t="e">
        <f t="shared" si="1"/>
        <v>#N/A</v>
      </c>
    </row>
    <row r="30" spans="1:16" s="15" customFormat="1" ht="20.25" customHeight="1" x14ac:dyDescent="0.15">
      <c r="A30" s="21">
        <v>28</v>
      </c>
      <c r="B30" s="5" t="e">
        <f t="array" ref="B30">INDEX(备料明细表!$B$3:$B$11,MIN(IF(COUNTIF('备料PO分析(自动)'!$B$1:$B29,备料明细表!$B$3:$B$11),4^8,ROW($1:$499))))&amp;""</f>
        <v>#N/A</v>
      </c>
      <c r="C30" s="12" t="e">
        <f>IF(B30="","",VLOOKUP(B30,备料明细表!B:J,9,0))</f>
        <v>#N/A</v>
      </c>
      <c r="D30" s="14" t="e">
        <f>IF(C30="","",COUNTIF(备料明细表!J:J,'备料PO分析(自动)'!C30))</f>
        <v>#N/A</v>
      </c>
      <c r="E30" s="13" t="e">
        <f t="shared" si="0"/>
        <v>#N/A</v>
      </c>
      <c r="F30" s="14" t="e">
        <f t="shared" si="2"/>
        <v>#N/A</v>
      </c>
      <c r="G30" s="14" t="str">
        <f>IFERROR(COUNTIFS(备料明细表!$B:$B,'备料PO分析(自动)'!$B30,备料明细表!$J:$J,'备料PO分析(自动)'!$C30,备料明细表!$P:$P,'备料PO分析(自动)'!G$2)/COUNTIFS(备料明细表!$B:$B,'备料PO分析(自动)'!$B30,备料明细表!$J:$J,'备料PO分析(自动)'!$C30,备料明细表!$P:$P,'备料PO分析(自动)'!G$2),"")</f>
        <v/>
      </c>
      <c r="H30" s="14" t="str">
        <f>IFERROR(COUNTIFS(备料明细表!$B:$B,'备料PO分析(自动)'!$B30,备料明细表!$J:$J,'备料PO分析(自动)'!$C30,备料明细表!$P:$P,'备料PO分析(自动)'!H$2)/COUNTIFS(备料明细表!$B:$B,'备料PO分析(自动)'!$B30,备料明细表!$J:$J,'备料PO分析(自动)'!$C30,备料明细表!$P:$P,'备料PO分析(自动)'!H$2),"")</f>
        <v/>
      </c>
      <c r="I30" s="14" t="str">
        <f>IFERROR(COUNTIFS(备料明细表!$B:$B,'备料PO分析(自动)'!$B30,备料明细表!$J:$J,'备料PO分析(自动)'!$C30,备料明细表!$P:$P,'备料PO分析(自动)'!I$2)/COUNTIFS(备料明细表!$B:$B,'备料PO分析(自动)'!$B30,备料明细表!$J:$J,'备料PO分析(自动)'!$C30,备料明细表!$P:$P,'备料PO分析(自动)'!I$2),"")</f>
        <v/>
      </c>
      <c r="J30" s="14" t="str">
        <f>IFERROR(COUNTIFS(备料明细表!$B:$B,'备料PO分析(自动)'!$B30,备料明细表!$J:$J,'备料PO分析(自动)'!$C30,备料明细表!$P:$P,'备料PO分析(自动)'!J$2)/COUNTIFS(备料明细表!$B:$B,'备料PO分析(自动)'!$B30,备料明细表!$J:$J,'备料PO分析(自动)'!$C30,备料明细表!$P:$P,'备料PO分析(自动)'!J$2),"")</f>
        <v/>
      </c>
      <c r="K30" s="14" t="str">
        <f>IFERROR(COUNTIFS(备料明细表!$B:$B,'备料PO分析(自动)'!$B30,备料明细表!$J:$J,'备料PO分析(自动)'!$C30,备料明细表!$P:$P,'备料PO分析(自动)'!K$2)/COUNTIFS(备料明细表!$B:$B,'备料PO分析(自动)'!$B30,备料明细表!$J:$J,'备料PO分析(自动)'!$C30,备料明细表!$P:$P,'备料PO分析(自动)'!K$2),"")</f>
        <v/>
      </c>
      <c r="L30" s="14" t="str">
        <f>IFERROR(COUNTIFS(备料明细表!$B:$B,'备料PO分析(自动)'!$B30,备料明细表!$J:$J,'备料PO分析(自动)'!$C30,备料明细表!$P:$P,'备料PO分析(自动)'!L$2)/COUNTIFS(备料明细表!$B:$B,'备料PO分析(自动)'!$B30,备料明细表!$J:$J,'备料PO分析(自动)'!$C30,备料明细表!$P:$P,'备料PO分析(自动)'!L$2),"")</f>
        <v/>
      </c>
      <c r="M30" s="12" t="e">
        <f>IF(B30="","",IF(VLOOKUP(B30,备料明细表!B:L,11,0)=0,"",VLOOKUP(B30,备料明细表!B:L,11,0)))</f>
        <v>#N/A</v>
      </c>
      <c r="N30" s="11" t="e">
        <f t="shared" ca="1" si="3"/>
        <v>#N/A</v>
      </c>
      <c r="O30" s="21" t="e">
        <f>IF(VLOOKUP(B30,备料明细表!B:M,12,0)&lt;&gt;"","已点料","未点料")</f>
        <v>#N/A</v>
      </c>
      <c r="P30" s="21" t="e">
        <f t="shared" si="1"/>
        <v>#N/A</v>
      </c>
    </row>
    <row r="31" spans="1:16" s="15" customFormat="1" ht="20.25" customHeight="1" x14ac:dyDescent="0.15">
      <c r="A31" s="21">
        <v>29</v>
      </c>
      <c r="B31" s="5" t="e">
        <f t="array" ref="B31">INDEX(备料明细表!$B$3:$B$11,MIN(IF(COUNTIF('备料PO分析(自动)'!$B$1:$B30,备料明细表!$B$3:$B$11),4^8,ROW($1:$499))))&amp;""</f>
        <v>#N/A</v>
      </c>
      <c r="C31" s="12" t="e">
        <f>IF(B31="","",VLOOKUP(B31,备料明细表!B:J,9,0))</f>
        <v>#N/A</v>
      </c>
      <c r="D31" s="14" t="e">
        <f>IF(C31="","",COUNTIF(备料明细表!J:J,'备料PO分析(自动)'!C31))</f>
        <v>#N/A</v>
      </c>
      <c r="E31" s="13" t="e">
        <f t="shared" si="0"/>
        <v>#N/A</v>
      </c>
      <c r="F31" s="14" t="e">
        <f t="shared" si="2"/>
        <v>#N/A</v>
      </c>
      <c r="G31" s="14" t="str">
        <f>IFERROR(COUNTIFS(备料明细表!$B:$B,'备料PO分析(自动)'!$B31,备料明细表!$J:$J,'备料PO分析(自动)'!$C31,备料明细表!$P:$P,'备料PO分析(自动)'!G$2)/COUNTIFS(备料明细表!$B:$B,'备料PO分析(自动)'!$B31,备料明细表!$J:$J,'备料PO分析(自动)'!$C31,备料明细表!$P:$P,'备料PO分析(自动)'!G$2),"")</f>
        <v/>
      </c>
      <c r="H31" s="14" t="str">
        <f>IFERROR(COUNTIFS(备料明细表!$B:$B,'备料PO分析(自动)'!$B31,备料明细表!$J:$J,'备料PO分析(自动)'!$C31,备料明细表!$P:$P,'备料PO分析(自动)'!H$2)/COUNTIFS(备料明细表!$B:$B,'备料PO分析(自动)'!$B31,备料明细表!$J:$J,'备料PO分析(自动)'!$C31,备料明细表!$P:$P,'备料PO分析(自动)'!H$2),"")</f>
        <v/>
      </c>
      <c r="I31" s="14" t="str">
        <f>IFERROR(COUNTIFS(备料明细表!$B:$B,'备料PO分析(自动)'!$B31,备料明细表!$J:$J,'备料PO分析(自动)'!$C31,备料明细表!$P:$P,'备料PO分析(自动)'!I$2)/COUNTIFS(备料明细表!$B:$B,'备料PO分析(自动)'!$B31,备料明细表!$J:$J,'备料PO分析(自动)'!$C31,备料明细表!$P:$P,'备料PO分析(自动)'!I$2),"")</f>
        <v/>
      </c>
      <c r="J31" s="14" t="str">
        <f>IFERROR(COUNTIFS(备料明细表!$B:$B,'备料PO分析(自动)'!$B31,备料明细表!$J:$J,'备料PO分析(自动)'!$C31,备料明细表!$P:$P,'备料PO分析(自动)'!J$2)/COUNTIFS(备料明细表!$B:$B,'备料PO分析(自动)'!$B31,备料明细表!$J:$J,'备料PO分析(自动)'!$C31,备料明细表!$P:$P,'备料PO分析(自动)'!J$2),"")</f>
        <v/>
      </c>
      <c r="K31" s="14" t="str">
        <f>IFERROR(COUNTIFS(备料明细表!$B:$B,'备料PO分析(自动)'!$B31,备料明细表!$J:$J,'备料PO分析(自动)'!$C31,备料明细表!$P:$P,'备料PO分析(自动)'!K$2)/COUNTIFS(备料明细表!$B:$B,'备料PO分析(自动)'!$B31,备料明细表!$J:$J,'备料PO分析(自动)'!$C31,备料明细表!$P:$P,'备料PO分析(自动)'!K$2),"")</f>
        <v/>
      </c>
      <c r="L31" s="14" t="str">
        <f>IFERROR(COUNTIFS(备料明细表!$B:$B,'备料PO分析(自动)'!$B31,备料明细表!$J:$J,'备料PO分析(自动)'!$C31,备料明细表!$P:$P,'备料PO分析(自动)'!L$2)/COUNTIFS(备料明细表!$B:$B,'备料PO分析(自动)'!$B31,备料明细表!$J:$J,'备料PO分析(自动)'!$C31,备料明细表!$P:$P,'备料PO分析(自动)'!L$2),"")</f>
        <v/>
      </c>
      <c r="M31" s="12" t="e">
        <f>IF(B31="","",IF(VLOOKUP(B31,备料明细表!B:L,11,0)=0,"",VLOOKUP(B31,备料明细表!B:L,11,0)))</f>
        <v>#N/A</v>
      </c>
      <c r="N31" s="11" t="e">
        <f t="shared" ca="1" si="3"/>
        <v>#N/A</v>
      </c>
      <c r="O31" s="21" t="e">
        <f>IF(VLOOKUP(B31,备料明细表!B:M,12,0)&lt;&gt;"","已点料","未点料")</f>
        <v>#N/A</v>
      </c>
      <c r="P31" s="21" t="e">
        <f t="shared" si="1"/>
        <v>#N/A</v>
      </c>
    </row>
    <row r="32" spans="1:16" s="15" customFormat="1" ht="20.25" customHeight="1" x14ac:dyDescent="0.15">
      <c r="A32" s="21">
        <v>30</v>
      </c>
      <c r="B32" s="5" t="e">
        <f t="array" ref="B32">INDEX(备料明细表!$B$3:$B$11,MIN(IF(COUNTIF('备料PO分析(自动)'!$B$1:$B31,备料明细表!$B$3:$B$11),4^8,ROW($1:$499))))&amp;""</f>
        <v>#N/A</v>
      </c>
      <c r="C32" s="12" t="e">
        <f>IF(B32="","",VLOOKUP(B32,备料明细表!B:J,9,0))</f>
        <v>#N/A</v>
      </c>
      <c r="D32" s="14" t="e">
        <f>IF(C32="","",COUNTIF(备料明细表!J:J,'备料PO分析(自动)'!C32))</f>
        <v>#N/A</v>
      </c>
      <c r="E32" s="13" t="e">
        <f t="shared" si="0"/>
        <v>#N/A</v>
      </c>
      <c r="F32" s="14" t="e">
        <f t="shared" si="2"/>
        <v>#N/A</v>
      </c>
      <c r="G32" s="14" t="str">
        <f>IFERROR(COUNTIFS(备料明细表!$B:$B,'备料PO分析(自动)'!$B32,备料明细表!$J:$J,'备料PO分析(自动)'!$C32,备料明细表!$P:$P,'备料PO分析(自动)'!G$2)/COUNTIFS(备料明细表!$B:$B,'备料PO分析(自动)'!$B32,备料明细表!$J:$J,'备料PO分析(自动)'!$C32,备料明细表!$P:$P,'备料PO分析(自动)'!G$2),"")</f>
        <v/>
      </c>
      <c r="H32" s="14" t="str">
        <f>IFERROR(COUNTIFS(备料明细表!$B:$B,'备料PO分析(自动)'!$B32,备料明细表!$J:$J,'备料PO分析(自动)'!$C32,备料明细表!$P:$P,'备料PO分析(自动)'!H$2)/COUNTIFS(备料明细表!$B:$B,'备料PO分析(自动)'!$B32,备料明细表!$J:$J,'备料PO分析(自动)'!$C32,备料明细表!$P:$P,'备料PO分析(自动)'!H$2),"")</f>
        <v/>
      </c>
      <c r="I32" s="14" t="str">
        <f>IFERROR(COUNTIFS(备料明细表!$B:$B,'备料PO分析(自动)'!$B32,备料明细表!$J:$J,'备料PO分析(自动)'!$C32,备料明细表!$P:$P,'备料PO分析(自动)'!I$2)/COUNTIFS(备料明细表!$B:$B,'备料PO分析(自动)'!$B32,备料明细表!$J:$J,'备料PO分析(自动)'!$C32,备料明细表!$P:$P,'备料PO分析(自动)'!I$2),"")</f>
        <v/>
      </c>
      <c r="J32" s="14" t="str">
        <f>IFERROR(COUNTIFS(备料明细表!$B:$B,'备料PO分析(自动)'!$B32,备料明细表!$J:$J,'备料PO分析(自动)'!$C32,备料明细表!$P:$P,'备料PO分析(自动)'!J$2)/COUNTIFS(备料明细表!$B:$B,'备料PO分析(自动)'!$B32,备料明细表!$J:$J,'备料PO分析(自动)'!$C32,备料明细表!$P:$P,'备料PO分析(自动)'!J$2),"")</f>
        <v/>
      </c>
      <c r="K32" s="14" t="str">
        <f>IFERROR(COUNTIFS(备料明细表!$B:$B,'备料PO分析(自动)'!$B32,备料明细表!$J:$J,'备料PO分析(自动)'!$C32,备料明细表!$P:$P,'备料PO分析(自动)'!K$2)/COUNTIFS(备料明细表!$B:$B,'备料PO分析(自动)'!$B32,备料明细表!$J:$J,'备料PO分析(自动)'!$C32,备料明细表!$P:$P,'备料PO分析(自动)'!K$2),"")</f>
        <v/>
      </c>
      <c r="L32" s="14" t="str">
        <f>IFERROR(COUNTIFS(备料明细表!$B:$B,'备料PO分析(自动)'!$B32,备料明细表!$J:$J,'备料PO分析(自动)'!$C32,备料明细表!$P:$P,'备料PO分析(自动)'!L$2)/COUNTIFS(备料明细表!$B:$B,'备料PO分析(自动)'!$B32,备料明细表!$J:$J,'备料PO分析(自动)'!$C32,备料明细表!$P:$P,'备料PO分析(自动)'!L$2),"")</f>
        <v/>
      </c>
      <c r="M32" s="12" t="e">
        <f>IF(B32="","",IF(VLOOKUP(B32,备料明细表!B:L,11,0)=0,"",VLOOKUP(B32,备料明细表!B:L,11,0)))</f>
        <v>#N/A</v>
      </c>
      <c r="N32" s="11" t="e">
        <f t="shared" ca="1" si="3"/>
        <v>#N/A</v>
      </c>
      <c r="O32" s="21" t="e">
        <f>IF(VLOOKUP(B32,备料明细表!B:M,12,0)&lt;&gt;"","已点料","未点料")</f>
        <v>#N/A</v>
      </c>
      <c r="P32" s="21" t="e">
        <f t="shared" si="1"/>
        <v>#N/A</v>
      </c>
    </row>
    <row r="33" spans="1:16" s="15" customFormat="1" ht="20.25" customHeight="1" x14ac:dyDescent="0.15">
      <c r="A33" s="21">
        <v>31</v>
      </c>
      <c r="B33" s="5" t="e">
        <f t="array" ref="B33">INDEX(备料明细表!$B$3:$B$11,MIN(IF(COUNTIF('备料PO分析(自动)'!$B$1:$B32,备料明细表!$B$3:$B$11),4^8,ROW($1:$499))))&amp;""</f>
        <v>#N/A</v>
      </c>
      <c r="C33" s="12" t="e">
        <f>IF(B33="","",VLOOKUP(B33,备料明细表!B:J,9,0))</f>
        <v>#N/A</v>
      </c>
      <c r="D33" s="14" t="e">
        <f>IF(C33="","",COUNTIF(备料明细表!J:J,'备料PO分析(自动)'!C33))</f>
        <v>#N/A</v>
      </c>
      <c r="E33" s="13" t="e">
        <f t="shared" si="0"/>
        <v>#N/A</v>
      </c>
      <c r="F33" s="14" t="e">
        <f t="shared" si="2"/>
        <v>#N/A</v>
      </c>
      <c r="G33" s="14" t="str">
        <f>IFERROR(COUNTIFS(备料明细表!$B:$B,'备料PO分析(自动)'!$B33,备料明细表!$J:$J,'备料PO分析(自动)'!$C33,备料明细表!$P:$P,'备料PO分析(自动)'!G$2)/COUNTIFS(备料明细表!$B:$B,'备料PO分析(自动)'!$B33,备料明细表!$J:$J,'备料PO分析(自动)'!$C33,备料明细表!$P:$P,'备料PO分析(自动)'!G$2),"")</f>
        <v/>
      </c>
      <c r="H33" s="14" t="str">
        <f>IFERROR(COUNTIFS(备料明细表!$B:$B,'备料PO分析(自动)'!$B33,备料明细表!$J:$J,'备料PO分析(自动)'!$C33,备料明细表!$P:$P,'备料PO分析(自动)'!H$2)/COUNTIFS(备料明细表!$B:$B,'备料PO分析(自动)'!$B33,备料明细表!$J:$J,'备料PO分析(自动)'!$C33,备料明细表!$P:$P,'备料PO分析(自动)'!H$2),"")</f>
        <v/>
      </c>
      <c r="I33" s="14" t="str">
        <f>IFERROR(COUNTIFS(备料明细表!$B:$B,'备料PO分析(自动)'!$B33,备料明细表!$J:$J,'备料PO分析(自动)'!$C33,备料明细表!$P:$P,'备料PO分析(自动)'!I$2)/COUNTIFS(备料明细表!$B:$B,'备料PO分析(自动)'!$B33,备料明细表!$J:$J,'备料PO分析(自动)'!$C33,备料明细表!$P:$P,'备料PO分析(自动)'!I$2),"")</f>
        <v/>
      </c>
      <c r="J33" s="14" t="str">
        <f>IFERROR(COUNTIFS(备料明细表!$B:$B,'备料PO分析(自动)'!$B33,备料明细表!$J:$J,'备料PO分析(自动)'!$C33,备料明细表!$P:$P,'备料PO分析(自动)'!J$2)/COUNTIFS(备料明细表!$B:$B,'备料PO分析(自动)'!$B33,备料明细表!$J:$J,'备料PO分析(自动)'!$C33,备料明细表!$P:$P,'备料PO分析(自动)'!J$2),"")</f>
        <v/>
      </c>
      <c r="K33" s="14" t="str">
        <f>IFERROR(COUNTIFS(备料明细表!$B:$B,'备料PO分析(自动)'!$B33,备料明细表!$J:$J,'备料PO分析(自动)'!$C33,备料明细表!$P:$P,'备料PO分析(自动)'!K$2)/COUNTIFS(备料明细表!$B:$B,'备料PO分析(自动)'!$B33,备料明细表!$J:$J,'备料PO分析(自动)'!$C33,备料明细表!$P:$P,'备料PO分析(自动)'!K$2),"")</f>
        <v/>
      </c>
      <c r="L33" s="14" t="str">
        <f>IFERROR(COUNTIFS(备料明细表!$B:$B,'备料PO分析(自动)'!$B33,备料明细表!$J:$J,'备料PO分析(自动)'!$C33,备料明细表!$P:$P,'备料PO分析(自动)'!L$2)/COUNTIFS(备料明细表!$B:$B,'备料PO分析(自动)'!$B33,备料明细表!$J:$J,'备料PO分析(自动)'!$C33,备料明细表!$P:$P,'备料PO分析(自动)'!L$2),"")</f>
        <v/>
      </c>
      <c r="M33" s="12" t="e">
        <f>IF(B33="","",IF(VLOOKUP(B33,备料明细表!B:L,11,0)=0,"",VLOOKUP(B33,备料明细表!B:L,11,0)))</f>
        <v>#N/A</v>
      </c>
      <c r="N33" s="11" t="e">
        <f t="shared" ca="1" si="3"/>
        <v>#N/A</v>
      </c>
      <c r="O33" s="21" t="e">
        <f>IF(VLOOKUP(B33,备料明细表!B:M,12,0)&lt;&gt;"","已点料","未点料")</f>
        <v>#N/A</v>
      </c>
      <c r="P33" s="21" t="e">
        <f t="shared" si="1"/>
        <v>#N/A</v>
      </c>
    </row>
    <row r="34" spans="1:16" s="15" customFormat="1" ht="20.25" customHeight="1" x14ac:dyDescent="0.15">
      <c r="A34" s="21">
        <v>32</v>
      </c>
      <c r="B34" s="5" t="e">
        <f t="array" ref="B34">INDEX(备料明细表!$B$3:$B$11,MIN(IF(COUNTIF('备料PO分析(自动)'!$B$1:$B33,备料明细表!$B$3:$B$11),4^8,ROW($1:$499))))&amp;""</f>
        <v>#N/A</v>
      </c>
      <c r="C34" s="12" t="e">
        <f>IF(B34="","",VLOOKUP(B34,备料明细表!B:J,9,0))</f>
        <v>#N/A</v>
      </c>
      <c r="D34" s="14" t="e">
        <f>IF(C34="","",COUNTIF(备料明细表!J:J,'备料PO分析(自动)'!C34))</f>
        <v>#N/A</v>
      </c>
      <c r="E34" s="13" t="e">
        <f t="shared" si="0"/>
        <v>#N/A</v>
      </c>
      <c r="F34" s="14" t="e">
        <f t="shared" si="2"/>
        <v>#N/A</v>
      </c>
      <c r="G34" s="14" t="str">
        <f>IFERROR(COUNTIFS(备料明细表!$B:$B,'备料PO分析(自动)'!$B34,备料明细表!$J:$J,'备料PO分析(自动)'!$C34,备料明细表!$P:$P,'备料PO分析(自动)'!G$2)/COUNTIFS(备料明细表!$B:$B,'备料PO分析(自动)'!$B34,备料明细表!$J:$J,'备料PO分析(自动)'!$C34,备料明细表!$P:$P,'备料PO分析(自动)'!G$2),"")</f>
        <v/>
      </c>
      <c r="H34" s="14" t="str">
        <f>IFERROR(COUNTIFS(备料明细表!$B:$B,'备料PO分析(自动)'!$B34,备料明细表!$J:$J,'备料PO分析(自动)'!$C34,备料明细表!$P:$P,'备料PO分析(自动)'!H$2)/COUNTIFS(备料明细表!$B:$B,'备料PO分析(自动)'!$B34,备料明细表!$J:$J,'备料PO分析(自动)'!$C34,备料明细表!$P:$P,'备料PO分析(自动)'!H$2),"")</f>
        <v/>
      </c>
      <c r="I34" s="14" t="str">
        <f>IFERROR(COUNTIFS(备料明细表!$B:$B,'备料PO分析(自动)'!$B34,备料明细表!$J:$J,'备料PO分析(自动)'!$C34,备料明细表!$P:$P,'备料PO分析(自动)'!I$2)/COUNTIFS(备料明细表!$B:$B,'备料PO分析(自动)'!$B34,备料明细表!$J:$J,'备料PO分析(自动)'!$C34,备料明细表!$P:$P,'备料PO分析(自动)'!I$2),"")</f>
        <v/>
      </c>
      <c r="J34" s="14" t="str">
        <f>IFERROR(COUNTIFS(备料明细表!$B:$B,'备料PO分析(自动)'!$B34,备料明细表!$J:$J,'备料PO分析(自动)'!$C34,备料明细表!$P:$P,'备料PO分析(自动)'!J$2)/COUNTIFS(备料明细表!$B:$B,'备料PO分析(自动)'!$B34,备料明细表!$J:$J,'备料PO分析(自动)'!$C34,备料明细表!$P:$P,'备料PO分析(自动)'!J$2),"")</f>
        <v/>
      </c>
      <c r="K34" s="14" t="str">
        <f>IFERROR(COUNTIFS(备料明细表!$B:$B,'备料PO分析(自动)'!$B34,备料明细表!$J:$J,'备料PO分析(自动)'!$C34,备料明细表!$P:$P,'备料PO分析(自动)'!K$2)/COUNTIFS(备料明细表!$B:$B,'备料PO分析(自动)'!$B34,备料明细表!$J:$J,'备料PO分析(自动)'!$C34,备料明细表!$P:$P,'备料PO分析(自动)'!K$2),"")</f>
        <v/>
      </c>
      <c r="L34" s="14" t="str">
        <f>IFERROR(COUNTIFS(备料明细表!$B:$B,'备料PO分析(自动)'!$B34,备料明细表!$J:$J,'备料PO分析(自动)'!$C34,备料明细表!$P:$P,'备料PO分析(自动)'!L$2)/COUNTIFS(备料明细表!$B:$B,'备料PO分析(自动)'!$B34,备料明细表!$J:$J,'备料PO分析(自动)'!$C34,备料明细表!$P:$P,'备料PO分析(自动)'!L$2),"")</f>
        <v/>
      </c>
      <c r="M34" s="12" t="e">
        <f>IF(B34="","",IF(VLOOKUP(B34,备料明细表!B:L,11,0)=0,"",VLOOKUP(B34,备料明细表!B:L,11,0)))</f>
        <v>#N/A</v>
      </c>
      <c r="N34" s="11" t="e">
        <f t="shared" ca="1" si="3"/>
        <v>#N/A</v>
      </c>
      <c r="O34" s="21" t="e">
        <f>IF(VLOOKUP(B34,备料明细表!B:M,12,0)&lt;&gt;"","已点料","未点料")</f>
        <v>#N/A</v>
      </c>
      <c r="P34" s="21" t="e">
        <f t="shared" si="1"/>
        <v>#N/A</v>
      </c>
    </row>
    <row r="35" spans="1:16" s="15" customFormat="1" ht="20.25" customHeight="1" x14ac:dyDescent="0.15">
      <c r="A35" s="21">
        <v>33</v>
      </c>
      <c r="B35" s="5" t="e">
        <f t="array" ref="B35">INDEX(备料明细表!$B$3:$B$11,MIN(IF(COUNTIF('备料PO分析(自动)'!$B$1:$B34,备料明细表!$B$3:$B$11),4^8,ROW($1:$499))))&amp;""</f>
        <v>#N/A</v>
      </c>
      <c r="C35" s="12" t="e">
        <f>IF(B35="","",VLOOKUP(B35,备料明细表!B:J,9,0))</f>
        <v>#N/A</v>
      </c>
      <c r="D35" s="14" t="e">
        <f>IF(C35="","",COUNTIF(备料明细表!J:J,'备料PO分析(自动)'!C35))</f>
        <v>#N/A</v>
      </c>
      <c r="E35" s="13" t="e">
        <f t="shared" si="0"/>
        <v>#N/A</v>
      </c>
      <c r="F35" s="14" t="e">
        <f t="shared" si="2"/>
        <v>#N/A</v>
      </c>
      <c r="G35" s="14" t="str">
        <f>IFERROR(COUNTIFS(备料明细表!$B:$B,'备料PO分析(自动)'!$B35,备料明细表!$J:$J,'备料PO分析(自动)'!$C35,备料明细表!$P:$P,'备料PO分析(自动)'!G$2)/COUNTIFS(备料明细表!$B:$B,'备料PO分析(自动)'!$B35,备料明细表!$J:$J,'备料PO分析(自动)'!$C35,备料明细表!$P:$P,'备料PO分析(自动)'!G$2),"")</f>
        <v/>
      </c>
      <c r="H35" s="14" t="str">
        <f>IFERROR(COUNTIFS(备料明细表!$B:$B,'备料PO分析(自动)'!$B35,备料明细表!$J:$J,'备料PO分析(自动)'!$C35,备料明细表!$P:$P,'备料PO分析(自动)'!H$2)/COUNTIFS(备料明细表!$B:$B,'备料PO分析(自动)'!$B35,备料明细表!$J:$J,'备料PO分析(自动)'!$C35,备料明细表!$P:$P,'备料PO分析(自动)'!H$2),"")</f>
        <v/>
      </c>
      <c r="I35" s="14" t="str">
        <f>IFERROR(COUNTIFS(备料明细表!$B:$B,'备料PO分析(自动)'!$B35,备料明细表!$J:$J,'备料PO分析(自动)'!$C35,备料明细表!$P:$P,'备料PO分析(自动)'!I$2)/COUNTIFS(备料明细表!$B:$B,'备料PO分析(自动)'!$B35,备料明细表!$J:$J,'备料PO分析(自动)'!$C35,备料明细表!$P:$P,'备料PO分析(自动)'!I$2),"")</f>
        <v/>
      </c>
      <c r="J35" s="14" t="str">
        <f>IFERROR(COUNTIFS(备料明细表!$B:$B,'备料PO分析(自动)'!$B35,备料明细表!$J:$J,'备料PO分析(自动)'!$C35,备料明细表!$P:$P,'备料PO分析(自动)'!J$2)/COUNTIFS(备料明细表!$B:$B,'备料PO分析(自动)'!$B35,备料明细表!$J:$J,'备料PO分析(自动)'!$C35,备料明细表!$P:$P,'备料PO分析(自动)'!J$2),"")</f>
        <v/>
      </c>
      <c r="K35" s="14" t="str">
        <f>IFERROR(COUNTIFS(备料明细表!$B:$B,'备料PO分析(自动)'!$B35,备料明细表!$J:$J,'备料PO分析(自动)'!$C35,备料明细表!$P:$P,'备料PO分析(自动)'!K$2)/COUNTIFS(备料明细表!$B:$B,'备料PO分析(自动)'!$B35,备料明细表!$J:$J,'备料PO分析(自动)'!$C35,备料明细表!$P:$P,'备料PO分析(自动)'!K$2),"")</f>
        <v/>
      </c>
      <c r="L35" s="14" t="str">
        <f>IFERROR(COUNTIFS(备料明细表!$B:$B,'备料PO分析(自动)'!$B35,备料明细表!$J:$J,'备料PO分析(自动)'!$C35,备料明细表!$P:$P,'备料PO分析(自动)'!L$2)/COUNTIFS(备料明细表!$B:$B,'备料PO分析(自动)'!$B35,备料明细表!$J:$J,'备料PO分析(自动)'!$C35,备料明细表!$P:$P,'备料PO分析(自动)'!L$2),"")</f>
        <v/>
      </c>
      <c r="M35" s="12" t="e">
        <f>IF(B35="","",IF(VLOOKUP(B35,备料明细表!B:L,11,0)=0,"",VLOOKUP(B35,备料明细表!B:L,11,0)))</f>
        <v>#N/A</v>
      </c>
      <c r="N35" s="11" t="e">
        <f t="shared" ca="1" si="3"/>
        <v>#N/A</v>
      </c>
      <c r="O35" s="21" t="e">
        <f>IF(VLOOKUP(B35,备料明细表!B:M,12,0)&lt;&gt;"","已点料","未点料")</f>
        <v>#N/A</v>
      </c>
      <c r="P35" s="21" t="e">
        <f t="shared" ref="P35:P66" si="4">IF(B35="","",MONTH(C35)&amp;"月")</f>
        <v>#N/A</v>
      </c>
    </row>
    <row r="36" spans="1:16" s="15" customFormat="1" ht="20.25" customHeight="1" x14ac:dyDescent="0.15">
      <c r="A36" s="21">
        <v>34</v>
      </c>
      <c r="B36" s="5" t="e">
        <f t="array" ref="B36">INDEX(备料明细表!$B$3:$B$11,MIN(IF(COUNTIF('备料PO分析(自动)'!$B$1:$B35,备料明细表!$B$3:$B$11),4^8,ROW($1:$499))))&amp;""</f>
        <v>#N/A</v>
      </c>
      <c r="C36" s="12" t="e">
        <f>IF(B36="","",VLOOKUP(B36,备料明细表!B:J,9,0))</f>
        <v>#N/A</v>
      </c>
      <c r="D36" s="14" t="e">
        <f>IF(C36="","",COUNTIF(备料明细表!J:J,'备料PO分析(自动)'!C36))</f>
        <v>#N/A</v>
      </c>
      <c r="E36" s="13" t="e">
        <f t="shared" si="0"/>
        <v>#N/A</v>
      </c>
      <c r="F36" s="14" t="e">
        <f t="shared" si="2"/>
        <v>#N/A</v>
      </c>
      <c r="G36" s="14" t="str">
        <f>IFERROR(COUNTIFS(备料明细表!$B:$B,'备料PO分析(自动)'!$B36,备料明细表!$J:$J,'备料PO分析(自动)'!$C36,备料明细表!$P:$P,'备料PO分析(自动)'!G$2)/COUNTIFS(备料明细表!$B:$B,'备料PO分析(自动)'!$B36,备料明细表!$J:$J,'备料PO分析(自动)'!$C36,备料明细表!$P:$P,'备料PO分析(自动)'!G$2),"")</f>
        <v/>
      </c>
      <c r="H36" s="14" t="str">
        <f>IFERROR(COUNTIFS(备料明细表!$B:$B,'备料PO分析(自动)'!$B36,备料明细表!$J:$J,'备料PO分析(自动)'!$C36,备料明细表!$P:$P,'备料PO分析(自动)'!H$2)/COUNTIFS(备料明细表!$B:$B,'备料PO分析(自动)'!$B36,备料明细表!$J:$J,'备料PO分析(自动)'!$C36,备料明细表!$P:$P,'备料PO分析(自动)'!H$2),"")</f>
        <v/>
      </c>
      <c r="I36" s="14" t="str">
        <f>IFERROR(COUNTIFS(备料明细表!$B:$B,'备料PO分析(自动)'!$B36,备料明细表!$J:$J,'备料PO分析(自动)'!$C36,备料明细表!$P:$P,'备料PO分析(自动)'!I$2)/COUNTIFS(备料明细表!$B:$B,'备料PO分析(自动)'!$B36,备料明细表!$J:$J,'备料PO分析(自动)'!$C36,备料明细表!$P:$P,'备料PO分析(自动)'!I$2),"")</f>
        <v/>
      </c>
      <c r="J36" s="14" t="str">
        <f>IFERROR(COUNTIFS(备料明细表!$B:$B,'备料PO分析(自动)'!$B36,备料明细表!$J:$J,'备料PO分析(自动)'!$C36,备料明细表!$P:$P,'备料PO分析(自动)'!J$2)/COUNTIFS(备料明细表!$B:$B,'备料PO分析(自动)'!$B36,备料明细表!$J:$J,'备料PO分析(自动)'!$C36,备料明细表!$P:$P,'备料PO分析(自动)'!J$2),"")</f>
        <v/>
      </c>
      <c r="K36" s="14" t="str">
        <f>IFERROR(COUNTIFS(备料明细表!$B:$B,'备料PO分析(自动)'!$B36,备料明细表!$J:$J,'备料PO分析(自动)'!$C36,备料明细表!$P:$P,'备料PO分析(自动)'!K$2)/COUNTIFS(备料明细表!$B:$B,'备料PO分析(自动)'!$B36,备料明细表!$J:$J,'备料PO分析(自动)'!$C36,备料明细表!$P:$P,'备料PO分析(自动)'!K$2),"")</f>
        <v/>
      </c>
      <c r="L36" s="14" t="str">
        <f>IFERROR(COUNTIFS(备料明细表!$B:$B,'备料PO分析(自动)'!$B36,备料明细表!$J:$J,'备料PO分析(自动)'!$C36,备料明细表!$P:$P,'备料PO分析(自动)'!L$2)/COUNTIFS(备料明细表!$B:$B,'备料PO分析(自动)'!$B36,备料明细表!$J:$J,'备料PO分析(自动)'!$C36,备料明细表!$P:$P,'备料PO分析(自动)'!L$2),"")</f>
        <v/>
      </c>
      <c r="M36" s="12" t="e">
        <f>IF(B36="","",IF(VLOOKUP(B36,备料明细表!B:L,11,0)=0,"",VLOOKUP(B36,备料明细表!B:L,11,0)))</f>
        <v>#N/A</v>
      </c>
      <c r="N36" s="11" t="e">
        <f t="shared" ca="1" si="3"/>
        <v>#N/A</v>
      </c>
      <c r="O36" s="21" t="e">
        <f>IF(VLOOKUP(B36,备料明细表!B:M,12,0)&lt;&gt;"","已点料","未点料")</f>
        <v>#N/A</v>
      </c>
      <c r="P36" s="21" t="e">
        <f t="shared" si="4"/>
        <v>#N/A</v>
      </c>
    </row>
    <row r="37" spans="1:16" s="15" customFormat="1" ht="20.25" customHeight="1" x14ac:dyDescent="0.15">
      <c r="A37" s="21">
        <v>35</v>
      </c>
      <c r="B37" s="5" t="e">
        <f t="array" ref="B37">INDEX(备料明细表!$B$3:$B$11,MIN(IF(COUNTIF('备料PO分析(自动)'!$B$1:$B36,备料明细表!$B$3:$B$11),4^8,ROW($1:$499))))&amp;""</f>
        <v>#N/A</v>
      </c>
      <c r="C37" s="12" t="e">
        <f>IF(B37="","",VLOOKUP(B37,备料明细表!B:J,9,0))</f>
        <v>#N/A</v>
      </c>
      <c r="D37" s="14" t="e">
        <f>IF(C37="","",COUNTIF(备料明细表!J:J,'备料PO分析(自动)'!C37))</f>
        <v>#N/A</v>
      </c>
      <c r="E37" s="13" t="e">
        <f t="shared" si="0"/>
        <v>#N/A</v>
      </c>
      <c r="F37" s="14" t="e">
        <f t="shared" si="2"/>
        <v>#N/A</v>
      </c>
      <c r="G37" s="14" t="str">
        <f>IFERROR(COUNTIFS(备料明细表!$B:$B,'备料PO分析(自动)'!$B37,备料明细表!$J:$J,'备料PO分析(自动)'!$C37,备料明细表!$P:$P,'备料PO分析(自动)'!G$2)/COUNTIFS(备料明细表!$B:$B,'备料PO分析(自动)'!$B37,备料明细表!$J:$J,'备料PO分析(自动)'!$C37,备料明细表!$P:$P,'备料PO分析(自动)'!G$2),"")</f>
        <v/>
      </c>
      <c r="H37" s="14" t="str">
        <f>IFERROR(COUNTIFS(备料明细表!$B:$B,'备料PO分析(自动)'!$B37,备料明细表!$J:$J,'备料PO分析(自动)'!$C37,备料明细表!$P:$P,'备料PO分析(自动)'!H$2)/COUNTIFS(备料明细表!$B:$B,'备料PO分析(自动)'!$B37,备料明细表!$J:$J,'备料PO分析(自动)'!$C37,备料明细表!$P:$P,'备料PO分析(自动)'!H$2),"")</f>
        <v/>
      </c>
      <c r="I37" s="14" t="str">
        <f>IFERROR(COUNTIFS(备料明细表!$B:$B,'备料PO分析(自动)'!$B37,备料明细表!$J:$J,'备料PO分析(自动)'!$C37,备料明细表!$P:$P,'备料PO分析(自动)'!I$2)/COUNTIFS(备料明细表!$B:$B,'备料PO分析(自动)'!$B37,备料明细表!$J:$J,'备料PO分析(自动)'!$C37,备料明细表!$P:$P,'备料PO分析(自动)'!I$2),"")</f>
        <v/>
      </c>
      <c r="J37" s="14" t="str">
        <f>IFERROR(COUNTIFS(备料明细表!$B:$B,'备料PO分析(自动)'!$B37,备料明细表!$J:$J,'备料PO分析(自动)'!$C37,备料明细表!$P:$P,'备料PO分析(自动)'!J$2)/COUNTIFS(备料明细表!$B:$B,'备料PO分析(自动)'!$B37,备料明细表!$J:$J,'备料PO分析(自动)'!$C37,备料明细表!$P:$P,'备料PO分析(自动)'!J$2),"")</f>
        <v/>
      </c>
      <c r="K37" s="14" t="str">
        <f>IFERROR(COUNTIFS(备料明细表!$B:$B,'备料PO分析(自动)'!$B37,备料明细表!$J:$J,'备料PO分析(自动)'!$C37,备料明细表!$P:$P,'备料PO分析(自动)'!K$2)/COUNTIFS(备料明细表!$B:$B,'备料PO分析(自动)'!$B37,备料明细表!$J:$J,'备料PO分析(自动)'!$C37,备料明细表!$P:$P,'备料PO分析(自动)'!K$2),"")</f>
        <v/>
      </c>
      <c r="L37" s="14" t="str">
        <f>IFERROR(COUNTIFS(备料明细表!$B:$B,'备料PO分析(自动)'!$B37,备料明细表!$J:$J,'备料PO分析(自动)'!$C37,备料明细表!$P:$P,'备料PO分析(自动)'!L$2)/COUNTIFS(备料明细表!$B:$B,'备料PO分析(自动)'!$B37,备料明细表!$J:$J,'备料PO分析(自动)'!$C37,备料明细表!$P:$P,'备料PO分析(自动)'!L$2),"")</f>
        <v/>
      </c>
      <c r="M37" s="12" t="e">
        <f>IF(B37="","",IF(VLOOKUP(B37,备料明细表!B:L,11,0)=0,"",VLOOKUP(B37,备料明细表!B:L,11,0)))</f>
        <v>#N/A</v>
      </c>
      <c r="N37" s="11" t="e">
        <f t="shared" ca="1" si="3"/>
        <v>#N/A</v>
      </c>
      <c r="O37" s="21" t="e">
        <f>IF(VLOOKUP(B37,备料明细表!B:M,12,0)&lt;&gt;"","已点料","未点料")</f>
        <v>#N/A</v>
      </c>
      <c r="P37" s="21" t="e">
        <f t="shared" si="4"/>
        <v>#N/A</v>
      </c>
    </row>
    <row r="38" spans="1:16" s="15" customFormat="1" ht="20.25" customHeight="1" x14ac:dyDescent="0.15">
      <c r="A38" s="21">
        <v>36</v>
      </c>
      <c r="B38" s="5" t="e">
        <f t="array" ref="B38">INDEX(备料明细表!$B$3:$B$11,MIN(IF(COUNTIF('备料PO分析(自动)'!$B$1:$B37,备料明细表!$B$3:$B$11),4^8,ROW($1:$499))))&amp;""</f>
        <v>#N/A</v>
      </c>
      <c r="C38" s="12" t="e">
        <f>IF(B38="","",VLOOKUP(B38,备料明细表!B:J,9,0))</f>
        <v>#N/A</v>
      </c>
      <c r="D38" s="14" t="e">
        <f>IF(C38="","",COUNTIF(备料明细表!J:J,'备料PO分析(自动)'!C38))</f>
        <v>#N/A</v>
      </c>
      <c r="E38" s="13" t="e">
        <f t="shared" si="0"/>
        <v>#N/A</v>
      </c>
      <c r="F38" s="14" t="e">
        <f t="shared" si="2"/>
        <v>#N/A</v>
      </c>
      <c r="G38" s="14" t="str">
        <f>IFERROR(COUNTIFS(备料明细表!$B:$B,'备料PO分析(自动)'!$B38,备料明细表!$J:$J,'备料PO分析(自动)'!$C38,备料明细表!$P:$P,'备料PO分析(自动)'!G$2)/COUNTIFS(备料明细表!$B:$B,'备料PO分析(自动)'!$B38,备料明细表!$J:$J,'备料PO分析(自动)'!$C38,备料明细表!$P:$P,'备料PO分析(自动)'!G$2),"")</f>
        <v/>
      </c>
      <c r="H38" s="14" t="str">
        <f>IFERROR(COUNTIFS(备料明细表!$B:$B,'备料PO分析(自动)'!$B38,备料明细表!$J:$J,'备料PO分析(自动)'!$C38,备料明细表!$P:$P,'备料PO分析(自动)'!H$2)/COUNTIFS(备料明细表!$B:$B,'备料PO分析(自动)'!$B38,备料明细表!$J:$J,'备料PO分析(自动)'!$C38,备料明细表!$P:$P,'备料PO分析(自动)'!H$2),"")</f>
        <v/>
      </c>
      <c r="I38" s="14" t="str">
        <f>IFERROR(COUNTIFS(备料明细表!$B:$B,'备料PO分析(自动)'!$B38,备料明细表!$J:$J,'备料PO分析(自动)'!$C38,备料明细表!$P:$P,'备料PO分析(自动)'!I$2)/COUNTIFS(备料明细表!$B:$B,'备料PO分析(自动)'!$B38,备料明细表!$J:$J,'备料PO分析(自动)'!$C38,备料明细表!$P:$P,'备料PO分析(自动)'!I$2),"")</f>
        <v/>
      </c>
      <c r="J38" s="14" t="str">
        <f>IFERROR(COUNTIFS(备料明细表!$B:$B,'备料PO分析(自动)'!$B38,备料明细表!$J:$J,'备料PO分析(自动)'!$C38,备料明细表!$P:$P,'备料PO分析(自动)'!J$2)/COUNTIFS(备料明细表!$B:$B,'备料PO分析(自动)'!$B38,备料明细表!$J:$J,'备料PO分析(自动)'!$C38,备料明细表!$P:$P,'备料PO分析(自动)'!J$2),"")</f>
        <v/>
      </c>
      <c r="K38" s="14" t="str">
        <f>IFERROR(COUNTIFS(备料明细表!$B:$B,'备料PO分析(自动)'!$B38,备料明细表!$J:$J,'备料PO分析(自动)'!$C38,备料明细表!$P:$P,'备料PO分析(自动)'!K$2)/COUNTIFS(备料明细表!$B:$B,'备料PO分析(自动)'!$B38,备料明细表!$J:$J,'备料PO分析(自动)'!$C38,备料明细表!$P:$P,'备料PO分析(自动)'!K$2),"")</f>
        <v/>
      </c>
      <c r="L38" s="14" t="str">
        <f>IFERROR(COUNTIFS(备料明细表!$B:$B,'备料PO分析(自动)'!$B38,备料明细表!$J:$J,'备料PO分析(自动)'!$C38,备料明细表!$P:$P,'备料PO分析(自动)'!L$2)/COUNTIFS(备料明细表!$B:$B,'备料PO分析(自动)'!$B38,备料明细表!$J:$J,'备料PO分析(自动)'!$C38,备料明细表!$P:$P,'备料PO分析(自动)'!L$2),"")</f>
        <v/>
      </c>
      <c r="M38" s="12" t="e">
        <f>IF(B38="","",IF(VLOOKUP(B38,备料明细表!B:L,11,0)=0,"",VLOOKUP(B38,备料明细表!B:L,11,0)))</f>
        <v>#N/A</v>
      </c>
      <c r="N38" s="11" t="e">
        <f t="shared" ca="1" si="3"/>
        <v>#N/A</v>
      </c>
      <c r="O38" s="21" t="e">
        <f>IF(VLOOKUP(B38,备料明细表!B:M,12,0)&lt;&gt;"","已点料","未点料")</f>
        <v>#N/A</v>
      </c>
      <c r="P38" s="21" t="e">
        <f t="shared" si="4"/>
        <v>#N/A</v>
      </c>
    </row>
    <row r="39" spans="1:16" s="15" customFormat="1" ht="20.25" customHeight="1" x14ac:dyDescent="0.15">
      <c r="A39" s="21">
        <v>37</v>
      </c>
      <c r="B39" s="5" t="e">
        <f t="array" ref="B39">INDEX(备料明细表!$B$3:$B$11,MIN(IF(COUNTIF('备料PO分析(自动)'!$B$1:$B38,备料明细表!$B$3:$B$11),4^8,ROW($1:$499))))&amp;""</f>
        <v>#N/A</v>
      </c>
      <c r="C39" s="12" t="e">
        <f>IF(B39="","",VLOOKUP(B39,备料明细表!B:J,9,0))</f>
        <v>#N/A</v>
      </c>
      <c r="D39" s="14" t="e">
        <f>IF(C39="","",COUNTIF(备料明细表!J:J,'备料PO分析(自动)'!C39))</f>
        <v>#N/A</v>
      </c>
      <c r="E39" s="13" t="e">
        <f t="shared" si="0"/>
        <v>#N/A</v>
      </c>
      <c r="F39" s="14" t="e">
        <f t="shared" si="2"/>
        <v>#N/A</v>
      </c>
      <c r="G39" s="14" t="str">
        <f>IFERROR(COUNTIFS(备料明细表!$B:$B,'备料PO分析(自动)'!$B39,备料明细表!$J:$J,'备料PO分析(自动)'!$C39,备料明细表!$P:$P,'备料PO分析(自动)'!G$2)/COUNTIFS(备料明细表!$B:$B,'备料PO分析(自动)'!$B39,备料明细表!$J:$J,'备料PO分析(自动)'!$C39,备料明细表!$P:$P,'备料PO分析(自动)'!G$2),"")</f>
        <v/>
      </c>
      <c r="H39" s="14" t="str">
        <f>IFERROR(COUNTIFS(备料明细表!$B:$B,'备料PO分析(自动)'!$B39,备料明细表!$J:$J,'备料PO分析(自动)'!$C39,备料明细表!$P:$P,'备料PO分析(自动)'!H$2)/COUNTIFS(备料明细表!$B:$B,'备料PO分析(自动)'!$B39,备料明细表!$J:$J,'备料PO分析(自动)'!$C39,备料明细表!$P:$P,'备料PO分析(自动)'!H$2),"")</f>
        <v/>
      </c>
      <c r="I39" s="14" t="str">
        <f>IFERROR(COUNTIFS(备料明细表!$B:$B,'备料PO分析(自动)'!$B39,备料明细表!$J:$J,'备料PO分析(自动)'!$C39,备料明细表!$P:$P,'备料PO分析(自动)'!I$2)/COUNTIFS(备料明细表!$B:$B,'备料PO分析(自动)'!$B39,备料明细表!$J:$J,'备料PO分析(自动)'!$C39,备料明细表!$P:$P,'备料PO分析(自动)'!I$2),"")</f>
        <v/>
      </c>
      <c r="J39" s="14" t="str">
        <f>IFERROR(COUNTIFS(备料明细表!$B:$B,'备料PO分析(自动)'!$B39,备料明细表!$J:$J,'备料PO分析(自动)'!$C39,备料明细表!$P:$P,'备料PO分析(自动)'!J$2)/COUNTIFS(备料明细表!$B:$B,'备料PO分析(自动)'!$B39,备料明细表!$J:$J,'备料PO分析(自动)'!$C39,备料明细表!$P:$P,'备料PO分析(自动)'!J$2),"")</f>
        <v/>
      </c>
      <c r="K39" s="14" t="str">
        <f>IFERROR(COUNTIFS(备料明细表!$B:$B,'备料PO分析(自动)'!$B39,备料明细表!$J:$J,'备料PO分析(自动)'!$C39,备料明细表!$P:$P,'备料PO分析(自动)'!K$2)/COUNTIFS(备料明细表!$B:$B,'备料PO分析(自动)'!$B39,备料明细表!$J:$J,'备料PO分析(自动)'!$C39,备料明细表!$P:$P,'备料PO分析(自动)'!K$2),"")</f>
        <v/>
      </c>
      <c r="L39" s="14" t="str">
        <f>IFERROR(COUNTIFS(备料明细表!$B:$B,'备料PO分析(自动)'!$B39,备料明细表!$J:$J,'备料PO分析(自动)'!$C39,备料明细表!$P:$P,'备料PO分析(自动)'!L$2)/COUNTIFS(备料明细表!$B:$B,'备料PO分析(自动)'!$B39,备料明细表!$J:$J,'备料PO分析(自动)'!$C39,备料明细表!$P:$P,'备料PO分析(自动)'!L$2),"")</f>
        <v/>
      </c>
      <c r="M39" s="12" t="e">
        <f>IF(B39="","",IF(VLOOKUP(B39,备料明细表!B:L,11,0)=0,"",VLOOKUP(B39,备料明细表!B:L,11,0)))</f>
        <v>#N/A</v>
      </c>
      <c r="N39" s="11" t="e">
        <f t="shared" ca="1" si="3"/>
        <v>#N/A</v>
      </c>
      <c r="O39" s="21" t="e">
        <f>IF(VLOOKUP(B39,备料明细表!B:M,12,0)&lt;&gt;"","已点料","未点料")</f>
        <v>#N/A</v>
      </c>
      <c r="P39" s="21" t="e">
        <f t="shared" si="4"/>
        <v>#N/A</v>
      </c>
    </row>
    <row r="40" spans="1:16" s="15" customFormat="1" ht="20.25" customHeight="1" x14ac:dyDescent="0.15">
      <c r="A40" s="21">
        <v>38</v>
      </c>
      <c r="B40" s="5" t="e">
        <f t="array" ref="B40">INDEX(备料明细表!$B$3:$B$11,MIN(IF(COUNTIF('备料PO分析(自动)'!$B$1:$B39,备料明细表!$B$3:$B$11),4^8,ROW($1:$499))))&amp;""</f>
        <v>#N/A</v>
      </c>
      <c r="C40" s="12" t="e">
        <f>IF(B40="","",VLOOKUP(B40,备料明细表!B:J,9,0))</f>
        <v>#N/A</v>
      </c>
      <c r="D40" s="14" t="e">
        <f>IF(C40="","",COUNTIF(备料明细表!J:J,'备料PO分析(自动)'!C40))</f>
        <v>#N/A</v>
      </c>
      <c r="E40" s="13" t="e">
        <f t="shared" si="0"/>
        <v>#N/A</v>
      </c>
      <c r="F40" s="14" t="e">
        <f t="shared" si="2"/>
        <v>#N/A</v>
      </c>
      <c r="G40" s="14" t="str">
        <f>IFERROR(COUNTIFS(备料明细表!$B:$B,'备料PO分析(自动)'!$B40,备料明细表!$J:$J,'备料PO分析(自动)'!$C40,备料明细表!$P:$P,'备料PO分析(自动)'!G$2)/COUNTIFS(备料明细表!$B:$B,'备料PO分析(自动)'!$B40,备料明细表!$J:$J,'备料PO分析(自动)'!$C40,备料明细表!$P:$P,'备料PO分析(自动)'!G$2),"")</f>
        <v/>
      </c>
      <c r="H40" s="14" t="str">
        <f>IFERROR(COUNTIFS(备料明细表!$B:$B,'备料PO分析(自动)'!$B40,备料明细表!$J:$J,'备料PO分析(自动)'!$C40,备料明细表!$P:$P,'备料PO分析(自动)'!H$2)/COUNTIFS(备料明细表!$B:$B,'备料PO分析(自动)'!$B40,备料明细表!$J:$J,'备料PO分析(自动)'!$C40,备料明细表!$P:$P,'备料PO分析(自动)'!H$2),"")</f>
        <v/>
      </c>
      <c r="I40" s="14" t="str">
        <f>IFERROR(COUNTIFS(备料明细表!$B:$B,'备料PO分析(自动)'!$B40,备料明细表!$J:$J,'备料PO分析(自动)'!$C40,备料明细表!$P:$P,'备料PO分析(自动)'!I$2)/COUNTIFS(备料明细表!$B:$B,'备料PO分析(自动)'!$B40,备料明细表!$J:$J,'备料PO分析(自动)'!$C40,备料明细表!$P:$P,'备料PO分析(自动)'!I$2),"")</f>
        <v/>
      </c>
      <c r="J40" s="14" t="str">
        <f>IFERROR(COUNTIFS(备料明细表!$B:$B,'备料PO分析(自动)'!$B40,备料明细表!$J:$J,'备料PO分析(自动)'!$C40,备料明细表!$P:$P,'备料PO分析(自动)'!J$2)/COUNTIFS(备料明细表!$B:$B,'备料PO分析(自动)'!$B40,备料明细表!$J:$J,'备料PO分析(自动)'!$C40,备料明细表!$P:$P,'备料PO分析(自动)'!J$2),"")</f>
        <v/>
      </c>
      <c r="K40" s="14" t="str">
        <f>IFERROR(COUNTIFS(备料明细表!$B:$B,'备料PO分析(自动)'!$B40,备料明细表!$J:$J,'备料PO分析(自动)'!$C40,备料明细表!$P:$P,'备料PO分析(自动)'!K$2)/COUNTIFS(备料明细表!$B:$B,'备料PO分析(自动)'!$B40,备料明细表!$J:$J,'备料PO分析(自动)'!$C40,备料明细表!$P:$P,'备料PO分析(自动)'!K$2),"")</f>
        <v/>
      </c>
      <c r="L40" s="14" t="str">
        <f>IFERROR(COUNTIFS(备料明细表!$B:$B,'备料PO分析(自动)'!$B40,备料明细表!$J:$J,'备料PO分析(自动)'!$C40,备料明细表!$P:$P,'备料PO分析(自动)'!L$2)/COUNTIFS(备料明细表!$B:$B,'备料PO分析(自动)'!$B40,备料明细表!$J:$J,'备料PO分析(自动)'!$C40,备料明细表!$P:$P,'备料PO分析(自动)'!L$2),"")</f>
        <v/>
      </c>
      <c r="M40" s="12" t="e">
        <f>IF(B40="","",IF(VLOOKUP(B40,备料明细表!B:L,11,0)=0,"",VLOOKUP(B40,备料明细表!B:L,11,0)))</f>
        <v>#N/A</v>
      </c>
      <c r="N40" s="11" t="e">
        <f t="shared" ca="1" si="3"/>
        <v>#N/A</v>
      </c>
      <c r="O40" s="21" t="e">
        <f>IF(VLOOKUP(B40,备料明细表!B:M,12,0)&lt;&gt;"","已点料","未点料")</f>
        <v>#N/A</v>
      </c>
      <c r="P40" s="21" t="e">
        <f t="shared" si="4"/>
        <v>#N/A</v>
      </c>
    </row>
    <row r="41" spans="1:16" s="15" customFormat="1" ht="20.25" customHeight="1" x14ac:dyDescent="0.15">
      <c r="A41" s="21">
        <v>39</v>
      </c>
      <c r="B41" s="5" t="e">
        <f t="array" ref="B41">INDEX(备料明细表!$B$3:$B$11,MIN(IF(COUNTIF('备料PO分析(自动)'!$B$1:$B40,备料明细表!$B$3:$B$11),4^8,ROW($1:$499))))&amp;""</f>
        <v>#N/A</v>
      </c>
      <c r="C41" s="12" t="e">
        <f>IF(B41="","",VLOOKUP(B41,备料明细表!B:J,9,0))</f>
        <v>#N/A</v>
      </c>
      <c r="D41" s="14" t="e">
        <f>IF(C41="","",COUNTIF(备料明细表!J:J,'备料PO分析(自动)'!C41))</f>
        <v>#N/A</v>
      </c>
      <c r="E41" s="13" t="e">
        <f t="shared" si="0"/>
        <v>#N/A</v>
      </c>
      <c r="F41" s="14" t="e">
        <f t="shared" si="2"/>
        <v>#N/A</v>
      </c>
      <c r="G41" s="14" t="str">
        <f>IFERROR(COUNTIFS(备料明细表!$B:$B,'备料PO分析(自动)'!$B41,备料明细表!$J:$J,'备料PO分析(自动)'!$C41,备料明细表!$P:$P,'备料PO分析(自动)'!G$2)/COUNTIFS(备料明细表!$B:$B,'备料PO分析(自动)'!$B41,备料明细表!$J:$J,'备料PO分析(自动)'!$C41,备料明细表!$P:$P,'备料PO分析(自动)'!G$2),"")</f>
        <v/>
      </c>
      <c r="H41" s="14" t="str">
        <f>IFERROR(COUNTIFS(备料明细表!$B:$B,'备料PO分析(自动)'!$B41,备料明细表!$J:$J,'备料PO分析(自动)'!$C41,备料明细表!$P:$P,'备料PO分析(自动)'!H$2)/COUNTIFS(备料明细表!$B:$B,'备料PO分析(自动)'!$B41,备料明细表!$J:$J,'备料PO分析(自动)'!$C41,备料明细表!$P:$P,'备料PO分析(自动)'!H$2),"")</f>
        <v/>
      </c>
      <c r="I41" s="14" t="str">
        <f>IFERROR(COUNTIFS(备料明细表!$B:$B,'备料PO分析(自动)'!$B41,备料明细表!$J:$J,'备料PO分析(自动)'!$C41,备料明细表!$P:$P,'备料PO分析(自动)'!I$2)/COUNTIFS(备料明细表!$B:$B,'备料PO分析(自动)'!$B41,备料明细表!$J:$J,'备料PO分析(自动)'!$C41,备料明细表!$P:$P,'备料PO分析(自动)'!I$2),"")</f>
        <v/>
      </c>
      <c r="J41" s="14" t="str">
        <f>IFERROR(COUNTIFS(备料明细表!$B:$B,'备料PO分析(自动)'!$B41,备料明细表!$J:$J,'备料PO分析(自动)'!$C41,备料明细表!$P:$P,'备料PO分析(自动)'!J$2)/COUNTIFS(备料明细表!$B:$B,'备料PO分析(自动)'!$B41,备料明细表!$J:$J,'备料PO分析(自动)'!$C41,备料明细表!$P:$P,'备料PO分析(自动)'!J$2),"")</f>
        <v/>
      </c>
      <c r="K41" s="14" t="str">
        <f>IFERROR(COUNTIFS(备料明细表!$B:$B,'备料PO分析(自动)'!$B41,备料明细表!$J:$J,'备料PO分析(自动)'!$C41,备料明细表!$P:$P,'备料PO分析(自动)'!K$2)/COUNTIFS(备料明细表!$B:$B,'备料PO分析(自动)'!$B41,备料明细表!$J:$J,'备料PO分析(自动)'!$C41,备料明细表!$P:$P,'备料PO分析(自动)'!K$2),"")</f>
        <v/>
      </c>
      <c r="L41" s="14" t="str">
        <f>IFERROR(COUNTIFS(备料明细表!$B:$B,'备料PO分析(自动)'!$B41,备料明细表!$J:$J,'备料PO分析(自动)'!$C41,备料明细表!$P:$P,'备料PO分析(自动)'!L$2)/COUNTIFS(备料明细表!$B:$B,'备料PO分析(自动)'!$B41,备料明细表!$J:$J,'备料PO分析(自动)'!$C41,备料明细表!$P:$P,'备料PO分析(自动)'!L$2),"")</f>
        <v/>
      </c>
      <c r="M41" s="12" t="e">
        <f>IF(B41="","",IF(VLOOKUP(B41,备料明细表!B:L,11,0)=0,"",VLOOKUP(B41,备料明细表!B:L,11,0)))</f>
        <v>#N/A</v>
      </c>
      <c r="N41" s="11" t="e">
        <f t="shared" ca="1" si="3"/>
        <v>#N/A</v>
      </c>
      <c r="O41" s="21" t="e">
        <f>IF(VLOOKUP(B41,备料明细表!B:M,12,0)&lt;&gt;"","已点料","未点料")</f>
        <v>#N/A</v>
      </c>
      <c r="P41" s="21" t="e">
        <f t="shared" si="4"/>
        <v>#N/A</v>
      </c>
    </row>
    <row r="42" spans="1:16" s="15" customFormat="1" ht="20.25" customHeight="1" x14ac:dyDescent="0.15">
      <c r="A42" s="21">
        <v>40</v>
      </c>
      <c r="B42" s="5" t="e">
        <f t="array" ref="B42">INDEX(备料明细表!$B$3:$B$11,MIN(IF(COUNTIF('备料PO分析(自动)'!$B$1:$B41,备料明细表!$B$3:$B$11),4^8,ROW($1:$499))))&amp;""</f>
        <v>#N/A</v>
      </c>
      <c r="C42" s="12" t="e">
        <f>IF(B42="","",VLOOKUP(B42,备料明细表!B:J,9,0))</f>
        <v>#N/A</v>
      </c>
      <c r="D42" s="14" t="e">
        <f>IF(C42="","",COUNTIF(备料明细表!J:J,'备料PO分析(自动)'!C42))</f>
        <v>#N/A</v>
      </c>
      <c r="E42" s="13" t="e">
        <f t="shared" si="0"/>
        <v>#N/A</v>
      </c>
      <c r="F42" s="14" t="e">
        <f t="shared" si="2"/>
        <v>#N/A</v>
      </c>
      <c r="G42" s="14" t="str">
        <f>IFERROR(COUNTIFS(备料明细表!$B:$B,'备料PO分析(自动)'!$B42,备料明细表!$J:$J,'备料PO分析(自动)'!$C42,备料明细表!$P:$P,'备料PO分析(自动)'!G$2)/COUNTIFS(备料明细表!$B:$B,'备料PO分析(自动)'!$B42,备料明细表!$J:$J,'备料PO分析(自动)'!$C42,备料明细表!$P:$P,'备料PO分析(自动)'!G$2),"")</f>
        <v/>
      </c>
      <c r="H42" s="14" t="str">
        <f>IFERROR(COUNTIFS(备料明细表!$B:$B,'备料PO分析(自动)'!$B42,备料明细表!$J:$J,'备料PO分析(自动)'!$C42,备料明细表!$P:$P,'备料PO分析(自动)'!H$2)/COUNTIFS(备料明细表!$B:$B,'备料PO分析(自动)'!$B42,备料明细表!$J:$J,'备料PO分析(自动)'!$C42,备料明细表!$P:$P,'备料PO分析(自动)'!H$2),"")</f>
        <v/>
      </c>
      <c r="I42" s="14" t="str">
        <f>IFERROR(COUNTIFS(备料明细表!$B:$B,'备料PO分析(自动)'!$B42,备料明细表!$J:$J,'备料PO分析(自动)'!$C42,备料明细表!$P:$P,'备料PO分析(自动)'!I$2)/COUNTIFS(备料明细表!$B:$B,'备料PO分析(自动)'!$B42,备料明细表!$J:$J,'备料PO分析(自动)'!$C42,备料明细表!$P:$P,'备料PO分析(自动)'!I$2),"")</f>
        <v/>
      </c>
      <c r="J42" s="14" t="str">
        <f>IFERROR(COUNTIFS(备料明细表!$B:$B,'备料PO分析(自动)'!$B42,备料明细表!$J:$J,'备料PO分析(自动)'!$C42,备料明细表!$P:$P,'备料PO分析(自动)'!J$2)/COUNTIFS(备料明细表!$B:$B,'备料PO分析(自动)'!$B42,备料明细表!$J:$J,'备料PO分析(自动)'!$C42,备料明细表!$P:$P,'备料PO分析(自动)'!J$2),"")</f>
        <v/>
      </c>
      <c r="K42" s="14" t="str">
        <f>IFERROR(COUNTIFS(备料明细表!$B:$B,'备料PO分析(自动)'!$B42,备料明细表!$J:$J,'备料PO分析(自动)'!$C42,备料明细表!$P:$P,'备料PO分析(自动)'!K$2)/COUNTIFS(备料明细表!$B:$B,'备料PO分析(自动)'!$B42,备料明细表!$J:$J,'备料PO分析(自动)'!$C42,备料明细表!$P:$P,'备料PO分析(自动)'!K$2),"")</f>
        <v/>
      </c>
      <c r="L42" s="14" t="str">
        <f>IFERROR(COUNTIFS(备料明细表!$B:$B,'备料PO分析(自动)'!$B42,备料明细表!$J:$J,'备料PO分析(自动)'!$C42,备料明细表!$P:$P,'备料PO分析(自动)'!L$2)/COUNTIFS(备料明细表!$B:$B,'备料PO分析(自动)'!$B42,备料明细表!$J:$J,'备料PO分析(自动)'!$C42,备料明细表!$P:$P,'备料PO分析(自动)'!L$2),"")</f>
        <v/>
      </c>
      <c r="M42" s="12" t="e">
        <f>IF(B42="","",IF(VLOOKUP(B42,备料明细表!B:L,11,0)=0,"",VLOOKUP(B42,备料明细表!B:L,11,0)))</f>
        <v>#N/A</v>
      </c>
      <c r="N42" s="11" t="e">
        <f t="shared" ca="1" si="3"/>
        <v>#N/A</v>
      </c>
      <c r="O42" s="21" t="e">
        <f>IF(VLOOKUP(B42,备料明细表!B:M,12,0)&lt;&gt;"","已点料","未点料")</f>
        <v>#N/A</v>
      </c>
      <c r="P42" s="21" t="e">
        <f t="shared" si="4"/>
        <v>#N/A</v>
      </c>
    </row>
    <row r="43" spans="1:16" s="15" customFormat="1" ht="20.25" customHeight="1" x14ac:dyDescent="0.15">
      <c r="A43" s="21">
        <v>41</v>
      </c>
      <c r="B43" s="5" t="e">
        <f t="array" ref="B43">INDEX(备料明细表!$B$3:$B$11,MIN(IF(COUNTIF('备料PO分析(自动)'!$B$1:$B42,备料明细表!$B$3:$B$11),4^8,ROW($1:$499))))&amp;""</f>
        <v>#N/A</v>
      </c>
      <c r="C43" s="12" t="e">
        <f>IF(B43="","",VLOOKUP(B43,备料明细表!B:J,9,0))</f>
        <v>#N/A</v>
      </c>
      <c r="D43" s="14" t="e">
        <f>IF(C43="","",COUNTIF(备料明细表!J:J,'备料PO分析(自动)'!C43))</f>
        <v>#N/A</v>
      </c>
      <c r="E43" s="13" t="e">
        <f t="shared" si="0"/>
        <v>#N/A</v>
      </c>
      <c r="F43" s="14" t="e">
        <f t="shared" si="2"/>
        <v>#N/A</v>
      </c>
      <c r="G43" s="14" t="str">
        <f>IFERROR(COUNTIFS(备料明细表!$B:$B,'备料PO分析(自动)'!$B43,备料明细表!$J:$J,'备料PO分析(自动)'!$C43,备料明细表!$P:$P,'备料PO分析(自动)'!G$2)/COUNTIFS(备料明细表!$B:$B,'备料PO分析(自动)'!$B43,备料明细表!$J:$J,'备料PO分析(自动)'!$C43,备料明细表!$P:$P,'备料PO分析(自动)'!G$2),"")</f>
        <v/>
      </c>
      <c r="H43" s="14" t="str">
        <f>IFERROR(COUNTIFS(备料明细表!$B:$B,'备料PO分析(自动)'!$B43,备料明细表!$J:$J,'备料PO分析(自动)'!$C43,备料明细表!$P:$P,'备料PO分析(自动)'!H$2)/COUNTIFS(备料明细表!$B:$B,'备料PO分析(自动)'!$B43,备料明细表!$J:$J,'备料PO分析(自动)'!$C43,备料明细表!$P:$P,'备料PO分析(自动)'!H$2),"")</f>
        <v/>
      </c>
      <c r="I43" s="14" t="str">
        <f>IFERROR(COUNTIFS(备料明细表!$B:$B,'备料PO分析(自动)'!$B43,备料明细表!$J:$J,'备料PO分析(自动)'!$C43,备料明细表!$P:$P,'备料PO分析(自动)'!I$2)/COUNTIFS(备料明细表!$B:$B,'备料PO分析(自动)'!$B43,备料明细表!$J:$J,'备料PO分析(自动)'!$C43,备料明细表!$P:$P,'备料PO分析(自动)'!I$2),"")</f>
        <v/>
      </c>
      <c r="J43" s="14" t="str">
        <f>IFERROR(COUNTIFS(备料明细表!$B:$B,'备料PO分析(自动)'!$B43,备料明细表!$J:$J,'备料PO分析(自动)'!$C43,备料明细表!$P:$P,'备料PO分析(自动)'!J$2)/COUNTIFS(备料明细表!$B:$B,'备料PO分析(自动)'!$B43,备料明细表!$J:$J,'备料PO分析(自动)'!$C43,备料明细表!$P:$P,'备料PO分析(自动)'!J$2),"")</f>
        <v/>
      </c>
      <c r="K43" s="14" t="str">
        <f>IFERROR(COUNTIFS(备料明细表!$B:$B,'备料PO分析(自动)'!$B43,备料明细表!$J:$J,'备料PO分析(自动)'!$C43,备料明细表!$P:$P,'备料PO分析(自动)'!K$2)/COUNTIFS(备料明细表!$B:$B,'备料PO分析(自动)'!$B43,备料明细表!$J:$J,'备料PO分析(自动)'!$C43,备料明细表!$P:$P,'备料PO分析(自动)'!K$2),"")</f>
        <v/>
      </c>
      <c r="L43" s="14" t="str">
        <f>IFERROR(COUNTIFS(备料明细表!$B:$B,'备料PO分析(自动)'!$B43,备料明细表!$J:$J,'备料PO分析(自动)'!$C43,备料明细表!$P:$P,'备料PO分析(自动)'!L$2)/COUNTIFS(备料明细表!$B:$B,'备料PO分析(自动)'!$B43,备料明细表!$J:$J,'备料PO分析(自动)'!$C43,备料明细表!$P:$P,'备料PO分析(自动)'!L$2),"")</f>
        <v/>
      </c>
      <c r="M43" s="12" t="e">
        <f>IF(B43="","",IF(VLOOKUP(B43,备料明细表!B:L,11,0)=0,"",VLOOKUP(B43,备料明细表!B:L,11,0)))</f>
        <v>#N/A</v>
      </c>
      <c r="N43" s="11" t="e">
        <f t="shared" ca="1" si="3"/>
        <v>#N/A</v>
      </c>
      <c r="O43" s="21" t="e">
        <f>IF(VLOOKUP(B43,备料明细表!B:M,12,0)&lt;&gt;"","已点料","未点料")</f>
        <v>#N/A</v>
      </c>
      <c r="P43" s="21" t="e">
        <f t="shared" si="4"/>
        <v>#N/A</v>
      </c>
    </row>
    <row r="44" spans="1:16" s="15" customFormat="1" ht="20.25" customHeight="1" x14ac:dyDescent="0.15">
      <c r="A44" s="21">
        <v>42</v>
      </c>
      <c r="B44" s="5" t="e">
        <f t="array" ref="B44">INDEX(备料明细表!$B$3:$B$11,MIN(IF(COUNTIF('备料PO分析(自动)'!$B$1:$B43,备料明细表!$B$3:$B$11),4^8,ROW($1:$499))))&amp;""</f>
        <v>#N/A</v>
      </c>
      <c r="C44" s="12" t="e">
        <f>IF(B44="","",VLOOKUP(B44,备料明细表!B:J,9,0))</f>
        <v>#N/A</v>
      </c>
      <c r="D44" s="14" t="e">
        <f>IF(C44="","",COUNTIF(备料明细表!J:J,'备料PO分析(自动)'!C44))</f>
        <v>#N/A</v>
      </c>
      <c r="E44" s="13" t="e">
        <f t="shared" si="0"/>
        <v>#N/A</v>
      </c>
      <c r="F44" s="14" t="e">
        <f t="shared" si="2"/>
        <v>#N/A</v>
      </c>
      <c r="G44" s="14" t="str">
        <f>IFERROR(COUNTIFS(备料明细表!$B:$B,'备料PO分析(自动)'!$B44,备料明细表!$J:$J,'备料PO分析(自动)'!$C44,备料明细表!$P:$P,'备料PO分析(自动)'!G$2)/COUNTIFS(备料明细表!$B:$B,'备料PO分析(自动)'!$B44,备料明细表!$J:$J,'备料PO分析(自动)'!$C44,备料明细表!$P:$P,'备料PO分析(自动)'!G$2),"")</f>
        <v/>
      </c>
      <c r="H44" s="14" t="str">
        <f>IFERROR(COUNTIFS(备料明细表!$B:$B,'备料PO分析(自动)'!$B44,备料明细表!$J:$J,'备料PO分析(自动)'!$C44,备料明细表!$P:$P,'备料PO分析(自动)'!H$2)/COUNTIFS(备料明细表!$B:$B,'备料PO分析(自动)'!$B44,备料明细表!$J:$J,'备料PO分析(自动)'!$C44,备料明细表!$P:$P,'备料PO分析(自动)'!H$2),"")</f>
        <v/>
      </c>
      <c r="I44" s="14" t="str">
        <f>IFERROR(COUNTIFS(备料明细表!$B:$B,'备料PO分析(自动)'!$B44,备料明细表!$J:$J,'备料PO分析(自动)'!$C44,备料明细表!$P:$P,'备料PO分析(自动)'!I$2)/COUNTIFS(备料明细表!$B:$B,'备料PO分析(自动)'!$B44,备料明细表!$J:$J,'备料PO分析(自动)'!$C44,备料明细表!$P:$P,'备料PO分析(自动)'!I$2),"")</f>
        <v/>
      </c>
      <c r="J44" s="14" t="str">
        <f>IFERROR(COUNTIFS(备料明细表!$B:$B,'备料PO分析(自动)'!$B44,备料明细表!$J:$J,'备料PO分析(自动)'!$C44,备料明细表!$P:$P,'备料PO分析(自动)'!J$2)/COUNTIFS(备料明细表!$B:$B,'备料PO分析(自动)'!$B44,备料明细表!$J:$J,'备料PO分析(自动)'!$C44,备料明细表!$P:$P,'备料PO分析(自动)'!J$2),"")</f>
        <v/>
      </c>
      <c r="K44" s="14" t="str">
        <f>IFERROR(COUNTIFS(备料明细表!$B:$B,'备料PO分析(自动)'!$B44,备料明细表!$J:$J,'备料PO分析(自动)'!$C44,备料明细表!$P:$P,'备料PO分析(自动)'!K$2)/COUNTIFS(备料明细表!$B:$B,'备料PO分析(自动)'!$B44,备料明细表!$J:$J,'备料PO分析(自动)'!$C44,备料明细表!$P:$P,'备料PO分析(自动)'!K$2),"")</f>
        <v/>
      </c>
      <c r="L44" s="14" t="str">
        <f>IFERROR(COUNTIFS(备料明细表!$B:$B,'备料PO分析(自动)'!$B44,备料明细表!$J:$J,'备料PO分析(自动)'!$C44,备料明细表!$P:$P,'备料PO分析(自动)'!L$2)/COUNTIFS(备料明细表!$B:$B,'备料PO分析(自动)'!$B44,备料明细表!$J:$J,'备料PO分析(自动)'!$C44,备料明细表!$P:$P,'备料PO分析(自动)'!L$2),"")</f>
        <v/>
      </c>
      <c r="M44" s="12" t="e">
        <f>IF(B44="","",IF(VLOOKUP(B44,备料明细表!B:L,11,0)=0,"",VLOOKUP(B44,备料明细表!B:L,11,0)))</f>
        <v>#N/A</v>
      </c>
      <c r="N44" s="11" t="e">
        <f t="shared" ca="1" si="3"/>
        <v>#N/A</v>
      </c>
      <c r="O44" s="21" t="e">
        <f>IF(VLOOKUP(B44,备料明细表!B:M,12,0)&lt;&gt;"","已点料","未点料")</f>
        <v>#N/A</v>
      </c>
      <c r="P44" s="21" t="e">
        <f t="shared" si="4"/>
        <v>#N/A</v>
      </c>
    </row>
    <row r="45" spans="1:16" s="15" customFormat="1" ht="20.25" customHeight="1" x14ac:dyDescent="0.15">
      <c r="A45" s="21">
        <v>43</v>
      </c>
      <c r="B45" s="5" t="e">
        <f t="array" ref="B45">INDEX(备料明细表!$B$3:$B$11,MIN(IF(COUNTIF('备料PO分析(自动)'!$B$1:$B44,备料明细表!$B$3:$B$11),4^8,ROW($1:$499))))&amp;""</f>
        <v>#N/A</v>
      </c>
      <c r="C45" s="12" t="e">
        <f>IF(B45="","",VLOOKUP(B45,备料明细表!B:J,9,0))</f>
        <v>#N/A</v>
      </c>
      <c r="D45" s="14" t="e">
        <f>IF(C45="","",COUNTIF(备料明细表!J:J,'备料PO分析(自动)'!C45))</f>
        <v>#N/A</v>
      </c>
      <c r="E45" s="13" t="e">
        <f t="shared" si="0"/>
        <v>#N/A</v>
      </c>
      <c r="F45" s="14" t="e">
        <f t="shared" si="2"/>
        <v>#N/A</v>
      </c>
      <c r="G45" s="14" t="str">
        <f>IFERROR(COUNTIFS(备料明细表!$B:$B,'备料PO分析(自动)'!$B45,备料明细表!$J:$J,'备料PO分析(自动)'!$C45,备料明细表!$P:$P,'备料PO分析(自动)'!G$2)/COUNTIFS(备料明细表!$B:$B,'备料PO分析(自动)'!$B45,备料明细表!$J:$J,'备料PO分析(自动)'!$C45,备料明细表!$P:$P,'备料PO分析(自动)'!G$2),"")</f>
        <v/>
      </c>
      <c r="H45" s="14" t="str">
        <f>IFERROR(COUNTIFS(备料明细表!$B:$B,'备料PO分析(自动)'!$B45,备料明细表!$J:$J,'备料PO分析(自动)'!$C45,备料明细表!$P:$P,'备料PO分析(自动)'!H$2)/COUNTIFS(备料明细表!$B:$B,'备料PO分析(自动)'!$B45,备料明细表!$J:$J,'备料PO分析(自动)'!$C45,备料明细表!$P:$P,'备料PO分析(自动)'!H$2),"")</f>
        <v/>
      </c>
      <c r="I45" s="14" t="str">
        <f>IFERROR(COUNTIFS(备料明细表!$B:$B,'备料PO分析(自动)'!$B45,备料明细表!$J:$J,'备料PO分析(自动)'!$C45,备料明细表!$P:$P,'备料PO分析(自动)'!I$2)/COUNTIFS(备料明细表!$B:$B,'备料PO分析(自动)'!$B45,备料明细表!$J:$J,'备料PO分析(自动)'!$C45,备料明细表!$P:$P,'备料PO分析(自动)'!I$2),"")</f>
        <v/>
      </c>
      <c r="J45" s="14" t="str">
        <f>IFERROR(COUNTIFS(备料明细表!$B:$B,'备料PO分析(自动)'!$B45,备料明细表!$J:$J,'备料PO分析(自动)'!$C45,备料明细表!$P:$P,'备料PO分析(自动)'!J$2)/COUNTIFS(备料明细表!$B:$B,'备料PO分析(自动)'!$B45,备料明细表!$J:$J,'备料PO分析(自动)'!$C45,备料明细表!$P:$P,'备料PO分析(自动)'!J$2),"")</f>
        <v/>
      </c>
      <c r="K45" s="14" t="str">
        <f>IFERROR(COUNTIFS(备料明细表!$B:$B,'备料PO分析(自动)'!$B45,备料明细表!$J:$J,'备料PO分析(自动)'!$C45,备料明细表!$P:$P,'备料PO分析(自动)'!K$2)/COUNTIFS(备料明细表!$B:$B,'备料PO分析(自动)'!$B45,备料明细表!$J:$J,'备料PO分析(自动)'!$C45,备料明细表!$P:$P,'备料PO分析(自动)'!K$2),"")</f>
        <v/>
      </c>
      <c r="L45" s="14" t="str">
        <f>IFERROR(COUNTIFS(备料明细表!$B:$B,'备料PO分析(自动)'!$B45,备料明细表!$J:$J,'备料PO分析(自动)'!$C45,备料明细表!$P:$P,'备料PO分析(自动)'!L$2)/COUNTIFS(备料明细表!$B:$B,'备料PO分析(自动)'!$B45,备料明细表!$J:$J,'备料PO分析(自动)'!$C45,备料明细表!$P:$P,'备料PO分析(自动)'!L$2),"")</f>
        <v/>
      </c>
      <c r="M45" s="12" t="e">
        <f>IF(B45="","",IF(VLOOKUP(B45,备料明细表!B:L,11,0)=0,"",VLOOKUP(B45,备料明细表!B:L,11,0)))</f>
        <v>#N/A</v>
      </c>
      <c r="N45" s="11" t="e">
        <f t="shared" ca="1" si="3"/>
        <v>#N/A</v>
      </c>
      <c r="O45" s="21" t="e">
        <f>IF(VLOOKUP(B45,备料明细表!B:M,12,0)&lt;&gt;"","已点料","未点料")</f>
        <v>#N/A</v>
      </c>
      <c r="P45" s="21" t="e">
        <f t="shared" si="4"/>
        <v>#N/A</v>
      </c>
    </row>
    <row r="46" spans="1:16" s="15" customFormat="1" ht="20.25" customHeight="1" x14ac:dyDescent="0.15">
      <c r="A46" s="21">
        <v>44</v>
      </c>
      <c r="B46" s="5" t="e">
        <f t="array" ref="B46">INDEX(备料明细表!$B$3:$B$11,MIN(IF(COUNTIF('备料PO分析(自动)'!$B$1:$B45,备料明细表!$B$3:$B$11),4^8,ROW($1:$499))))&amp;""</f>
        <v>#N/A</v>
      </c>
      <c r="C46" s="12" t="e">
        <f>IF(B46="","",VLOOKUP(B46,备料明细表!B:J,9,0))</f>
        <v>#N/A</v>
      </c>
      <c r="D46" s="14" t="e">
        <f>IF(C46="","",COUNTIF(备料明细表!J:J,'备料PO分析(自动)'!C46))</f>
        <v>#N/A</v>
      </c>
      <c r="E46" s="13" t="e">
        <f t="shared" si="0"/>
        <v>#N/A</v>
      </c>
      <c r="F46" s="14" t="e">
        <f t="shared" si="2"/>
        <v>#N/A</v>
      </c>
      <c r="G46" s="14" t="str">
        <f>IFERROR(COUNTIFS(备料明细表!$B:$B,'备料PO分析(自动)'!$B46,备料明细表!$J:$J,'备料PO分析(自动)'!$C46,备料明细表!$P:$P,'备料PO分析(自动)'!G$2)/COUNTIFS(备料明细表!$B:$B,'备料PO分析(自动)'!$B46,备料明细表!$J:$J,'备料PO分析(自动)'!$C46,备料明细表!$P:$P,'备料PO分析(自动)'!G$2),"")</f>
        <v/>
      </c>
      <c r="H46" s="14" t="str">
        <f>IFERROR(COUNTIFS(备料明细表!$B:$B,'备料PO分析(自动)'!$B46,备料明细表!$J:$J,'备料PO分析(自动)'!$C46,备料明细表!$P:$P,'备料PO分析(自动)'!H$2)/COUNTIFS(备料明细表!$B:$B,'备料PO分析(自动)'!$B46,备料明细表!$J:$J,'备料PO分析(自动)'!$C46,备料明细表!$P:$P,'备料PO分析(自动)'!H$2),"")</f>
        <v/>
      </c>
      <c r="I46" s="14" t="str">
        <f>IFERROR(COUNTIFS(备料明细表!$B:$B,'备料PO分析(自动)'!$B46,备料明细表!$J:$J,'备料PO分析(自动)'!$C46,备料明细表!$P:$P,'备料PO分析(自动)'!I$2)/COUNTIFS(备料明细表!$B:$B,'备料PO分析(自动)'!$B46,备料明细表!$J:$J,'备料PO分析(自动)'!$C46,备料明细表!$P:$P,'备料PO分析(自动)'!I$2),"")</f>
        <v/>
      </c>
      <c r="J46" s="14" t="str">
        <f>IFERROR(COUNTIFS(备料明细表!$B:$B,'备料PO分析(自动)'!$B46,备料明细表!$J:$J,'备料PO分析(自动)'!$C46,备料明细表!$P:$P,'备料PO分析(自动)'!J$2)/COUNTIFS(备料明细表!$B:$B,'备料PO分析(自动)'!$B46,备料明细表!$J:$J,'备料PO分析(自动)'!$C46,备料明细表!$P:$P,'备料PO分析(自动)'!J$2),"")</f>
        <v/>
      </c>
      <c r="K46" s="14" t="str">
        <f>IFERROR(COUNTIFS(备料明细表!$B:$B,'备料PO分析(自动)'!$B46,备料明细表!$J:$J,'备料PO分析(自动)'!$C46,备料明细表!$P:$P,'备料PO分析(自动)'!K$2)/COUNTIFS(备料明细表!$B:$B,'备料PO分析(自动)'!$B46,备料明细表!$J:$J,'备料PO分析(自动)'!$C46,备料明细表!$P:$P,'备料PO分析(自动)'!K$2),"")</f>
        <v/>
      </c>
      <c r="L46" s="14" t="str">
        <f>IFERROR(COUNTIFS(备料明细表!$B:$B,'备料PO分析(自动)'!$B46,备料明细表!$J:$J,'备料PO分析(自动)'!$C46,备料明细表!$P:$P,'备料PO分析(自动)'!L$2)/COUNTIFS(备料明细表!$B:$B,'备料PO分析(自动)'!$B46,备料明细表!$J:$J,'备料PO分析(自动)'!$C46,备料明细表!$P:$P,'备料PO分析(自动)'!L$2),"")</f>
        <v/>
      </c>
      <c r="M46" s="12" t="e">
        <f>IF(B46="","",IF(VLOOKUP(B46,备料明细表!B:L,11,0)=0,"",VLOOKUP(B46,备料明细表!B:L,11,0)))</f>
        <v>#N/A</v>
      </c>
      <c r="N46" s="11" t="e">
        <f t="shared" ca="1" si="3"/>
        <v>#N/A</v>
      </c>
      <c r="O46" s="21" t="e">
        <f>IF(VLOOKUP(B46,备料明细表!B:M,12,0)&lt;&gt;"","已点料","未点料")</f>
        <v>#N/A</v>
      </c>
      <c r="P46" s="21" t="e">
        <f t="shared" si="4"/>
        <v>#N/A</v>
      </c>
    </row>
    <row r="47" spans="1:16" s="15" customFormat="1" ht="20.25" customHeight="1" x14ac:dyDescent="0.15">
      <c r="A47" s="21">
        <v>45</v>
      </c>
      <c r="B47" s="5" t="e">
        <f t="array" ref="B47">INDEX(备料明细表!$B$3:$B$11,MIN(IF(COUNTIF('备料PO分析(自动)'!$B$1:$B46,备料明细表!$B$3:$B$11),4^8,ROW($1:$499))))&amp;""</f>
        <v>#N/A</v>
      </c>
      <c r="C47" s="12" t="e">
        <f>IF(B47="","",VLOOKUP(B47,备料明细表!B:J,9,0))</f>
        <v>#N/A</v>
      </c>
      <c r="D47" s="14" t="e">
        <f>IF(C47="","",COUNTIF(备料明细表!J:J,'备料PO分析(自动)'!C47))</f>
        <v>#N/A</v>
      </c>
      <c r="E47" s="13" t="e">
        <f t="shared" si="0"/>
        <v>#N/A</v>
      </c>
      <c r="F47" s="14" t="e">
        <f t="shared" si="2"/>
        <v>#N/A</v>
      </c>
      <c r="G47" s="14" t="str">
        <f>IFERROR(COUNTIFS(备料明细表!$B:$B,'备料PO分析(自动)'!$B47,备料明细表!$J:$J,'备料PO分析(自动)'!$C47,备料明细表!$P:$P,'备料PO分析(自动)'!G$2)/COUNTIFS(备料明细表!$B:$B,'备料PO分析(自动)'!$B47,备料明细表!$J:$J,'备料PO分析(自动)'!$C47,备料明细表!$P:$P,'备料PO分析(自动)'!G$2),"")</f>
        <v/>
      </c>
      <c r="H47" s="14" t="str">
        <f>IFERROR(COUNTIFS(备料明细表!$B:$B,'备料PO分析(自动)'!$B47,备料明细表!$J:$J,'备料PO分析(自动)'!$C47,备料明细表!$P:$P,'备料PO分析(自动)'!H$2)/COUNTIFS(备料明细表!$B:$B,'备料PO分析(自动)'!$B47,备料明细表!$J:$J,'备料PO分析(自动)'!$C47,备料明细表!$P:$P,'备料PO分析(自动)'!H$2),"")</f>
        <v/>
      </c>
      <c r="I47" s="14" t="str">
        <f>IFERROR(COUNTIFS(备料明细表!$B:$B,'备料PO分析(自动)'!$B47,备料明细表!$J:$J,'备料PO分析(自动)'!$C47,备料明细表!$P:$P,'备料PO分析(自动)'!I$2)/COUNTIFS(备料明细表!$B:$B,'备料PO分析(自动)'!$B47,备料明细表!$J:$J,'备料PO分析(自动)'!$C47,备料明细表!$P:$P,'备料PO分析(自动)'!I$2),"")</f>
        <v/>
      </c>
      <c r="J47" s="14" t="str">
        <f>IFERROR(COUNTIFS(备料明细表!$B:$B,'备料PO分析(自动)'!$B47,备料明细表!$J:$J,'备料PO分析(自动)'!$C47,备料明细表!$P:$P,'备料PO分析(自动)'!J$2)/COUNTIFS(备料明细表!$B:$B,'备料PO分析(自动)'!$B47,备料明细表!$J:$J,'备料PO分析(自动)'!$C47,备料明细表!$P:$P,'备料PO分析(自动)'!J$2),"")</f>
        <v/>
      </c>
      <c r="K47" s="14" t="str">
        <f>IFERROR(COUNTIFS(备料明细表!$B:$B,'备料PO分析(自动)'!$B47,备料明细表!$J:$J,'备料PO分析(自动)'!$C47,备料明细表!$P:$P,'备料PO分析(自动)'!K$2)/COUNTIFS(备料明细表!$B:$B,'备料PO分析(自动)'!$B47,备料明细表!$J:$J,'备料PO分析(自动)'!$C47,备料明细表!$P:$P,'备料PO分析(自动)'!K$2),"")</f>
        <v/>
      </c>
      <c r="L47" s="14" t="str">
        <f>IFERROR(COUNTIFS(备料明细表!$B:$B,'备料PO分析(自动)'!$B47,备料明细表!$J:$J,'备料PO分析(自动)'!$C47,备料明细表!$P:$P,'备料PO分析(自动)'!L$2)/COUNTIFS(备料明细表!$B:$B,'备料PO分析(自动)'!$B47,备料明细表!$J:$J,'备料PO分析(自动)'!$C47,备料明细表!$P:$P,'备料PO分析(自动)'!L$2),"")</f>
        <v/>
      </c>
      <c r="M47" s="12" t="e">
        <f>IF(B47="","",IF(VLOOKUP(B47,备料明细表!B:L,11,0)=0,"",VLOOKUP(B47,备料明细表!B:L,11,0)))</f>
        <v>#N/A</v>
      </c>
      <c r="N47" s="11" t="e">
        <f t="shared" ca="1" si="3"/>
        <v>#N/A</v>
      </c>
      <c r="O47" s="21" t="e">
        <f>IF(VLOOKUP(B47,备料明细表!B:M,12,0)&lt;&gt;"","已点料","未点料")</f>
        <v>#N/A</v>
      </c>
      <c r="P47" s="21" t="e">
        <f t="shared" si="4"/>
        <v>#N/A</v>
      </c>
    </row>
    <row r="48" spans="1:16" s="15" customFormat="1" ht="20.25" customHeight="1" x14ac:dyDescent="0.15">
      <c r="A48" s="21">
        <v>46</v>
      </c>
      <c r="B48" s="5" t="e">
        <f t="array" ref="B48">INDEX(备料明细表!$B$3:$B$11,MIN(IF(COUNTIF('备料PO分析(自动)'!$B$1:$B47,备料明细表!$B$3:$B$11),4^8,ROW($1:$499))))&amp;""</f>
        <v>#N/A</v>
      </c>
      <c r="C48" s="12" t="e">
        <f>IF(B48="","",VLOOKUP(B48,备料明细表!B:J,9,0))</f>
        <v>#N/A</v>
      </c>
      <c r="D48" s="14" t="e">
        <f>IF(C48="","",COUNTIF(备料明细表!J:J,'备料PO分析(自动)'!C48))</f>
        <v>#N/A</v>
      </c>
      <c r="E48" s="13" t="e">
        <f t="shared" si="0"/>
        <v>#N/A</v>
      </c>
      <c r="F48" s="14" t="e">
        <f t="shared" si="2"/>
        <v>#N/A</v>
      </c>
      <c r="G48" s="14" t="str">
        <f>IFERROR(COUNTIFS(备料明细表!$B:$B,'备料PO分析(自动)'!$B48,备料明细表!$J:$J,'备料PO分析(自动)'!$C48,备料明细表!$P:$P,'备料PO分析(自动)'!G$2)/COUNTIFS(备料明细表!$B:$B,'备料PO分析(自动)'!$B48,备料明细表!$J:$J,'备料PO分析(自动)'!$C48,备料明细表!$P:$P,'备料PO分析(自动)'!G$2),"")</f>
        <v/>
      </c>
      <c r="H48" s="14" t="str">
        <f>IFERROR(COUNTIFS(备料明细表!$B:$B,'备料PO分析(自动)'!$B48,备料明细表!$J:$J,'备料PO分析(自动)'!$C48,备料明细表!$P:$P,'备料PO分析(自动)'!H$2)/COUNTIFS(备料明细表!$B:$B,'备料PO分析(自动)'!$B48,备料明细表!$J:$J,'备料PO分析(自动)'!$C48,备料明细表!$P:$P,'备料PO分析(自动)'!H$2),"")</f>
        <v/>
      </c>
      <c r="I48" s="14" t="str">
        <f>IFERROR(COUNTIFS(备料明细表!$B:$B,'备料PO分析(自动)'!$B48,备料明细表!$J:$J,'备料PO分析(自动)'!$C48,备料明细表!$P:$P,'备料PO分析(自动)'!I$2)/COUNTIFS(备料明细表!$B:$B,'备料PO分析(自动)'!$B48,备料明细表!$J:$J,'备料PO分析(自动)'!$C48,备料明细表!$P:$P,'备料PO分析(自动)'!I$2),"")</f>
        <v/>
      </c>
      <c r="J48" s="14" t="str">
        <f>IFERROR(COUNTIFS(备料明细表!$B:$B,'备料PO分析(自动)'!$B48,备料明细表!$J:$J,'备料PO分析(自动)'!$C48,备料明细表!$P:$P,'备料PO分析(自动)'!J$2)/COUNTIFS(备料明细表!$B:$B,'备料PO分析(自动)'!$B48,备料明细表!$J:$J,'备料PO分析(自动)'!$C48,备料明细表!$P:$P,'备料PO分析(自动)'!J$2),"")</f>
        <v/>
      </c>
      <c r="K48" s="14" t="str">
        <f>IFERROR(COUNTIFS(备料明细表!$B:$B,'备料PO分析(自动)'!$B48,备料明细表!$J:$J,'备料PO分析(自动)'!$C48,备料明细表!$P:$P,'备料PO分析(自动)'!K$2)/COUNTIFS(备料明细表!$B:$B,'备料PO分析(自动)'!$B48,备料明细表!$J:$J,'备料PO分析(自动)'!$C48,备料明细表!$P:$P,'备料PO分析(自动)'!K$2),"")</f>
        <v/>
      </c>
      <c r="L48" s="14" t="str">
        <f>IFERROR(COUNTIFS(备料明细表!$B:$B,'备料PO分析(自动)'!$B48,备料明细表!$J:$J,'备料PO分析(自动)'!$C48,备料明细表!$P:$P,'备料PO分析(自动)'!L$2)/COUNTIFS(备料明细表!$B:$B,'备料PO分析(自动)'!$B48,备料明细表!$J:$J,'备料PO分析(自动)'!$C48,备料明细表!$P:$P,'备料PO分析(自动)'!L$2),"")</f>
        <v/>
      </c>
      <c r="M48" s="12" t="e">
        <f>IF(B48="","",IF(VLOOKUP(B48,备料明细表!B:L,11,0)=0,"",VLOOKUP(B48,备料明细表!B:L,11,0)))</f>
        <v>#N/A</v>
      </c>
      <c r="N48" s="11" t="e">
        <f t="shared" ca="1" si="3"/>
        <v>#N/A</v>
      </c>
      <c r="O48" s="21" t="e">
        <f>IF(VLOOKUP(B48,备料明细表!B:M,12,0)&lt;&gt;"","已点料","未点料")</f>
        <v>#N/A</v>
      </c>
      <c r="P48" s="21" t="e">
        <f t="shared" si="4"/>
        <v>#N/A</v>
      </c>
    </row>
    <row r="49" spans="1:16" s="15" customFormat="1" ht="20.25" customHeight="1" x14ac:dyDescent="0.15">
      <c r="A49" s="21">
        <v>47</v>
      </c>
      <c r="B49" s="5" t="e">
        <f t="array" ref="B49">INDEX(备料明细表!$B$3:$B$11,MIN(IF(COUNTIF('备料PO分析(自动)'!$B$1:$B48,备料明细表!$B$3:$B$11),4^8,ROW($1:$499))))&amp;""</f>
        <v>#N/A</v>
      </c>
      <c r="C49" s="12" t="e">
        <f>IF(B49="","",VLOOKUP(B49,备料明细表!B:J,9,0))</f>
        <v>#N/A</v>
      </c>
      <c r="D49" s="14" t="e">
        <f>IF(C49="","",COUNTIF(备料明细表!J:J,'备料PO分析(自动)'!C49))</f>
        <v>#N/A</v>
      </c>
      <c r="E49" s="13" t="e">
        <f t="shared" si="0"/>
        <v>#N/A</v>
      </c>
      <c r="F49" s="14" t="e">
        <f t="shared" si="2"/>
        <v>#N/A</v>
      </c>
      <c r="G49" s="14" t="str">
        <f>IFERROR(COUNTIFS(备料明细表!$B:$B,'备料PO分析(自动)'!$B49,备料明细表!$J:$J,'备料PO分析(自动)'!$C49,备料明细表!$P:$P,'备料PO分析(自动)'!G$2)/COUNTIFS(备料明细表!$B:$B,'备料PO分析(自动)'!$B49,备料明细表!$J:$J,'备料PO分析(自动)'!$C49,备料明细表!$P:$P,'备料PO分析(自动)'!G$2),"")</f>
        <v/>
      </c>
      <c r="H49" s="14" t="str">
        <f>IFERROR(COUNTIFS(备料明细表!$B:$B,'备料PO分析(自动)'!$B49,备料明细表!$J:$J,'备料PO分析(自动)'!$C49,备料明细表!$P:$P,'备料PO分析(自动)'!H$2)/COUNTIFS(备料明细表!$B:$B,'备料PO分析(自动)'!$B49,备料明细表!$J:$J,'备料PO分析(自动)'!$C49,备料明细表!$P:$P,'备料PO分析(自动)'!H$2),"")</f>
        <v/>
      </c>
      <c r="I49" s="14" t="str">
        <f>IFERROR(COUNTIFS(备料明细表!$B:$B,'备料PO分析(自动)'!$B49,备料明细表!$J:$J,'备料PO分析(自动)'!$C49,备料明细表!$P:$P,'备料PO分析(自动)'!I$2)/COUNTIFS(备料明细表!$B:$B,'备料PO分析(自动)'!$B49,备料明细表!$J:$J,'备料PO分析(自动)'!$C49,备料明细表!$P:$P,'备料PO分析(自动)'!I$2),"")</f>
        <v/>
      </c>
      <c r="J49" s="14" t="str">
        <f>IFERROR(COUNTIFS(备料明细表!$B:$B,'备料PO分析(自动)'!$B49,备料明细表!$J:$J,'备料PO分析(自动)'!$C49,备料明细表!$P:$P,'备料PO分析(自动)'!J$2)/COUNTIFS(备料明细表!$B:$B,'备料PO分析(自动)'!$B49,备料明细表!$J:$J,'备料PO分析(自动)'!$C49,备料明细表!$P:$P,'备料PO分析(自动)'!J$2),"")</f>
        <v/>
      </c>
      <c r="K49" s="14" t="str">
        <f>IFERROR(COUNTIFS(备料明细表!$B:$B,'备料PO分析(自动)'!$B49,备料明细表!$J:$J,'备料PO分析(自动)'!$C49,备料明细表!$P:$P,'备料PO分析(自动)'!K$2)/COUNTIFS(备料明细表!$B:$B,'备料PO分析(自动)'!$B49,备料明细表!$J:$J,'备料PO分析(自动)'!$C49,备料明细表!$P:$P,'备料PO分析(自动)'!K$2),"")</f>
        <v/>
      </c>
      <c r="L49" s="14" t="str">
        <f>IFERROR(COUNTIFS(备料明细表!$B:$B,'备料PO分析(自动)'!$B49,备料明细表!$J:$J,'备料PO分析(自动)'!$C49,备料明细表!$P:$P,'备料PO分析(自动)'!L$2)/COUNTIFS(备料明细表!$B:$B,'备料PO分析(自动)'!$B49,备料明细表!$J:$J,'备料PO分析(自动)'!$C49,备料明细表!$P:$P,'备料PO分析(自动)'!L$2),"")</f>
        <v/>
      </c>
      <c r="M49" s="12" t="e">
        <f>IF(B49="","",IF(VLOOKUP(B49,备料明细表!B:L,11,0)=0,"",VLOOKUP(B49,备料明细表!B:L,11,0)))</f>
        <v>#N/A</v>
      </c>
      <c r="N49" s="11" t="e">
        <f t="shared" ca="1" si="3"/>
        <v>#N/A</v>
      </c>
      <c r="O49" s="21" t="e">
        <f>IF(VLOOKUP(B49,备料明细表!B:M,12,0)&lt;&gt;"","已点料","未点料")</f>
        <v>#N/A</v>
      </c>
      <c r="P49" s="21" t="e">
        <f t="shared" si="4"/>
        <v>#N/A</v>
      </c>
    </row>
    <row r="50" spans="1:16" s="15" customFormat="1" ht="20.25" customHeight="1" x14ac:dyDescent="0.15">
      <c r="A50" s="21">
        <v>48</v>
      </c>
      <c r="B50" s="5" t="e">
        <f t="array" ref="B50">INDEX(备料明细表!$B$3:$B$11,MIN(IF(COUNTIF('备料PO分析(自动)'!$B$1:$B49,备料明细表!$B$3:$B$11),4^8,ROW($1:$499))))&amp;""</f>
        <v>#N/A</v>
      </c>
      <c r="C50" s="12" t="e">
        <f>IF(B50="","",VLOOKUP(B50,备料明细表!B:J,9,0))</f>
        <v>#N/A</v>
      </c>
      <c r="D50" s="14" t="e">
        <f>IF(C50="","",COUNTIF(备料明细表!J:J,'备料PO分析(自动)'!C50))</f>
        <v>#N/A</v>
      </c>
      <c r="E50" s="13" t="e">
        <f t="shared" si="0"/>
        <v>#N/A</v>
      </c>
      <c r="F50" s="14" t="e">
        <f t="shared" si="2"/>
        <v>#N/A</v>
      </c>
      <c r="G50" s="14" t="str">
        <f>IFERROR(COUNTIFS(备料明细表!$B:$B,'备料PO分析(自动)'!$B50,备料明细表!$J:$J,'备料PO分析(自动)'!$C50,备料明细表!$P:$P,'备料PO分析(自动)'!G$2)/COUNTIFS(备料明细表!$B:$B,'备料PO分析(自动)'!$B50,备料明细表!$J:$J,'备料PO分析(自动)'!$C50,备料明细表!$P:$P,'备料PO分析(自动)'!G$2),"")</f>
        <v/>
      </c>
      <c r="H50" s="14" t="str">
        <f>IFERROR(COUNTIFS(备料明细表!$B:$B,'备料PO分析(自动)'!$B50,备料明细表!$J:$J,'备料PO分析(自动)'!$C50,备料明细表!$P:$P,'备料PO分析(自动)'!H$2)/COUNTIFS(备料明细表!$B:$B,'备料PO分析(自动)'!$B50,备料明细表!$J:$J,'备料PO分析(自动)'!$C50,备料明细表!$P:$P,'备料PO分析(自动)'!H$2),"")</f>
        <v/>
      </c>
      <c r="I50" s="14" t="str">
        <f>IFERROR(COUNTIFS(备料明细表!$B:$B,'备料PO分析(自动)'!$B50,备料明细表!$J:$J,'备料PO分析(自动)'!$C50,备料明细表!$P:$P,'备料PO分析(自动)'!I$2)/COUNTIFS(备料明细表!$B:$B,'备料PO分析(自动)'!$B50,备料明细表!$J:$J,'备料PO分析(自动)'!$C50,备料明细表!$P:$P,'备料PO分析(自动)'!I$2),"")</f>
        <v/>
      </c>
      <c r="J50" s="14" t="str">
        <f>IFERROR(COUNTIFS(备料明细表!$B:$B,'备料PO分析(自动)'!$B50,备料明细表!$J:$J,'备料PO分析(自动)'!$C50,备料明细表!$P:$P,'备料PO分析(自动)'!J$2)/COUNTIFS(备料明细表!$B:$B,'备料PO分析(自动)'!$B50,备料明细表!$J:$J,'备料PO分析(自动)'!$C50,备料明细表!$P:$P,'备料PO分析(自动)'!J$2),"")</f>
        <v/>
      </c>
      <c r="K50" s="14" t="str">
        <f>IFERROR(COUNTIFS(备料明细表!$B:$B,'备料PO分析(自动)'!$B50,备料明细表!$J:$J,'备料PO分析(自动)'!$C50,备料明细表!$P:$P,'备料PO分析(自动)'!K$2)/COUNTIFS(备料明细表!$B:$B,'备料PO分析(自动)'!$B50,备料明细表!$J:$J,'备料PO分析(自动)'!$C50,备料明细表!$P:$P,'备料PO分析(自动)'!K$2),"")</f>
        <v/>
      </c>
      <c r="L50" s="14" t="str">
        <f>IFERROR(COUNTIFS(备料明细表!$B:$B,'备料PO分析(自动)'!$B50,备料明细表!$J:$J,'备料PO分析(自动)'!$C50,备料明细表!$P:$P,'备料PO分析(自动)'!L$2)/COUNTIFS(备料明细表!$B:$B,'备料PO分析(自动)'!$B50,备料明细表!$J:$J,'备料PO分析(自动)'!$C50,备料明细表!$P:$P,'备料PO分析(自动)'!L$2),"")</f>
        <v/>
      </c>
      <c r="M50" s="12" t="e">
        <f>IF(B50="","",IF(VLOOKUP(B50,备料明细表!B:L,11,0)=0,"",VLOOKUP(B50,备料明细表!B:L,11,0)))</f>
        <v>#N/A</v>
      </c>
      <c r="N50" s="11" t="e">
        <f t="shared" ca="1" si="3"/>
        <v>#N/A</v>
      </c>
      <c r="O50" s="21" t="e">
        <f>IF(VLOOKUP(B50,备料明细表!B:M,12,0)&lt;&gt;"","已点料","未点料")</f>
        <v>#N/A</v>
      </c>
      <c r="P50" s="21" t="e">
        <f t="shared" si="4"/>
        <v>#N/A</v>
      </c>
    </row>
    <row r="51" spans="1:16" s="15" customFormat="1" ht="20.25" customHeight="1" x14ac:dyDescent="0.15">
      <c r="A51" s="21">
        <v>49</v>
      </c>
      <c r="B51" s="5" t="e">
        <f t="array" ref="B51">INDEX(备料明细表!$B$3:$B$11,MIN(IF(COUNTIF('备料PO分析(自动)'!$B$1:$B50,备料明细表!$B$3:$B$11),4^8,ROW($1:$499))))&amp;""</f>
        <v>#N/A</v>
      </c>
      <c r="C51" s="12" t="e">
        <f>IF(B51="","",VLOOKUP(B51,备料明细表!B:J,9,0))</f>
        <v>#N/A</v>
      </c>
      <c r="D51" s="14" t="e">
        <f>IF(C51="","",COUNTIF(备料明细表!J:J,'备料PO分析(自动)'!C51))</f>
        <v>#N/A</v>
      </c>
      <c r="E51" s="13" t="e">
        <f t="shared" si="0"/>
        <v>#N/A</v>
      </c>
      <c r="F51" s="14" t="e">
        <f t="shared" si="2"/>
        <v>#N/A</v>
      </c>
      <c r="G51" s="14" t="str">
        <f>IFERROR(COUNTIFS(备料明细表!$B:$B,'备料PO分析(自动)'!$B51,备料明细表!$J:$J,'备料PO分析(自动)'!$C51,备料明细表!$P:$P,'备料PO分析(自动)'!G$2)/COUNTIFS(备料明细表!$B:$B,'备料PO分析(自动)'!$B51,备料明细表!$J:$J,'备料PO分析(自动)'!$C51,备料明细表!$P:$P,'备料PO分析(自动)'!G$2),"")</f>
        <v/>
      </c>
      <c r="H51" s="14" t="str">
        <f>IFERROR(COUNTIFS(备料明细表!$B:$B,'备料PO分析(自动)'!$B51,备料明细表!$J:$J,'备料PO分析(自动)'!$C51,备料明细表!$P:$P,'备料PO分析(自动)'!H$2)/COUNTIFS(备料明细表!$B:$B,'备料PO分析(自动)'!$B51,备料明细表!$J:$J,'备料PO分析(自动)'!$C51,备料明细表!$P:$P,'备料PO分析(自动)'!H$2),"")</f>
        <v/>
      </c>
      <c r="I51" s="14" t="str">
        <f>IFERROR(COUNTIFS(备料明细表!$B:$B,'备料PO分析(自动)'!$B51,备料明细表!$J:$J,'备料PO分析(自动)'!$C51,备料明细表!$P:$P,'备料PO分析(自动)'!I$2)/COUNTIFS(备料明细表!$B:$B,'备料PO分析(自动)'!$B51,备料明细表!$J:$J,'备料PO分析(自动)'!$C51,备料明细表!$P:$P,'备料PO分析(自动)'!I$2),"")</f>
        <v/>
      </c>
      <c r="J51" s="14" t="str">
        <f>IFERROR(COUNTIFS(备料明细表!$B:$B,'备料PO分析(自动)'!$B51,备料明细表!$J:$J,'备料PO分析(自动)'!$C51,备料明细表!$P:$P,'备料PO分析(自动)'!J$2)/COUNTIFS(备料明细表!$B:$B,'备料PO分析(自动)'!$B51,备料明细表!$J:$J,'备料PO分析(自动)'!$C51,备料明细表!$P:$P,'备料PO分析(自动)'!J$2),"")</f>
        <v/>
      </c>
      <c r="K51" s="14" t="str">
        <f>IFERROR(COUNTIFS(备料明细表!$B:$B,'备料PO分析(自动)'!$B51,备料明细表!$J:$J,'备料PO分析(自动)'!$C51,备料明细表!$P:$P,'备料PO分析(自动)'!K$2)/COUNTIFS(备料明细表!$B:$B,'备料PO分析(自动)'!$B51,备料明细表!$J:$J,'备料PO分析(自动)'!$C51,备料明细表!$P:$P,'备料PO分析(自动)'!K$2),"")</f>
        <v/>
      </c>
      <c r="L51" s="14" t="str">
        <f>IFERROR(COUNTIFS(备料明细表!$B:$B,'备料PO分析(自动)'!$B51,备料明细表!$J:$J,'备料PO分析(自动)'!$C51,备料明细表!$P:$P,'备料PO分析(自动)'!L$2)/COUNTIFS(备料明细表!$B:$B,'备料PO分析(自动)'!$B51,备料明细表!$J:$J,'备料PO分析(自动)'!$C51,备料明细表!$P:$P,'备料PO分析(自动)'!L$2),"")</f>
        <v/>
      </c>
      <c r="M51" s="12" t="e">
        <f>IF(B51="","",IF(VLOOKUP(B51,备料明细表!B:L,11,0)=0,"",VLOOKUP(B51,备料明细表!B:L,11,0)))</f>
        <v>#N/A</v>
      </c>
      <c r="N51" s="11" t="e">
        <f t="shared" ca="1" si="3"/>
        <v>#N/A</v>
      </c>
      <c r="O51" s="21" t="e">
        <f>IF(VLOOKUP(B51,备料明细表!B:M,12,0)&lt;&gt;"","已点料","未点料")</f>
        <v>#N/A</v>
      </c>
      <c r="P51" s="21" t="e">
        <f t="shared" si="4"/>
        <v>#N/A</v>
      </c>
    </row>
    <row r="52" spans="1:16" s="15" customFormat="1" ht="20.25" customHeight="1" x14ac:dyDescent="0.15">
      <c r="A52" s="21">
        <v>50</v>
      </c>
      <c r="B52" s="5" t="e">
        <f t="array" ref="B52">INDEX(备料明细表!$B$3:$B$11,MIN(IF(COUNTIF('备料PO分析(自动)'!$B$1:$B51,备料明细表!$B$3:$B$11),4^8,ROW($1:$499))))&amp;""</f>
        <v>#N/A</v>
      </c>
      <c r="C52" s="12" t="e">
        <f>IF(B52="","",VLOOKUP(B52,备料明细表!B:J,9,0))</f>
        <v>#N/A</v>
      </c>
      <c r="D52" s="14" t="e">
        <f>IF(C52="","",COUNTIF(备料明细表!J:J,'备料PO分析(自动)'!C52))</f>
        <v>#N/A</v>
      </c>
      <c r="E52" s="13" t="e">
        <f t="shared" si="0"/>
        <v>#N/A</v>
      </c>
      <c r="F52" s="14" t="e">
        <f t="shared" si="2"/>
        <v>#N/A</v>
      </c>
      <c r="G52" s="14" t="str">
        <f>IFERROR(COUNTIFS(备料明细表!$B:$B,'备料PO分析(自动)'!$B52,备料明细表!$J:$J,'备料PO分析(自动)'!$C52,备料明细表!$P:$P,'备料PO分析(自动)'!G$2)/COUNTIFS(备料明细表!$B:$B,'备料PO分析(自动)'!$B52,备料明细表!$J:$J,'备料PO分析(自动)'!$C52,备料明细表!$P:$P,'备料PO分析(自动)'!G$2),"")</f>
        <v/>
      </c>
      <c r="H52" s="14" t="str">
        <f>IFERROR(COUNTIFS(备料明细表!$B:$B,'备料PO分析(自动)'!$B52,备料明细表!$J:$J,'备料PO分析(自动)'!$C52,备料明细表!$P:$P,'备料PO分析(自动)'!H$2)/COUNTIFS(备料明细表!$B:$B,'备料PO分析(自动)'!$B52,备料明细表!$J:$J,'备料PO分析(自动)'!$C52,备料明细表!$P:$P,'备料PO分析(自动)'!H$2),"")</f>
        <v/>
      </c>
      <c r="I52" s="14" t="str">
        <f>IFERROR(COUNTIFS(备料明细表!$B:$B,'备料PO分析(自动)'!$B52,备料明细表!$J:$J,'备料PO分析(自动)'!$C52,备料明细表!$P:$P,'备料PO分析(自动)'!I$2)/COUNTIFS(备料明细表!$B:$B,'备料PO分析(自动)'!$B52,备料明细表!$J:$J,'备料PO分析(自动)'!$C52,备料明细表!$P:$P,'备料PO分析(自动)'!I$2),"")</f>
        <v/>
      </c>
      <c r="J52" s="14" t="str">
        <f>IFERROR(COUNTIFS(备料明细表!$B:$B,'备料PO分析(自动)'!$B52,备料明细表!$J:$J,'备料PO分析(自动)'!$C52,备料明细表!$P:$P,'备料PO分析(自动)'!J$2)/COUNTIFS(备料明细表!$B:$B,'备料PO分析(自动)'!$B52,备料明细表!$J:$J,'备料PO分析(自动)'!$C52,备料明细表!$P:$P,'备料PO分析(自动)'!J$2),"")</f>
        <v/>
      </c>
      <c r="K52" s="14" t="str">
        <f>IFERROR(COUNTIFS(备料明细表!$B:$B,'备料PO分析(自动)'!$B52,备料明细表!$J:$J,'备料PO分析(自动)'!$C52,备料明细表!$P:$P,'备料PO分析(自动)'!K$2)/COUNTIFS(备料明细表!$B:$B,'备料PO分析(自动)'!$B52,备料明细表!$J:$J,'备料PO分析(自动)'!$C52,备料明细表!$P:$P,'备料PO分析(自动)'!K$2),"")</f>
        <v/>
      </c>
      <c r="L52" s="14" t="str">
        <f>IFERROR(COUNTIFS(备料明细表!$B:$B,'备料PO分析(自动)'!$B52,备料明细表!$J:$J,'备料PO分析(自动)'!$C52,备料明细表!$P:$P,'备料PO分析(自动)'!L$2)/COUNTIFS(备料明细表!$B:$B,'备料PO分析(自动)'!$B52,备料明细表!$J:$J,'备料PO分析(自动)'!$C52,备料明细表!$P:$P,'备料PO分析(自动)'!L$2),"")</f>
        <v/>
      </c>
      <c r="M52" s="12" t="e">
        <f>IF(B52="","",IF(VLOOKUP(B52,备料明细表!B:L,11,0)=0,"",VLOOKUP(B52,备料明细表!B:L,11,0)))</f>
        <v>#N/A</v>
      </c>
      <c r="N52" s="11" t="e">
        <f t="shared" ca="1" si="3"/>
        <v>#N/A</v>
      </c>
      <c r="O52" s="21" t="e">
        <f>IF(VLOOKUP(B52,备料明细表!B:M,12,0)&lt;&gt;"","已点料","未点料")</f>
        <v>#N/A</v>
      </c>
      <c r="P52" s="21" t="e">
        <f t="shared" si="4"/>
        <v>#N/A</v>
      </c>
    </row>
    <row r="53" spans="1:16" s="15" customFormat="1" ht="20.25" customHeight="1" x14ac:dyDescent="0.15">
      <c r="A53" s="21">
        <v>51</v>
      </c>
      <c r="B53" s="5" t="e">
        <f t="array" ref="B53">INDEX(备料明细表!$B$3:$B$11,MIN(IF(COUNTIF('备料PO分析(自动)'!$B$1:$B52,备料明细表!$B$3:$B$11),4^8,ROW($1:$499))))&amp;""</f>
        <v>#N/A</v>
      </c>
      <c r="C53" s="12" t="e">
        <f>IF(B53="","",VLOOKUP(B53,备料明细表!B:J,9,0))</f>
        <v>#N/A</v>
      </c>
      <c r="D53" s="14" t="e">
        <f>IF(C53="","",COUNTIF(备料明细表!J:J,'备料PO分析(自动)'!C53))</f>
        <v>#N/A</v>
      </c>
      <c r="E53" s="13" t="e">
        <f t="shared" si="0"/>
        <v>#N/A</v>
      </c>
      <c r="F53" s="14" t="e">
        <f t="shared" si="2"/>
        <v>#N/A</v>
      </c>
      <c r="G53" s="14" t="str">
        <f>IFERROR(COUNTIFS(备料明细表!$B:$B,'备料PO分析(自动)'!$B53,备料明细表!$J:$J,'备料PO分析(自动)'!$C53,备料明细表!$P:$P,'备料PO分析(自动)'!G$2)/COUNTIFS(备料明细表!$B:$B,'备料PO分析(自动)'!$B53,备料明细表!$J:$J,'备料PO分析(自动)'!$C53,备料明细表!$P:$P,'备料PO分析(自动)'!G$2),"")</f>
        <v/>
      </c>
      <c r="H53" s="14" t="str">
        <f>IFERROR(COUNTIFS(备料明细表!$B:$B,'备料PO分析(自动)'!$B53,备料明细表!$J:$J,'备料PO分析(自动)'!$C53,备料明细表!$P:$P,'备料PO分析(自动)'!H$2)/COUNTIFS(备料明细表!$B:$B,'备料PO分析(自动)'!$B53,备料明细表!$J:$J,'备料PO分析(自动)'!$C53,备料明细表!$P:$P,'备料PO分析(自动)'!H$2),"")</f>
        <v/>
      </c>
      <c r="I53" s="14" t="str">
        <f>IFERROR(COUNTIFS(备料明细表!$B:$B,'备料PO分析(自动)'!$B53,备料明细表!$J:$J,'备料PO分析(自动)'!$C53,备料明细表!$P:$P,'备料PO分析(自动)'!I$2)/COUNTIFS(备料明细表!$B:$B,'备料PO分析(自动)'!$B53,备料明细表!$J:$J,'备料PO分析(自动)'!$C53,备料明细表!$P:$P,'备料PO分析(自动)'!I$2),"")</f>
        <v/>
      </c>
      <c r="J53" s="14" t="str">
        <f>IFERROR(COUNTIFS(备料明细表!$B:$B,'备料PO分析(自动)'!$B53,备料明细表!$J:$J,'备料PO分析(自动)'!$C53,备料明细表!$P:$P,'备料PO分析(自动)'!J$2)/COUNTIFS(备料明细表!$B:$B,'备料PO分析(自动)'!$B53,备料明细表!$J:$J,'备料PO分析(自动)'!$C53,备料明细表!$P:$P,'备料PO分析(自动)'!J$2),"")</f>
        <v/>
      </c>
      <c r="K53" s="14" t="str">
        <f>IFERROR(COUNTIFS(备料明细表!$B:$B,'备料PO分析(自动)'!$B53,备料明细表!$J:$J,'备料PO分析(自动)'!$C53,备料明细表!$P:$P,'备料PO分析(自动)'!K$2)/COUNTIFS(备料明细表!$B:$B,'备料PO分析(自动)'!$B53,备料明细表!$J:$J,'备料PO分析(自动)'!$C53,备料明细表!$P:$P,'备料PO分析(自动)'!K$2),"")</f>
        <v/>
      </c>
      <c r="L53" s="14" t="str">
        <f>IFERROR(COUNTIFS(备料明细表!$B:$B,'备料PO分析(自动)'!$B53,备料明细表!$J:$J,'备料PO分析(自动)'!$C53,备料明细表!$P:$P,'备料PO分析(自动)'!L$2)/COUNTIFS(备料明细表!$B:$B,'备料PO分析(自动)'!$B53,备料明细表!$J:$J,'备料PO分析(自动)'!$C53,备料明细表!$P:$P,'备料PO分析(自动)'!L$2),"")</f>
        <v/>
      </c>
      <c r="M53" s="12" t="e">
        <f>IF(B53="","",IF(VLOOKUP(B53,备料明细表!B:L,11,0)=0,"",VLOOKUP(B53,备料明细表!B:L,11,0)))</f>
        <v>#N/A</v>
      </c>
      <c r="N53" s="11" t="e">
        <f t="shared" ca="1" si="3"/>
        <v>#N/A</v>
      </c>
      <c r="O53" s="21" t="e">
        <f>IF(VLOOKUP(B53,备料明细表!B:M,12,0)&lt;&gt;"","已点料","未点料")</f>
        <v>#N/A</v>
      </c>
      <c r="P53" s="21" t="e">
        <f t="shared" si="4"/>
        <v>#N/A</v>
      </c>
    </row>
    <row r="54" spans="1:16" s="15" customFormat="1" ht="20.25" customHeight="1" x14ac:dyDescent="0.15">
      <c r="A54" s="21">
        <v>52</v>
      </c>
      <c r="B54" s="5" t="e">
        <f t="array" ref="B54">INDEX(备料明细表!$B$3:$B$11,MIN(IF(COUNTIF('备料PO分析(自动)'!$B$1:$B53,备料明细表!$B$3:$B$11),4^8,ROW($1:$499))))&amp;""</f>
        <v>#N/A</v>
      </c>
      <c r="C54" s="12" t="e">
        <f>IF(B54="","",VLOOKUP(B54,备料明细表!B:J,9,0))</f>
        <v>#N/A</v>
      </c>
      <c r="D54" s="14" t="e">
        <f>IF(C54="","",COUNTIF(备料明细表!J:J,'备料PO分析(自动)'!C54))</f>
        <v>#N/A</v>
      </c>
      <c r="E54" s="13" t="e">
        <f t="shared" si="0"/>
        <v>#N/A</v>
      </c>
      <c r="F54" s="14" t="e">
        <f t="shared" si="2"/>
        <v>#N/A</v>
      </c>
      <c r="G54" s="14" t="str">
        <f>IFERROR(COUNTIFS(备料明细表!$B:$B,'备料PO分析(自动)'!$B54,备料明细表!$J:$J,'备料PO分析(自动)'!$C54,备料明细表!$P:$P,'备料PO分析(自动)'!G$2)/COUNTIFS(备料明细表!$B:$B,'备料PO分析(自动)'!$B54,备料明细表!$J:$J,'备料PO分析(自动)'!$C54,备料明细表!$P:$P,'备料PO分析(自动)'!G$2),"")</f>
        <v/>
      </c>
      <c r="H54" s="14" t="str">
        <f>IFERROR(COUNTIFS(备料明细表!$B:$B,'备料PO分析(自动)'!$B54,备料明细表!$J:$J,'备料PO分析(自动)'!$C54,备料明细表!$P:$P,'备料PO分析(自动)'!H$2)/COUNTIFS(备料明细表!$B:$B,'备料PO分析(自动)'!$B54,备料明细表!$J:$J,'备料PO分析(自动)'!$C54,备料明细表!$P:$P,'备料PO分析(自动)'!H$2),"")</f>
        <v/>
      </c>
      <c r="I54" s="14" t="str">
        <f>IFERROR(COUNTIFS(备料明细表!$B:$B,'备料PO分析(自动)'!$B54,备料明细表!$J:$J,'备料PO分析(自动)'!$C54,备料明细表!$P:$P,'备料PO分析(自动)'!I$2)/COUNTIFS(备料明细表!$B:$B,'备料PO分析(自动)'!$B54,备料明细表!$J:$J,'备料PO分析(自动)'!$C54,备料明细表!$P:$P,'备料PO分析(自动)'!I$2),"")</f>
        <v/>
      </c>
      <c r="J54" s="14" t="str">
        <f>IFERROR(COUNTIFS(备料明细表!$B:$B,'备料PO分析(自动)'!$B54,备料明细表!$J:$J,'备料PO分析(自动)'!$C54,备料明细表!$P:$P,'备料PO分析(自动)'!J$2)/COUNTIFS(备料明细表!$B:$B,'备料PO分析(自动)'!$B54,备料明细表!$J:$J,'备料PO分析(自动)'!$C54,备料明细表!$P:$P,'备料PO分析(自动)'!J$2),"")</f>
        <v/>
      </c>
      <c r="K54" s="14" t="str">
        <f>IFERROR(COUNTIFS(备料明细表!$B:$B,'备料PO分析(自动)'!$B54,备料明细表!$J:$J,'备料PO分析(自动)'!$C54,备料明细表!$P:$P,'备料PO分析(自动)'!K$2)/COUNTIFS(备料明细表!$B:$B,'备料PO分析(自动)'!$B54,备料明细表!$J:$J,'备料PO分析(自动)'!$C54,备料明细表!$P:$P,'备料PO分析(自动)'!K$2),"")</f>
        <v/>
      </c>
      <c r="L54" s="14" t="str">
        <f>IFERROR(COUNTIFS(备料明细表!$B:$B,'备料PO分析(自动)'!$B54,备料明细表!$J:$J,'备料PO分析(自动)'!$C54,备料明细表!$P:$P,'备料PO分析(自动)'!L$2)/COUNTIFS(备料明细表!$B:$B,'备料PO分析(自动)'!$B54,备料明细表!$J:$J,'备料PO分析(自动)'!$C54,备料明细表!$P:$P,'备料PO分析(自动)'!L$2),"")</f>
        <v/>
      </c>
      <c r="M54" s="12" t="e">
        <f>IF(B54="","",IF(VLOOKUP(B54,备料明细表!B:L,11,0)=0,"",VLOOKUP(B54,备料明细表!B:L,11,0)))</f>
        <v>#N/A</v>
      </c>
      <c r="N54" s="11" t="e">
        <f t="shared" ca="1" si="3"/>
        <v>#N/A</v>
      </c>
      <c r="O54" s="21" t="e">
        <f>IF(VLOOKUP(B54,备料明细表!B:M,12,0)&lt;&gt;"","已点料","未点料")</f>
        <v>#N/A</v>
      </c>
      <c r="P54" s="21" t="e">
        <f t="shared" si="4"/>
        <v>#N/A</v>
      </c>
    </row>
    <row r="55" spans="1:16" s="15" customFormat="1" ht="20.25" customHeight="1" x14ac:dyDescent="0.15">
      <c r="A55" s="21">
        <v>53</v>
      </c>
      <c r="B55" s="5" t="e">
        <f t="array" ref="B55">INDEX(备料明细表!$B$3:$B$11,MIN(IF(COUNTIF('备料PO分析(自动)'!$B$1:$B54,备料明细表!$B$3:$B$11),4^8,ROW($1:$499))))&amp;""</f>
        <v>#N/A</v>
      </c>
      <c r="C55" s="12" t="e">
        <f>IF(B55="","",VLOOKUP(B55,备料明细表!B:J,9,0))</f>
        <v>#N/A</v>
      </c>
      <c r="D55" s="14" t="e">
        <f>IF(C55="","",COUNTIF(备料明细表!J:J,'备料PO分析(自动)'!C55))</f>
        <v>#N/A</v>
      </c>
      <c r="E55" s="13" t="e">
        <f t="shared" si="0"/>
        <v>#N/A</v>
      </c>
      <c r="F55" s="14" t="e">
        <f t="shared" si="2"/>
        <v>#N/A</v>
      </c>
      <c r="G55" s="14" t="str">
        <f>IFERROR(COUNTIFS(备料明细表!$B:$B,'备料PO分析(自动)'!$B55,备料明细表!$J:$J,'备料PO分析(自动)'!$C55,备料明细表!$P:$P,'备料PO分析(自动)'!G$2)/COUNTIFS(备料明细表!$B:$B,'备料PO分析(自动)'!$B55,备料明细表!$J:$J,'备料PO分析(自动)'!$C55,备料明细表!$P:$P,'备料PO分析(自动)'!G$2),"")</f>
        <v/>
      </c>
      <c r="H55" s="14" t="str">
        <f>IFERROR(COUNTIFS(备料明细表!$B:$B,'备料PO分析(自动)'!$B55,备料明细表!$J:$J,'备料PO分析(自动)'!$C55,备料明细表!$P:$P,'备料PO分析(自动)'!H$2)/COUNTIFS(备料明细表!$B:$B,'备料PO分析(自动)'!$B55,备料明细表!$J:$J,'备料PO分析(自动)'!$C55,备料明细表!$P:$P,'备料PO分析(自动)'!H$2),"")</f>
        <v/>
      </c>
      <c r="I55" s="14" t="str">
        <f>IFERROR(COUNTIFS(备料明细表!$B:$B,'备料PO分析(自动)'!$B55,备料明细表!$J:$J,'备料PO分析(自动)'!$C55,备料明细表!$P:$P,'备料PO分析(自动)'!I$2)/COUNTIFS(备料明细表!$B:$B,'备料PO分析(自动)'!$B55,备料明细表!$J:$J,'备料PO分析(自动)'!$C55,备料明细表!$P:$P,'备料PO分析(自动)'!I$2),"")</f>
        <v/>
      </c>
      <c r="J55" s="14" t="str">
        <f>IFERROR(COUNTIFS(备料明细表!$B:$B,'备料PO分析(自动)'!$B55,备料明细表!$J:$J,'备料PO分析(自动)'!$C55,备料明细表!$P:$P,'备料PO分析(自动)'!J$2)/COUNTIFS(备料明细表!$B:$B,'备料PO分析(自动)'!$B55,备料明细表!$J:$J,'备料PO分析(自动)'!$C55,备料明细表!$P:$P,'备料PO分析(自动)'!J$2),"")</f>
        <v/>
      </c>
      <c r="K55" s="14" t="str">
        <f>IFERROR(COUNTIFS(备料明细表!$B:$B,'备料PO分析(自动)'!$B55,备料明细表!$J:$J,'备料PO分析(自动)'!$C55,备料明细表!$P:$P,'备料PO分析(自动)'!K$2)/COUNTIFS(备料明细表!$B:$B,'备料PO分析(自动)'!$B55,备料明细表!$J:$J,'备料PO分析(自动)'!$C55,备料明细表!$P:$P,'备料PO分析(自动)'!K$2),"")</f>
        <v/>
      </c>
      <c r="L55" s="14" t="str">
        <f>IFERROR(COUNTIFS(备料明细表!$B:$B,'备料PO分析(自动)'!$B55,备料明细表!$J:$J,'备料PO分析(自动)'!$C55,备料明细表!$P:$P,'备料PO分析(自动)'!L$2)/COUNTIFS(备料明细表!$B:$B,'备料PO分析(自动)'!$B55,备料明细表!$J:$J,'备料PO分析(自动)'!$C55,备料明细表!$P:$P,'备料PO分析(自动)'!L$2),"")</f>
        <v/>
      </c>
      <c r="M55" s="12" t="e">
        <f>IF(B55="","",IF(VLOOKUP(B55,备料明细表!B:L,11,0)=0,"",VLOOKUP(B55,备料明细表!B:L,11,0)))</f>
        <v>#N/A</v>
      </c>
      <c r="N55" s="11" t="e">
        <f t="shared" ca="1" si="3"/>
        <v>#N/A</v>
      </c>
      <c r="O55" s="21" t="e">
        <f>IF(VLOOKUP(B55,备料明细表!B:M,12,0)&lt;&gt;"","已点料","未点料")</f>
        <v>#N/A</v>
      </c>
      <c r="P55" s="21" t="e">
        <f t="shared" si="4"/>
        <v>#N/A</v>
      </c>
    </row>
    <row r="56" spans="1:16" s="15" customFormat="1" ht="20.25" customHeight="1" x14ac:dyDescent="0.15">
      <c r="A56" s="21">
        <v>54</v>
      </c>
      <c r="B56" s="5" t="e">
        <f t="array" ref="B56">INDEX(备料明细表!$B$3:$B$11,MIN(IF(COUNTIF('备料PO分析(自动)'!$B$1:$B55,备料明细表!$B$3:$B$11),4^8,ROW($1:$499))))&amp;""</f>
        <v>#N/A</v>
      </c>
      <c r="C56" s="12" t="e">
        <f>IF(B56="","",VLOOKUP(B56,备料明细表!B:J,9,0))</f>
        <v>#N/A</v>
      </c>
      <c r="D56" s="14" t="e">
        <f>IF(C56="","",COUNTIF(备料明细表!J:J,'备料PO分析(自动)'!C56))</f>
        <v>#N/A</v>
      </c>
      <c r="E56" s="13" t="e">
        <f t="shared" si="0"/>
        <v>#N/A</v>
      </c>
      <c r="F56" s="14" t="e">
        <f t="shared" si="2"/>
        <v>#N/A</v>
      </c>
      <c r="G56" s="14" t="str">
        <f>IFERROR(COUNTIFS(备料明细表!$B:$B,'备料PO分析(自动)'!$B56,备料明细表!$J:$J,'备料PO分析(自动)'!$C56,备料明细表!$P:$P,'备料PO分析(自动)'!G$2)/COUNTIFS(备料明细表!$B:$B,'备料PO分析(自动)'!$B56,备料明细表!$J:$J,'备料PO分析(自动)'!$C56,备料明细表!$P:$P,'备料PO分析(自动)'!G$2),"")</f>
        <v/>
      </c>
      <c r="H56" s="14" t="str">
        <f>IFERROR(COUNTIFS(备料明细表!$B:$B,'备料PO分析(自动)'!$B56,备料明细表!$J:$J,'备料PO分析(自动)'!$C56,备料明细表!$P:$P,'备料PO分析(自动)'!H$2)/COUNTIFS(备料明细表!$B:$B,'备料PO分析(自动)'!$B56,备料明细表!$J:$J,'备料PO分析(自动)'!$C56,备料明细表!$P:$P,'备料PO分析(自动)'!H$2),"")</f>
        <v/>
      </c>
      <c r="I56" s="14" t="str">
        <f>IFERROR(COUNTIFS(备料明细表!$B:$B,'备料PO分析(自动)'!$B56,备料明细表!$J:$J,'备料PO分析(自动)'!$C56,备料明细表!$P:$P,'备料PO分析(自动)'!I$2)/COUNTIFS(备料明细表!$B:$B,'备料PO分析(自动)'!$B56,备料明细表!$J:$J,'备料PO分析(自动)'!$C56,备料明细表!$P:$P,'备料PO分析(自动)'!I$2),"")</f>
        <v/>
      </c>
      <c r="J56" s="14" t="str">
        <f>IFERROR(COUNTIFS(备料明细表!$B:$B,'备料PO分析(自动)'!$B56,备料明细表!$J:$J,'备料PO分析(自动)'!$C56,备料明细表!$P:$P,'备料PO分析(自动)'!J$2)/COUNTIFS(备料明细表!$B:$B,'备料PO分析(自动)'!$B56,备料明细表!$J:$J,'备料PO分析(自动)'!$C56,备料明细表!$P:$P,'备料PO分析(自动)'!J$2),"")</f>
        <v/>
      </c>
      <c r="K56" s="14" t="str">
        <f>IFERROR(COUNTIFS(备料明细表!$B:$B,'备料PO分析(自动)'!$B56,备料明细表!$J:$J,'备料PO分析(自动)'!$C56,备料明细表!$P:$P,'备料PO分析(自动)'!K$2)/COUNTIFS(备料明细表!$B:$B,'备料PO分析(自动)'!$B56,备料明细表!$J:$J,'备料PO分析(自动)'!$C56,备料明细表!$P:$P,'备料PO分析(自动)'!K$2),"")</f>
        <v/>
      </c>
      <c r="L56" s="14" t="str">
        <f>IFERROR(COUNTIFS(备料明细表!$B:$B,'备料PO分析(自动)'!$B56,备料明细表!$J:$J,'备料PO分析(自动)'!$C56,备料明细表!$P:$P,'备料PO分析(自动)'!L$2)/COUNTIFS(备料明细表!$B:$B,'备料PO分析(自动)'!$B56,备料明细表!$J:$J,'备料PO分析(自动)'!$C56,备料明细表!$P:$P,'备料PO分析(自动)'!L$2),"")</f>
        <v/>
      </c>
      <c r="M56" s="12" t="e">
        <f>IF(B56="","",IF(VLOOKUP(B56,备料明细表!B:L,11,0)=0,"",VLOOKUP(B56,备料明细表!B:L,11,0)))</f>
        <v>#N/A</v>
      </c>
      <c r="N56" s="11" t="e">
        <f t="shared" ca="1" si="3"/>
        <v>#N/A</v>
      </c>
      <c r="O56" s="21" t="e">
        <f>IF(VLOOKUP(B56,备料明细表!B:M,12,0)&lt;&gt;"","已点料","未点料")</f>
        <v>#N/A</v>
      </c>
      <c r="P56" s="21" t="e">
        <f t="shared" si="4"/>
        <v>#N/A</v>
      </c>
    </row>
    <row r="57" spans="1:16" s="15" customFormat="1" ht="20.25" customHeight="1" x14ac:dyDescent="0.15">
      <c r="A57" s="21">
        <v>55</v>
      </c>
      <c r="B57" s="5" t="e">
        <f t="array" ref="B57">INDEX(备料明细表!$B$3:$B$11,MIN(IF(COUNTIF('备料PO分析(自动)'!$B$1:$B56,备料明细表!$B$3:$B$11),4^8,ROW($1:$499))))&amp;""</f>
        <v>#N/A</v>
      </c>
      <c r="C57" s="12" t="e">
        <f>IF(B57="","",VLOOKUP(B57,备料明细表!B:J,9,0))</f>
        <v>#N/A</v>
      </c>
      <c r="D57" s="14" t="e">
        <f>IF(C57="","",COUNTIF(备料明细表!J:J,'备料PO分析(自动)'!C57))</f>
        <v>#N/A</v>
      </c>
      <c r="E57" s="13" t="e">
        <f t="shared" si="0"/>
        <v>#N/A</v>
      </c>
      <c r="F57" s="14" t="e">
        <f t="shared" si="2"/>
        <v>#N/A</v>
      </c>
      <c r="G57" s="14" t="str">
        <f>IFERROR(COUNTIFS(备料明细表!$B:$B,'备料PO分析(自动)'!$B57,备料明细表!$J:$J,'备料PO分析(自动)'!$C57,备料明细表!$P:$P,'备料PO分析(自动)'!G$2)/COUNTIFS(备料明细表!$B:$B,'备料PO分析(自动)'!$B57,备料明细表!$J:$J,'备料PO分析(自动)'!$C57,备料明细表!$P:$P,'备料PO分析(自动)'!G$2),"")</f>
        <v/>
      </c>
      <c r="H57" s="14" t="str">
        <f>IFERROR(COUNTIFS(备料明细表!$B:$B,'备料PO分析(自动)'!$B57,备料明细表!$J:$J,'备料PO分析(自动)'!$C57,备料明细表!$P:$P,'备料PO分析(自动)'!H$2)/COUNTIFS(备料明细表!$B:$B,'备料PO分析(自动)'!$B57,备料明细表!$J:$J,'备料PO分析(自动)'!$C57,备料明细表!$P:$P,'备料PO分析(自动)'!H$2),"")</f>
        <v/>
      </c>
      <c r="I57" s="14" t="str">
        <f>IFERROR(COUNTIFS(备料明细表!$B:$B,'备料PO分析(自动)'!$B57,备料明细表!$J:$J,'备料PO分析(自动)'!$C57,备料明细表!$P:$P,'备料PO分析(自动)'!I$2)/COUNTIFS(备料明细表!$B:$B,'备料PO分析(自动)'!$B57,备料明细表!$J:$J,'备料PO分析(自动)'!$C57,备料明细表!$P:$P,'备料PO分析(自动)'!I$2),"")</f>
        <v/>
      </c>
      <c r="J57" s="14" t="str">
        <f>IFERROR(COUNTIFS(备料明细表!$B:$B,'备料PO分析(自动)'!$B57,备料明细表!$J:$J,'备料PO分析(自动)'!$C57,备料明细表!$P:$P,'备料PO分析(自动)'!J$2)/COUNTIFS(备料明细表!$B:$B,'备料PO分析(自动)'!$B57,备料明细表!$J:$J,'备料PO分析(自动)'!$C57,备料明细表!$P:$P,'备料PO分析(自动)'!J$2),"")</f>
        <v/>
      </c>
      <c r="K57" s="14" t="str">
        <f>IFERROR(COUNTIFS(备料明细表!$B:$B,'备料PO分析(自动)'!$B57,备料明细表!$J:$J,'备料PO分析(自动)'!$C57,备料明细表!$P:$P,'备料PO分析(自动)'!K$2)/COUNTIFS(备料明细表!$B:$B,'备料PO分析(自动)'!$B57,备料明细表!$J:$J,'备料PO分析(自动)'!$C57,备料明细表!$P:$P,'备料PO分析(自动)'!K$2),"")</f>
        <v/>
      </c>
      <c r="L57" s="14" t="str">
        <f>IFERROR(COUNTIFS(备料明细表!$B:$B,'备料PO分析(自动)'!$B57,备料明细表!$J:$J,'备料PO分析(自动)'!$C57,备料明细表!$P:$P,'备料PO分析(自动)'!L$2)/COUNTIFS(备料明细表!$B:$B,'备料PO分析(自动)'!$B57,备料明细表!$J:$J,'备料PO分析(自动)'!$C57,备料明细表!$P:$P,'备料PO分析(自动)'!L$2),"")</f>
        <v/>
      </c>
      <c r="M57" s="12" t="e">
        <f>IF(B57="","",IF(VLOOKUP(B57,备料明细表!B:L,11,0)=0,"",VLOOKUP(B57,备料明细表!B:L,11,0)))</f>
        <v>#N/A</v>
      </c>
      <c r="N57" s="11" t="e">
        <f t="shared" ca="1" si="3"/>
        <v>#N/A</v>
      </c>
      <c r="O57" s="21" t="e">
        <f>IF(VLOOKUP(B57,备料明细表!B:M,12,0)&lt;&gt;"","已点料","未点料")</f>
        <v>#N/A</v>
      </c>
      <c r="P57" s="21" t="e">
        <f t="shared" si="4"/>
        <v>#N/A</v>
      </c>
    </row>
    <row r="58" spans="1:16" s="15" customFormat="1" ht="20.25" customHeight="1" x14ac:dyDescent="0.15">
      <c r="A58" s="21">
        <v>56</v>
      </c>
      <c r="B58" s="5" t="e">
        <f t="array" ref="B58">INDEX(备料明细表!$B$3:$B$11,MIN(IF(COUNTIF('备料PO分析(自动)'!$B$1:$B57,备料明细表!$B$3:$B$11),4^8,ROW($1:$499))))&amp;""</f>
        <v>#N/A</v>
      </c>
      <c r="C58" s="12" t="e">
        <f>IF(B58="","",VLOOKUP(B58,备料明细表!B:J,9,0))</f>
        <v>#N/A</v>
      </c>
      <c r="D58" s="14" t="e">
        <f>IF(C58="","",COUNTIF(备料明细表!J:J,'备料PO分析(自动)'!C58))</f>
        <v>#N/A</v>
      </c>
      <c r="E58" s="13" t="e">
        <f t="shared" si="0"/>
        <v>#N/A</v>
      </c>
      <c r="F58" s="14" t="e">
        <f t="shared" si="2"/>
        <v>#N/A</v>
      </c>
      <c r="G58" s="14" t="str">
        <f>IFERROR(COUNTIFS(备料明细表!$B:$B,'备料PO分析(自动)'!$B58,备料明细表!$J:$J,'备料PO分析(自动)'!$C58,备料明细表!$P:$P,'备料PO分析(自动)'!G$2)/COUNTIFS(备料明细表!$B:$B,'备料PO分析(自动)'!$B58,备料明细表!$J:$J,'备料PO分析(自动)'!$C58,备料明细表!$P:$P,'备料PO分析(自动)'!G$2),"")</f>
        <v/>
      </c>
      <c r="H58" s="14" t="str">
        <f>IFERROR(COUNTIFS(备料明细表!$B:$B,'备料PO分析(自动)'!$B58,备料明细表!$J:$J,'备料PO分析(自动)'!$C58,备料明细表!$P:$P,'备料PO分析(自动)'!H$2)/COUNTIFS(备料明细表!$B:$B,'备料PO分析(自动)'!$B58,备料明细表!$J:$J,'备料PO分析(自动)'!$C58,备料明细表!$P:$P,'备料PO分析(自动)'!H$2),"")</f>
        <v/>
      </c>
      <c r="I58" s="14" t="str">
        <f>IFERROR(COUNTIFS(备料明细表!$B:$B,'备料PO分析(自动)'!$B58,备料明细表!$J:$J,'备料PO分析(自动)'!$C58,备料明细表!$P:$P,'备料PO分析(自动)'!I$2)/COUNTIFS(备料明细表!$B:$B,'备料PO分析(自动)'!$B58,备料明细表!$J:$J,'备料PO分析(自动)'!$C58,备料明细表!$P:$P,'备料PO分析(自动)'!I$2),"")</f>
        <v/>
      </c>
      <c r="J58" s="14" t="str">
        <f>IFERROR(COUNTIFS(备料明细表!$B:$B,'备料PO分析(自动)'!$B58,备料明细表!$J:$J,'备料PO分析(自动)'!$C58,备料明细表!$P:$P,'备料PO分析(自动)'!J$2)/COUNTIFS(备料明细表!$B:$B,'备料PO分析(自动)'!$B58,备料明细表!$J:$J,'备料PO分析(自动)'!$C58,备料明细表!$P:$P,'备料PO分析(自动)'!J$2),"")</f>
        <v/>
      </c>
      <c r="K58" s="14" t="str">
        <f>IFERROR(COUNTIFS(备料明细表!$B:$B,'备料PO分析(自动)'!$B58,备料明细表!$J:$J,'备料PO分析(自动)'!$C58,备料明细表!$P:$P,'备料PO分析(自动)'!K$2)/COUNTIFS(备料明细表!$B:$B,'备料PO分析(自动)'!$B58,备料明细表!$J:$J,'备料PO分析(自动)'!$C58,备料明细表!$P:$P,'备料PO分析(自动)'!K$2),"")</f>
        <v/>
      </c>
      <c r="L58" s="14" t="str">
        <f>IFERROR(COUNTIFS(备料明细表!$B:$B,'备料PO分析(自动)'!$B58,备料明细表!$J:$J,'备料PO分析(自动)'!$C58,备料明细表!$P:$P,'备料PO分析(自动)'!L$2)/COUNTIFS(备料明细表!$B:$B,'备料PO分析(自动)'!$B58,备料明细表!$J:$J,'备料PO分析(自动)'!$C58,备料明细表!$P:$P,'备料PO分析(自动)'!L$2),"")</f>
        <v/>
      </c>
      <c r="M58" s="12" t="e">
        <f>IF(B58="","",IF(VLOOKUP(B58,备料明细表!B:L,11,0)=0,"",VLOOKUP(B58,备料明细表!B:L,11,0)))</f>
        <v>#N/A</v>
      </c>
      <c r="N58" s="11" t="e">
        <f t="shared" ca="1" si="3"/>
        <v>#N/A</v>
      </c>
      <c r="O58" s="21" t="e">
        <f>IF(VLOOKUP(B58,备料明细表!B:M,12,0)&lt;&gt;"","已点料","未点料")</f>
        <v>#N/A</v>
      </c>
      <c r="P58" s="21" t="e">
        <f t="shared" si="4"/>
        <v>#N/A</v>
      </c>
    </row>
    <row r="59" spans="1:16" s="15" customFormat="1" ht="20.25" customHeight="1" x14ac:dyDescent="0.15">
      <c r="A59" s="21">
        <v>57</v>
      </c>
      <c r="B59" s="5" t="e">
        <f t="array" ref="B59">INDEX(备料明细表!$B$3:$B$11,MIN(IF(COUNTIF('备料PO分析(自动)'!$B$1:$B58,备料明细表!$B$3:$B$11),4^8,ROW($1:$499))))&amp;""</f>
        <v>#N/A</v>
      </c>
      <c r="C59" s="12" t="e">
        <f>IF(B59="","",VLOOKUP(B59,备料明细表!B:J,9,0))</f>
        <v>#N/A</v>
      </c>
      <c r="D59" s="14" t="e">
        <f>IF(C59="","",COUNTIF(备料明细表!J:J,'备料PO分析(自动)'!C59))</f>
        <v>#N/A</v>
      </c>
      <c r="E59" s="13" t="e">
        <f t="shared" si="0"/>
        <v>#N/A</v>
      </c>
      <c r="F59" s="14" t="e">
        <f t="shared" si="2"/>
        <v>#N/A</v>
      </c>
      <c r="G59" s="14" t="str">
        <f>IFERROR(COUNTIFS(备料明细表!$B:$B,'备料PO分析(自动)'!$B59,备料明细表!$J:$J,'备料PO分析(自动)'!$C59,备料明细表!$P:$P,'备料PO分析(自动)'!G$2)/COUNTIFS(备料明细表!$B:$B,'备料PO分析(自动)'!$B59,备料明细表!$J:$J,'备料PO分析(自动)'!$C59,备料明细表!$P:$P,'备料PO分析(自动)'!G$2),"")</f>
        <v/>
      </c>
      <c r="H59" s="14" t="str">
        <f>IFERROR(COUNTIFS(备料明细表!$B:$B,'备料PO分析(自动)'!$B59,备料明细表!$J:$J,'备料PO分析(自动)'!$C59,备料明细表!$P:$P,'备料PO分析(自动)'!H$2)/COUNTIFS(备料明细表!$B:$B,'备料PO分析(自动)'!$B59,备料明细表!$J:$J,'备料PO分析(自动)'!$C59,备料明细表!$P:$P,'备料PO分析(自动)'!H$2),"")</f>
        <v/>
      </c>
      <c r="I59" s="14" t="str">
        <f>IFERROR(COUNTIFS(备料明细表!$B:$B,'备料PO分析(自动)'!$B59,备料明细表!$J:$J,'备料PO分析(自动)'!$C59,备料明细表!$P:$P,'备料PO分析(自动)'!I$2)/COUNTIFS(备料明细表!$B:$B,'备料PO分析(自动)'!$B59,备料明细表!$J:$J,'备料PO分析(自动)'!$C59,备料明细表!$P:$P,'备料PO分析(自动)'!I$2),"")</f>
        <v/>
      </c>
      <c r="J59" s="14" t="str">
        <f>IFERROR(COUNTIFS(备料明细表!$B:$B,'备料PO分析(自动)'!$B59,备料明细表!$J:$J,'备料PO分析(自动)'!$C59,备料明细表!$P:$P,'备料PO分析(自动)'!J$2)/COUNTIFS(备料明细表!$B:$B,'备料PO分析(自动)'!$B59,备料明细表!$J:$J,'备料PO分析(自动)'!$C59,备料明细表!$P:$P,'备料PO分析(自动)'!J$2),"")</f>
        <v/>
      </c>
      <c r="K59" s="14" t="str">
        <f>IFERROR(COUNTIFS(备料明细表!$B:$B,'备料PO分析(自动)'!$B59,备料明细表!$J:$J,'备料PO分析(自动)'!$C59,备料明细表!$P:$P,'备料PO分析(自动)'!K$2)/COUNTIFS(备料明细表!$B:$B,'备料PO分析(自动)'!$B59,备料明细表!$J:$J,'备料PO分析(自动)'!$C59,备料明细表!$P:$P,'备料PO分析(自动)'!K$2),"")</f>
        <v/>
      </c>
      <c r="L59" s="14" t="str">
        <f>IFERROR(COUNTIFS(备料明细表!$B:$B,'备料PO分析(自动)'!$B59,备料明细表!$J:$J,'备料PO分析(自动)'!$C59,备料明细表!$P:$P,'备料PO分析(自动)'!L$2)/COUNTIFS(备料明细表!$B:$B,'备料PO分析(自动)'!$B59,备料明细表!$J:$J,'备料PO分析(自动)'!$C59,备料明细表!$P:$P,'备料PO分析(自动)'!L$2),"")</f>
        <v/>
      </c>
      <c r="M59" s="12" t="e">
        <f>IF(B59="","",IF(VLOOKUP(B59,备料明细表!B:L,11,0)=0,"",VLOOKUP(B59,备料明细表!B:L,11,0)))</f>
        <v>#N/A</v>
      </c>
      <c r="N59" s="11" t="e">
        <f t="shared" ca="1" si="3"/>
        <v>#N/A</v>
      </c>
      <c r="O59" s="21" t="e">
        <f>IF(VLOOKUP(B59,备料明细表!B:M,12,0)&lt;&gt;"","已点料","未点料")</f>
        <v>#N/A</v>
      </c>
      <c r="P59" s="21" t="e">
        <f t="shared" si="4"/>
        <v>#N/A</v>
      </c>
    </row>
    <row r="60" spans="1:16" s="15" customFormat="1" ht="20.25" customHeight="1" x14ac:dyDescent="0.15">
      <c r="A60" s="21">
        <v>58</v>
      </c>
      <c r="B60" s="5" t="e">
        <f t="array" ref="B60">INDEX(备料明细表!$B$3:$B$11,MIN(IF(COUNTIF('备料PO分析(自动)'!$B$1:$B59,备料明细表!$B$3:$B$11),4^8,ROW($1:$499))))&amp;""</f>
        <v>#N/A</v>
      </c>
      <c r="C60" s="12" t="e">
        <f>IF(B60="","",VLOOKUP(B60,备料明细表!B:J,9,0))</f>
        <v>#N/A</v>
      </c>
      <c r="D60" s="14" t="e">
        <f>IF(C60="","",COUNTIF(备料明细表!J:J,'备料PO分析(自动)'!C60))</f>
        <v>#N/A</v>
      </c>
      <c r="E60" s="13" t="e">
        <f t="shared" si="0"/>
        <v>#N/A</v>
      </c>
      <c r="F60" s="14" t="e">
        <f t="shared" si="2"/>
        <v>#N/A</v>
      </c>
      <c r="G60" s="14" t="str">
        <f>IFERROR(COUNTIFS(备料明细表!$B:$B,'备料PO分析(自动)'!$B60,备料明细表!$J:$J,'备料PO分析(自动)'!$C60,备料明细表!$P:$P,'备料PO分析(自动)'!G$2)/COUNTIFS(备料明细表!$B:$B,'备料PO分析(自动)'!$B60,备料明细表!$J:$J,'备料PO分析(自动)'!$C60,备料明细表!$P:$P,'备料PO分析(自动)'!G$2),"")</f>
        <v/>
      </c>
      <c r="H60" s="14" t="str">
        <f>IFERROR(COUNTIFS(备料明细表!$B:$B,'备料PO分析(自动)'!$B60,备料明细表!$J:$J,'备料PO分析(自动)'!$C60,备料明细表!$P:$P,'备料PO分析(自动)'!H$2)/COUNTIFS(备料明细表!$B:$B,'备料PO分析(自动)'!$B60,备料明细表!$J:$J,'备料PO分析(自动)'!$C60,备料明细表!$P:$P,'备料PO分析(自动)'!H$2),"")</f>
        <v/>
      </c>
      <c r="I60" s="14" t="str">
        <f>IFERROR(COUNTIFS(备料明细表!$B:$B,'备料PO分析(自动)'!$B60,备料明细表!$J:$J,'备料PO分析(自动)'!$C60,备料明细表!$P:$P,'备料PO分析(自动)'!I$2)/COUNTIFS(备料明细表!$B:$B,'备料PO分析(自动)'!$B60,备料明细表!$J:$J,'备料PO分析(自动)'!$C60,备料明细表!$P:$P,'备料PO分析(自动)'!I$2),"")</f>
        <v/>
      </c>
      <c r="J60" s="14" t="str">
        <f>IFERROR(COUNTIFS(备料明细表!$B:$B,'备料PO分析(自动)'!$B60,备料明细表!$J:$J,'备料PO分析(自动)'!$C60,备料明细表!$P:$P,'备料PO分析(自动)'!J$2)/COUNTIFS(备料明细表!$B:$B,'备料PO分析(自动)'!$B60,备料明细表!$J:$J,'备料PO分析(自动)'!$C60,备料明细表!$P:$P,'备料PO分析(自动)'!J$2),"")</f>
        <v/>
      </c>
      <c r="K60" s="14" t="str">
        <f>IFERROR(COUNTIFS(备料明细表!$B:$B,'备料PO分析(自动)'!$B60,备料明细表!$J:$J,'备料PO分析(自动)'!$C60,备料明细表!$P:$P,'备料PO分析(自动)'!K$2)/COUNTIFS(备料明细表!$B:$B,'备料PO分析(自动)'!$B60,备料明细表!$J:$J,'备料PO分析(自动)'!$C60,备料明细表!$P:$P,'备料PO分析(自动)'!K$2),"")</f>
        <v/>
      </c>
      <c r="L60" s="14" t="str">
        <f>IFERROR(COUNTIFS(备料明细表!$B:$B,'备料PO分析(自动)'!$B60,备料明细表!$J:$J,'备料PO分析(自动)'!$C60,备料明细表!$P:$P,'备料PO分析(自动)'!L$2)/COUNTIFS(备料明细表!$B:$B,'备料PO分析(自动)'!$B60,备料明细表!$J:$J,'备料PO分析(自动)'!$C60,备料明细表!$P:$P,'备料PO分析(自动)'!L$2),"")</f>
        <v/>
      </c>
      <c r="M60" s="12" t="e">
        <f>IF(B60="","",IF(VLOOKUP(B60,备料明细表!B:L,11,0)=0,"",VLOOKUP(B60,备料明细表!B:L,11,0)))</f>
        <v>#N/A</v>
      </c>
      <c r="N60" s="11" t="e">
        <f t="shared" ca="1" si="3"/>
        <v>#N/A</v>
      </c>
      <c r="O60" s="21" t="e">
        <f>IF(VLOOKUP(B60,备料明细表!B:M,12,0)&lt;&gt;"","已点料","未点料")</f>
        <v>#N/A</v>
      </c>
      <c r="P60" s="21" t="e">
        <f t="shared" si="4"/>
        <v>#N/A</v>
      </c>
    </row>
    <row r="61" spans="1:16" s="15" customFormat="1" ht="20.25" customHeight="1" x14ac:dyDescent="0.15">
      <c r="A61" s="21">
        <v>59</v>
      </c>
      <c r="B61" s="5" t="e">
        <f t="array" ref="B61">INDEX(备料明细表!$B$3:$B$11,MIN(IF(COUNTIF('备料PO分析(自动)'!$B$1:$B60,备料明细表!$B$3:$B$11),4^8,ROW($1:$499))))&amp;""</f>
        <v>#N/A</v>
      </c>
      <c r="C61" s="12" t="e">
        <f>IF(B61="","",VLOOKUP(B61,备料明细表!B:J,9,0))</f>
        <v>#N/A</v>
      </c>
      <c r="D61" s="14" t="e">
        <f>IF(C61="","",COUNTIF(备料明细表!J:J,'备料PO分析(自动)'!C61))</f>
        <v>#N/A</v>
      </c>
      <c r="E61" s="13" t="e">
        <f t="shared" si="0"/>
        <v>#N/A</v>
      </c>
      <c r="F61" s="14" t="e">
        <f t="shared" si="2"/>
        <v>#N/A</v>
      </c>
      <c r="G61" s="14" t="str">
        <f>IFERROR(COUNTIFS(备料明细表!$B:$B,'备料PO分析(自动)'!$B61,备料明细表!$J:$J,'备料PO分析(自动)'!$C61,备料明细表!$P:$P,'备料PO分析(自动)'!G$2)/COUNTIFS(备料明细表!$B:$B,'备料PO分析(自动)'!$B61,备料明细表!$J:$J,'备料PO分析(自动)'!$C61,备料明细表!$P:$P,'备料PO分析(自动)'!G$2),"")</f>
        <v/>
      </c>
      <c r="H61" s="14" t="str">
        <f>IFERROR(COUNTIFS(备料明细表!$B:$B,'备料PO分析(自动)'!$B61,备料明细表!$J:$J,'备料PO分析(自动)'!$C61,备料明细表!$P:$P,'备料PO分析(自动)'!H$2)/COUNTIFS(备料明细表!$B:$B,'备料PO分析(自动)'!$B61,备料明细表!$J:$J,'备料PO分析(自动)'!$C61,备料明细表!$P:$P,'备料PO分析(自动)'!H$2),"")</f>
        <v/>
      </c>
      <c r="I61" s="14" t="str">
        <f>IFERROR(COUNTIFS(备料明细表!$B:$B,'备料PO分析(自动)'!$B61,备料明细表!$J:$J,'备料PO分析(自动)'!$C61,备料明细表!$P:$P,'备料PO分析(自动)'!I$2)/COUNTIFS(备料明细表!$B:$B,'备料PO分析(自动)'!$B61,备料明细表!$J:$J,'备料PO分析(自动)'!$C61,备料明细表!$P:$P,'备料PO分析(自动)'!I$2),"")</f>
        <v/>
      </c>
      <c r="J61" s="14" t="str">
        <f>IFERROR(COUNTIFS(备料明细表!$B:$B,'备料PO分析(自动)'!$B61,备料明细表!$J:$J,'备料PO分析(自动)'!$C61,备料明细表!$P:$P,'备料PO分析(自动)'!J$2)/COUNTIFS(备料明细表!$B:$B,'备料PO分析(自动)'!$B61,备料明细表!$J:$J,'备料PO分析(自动)'!$C61,备料明细表!$P:$P,'备料PO分析(自动)'!J$2),"")</f>
        <v/>
      </c>
      <c r="K61" s="14" t="str">
        <f>IFERROR(COUNTIFS(备料明细表!$B:$B,'备料PO分析(自动)'!$B61,备料明细表!$J:$J,'备料PO分析(自动)'!$C61,备料明细表!$P:$P,'备料PO分析(自动)'!K$2)/COUNTIFS(备料明细表!$B:$B,'备料PO分析(自动)'!$B61,备料明细表!$J:$J,'备料PO分析(自动)'!$C61,备料明细表!$P:$P,'备料PO分析(自动)'!K$2),"")</f>
        <v/>
      </c>
      <c r="L61" s="14" t="str">
        <f>IFERROR(COUNTIFS(备料明细表!$B:$B,'备料PO分析(自动)'!$B61,备料明细表!$J:$J,'备料PO分析(自动)'!$C61,备料明细表!$P:$P,'备料PO分析(自动)'!L$2)/COUNTIFS(备料明细表!$B:$B,'备料PO分析(自动)'!$B61,备料明细表!$J:$J,'备料PO分析(自动)'!$C61,备料明细表!$P:$P,'备料PO分析(自动)'!L$2),"")</f>
        <v/>
      </c>
      <c r="M61" s="12" t="e">
        <f>IF(B61="","",IF(VLOOKUP(B61,备料明细表!B:L,11,0)=0,"",VLOOKUP(B61,备料明细表!B:L,11,0)))</f>
        <v>#N/A</v>
      </c>
      <c r="N61" s="11" t="e">
        <f t="shared" ca="1" si="3"/>
        <v>#N/A</v>
      </c>
      <c r="O61" s="21" t="e">
        <f>IF(VLOOKUP(B61,备料明细表!B:M,12,0)&lt;&gt;"","已点料","未点料")</f>
        <v>#N/A</v>
      </c>
      <c r="P61" s="21" t="e">
        <f t="shared" si="4"/>
        <v>#N/A</v>
      </c>
    </row>
    <row r="62" spans="1:16" s="15" customFormat="1" ht="20.25" customHeight="1" x14ac:dyDescent="0.15">
      <c r="A62" s="21">
        <v>60</v>
      </c>
      <c r="B62" s="5" t="e">
        <f t="array" ref="B62">INDEX(备料明细表!$B$3:$B$11,MIN(IF(COUNTIF('备料PO分析(自动)'!$B$1:$B61,备料明细表!$B$3:$B$11),4^8,ROW($1:$499))))&amp;""</f>
        <v>#N/A</v>
      </c>
      <c r="C62" s="12" t="e">
        <f>IF(B62="","",VLOOKUP(B62,备料明细表!B:J,9,0))</f>
        <v>#N/A</v>
      </c>
      <c r="D62" s="14" t="e">
        <f>IF(C62="","",COUNTIF(备料明细表!J:J,'备料PO分析(自动)'!C62))</f>
        <v>#N/A</v>
      </c>
      <c r="E62" s="13" t="e">
        <f t="shared" si="0"/>
        <v>#N/A</v>
      </c>
      <c r="F62" s="14" t="e">
        <f t="shared" si="2"/>
        <v>#N/A</v>
      </c>
      <c r="G62" s="14" t="str">
        <f>IFERROR(COUNTIFS(备料明细表!$B:$B,'备料PO分析(自动)'!$B62,备料明细表!$J:$J,'备料PO分析(自动)'!$C62,备料明细表!$P:$P,'备料PO分析(自动)'!G$2)/COUNTIFS(备料明细表!$B:$B,'备料PO分析(自动)'!$B62,备料明细表!$J:$J,'备料PO分析(自动)'!$C62,备料明细表!$P:$P,'备料PO分析(自动)'!G$2),"")</f>
        <v/>
      </c>
      <c r="H62" s="14" t="str">
        <f>IFERROR(COUNTIFS(备料明细表!$B:$B,'备料PO分析(自动)'!$B62,备料明细表!$J:$J,'备料PO分析(自动)'!$C62,备料明细表!$P:$P,'备料PO分析(自动)'!H$2)/COUNTIFS(备料明细表!$B:$B,'备料PO分析(自动)'!$B62,备料明细表!$J:$J,'备料PO分析(自动)'!$C62,备料明细表!$P:$P,'备料PO分析(自动)'!H$2),"")</f>
        <v/>
      </c>
      <c r="I62" s="14" t="str">
        <f>IFERROR(COUNTIFS(备料明细表!$B:$B,'备料PO分析(自动)'!$B62,备料明细表!$J:$J,'备料PO分析(自动)'!$C62,备料明细表!$P:$P,'备料PO分析(自动)'!I$2)/COUNTIFS(备料明细表!$B:$B,'备料PO分析(自动)'!$B62,备料明细表!$J:$J,'备料PO分析(自动)'!$C62,备料明细表!$P:$P,'备料PO分析(自动)'!I$2),"")</f>
        <v/>
      </c>
      <c r="J62" s="14" t="str">
        <f>IFERROR(COUNTIFS(备料明细表!$B:$B,'备料PO分析(自动)'!$B62,备料明细表!$J:$J,'备料PO分析(自动)'!$C62,备料明细表!$P:$P,'备料PO分析(自动)'!J$2)/COUNTIFS(备料明细表!$B:$B,'备料PO分析(自动)'!$B62,备料明细表!$J:$J,'备料PO分析(自动)'!$C62,备料明细表!$P:$P,'备料PO分析(自动)'!J$2),"")</f>
        <v/>
      </c>
      <c r="K62" s="14" t="str">
        <f>IFERROR(COUNTIFS(备料明细表!$B:$B,'备料PO分析(自动)'!$B62,备料明细表!$J:$J,'备料PO分析(自动)'!$C62,备料明细表!$P:$P,'备料PO分析(自动)'!K$2)/COUNTIFS(备料明细表!$B:$B,'备料PO分析(自动)'!$B62,备料明细表!$J:$J,'备料PO分析(自动)'!$C62,备料明细表!$P:$P,'备料PO分析(自动)'!K$2),"")</f>
        <v/>
      </c>
      <c r="L62" s="14" t="str">
        <f>IFERROR(COUNTIFS(备料明细表!$B:$B,'备料PO分析(自动)'!$B62,备料明细表!$J:$J,'备料PO分析(自动)'!$C62,备料明细表!$P:$P,'备料PO分析(自动)'!L$2)/COUNTIFS(备料明细表!$B:$B,'备料PO分析(自动)'!$B62,备料明细表!$J:$J,'备料PO分析(自动)'!$C62,备料明细表!$P:$P,'备料PO分析(自动)'!L$2),"")</f>
        <v/>
      </c>
      <c r="M62" s="12" t="e">
        <f>IF(B62="","",IF(VLOOKUP(B62,备料明细表!B:L,11,0)=0,"",VLOOKUP(B62,备料明细表!B:L,11,0)))</f>
        <v>#N/A</v>
      </c>
      <c r="N62" s="11" t="e">
        <f t="shared" ca="1" si="3"/>
        <v>#N/A</v>
      </c>
      <c r="O62" s="21" t="e">
        <f>IF(VLOOKUP(B62,备料明细表!B:M,12,0)&lt;&gt;"","已点料","未点料")</f>
        <v>#N/A</v>
      </c>
      <c r="P62" s="21" t="e">
        <f t="shared" si="4"/>
        <v>#N/A</v>
      </c>
    </row>
    <row r="63" spans="1:16" s="15" customFormat="1" ht="20.25" customHeight="1" x14ac:dyDescent="0.15">
      <c r="A63" s="21">
        <v>61</v>
      </c>
      <c r="B63" s="5" t="e">
        <f t="array" ref="B63">INDEX(备料明细表!$B$3:$B$11,MIN(IF(COUNTIF('备料PO分析(自动)'!$B$1:$B62,备料明细表!$B$3:$B$11),4^8,ROW($1:$499))))&amp;""</f>
        <v>#N/A</v>
      </c>
      <c r="C63" s="12" t="e">
        <f>IF(B63="","",VLOOKUP(B63,备料明细表!B:J,9,0))</f>
        <v>#N/A</v>
      </c>
      <c r="D63" s="14" t="e">
        <f>IF(C63="","",COUNTIF(备料明细表!J:J,'备料PO分析(自动)'!C63))</f>
        <v>#N/A</v>
      </c>
      <c r="E63" s="13" t="e">
        <f t="shared" si="0"/>
        <v>#N/A</v>
      </c>
      <c r="F63" s="14" t="e">
        <f t="shared" si="2"/>
        <v>#N/A</v>
      </c>
      <c r="G63" s="14" t="str">
        <f>IFERROR(COUNTIFS(备料明细表!$B:$B,'备料PO分析(自动)'!$B63,备料明细表!$J:$J,'备料PO分析(自动)'!$C63,备料明细表!$P:$P,'备料PO分析(自动)'!G$2)/COUNTIFS(备料明细表!$B:$B,'备料PO分析(自动)'!$B63,备料明细表!$J:$J,'备料PO分析(自动)'!$C63,备料明细表!$P:$P,'备料PO分析(自动)'!G$2),"")</f>
        <v/>
      </c>
      <c r="H63" s="14" t="str">
        <f>IFERROR(COUNTIFS(备料明细表!$B:$B,'备料PO分析(自动)'!$B63,备料明细表!$J:$J,'备料PO分析(自动)'!$C63,备料明细表!$P:$P,'备料PO分析(自动)'!H$2)/COUNTIFS(备料明细表!$B:$B,'备料PO分析(自动)'!$B63,备料明细表!$J:$J,'备料PO分析(自动)'!$C63,备料明细表!$P:$P,'备料PO分析(自动)'!H$2),"")</f>
        <v/>
      </c>
      <c r="I63" s="14" t="str">
        <f>IFERROR(COUNTIFS(备料明细表!$B:$B,'备料PO分析(自动)'!$B63,备料明细表!$J:$J,'备料PO分析(自动)'!$C63,备料明细表!$P:$P,'备料PO分析(自动)'!I$2)/COUNTIFS(备料明细表!$B:$B,'备料PO分析(自动)'!$B63,备料明细表!$J:$J,'备料PO分析(自动)'!$C63,备料明细表!$P:$P,'备料PO分析(自动)'!I$2),"")</f>
        <v/>
      </c>
      <c r="J63" s="14" t="str">
        <f>IFERROR(COUNTIFS(备料明细表!$B:$B,'备料PO分析(自动)'!$B63,备料明细表!$J:$J,'备料PO分析(自动)'!$C63,备料明细表!$P:$P,'备料PO分析(自动)'!J$2)/COUNTIFS(备料明细表!$B:$B,'备料PO分析(自动)'!$B63,备料明细表!$J:$J,'备料PO分析(自动)'!$C63,备料明细表!$P:$P,'备料PO分析(自动)'!J$2),"")</f>
        <v/>
      </c>
      <c r="K63" s="14" t="str">
        <f>IFERROR(COUNTIFS(备料明细表!$B:$B,'备料PO分析(自动)'!$B63,备料明细表!$J:$J,'备料PO分析(自动)'!$C63,备料明细表!$P:$P,'备料PO分析(自动)'!K$2)/COUNTIFS(备料明细表!$B:$B,'备料PO分析(自动)'!$B63,备料明细表!$J:$J,'备料PO分析(自动)'!$C63,备料明细表!$P:$P,'备料PO分析(自动)'!K$2),"")</f>
        <v/>
      </c>
      <c r="L63" s="14" t="str">
        <f>IFERROR(COUNTIFS(备料明细表!$B:$B,'备料PO分析(自动)'!$B63,备料明细表!$J:$J,'备料PO分析(自动)'!$C63,备料明细表!$P:$P,'备料PO分析(自动)'!L$2)/COUNTIFS(备料明细表!$B:$B,'备料PO分析(自动)'!$B63,备料明细表!$J:$J,'备料PO分析(自动)'!$C63,备料明细表!$P:$P,'备料PO分析(自动)'!L$2),"")</f>
        <v/>
      </c>
      <c r="M63" s="12" t="e">
        <f>IF(B63="","",IF(VLOOKUP(B63,备料明细表!B:L,11,0)=0,"",VLOOKUP(B63,备料明细表!B:L,11,0)))</f>
        <v>#N/A</v>
      </c>
      <c r="N63" s="11" t="e">
        <f t="shared" ca="1" si="3"/>
        <v>#N/A</v>
      </c>
      <c r="O63" s="21" t="e">
        <f>IF(VLOOKUP(B63,备料明细表!B:M,12,0)&lt;&gt;"","已点料","未点料")</f>
        <v>#N/A</v>
      </c>
      <c r="P63" s="21" t="e">
        <f t="shared" si="4"/>
        <v>#N/A</v>
      </c>
    </row>
    <row r="64" spans="1:16" s="15" customFormat="1" ht="20.25" customHeight="1" x14ac:dyDescent="0.15">
      <c r="A64" s="21">
        <v>62</v>
      </c>
      <c r="B64" s="5" t="e">
        <f t="array" ref="B64">INDEX(备料明细表!$B$3:$B$11,MIN(IF(COUNTIF('备料PO分析(自动)'!$B$1:$B63,备料明细表!$B$3:$B$11),4^8,ROW($1:$499))))&amp;""</f>
        <v>#N/A</v>
      </c>
      <c r="C64" s="12" t="e">
        <f>IF(B64="","",VLOOKUP(B64,备料明细表!B:J,9,0))</f>
        <v>#N/A</v>
      </c>
      <c r="D64" s="14" t="e">
        <f>IF(C64="","",COUNTIF(备料明细表!J:J,'备料PO分析(自动)'!C64))</f>
        <v>#N/A</v>
      </c>
      <c r="E64" s="13" t="e">
        <f t="shared" si="0"/>
        <v>#N/A</v>
      </c>
      <c r="F64" s="14" t="e">
        <f t="shared" si="2"/>
        <v>#N/A</v>
      </c>
      <c r="G64" s="14" t="str">
        <f>IFERROR(COUNTIFS(备料明细表!$B:$B,'备料PO分析(自动)'!$B64,备料明细表!$J:$J,'备料PO分析(自动)'!$C64,备料明细表!$P:$P,'备料PO分析(自动)'!G$2)/COUNTIFS(备料明细表!$B:$B,'备料PO分析(自动)'!$B64,备料明细表!$J:$J,'备料PO分析(自动)'!$C64,备料明细表!$P:$P,'备料PO分析(自动)'!G$2),"")</f>
        <v/>
      </c>
      <c r="H64" s="14" t="str">
        <f>IFERROR(COUNTIFS(备料明细表!$B:$B,'备料PO分析(自动)'!$B64,备料明细表!$J:$J,'备料PO分析(自动)'!$C64,备料明细表!$P:$P,'备料PO分析(自动)'!H$2)/COUNTIFS(备料明细表!$B:$B,'备料PO分析(自动)'!$B64,备料明细表!$J:$J,'备料PO分析(自动)'!$C64,备料明细表!$P:$P,'备料PO分析(自动)'!H$2),"")</f>
        <v/>
      </c>
      <c r="I64" s="14" t="str">
        <f>IFERROR(COUNTIFS(备料明细表!$B:$B,'备料PO分析(自动)'!$B64,备料明细表!$J:$J,'备料PO分析(自动)'!$C64,备料明细表!$P:$P,'备料PO分析(自动)'!I$2)/COUNTIFS(备料明细表!$B:$B,'备料PO分析(自动)'!$B64,备料明细表!$J:$J,'备料PO分析(自动)'!$C64,备料明细表!$P:$P,'备料PO分析(自动)'!I$2),"")</f>
        <v/>
      </c>
      <c r="J64" s="14" t="str">
        <f>IFERROR(COUNTIFS(备料明细表!$B:$B,'备料PO分析(自动)'!$B64,备料明细表!$J:$J,'备料PO分析(自动)'!$C64,备料明细表!$P:$P,'备料PO分析(自动)'!J$2)/COUNTIFS(备料明细表!$B:$B,'备料PO分析(自动)'!$B64,备料明细表!$J:$J,'备料PO分析(自动)'!$C64,备料明细表!$P:$P,'备料PO分析(自动)'!J$2),"")</f>
        <v/>
      </c>
      <c r="K64" s="14" t="str">
        <f>IFERROR(COUNTIFS(备料明细表!$B:$B,'备料PO分析(自动)'!$B64,备料明细表!$J:$J,'备料PO分析(自动)'!$C64,备料明细表!$P:$P,'备料PO分析(自动)'!K$2)/COUNTIFS(备料明细表!$B:$B,'备料PO分析(自动)'!$B64,备料明细表!$J:$J,'备料PO分析(自动)'!$C64,备料明细表!$P:$P,'备料PO分析(自动)'!K$2),"")</f>
        <v/>
      </c>
      <c r="L64" s="14" t="str">
        <f>IFERROR(COUNTIFS(备料明细表!$B:$B,'备料PO分析(自动)'!$B64,备料明细表!$J:$J,'备料PO分析(自动)'!$C64,备料明细表!$P:$P,'备料PO分析(自动)'!L$2)/COUNTIFS(备料明细表!$B:$B,'备料PO分析(自动)'!$B64,备料明细表!$J:$J,'备料PO分析(自动)'!$C64,备料明细表!$P:$P,'备料PO分析(自动)'!L$2),"")</f>
        <v/>
      </c>
      <c r="M64" s="12" t="e">
        <f>IF(B64="","",IF(VLOOKUP(B64,备料明细表!B:L,11,0)=0,"",VLOOKUP(B64,备料明细表!B:L,11,0)))</f>
        <v>#N/A</v>
      </c>
      <c r="N64" s="11" t="e">
        <f t="shared" ca="1" si="3"/>
        <v>#N/A</v>
      </c>
      <c r="O64" s="21" t="e">
        <f>IF(VLOOKUP(B64,备料明细表!B:M,12,0)&lt;&gt;"","已点料","未点料")</f>
        <v>#N/A</v>
      </c>
      <c r="P64" s="21" t="e">
        <f t="shared" si="4"/>
        <v>#N/A</v>
      </c>
    </row>
    <row r="65" spans="1:16" s="15" customFormat="1" ht="20.25" customHeight="1" x14ac:dyDescent="0.15">
      <c r="A65" s="21">
        <v>63</v>
      </c>
      <c r="B65" s="5" t="e">
        <f t="array" ref="B65">INDEX(备料明细表!$B$3:$B$11,MIN(IF(COUNTIF('备料PO分析(自动)'!$B$1:$B64,备料明细表!$B$3:$B$11),4^8,ROW($1:$499))))&amp;""</f>
        <v>#N/A</v>
      </c>
      <c r="C65" s="12" t="e">
        <f>IF(B65="","",VLOOKUP(B65,备料明细表!B:J,9,0))</f>
        <v>#N/A</v>
      </c>
      <c r="D65" s="14" t="e">
        <f>IF(C65="","",COUNTIF(备料明细表!J:J,'备料PO分析(自动)'!C65))</f>
        <v>#N/A</v>
      </c>
      <c r="E65" s="13" t="e">
        <f t="shared" si="0"/>
        <v>#N/A</v>
      </c>
      <c r="F65" s="14" t="e">
        <f t="shared" si="2"/>
        <v>#N/A</v>
      </c>
      <c r="G65" s="14" t="str">
        <f>IFERROR(COUNTIFS(备料明细表!$B:$B,'备料PO分析(自动)'!$B65,备料明细表!$J:$J,'备料PO分析(自动)'!$C65,备料明细表!$P:$P,'备料PO分析(自动)'!G$2)/COUNTIFS(备料明细表!$B:$B,'备料PO分析(自动)'!$B65,备料明细表!$J:$J,'备料PO分析(自动)'!$C65,备料明细表!$P:$P,'备料PO分析(自动)'!G$2),"")</f>
        <v/>
      </c>
      <c r="H65" s="14" t="str">
        <f>IFERROR(COUNTIFS(备料明细表!$B:$B,'备料PO分析(自动)'!$B65,备料明细表!$J:$J,'备料PO分析(自动)'!$C65,备料明细表!$P:$P,'备料PO分析(自动)'!H$2)/COUNTIFS(备料明细表!$B:$B,'备料PO分析(自动)'!$B65,备料明细表!$J:$J,'备料PO分析(自动)'!$C65,备料明细表!$P:$P,'备料PO分析(自动)'!H$2),"")</f>
        <v/>
      </c>
      <c r="I65" s="14" t="str">
        <f>IFERROR(COUNTIFS(备料明细表!$B:$B,'备料PO分析(自动)'!$B65,备料明细表!$J:$J,'备料PO分析(自动)'!$C65,备料明细表!$P:$P,'备料PO分析(自动)'!I$2)/COUNTIFS(备料明细表!$B:$B,'备料PO分析(自动)'!$B65,备料明细表!$J:$J,'备料PO分析(自动)'!$C65,备料明细表!$P:$P,'备料PO分析(自动)'!I$2),"")</f>
        <v/>
      </c>
      <c r="J65" s="14" t="str">
        <f>IFERROR(COUNTIFS(备料明细表!$B:$B,'备料PO分析(自动)'!$B65,备料明细表!$J:$J,'备料PO分析(自动)'!$C65,备料明细表!$P:$P,'备料PO分析(自动)'!J$2)/COUNTIFS(备料明细表!$B:$B,'备料PO分析(自动)'!$B65,备料明细表!$J:$J,'备料PO分析(自动)'!$C65,备料明细表!$P:$P,'备料PO分析(自动)'!J$2),"")</f>
        <v/>
      </c>
      <c r="K65" s="14" t="str">
        <f>IFERROR(COUNTIFS(备料明细表!$B:$B,'备料PO分析(自动)'!$B65,备料明细表!$J:$J,'备料PO分析(自动)'!$C65,备料明细表!$P:$P,'备料PO分析(自动)'!K$2)/COUNTIFS(备料明细表!$B:$B,'备料PO分析(自动)'!$B65,备料明细表!$J:$J,'备料PO分析(自动)'!$C65,备料明细表!$P:$P,'备料PO分析(自动)'!K$2),"")</f>
        <v/>
      </c>
      <c r="L65" s="14" t="str">
        <f>IFERROR(COUNTIFS(备料明细表!$B:$B,'备料PO分析(自动)'!$B65,备料明细表!$J:$J,'备料PO分析(自动)'!$C65,备料明细表!$P:$P,'备料PO分析(自动)'!L$2)/COUNTIFS(备料明细表!$B:$B,'备料PO分析(自动)'!$B65,备料明细表!$J:$J,'备料PO分析(自动)'!$C65,备料明细表!$P:$P,'备料PO分析(自动)'!L$2),"")</f>
        <v/>
      </c>
      <c r="M65" s="12" t="e">
        <f>IF(B65="","",IF(VLOOKUP(B65,备料明细表!B:L,11,0)=0,"",VLOOKUP(B65,备料明细表!B:L,11,0)))</f>
        <v>#N/A</v>
      </c>
      <c r="N65" s="11" t="e">
        <f t="shared" ca="1" si="3"/>
        <v>#N/A</v>
      </c>
      <c r="O65" s="21" t="e">
        <f>IF(VLOOKUP(B65,备料明细表!B:M,12,0)&lt;&gt;"","已点料","未点料")</f>
        <v>#N/A</v>
      </c>
      <c r="P65" s="21" t="e">
        <f t="shared" si="4"/>
        <v>#N/A</v>
      </c>
    </row>
    <row r="66" spans="1:16" s="15" customFormat="1" ht="20.25" customHeight="1" x14ac:dyDescent="0.15">
      <c r="A66" s="21">
        <v>64</v>
      </c>
      <c r="B66" s="5" t="e">
        <f t="array" ref="B66">INDEX(备料明细表!$B$3:$B$11,MIN(IF(COUNTIF('备料PO分析(自动)'!$B$1:$B65,备料明细表!$B$3:$B$11),4^8,ROW($1:$499))))&amp;""</f>
        <v>#N/A</v>
      </c>
      <c r="C66" s="12" t="e">
        <f>IF(B66="","",VLOOKUP(B66,备料明细表!B:J,9,0))</f>
        <v>#N/A</v>
      </c>
      <c r="D66" s="14" t="e">
        <f>IF(C66="","",COUNTIF(备料明细表!J:J,'备料PO分析(自动)'!C66))</f>
        <v>#N/A</v>
      </c>
      <c r="E66" s="13" t="e">
        <f t="shared" si="0"/>
        <v>#N/A</v>
      </c>
      <c r="F66" s="14" t="e">
        <f t="shared" si="2"/>
        <v>#N/A</v>
      </c>
      <c r="G66" s="14" t="str">
        <f>IFERROR(COUNTIFS(备料明细表!$B:$B,'备料PO分析(自动)'!$B66,备料明细表!$J:$J,'备料PO分析(自动)'!$C66,备料明细表!$P:$P,'备料PO分析(自动)'!G$2)/COUNTIFS(备料明细表!$B:$B,'备料PO分析(自动)'!$B66,备料明细表!$J:$J,'备料PO分析(自动)'!$C66,备料明细表!$P:$P,'备料PO分析(自动)'!G$2),"")</f>
        <v/>
      </c>
      <c r="H66" s="14" t="str">
        <f>IFERROR(COUNTIFS(备料明细表!$B:$B,'备料PO分析(自动)'!$B66,备料明细表!$J:$J,'备料PO分析(自动)'!$C66,备料明细表!$P:$P,'备料PO分析(自动)'!H$2)/COUNTIFS(备料明细表!$B:$B,'备料PO分析(自动)'!$B66,备料明细表!$J:$J,'备料PO分析(自动)'!$C66,备料明细表!$P:$P,'备料PO分析(自动)'!H$2),"")</f>
        <v/>
      </c>
      <c r="I66" s="14" t="str">
        <f>IFERROR(COUNTIFS(备料明细表!$B:$B,'备料PO分析(自动)'!$B66,备料明细表!$J:$J,'备料PO分析(自动)'!$C66,备料明细表!$P:$P,'备料PO分析(自动)'!I$2)/COUNTIFS(备料明细表!$B:$B,'备料PO分析(自动)'!$B66,备料明细表!$J:$J,'备料PO分析(自动)'!$C66,备料明细表!$P:$P,'备料PO分析(自动)'!I$2),"")</f>
        <v/>
      </c>
      <c r="J66" s="14" t="str">
        <f>IFERROR(COUNTIFS(备料明细表!$B:$B,'备料PO分析(自动)'!$B66,备料明细表!$J:$J,'备料PO分析(自动)'!$C66,备料明细表!$P:$P,'备料PO分析(自动)'!J$2)/COUNTIFS(备料明细表!$B:$B,'备料PO分析(自动)'!$B66,备料明细表!$J:$J,'备料PO分析(自动)'!$C66,备料明细表!$P:$P,'备料PO分析(自动)'!J$2),"")</f>
        <v/>
      </c>
      <c r="K66" s="14" t="str">
        <f>IFERROR(COUNTIFS(备料明细表!$B:$B,'备料PO分析(自动)'!$B66,备料明细表!$J:$J,'备料PO分析(自动)'!$C66,备料明细表!$P:$P,'备料PO分析(自动)'!K$2)/COUNTIFS(备料明细表!$B:$B,'备料PO分析(自动)'!$B66,备料明细表!$J:$J,'备料PO分析(自动)'!$C66,备料明细表!$P:$P,'备料PO分析(自动)'!K$2),"")</f>
        <v/>
      </c>
      <c r="L66" s="14" t="str">
        <f>IFERROR(COUNTIFS(备料明细表!$B:$B,'备料PO分析(自动)'!$B66,备料明细表!$J:$J,'备料PO分析(自动)'!$C66,备料明细表!$P:$P,'备料PO分析(自动)'!L$2)/COUNTIFS(备料明细表!$B:$B,'备料PO分析(自动)'!$B66,备料明细表!$J:$J,'备料PO分析(自动)'!$C66,备料明细表!$P:$P,'备料PO分析(自动)'!L$2),"")</f>
        <v/>
      </c>
      <c r="M66" s="12" t="e">
        <f>IF(B66="","",IF(VLOOKUP(B66,备料明细表!B:L,11,0)=0,"",VLOOKUP(B66,备料明细表!B:L,11,0)))</f>
        <v>#N/A</v>
      </c>
      <c r="N66" s="11" t="e">
        <f t="shared" ca="1" si="3"/>
        <v>#N/A</v>
      </c>
      <c r="O66" s="21" t="e">
        <f>IF(VLOOKUP(B66,备料明细表!B:M,12,0)&lt;&gt;"","已点料","未点料")</f>
        <v>#N/A</v>
      </c>
      <c r="P66" s="21" t="e">
        <f t="shared" si="4"/>
        <v>#N/A</v>
      </c>
    </row>
    <row r="67" spans="1:16" s="15" customFormat="1" ht="20.25" customHeight="1" x14ac:dyDescent="0.15">
      <c r="A67" s="21">
        <v>65</v>
      </c>
      <c r="B67" s="5" t="e">
        <f t="array" ref="B67">INDEX(备料明细表!$B$3:$B$11,MIN(IF(COUNTIF('备料PO分析(自动)'!$B$1:$B66,备料明细表!$B$3:$B$11),4^8,ROW($1:$499))))&amp;""</f>
        <v>#N/A</v>
      </c>
      <c r="C67" s="12" t="e">
        <f>IF(B67="","",VLOOKUP(B67,备料明细表!B:J,9,0))</f>
        <v>#N/A</v>
      </c>
      <c r="D67" s="14" t="e">
        <f>IF(C67="","",COUNTIF(备料明细表!J:J,'备料PO分析(自动)'!C67))</f>
        <v>#N/A</v>
      </c>
      <c r="E67" s="13" t="e">
        <f t="shared" ref="E67:E102" si="5">IF(C67="","",WEEKDAY(C67))</f>
        <v>#N/A</v>
      </c>
      <c r="F67" s="14" t="e">
        <f t="shared" si="2"/>
        <v>#N/A</v>
      </c>
      <c r="G67" s="14" t="str">
        <f>IFERROR(COUNTIFS(备料明细表!$B:$B,'备料PO分析(自动)'!$B67,备料明细表!$J:$J,'备料PO分析(自动)'!$C67,备料明细表!$P:$P,'备料PO分析(自动)'!G$2)/COUNTIFS(备料明细表!$B:$B,'备料PO分析(自动)'!$B67,备料明细表!$J:$J,'备料PO分析(自动)'!$C67,备料明细表!$P:$P,'备料PO分析(自动)'!G$2),"")</f>
        <v/>
      </c>
      <c r="H67" s="14" t="str">
        <f>IFERROR(COUNTIFS(备料明细表!$B:$B,'备料PO分析(自动)'!$B67,备料明细表!$J:$J,'备料PO分析(自动)'!$C67,备料明细表!$P:$P,'备料PO分析(自动)'!H$2)/COUNTIFS(备料明细表!$B:$B,'备料PO分析(自动)'!$B67,备料明细表!$J:$J,'备料PO分析(自动)'!$C67,备料明细表!$P:$P,'备料PO分析(自动)'!H$2),"")</f>
        <v/>
      </c>
      <c r="I67" s="14" t="str">
        <f>IFERROR(COUNTIFS(备料明细表!$B:$B,'备料PO分析(自动)'!$B67,备料明细表!$J:$J,'备料PO分析(自动)'!$C67,备料明细表!$P:$P,'备料PO分析(自动)'!I$2)/COUNTIFS(备料明细表!$B:$B,'备料PO分析(自动)'!$B67,备料明细表!$J:$J,'备料PO分析(自动)'!$C67,备料明细表!$P:$P,'备料PO分析(自动)'!I$2),"")</f>
        <v/>
      </c>
      <c r="J67" s="14" t="str">
        <f>IFERROR(COUNTIFS(备料明细表!$B:$B,'备料PO分析(自动)'!$B67,备料明细表!$J:$J,'备料PO分析(自动)'!$C67,备料明细表!$P:$P,'备料PO分析(自动)'!J$2)/COUNTIFS(备料明细表!$B:$B,'备料PO分析(自动)'!$B67,备料明细表!$J:$J,'备料PO分析(自动)'!$C67,备料明细表!$P:$P,'备料PO分析(自动)'!J$2),"")</f>
        <v/>
      </c>
      <c r="K67" s="14" t="str">
        <f>IFERROR(COUNTIFS(备料明细表!$B:$B,'备料PO分析(自动)'!$B67,备料明细表!$J:$J,'备料PO分析(自动)'!$C67,备料明细表!$P:$P,'备料PO分析(自动)'!K$2)/COUNTIFS(备料明细表!$B:$B,'备料PO分析(自动)'!$B67,备料明细表!$J:$J,'备料PO分析(自动)'!$C67,备料明细表!$P:$P,'备料PO分析(自动)'!K$2),"")</f>
        <v/>
      </c>
      <c r="L67" s="14" t="str">
        <f>IFERROR(COUNTIFS(备料明细表!$B:$B,'备料PO分析(自动)'!$B67,备料明细表!$J:$J,'备料PO分析(自动)'!$C67,备料明细表!$P:$P,'备料PO分析(自动)'!L$2)/COUNTIFS(备料明细表!$B:$B,'备料PO分析(自动)'!$B67,备料明细表!$J:$J,'备料PO分析(自动)'!$C67,备料明细表!$P:$P,'备料PO分析(自动)'!L$2),"")</f>
        <v/>
      </c>
      <c r="M67" s="12" t="e">
        <f>IF(B67="","",IF(VLOOKUP(B67,备料明细表!B:L,11,0)=0,"",VLOOKUP(B67,备料明细表!B:L,11,0)))</f>
        <v>#N/A</v>
      </c>
      <c r="N67" s="11" t="e">
        <f t="shared" ca="1" si="3"/>
        <v>#N/A</v>
      </c>
      <c r="O67" s="21" t="e">
        <f>IF(VLOOKUP(B67,备料明细表!B:M,12,0)&lt;&gt;"","已点料","未点料")</f>
        <v>#N/A</v>
      </c>
      <c r="P67" s="21" t="e">
        <f t="shared" ref="P67:P98" si="6">IF(B67="","",MONTH(C67)&amp;"月")</f>
        <v>#N/A</v>
      </c>
    </row>
    <row r="68" spans="1:16" s="15" customFormat="1" ht="20.25" customHeight="1" x14ac:dyDescent="0.15">
      <c r="A68" s="21">
        <v>66</v>
      </c>
      <c r="B68" s="5" t="e">
        <f t="array" ref="B68">INDEX(备料明细表!$B$3:$B$11,MIN(IF(COUNTIF('备料PO分析(自动)'!$B$1:$B67,备料明细表!$B$3:$B$11),4^8,ROW($1:$499))))&amp;""</f>
        <v>#N/A</v>
      </c>
      <c r="C68" s="12" t="e">
        <f>IF(B68="","",VLOOKUP(B68,备料明细表!B:J,9,0))</f>
        <v>#N/A</v>
      </c>
      <c r="D68" s="14" t="e">
        <f>IF(C68="","",COUNTIF(备料明细表!J:J,'备料PO分析(自动)'!C68))</f>
        <v>#N/A</v>
      </c>
      <c r="E68" s="13" t="e">
        <f t="shared" si="5"/>
        <v>#N/A</v>
      </c>
      <c r="F68" s="14" t="e">
        <f t="shared" ref="F68:F102" si="7">IF(C68="","",COUNTIF(C:C,C68))</f>
        <v>#N/A</v>
      </c>
      <c r="G68" s="14" t="str">
        <f>IFERROR(COUNTIFS(备料明细表!$B:$B,'备料PO分析(自动)'!$B68,备料明细表!$J:$J,'备料PO分析(自动)'!$C68,备料明细表!$P:$P,'备料PO分析(自动)'!G$2)/COUNTIFS(备料明细表!$B:$B,'备料PO分析(自动)'!$B68,备料明细表!$J:$J,'备料PO分析(自动)'!$C68,备料明细表!$P:$P,'备料PO分析(自动)'!G$2),"")</f>
        <v/>
      </c>
      <c r="H68" s="14" t="str">
        <f>IFERROR(COUNTIFS(备料明细表!$B:$B,'备料PO分析(自动)'!$B68,备料明细表!$J:$J,'备料PO分析(自动)'!$C68,备料明细表!$P:$P,'备料PO分析(自动)'!H$2)/COUNTIFS(备料明细表!$B:$B,'备料PO分析(自动)'!$B68,备料明细表!$J:$J,'备料PO分析(自动)'!$C68,备料明细表!$P:$P,'备料PO分析(自动)'!H$2),"")</f>
        <v/>
      </c>
      <c r="I68" s="14" t="str">
        <f>IFERROR(COUNTIFS(备料明细表!$B:$B,'备料PO分析(自动)'!$B68,备料明细表!$J:$J,'备料PO分析(自动)'!$C68,备料明细表!$P:$P,'备料PO分析(自动)'!I$2)/COUNTIFS(备料明细表!$B:$B,'备料PO分析(自动)'!$B68,备料明细表!$J:$J,'备料PO分析(自动)'!$C68,备料明细表!$P:$P,'备料PO分析(自动)'!I$2),"")</f>
        <v/>
      </c>
      <c r="J68" s="14" t="str">
        <f>IFERROR(COUNTIFS(备料明细表!$B:$B,'备料PO分析(自动)'!$B68,备料明细表!$J:$J,'备料PO分析(自动)'!$C68,备料明细表!$P:$P,'备料PO分析(自动)'!J$2)/COUNTIFS(备料明细表!$B:$B,'备料PO分析(自动)'!$B68,备料明细表!$J:$J,'备料PO分析(自动)'!$C68,备料明细表!$P:$P,'备料PO分析(自动)'!J$2),"")</f>
        <v/>
      </c>
      <c r="K68" s="14" t="str">
        <f>IFERROR(COUNTIFS(备料明细表!$B:$B,'备料PO分析(自动)'!$B68,备料明细表!$J:$J,'备料PO分析(自动)'!$C68,备料明细表!$P:$P,'备料PO分析(自动)'!K$2)/COUNTIFS(备料明细表!$B:$B,'备料PO分析(自动)'!$B68,备料明细表!$J:$J,'备料PO分析(自动)'!$C68,备料明细表!$P:$P,'备料PO分析(自动)'!K$2),"")</f>
        <v/>
      </c>
      <c r="L68" s="14" t="str">
        <f>IFERROR(COUNTIFS(备料明细表!$B:$B,'备料PO分析(自动)'!$B68,备料明细表!$J:$J,'备料PO分析(自动)'!$C68,备料明细表!$P:$P,'备料PO分析(自动)'!L$2)/COUNTIFS(备料明细表!$B:$B,'备料PO分析(自动)'!$B68,备料明细表!$J:$J,'备料PO分析(自动)'!$C68,备料明细表!$P:$P,'备料PO分析(自动)'!L$2),"")</f>
        <v/>
      </c>
      <c r="M68" s="12" t="e">
        <f>IF(B68="","",IF(VLOOKUP(B68,备料明细表!B:L,11,0)=0,"",VLOOKUP(B68,备料明细表!B:L,11,0)))</f>
        <v>#N/A</v>
      </c>
      <c r="N68" s="11" t="e">
        <f t="shared" ref="N68:N131" ca="1" si="8">IF(M68&lt;&gt;"","已完成",IF(TODAY()-C68&lt;0,"未到期",IF(TODAY()-C68=0,"已到期",IF(TODAY()-C68&gt;0,"超期"&amp;TODAY()-C68&amp;"天"))))</f>
        <v>#N/A</v>
      </c>
      <c r="O68" s="21" t="e">
        <f>IF(VLOOKUP(B68,备料明细表!B:M,12,0)&lt;&gt;"","已点料","未点料")</f>
        <v>#N/A</v>
      </c>
      <c r="P68" s="21" t="e">
        <f t="shared" si="6"/>
        <v>#N/A</v>
      </c>
    </row>
    <row r="69" spans="1:16" s="15" customFormat="1" ht="20.25" customHeight="1" x14ac:dyDescent="0.15">
      <c r="A69" s="21">
        <v>67</v>
      </c>
      <c r="B69" s="5" t="e">
        <f t="array" ref="B69">INDEX(备料明细表!$B$3:$B$11,MIN(IF(COUNTIF('备料PO分析(自动)'!$B$1:$B68,备料明细表!$B$3:$B$11),4^8,ROW($1:$499))))&amp;""</f>
        <v>#N/A</v>
      </c>
      <c r="C69" s="12" t="e">
        <f>IF(B69="","",VLOOKUP(B69,备料明细表!B:J,9,0))</f>
        <v>#N/A</v>
      </c>
      <c r="D69" s="14" t="e">
        <f>IF(C69="","",COUNTIF(备料明细表!J:J,'备料PO分析(自动)'!C69))</f>
        <v>#N/A</v>
      </c>
      <c r="E69" s="13" t="e">
        <f t="shared" si="5"/>
        <v>#N/A</v>
      </c>
      <c r="F69" s="14" t="e">
        <f t="shared" si="7"/>
        <v>#N/A</v>
      </c>
      <c r="G69" s="14" t="str">
        <f>IFERROR(COUNTIFS(备料明细表!$B:$B,'备料PO分析(自动)'!$B69,备料明细表!$J:$J,'备料PO分析(自动)'!$C69,备料明细表!$P:$P,'备料PO分析(自动)'!G$2)/COUNTIFS(备料明细表!$B:$B,'备料PO分析(自动)'!$B69,备料明细表!$J:$J,'备料PO分析(自动)'!$C69,备料明细表!$P:$P,'备料PO分析(自动)'!G$2),"")</f>
        <v/>
      </c>
      <c r="H69" s="14" t="str">
        <f>IFERROR(COUNTIFS(备料明细表!$B:$B,'备料PO分析(自动)'!$B69,备料明细表!$J:$J,'备料PO分析(自动)'!$C69,备料明细表!$P:$P,'备料PO分析(自动)'!H$2)/COUNTIFS(备料明细表!$B:$B,'备料PO分析(自动)'!$B69,备料明细表!$J:$J,'备料PO分析(自动)'!$C69,备料明细表!$P:$P,'备料PO分析(自动)'!H$2),"")</f>
        <v/>
      </c>
      <c r="I69" s="14" t="str">
        <f>IFERROR(COUNTIFS(备料明细表!$B:$B,'备料PO分析(自动)'!$B69,备料明细表!$J:$J,'备料PO分析(自动)'!$C69,备料明细表!$P:$P,'备料PO分析(自动)'!I$2)/COUNTIFS(备料明细表!$B:$B,'备料PO分析(自动)'!$B69,备料明细表!$J:$J,'备料PO分析(自动)'!$C69,备料明细表!$P:$P,'备料PO分析(自动)'!I$2),"")</f>
        <v/>
      </c>
      <c r="J69" s="14" t="str">
        <f>IFERROR(COUNTIFS(备料明细表!$B:$B,'备料PO分析(自动)'!$B69,备料明细表!$J:$J,'备料PO分析(自动)'!$C69,备料明细表!$P:$P,'备料PO分析(自动)'!J$2)/COUNTIFS(备料明细表!$B:$B,'备料PO分析(自动)'!$B69,备料明细表!$J:$J,'备料PO分析(自动)'!$C69,备料明细表!$P:$P,'备料PO分析(自动)'!J$2),"")</f>
        <v/>
      </c>
      <c r="K69" s="14" t="str">
        <f>IFERROR(COUNTIFS(备料明细表!$B:$B,'备料PO分析(自动)'!$B69,备料明细表!$J:$J,'备料PO分析(自动)'!$C69,备料明细表!$P:$P,'备料PO分析(自动)'!K$2)/COUNTIFS(备料明细表!$B:$B,'备料PO分析(自动)'!$B69,备料明细表!$J:$J,'备料PO分析(自动)'!$C69,备料明细表!$P:$P,'备料PO分析(自动)'!K$2),"")</f>
        <v/>
      </c>
      <c r="L69" s="14" t="str">
        <f>IFERROR(COUNTIFS(备料明细表!$B:$B,'备料PO分析(自动)'!$B69,备料明细表!$J:$J,'备料PO分析(自动)'!$C69,备料明细表!$P:$P,'备料PO分析(自动)'!L$2)/COUNTIFS(备料明细表!$B:$B,'备料PO分析(自动)'!$B69,备料明细表!$J:$J,'备料PO分析(自动)'!$C69,备料明细表!$P:$P,'备料PO分析(自动)'!L$2),"")</f>
        <v/>
      </c>
      <c r="M69" s="12" t="e">
        <f>IF(B69="","",IF(VLOOKUP(B69,备料明细表!B:L,11,0)=0,"",VLOOKUP(B69,备料明细表!B:L,11,0)))</f>
        <v>#N/A</v>
      </c>
      <c r="N69" s="11" t="e">
        <f t="shared" ca="1" si="8"/>
        <v>#N/A</v>
      </c>
      <c r="O69" s="21" t="e">
        <f>IF(VLOOKUP(B69,备料明细表!B:M,12,0)&lt;&gt;"","已点料","未点料")</f>
        <v>#N/A</v>
      </c>
      <c r="P69" s="21" t="e">
        <f t="shared" si="6"/>
        <v>#N/A</v>
      </c>
    </row>
    <row r="70" spans="1:16" s="15" customFormat="1" ht="20.25" customHeight="1" x14ac:dyDescent="0.15">
      <c r="A70" s="21">
        <v>68</v>
      </c>
      <c r="B70" s="5" t="e">
        <f t="array" ref="B70">INDEX(备料明细表!$B$3:$B$11,MIN(IF(COUNTIF('备料PO分析(自动)'!$B$1:$B69,备料明细表!$B$3:$B$11),4^8,ROW($1:$499))))&amp;""</f>
        <v>#N/A</v>
      </c>
      <c r="C70" s="12" t="e">
        <f>IF(B70="","",VLOOKUP(B70,备料明细表!B:J,9,0))</f>
        <v>#N/A</v>
      </c>
      <c r="D70" s="14" t="e">
        <f>IF(C70="","",COUNTIF(备料明细表!J:J,'备料PO分析(自动)'!C70))</f>
        <v>#N/A</v>
      </c>
      <c r="E70" s="13" t="e">
        <f t="shared" si="5"/>
        <v>#N/A</v>
      </c>
      <c r="F70" s="14" t="e">
        <f t="shared" si="7"/>
        <v>#N/A</v>
      </c>
      <c r="G70" s="14" t="str">
        <f>IFERROR(COUNTIFS(备料明细表!$B:$B,'备料PO分析(自动)'!$B70,备料明细表!$J:$J,'备料PO分析(自动)'!$C70,备料明细表!$P:$P,'备料PO分析(自动)'!G$2)/COUNTIFS(备料明细表!$B:$B,'备料PO分析(自动)'!$B70,备料明细表!$J:$J,'备料PO分析(自动)'!$C70,备料明细表!$P:$P,'备料PO分析(自动)'!G$2),"")</f>
        <v/>
      </c>
      <c r="H70" s="14" t="str">
        <f>IFERROR(COUNTIFS(备料明细表!$B:$B,'备料PO分析(自动)'!$B70,备料明细表!$J:$J,'备料PO分析(自动)'!$C70,备料明细表!$P:$P,'备料PO分析(自动)'!H$2)/COUNTIFS(备料明细表!$B:$B,'备料PO分析(自动)'!$B70,备料明细表!$J:$J,'备料PO分析(自动)'!$C70,备料明细表!$P:$P,'备料PO分析(自动)'!H$2),"")</f>
        <v/>
      </c>
      <c r="I70" s="14" t="str">
        <f>IFERROR(COUNTIFS(备料明细表!$B:$B,'备料PO分析(自动)'!$B70,备料明细表!$J:$J,'备料PO分析(自动)'!$C70,备料明细表!$P:$P,'备料PO分析(自动)'!I$2)/COUNTIFS(备料明细表!$B:$B,'备料PO分析(自动)'!$B70,备料明细表!$J:$J,'备料PO分析(自动)'!$C70,备料明细表!$P:$P,'备料PO分析(自动)'!I$2),"")</f>
        <v/>
      </c>
      <c r="J70" s="14" t="str">
        <f>IFERROR(COUNTIFS(备料明细表!$B:$B,'备料PO分析(自动)'!$B70,备料明细表!$J:$J,'备料PO分析(自动)'!$C70,备料明细表!$P:$P,'备料PO分析(自动)'!J$2)/COUNTIFS(备料明细表!$B:$B,'备料PO分析(自动)'!$B70,备料明细表!$J:$J,'备料PO分析(自动)'!$C70,备料明细表!$P:$P,'备料PO分析(自动)'!J$2),"")</f>
        <v/>
      </c>
      <c r="K70" s="14" t="str">
        <f>IFERROR(COUNTIFS(备料明细表!$B:$B,'备料PO分析(自动)'!$B70,备料明细表!$J:$J,'备料PO分析(自动)'!$C70,备料明细表!$P:$P,'备料PO分析(自动)'!K$2)/COUNTIFS(备料明细表!$B:$B,'备料PO分析(自动)'!$B70,备料明细表!$J:$J,'备料PO分析(自动)'!$C70,备料明细表!$P:$P,'备料PO分析(自动)'!K$2),"")</f>
        <v/>
      </c>
      <c r="L70" s="14" t="str">
        <f>IFERROR(COUNTIFS(备料明细表!$B:$B,'备料PO分析(自动)'!$B70,备料明细表!$J:$J,'备料PO分析(自动)'!$C70,备料明细表!$P:$P,'备料PO分析(自动)'!L$2)/COUNTIFS(备料明细表!$B:$B,'备料PO分析(自动)'!$B70,备料明细表!$J:$J,'备料PO分析(自动)'!$C70,备料明细表!$P:$P,'备料PO分析(自动)'!L$2),"")</f>
        <v/>
      </c>
      <c r="M70" s="12" t="e">
        <f>IF(B70="","",IF(VLOOKUP(B70,备料明细表!B:L,11,0)=0,"",VLOOKUP(B70,备料明细表!B:L,11,0)))</f>
        <v>#N/A</v>
      </c>
      <c r="N70" s="11" t="e">
        <f t="shared" ca="1" si="8"/>
        <v>#N/A</v>
      </c>
      <c r="O70" s="21" t="e">
        <f>IF(VLOOKUP(B70,备料明细表!B:M,12,0)&lt;&gt;"","已点料","未点料")</f>
        <v>#N/A</v>
      </c>
      <c r="P70" s="21" t="e">
        <f t="shared" si="6"/>
        <v>#N/A</v>
      </c>
    </row>
    <row r="71" spans="1:16" s="15" customFormat="1" ht="20.25" customHeight="1" x14ac:dyDescent="0.15">
      <c r="A71" s="21">
        <v>69</v>
      </c>
      <c r="B71" s="5" t="e">
        <f t="array" ref="B71">INDEX(备料明细表!$B$3:$B$11,MIN(IF(COUNTIF('备料PO分析(自动)'!$B$1:$B70,备料明细表!$B$3:$B$11),4^8,ROW($1:$499))))&amp;""</f>
        <v>#N/A</v>
      </c>
      <c r="C71" s="12" t="e">
        <f>IF(B71="","",VLOOKUP(B71,备料明细表!B:J,9,0))</f>
        <v>#N/A</v>
      </c>
      <c r="D71" s="14" t="e">
        <f>IF(C71="","",COUNTIF(备料明细表!J:J,'备料PO分析(自动)'!C71))</f>
        <v>#N/A</v>
      </c>
      <c r="E71" s="13" t="e">
        <f t="shared" si="5"/>
        <v>#N/A</v>
      </c>
      <c r="F71" s="14" t="e">
        <f t="shared" si="7"/>
        <v>#N/A</v>
      </c>
      <c r="G71" s="14" t="str">
        <f>IFERROR(COUNTIFS(备料明细表!$B:$B,'备料PO分析(自动)'!$B71,备料明细表!$J:$J,'备料PO分析(自动)'!$C71,备料明细表!$P:$P,'备料PO分析(自动)'!G$2)/COUNTIFS(备料明细表!$B:$B,'备料PO分析(自动)'!$B71,备料明细表!$J:$J,'备料PO分析(自动)'!$C71,备料明细表!$P:$P,'备料PO分析(自动)'!G$2),"")</f>
        <v/>
      </c>
      <c r="H71" s="14" t="str">
        <f>IFERROR(COUNTIFS(备料明细表!$B:$B,'备料PO分析(自动)'!$B71,备料明细表!$J:$J,'备料PO分析(自动)'!$C71,备料明细表!$P:$P,'备料PO分析(自动)'!H$2)/COUNTIFS(备料明细表!$B:$B,'备料PO分析(自动)'!$B71,备料明细表!$J:$J,'备料PO分析(自动)'!$C71,备料明细表!$P:$P,'备料PO分析(自动)'!H$2),"")</f>
        <v/>
      </c>
      <c r="I71" s="14" t="str">
        <f>IFERROR(COUNTIFS(备料明细表!$B:$B,'备料PO分析(自动)'!$B71,备料明细表!$J:$J,'备料PO分析(自动)'!$C71,备料明细表!$P:$P,'备料PO分析(自动)'!I$2)/COUNTIFS(备料明细表!$B:$B,'备料PO分析(自动)'!$B71,备料明细表!$J:$J,'备料PO分析(自动)'!$C71,备料明细表!$P:$P,'备料PO分析(自动)'!I$2),"")</f>
        <v/>
      </c>
      <c r="J71" s="14" t="str">
        <f>IFERROR(COUNTIFS(备料明细表!$B:$B,'备料PO分析(自动)'!$B71,备料明细表!$J:$J,'备料PO分析(自动)'!$C71,备料明细表!$P:$P,'备料PO分析(自动)'!J$2)/COUNTIFS(备料明细表!$B:$B,'备料PO分析(自动)'!$B71,备料明细表!$J:$J,'备料PO分析(自动)'!$C71,备料明细表!$P:$P,'备料PO分析(自动)'!J$2),"")</f>
        <v/>
      </c>
      <c r="K71" s="14" t="str">
        <f>IFERROR(COUNTIFS(备料明细表!$B:$B,'备料PO分析(自动)'!$B71,备料明细表!$J:$J,'备料PO分析(自动)'!$C71,备料明细表!$P:$P,'备料PO分析(自动)'!K$2)/COUNTIFS(备料明细表!$B:$B,'备料PO分析(自动)'!$B71,备料明细表!$J:$J,'备料PO分析(自动)'!$C71,备料明细表!$P:$P,'备料PO分析(自动)'!K$2),"")</f>
        <v/>
      </c>
      <c r="L71" s="14" t="str">
        <f>IFERROR(COUNTIFS(备料明细表!$B:$B,'备料PO分析(自动)'!$B71,备料明细表!$J:$J,'备料PO分析(自动)'!$C71,备料明细表!$P:$P,'备料PO分析(自动)'!L$2)/COUNTIFS(备料明细表!$B:$B,'备料PO分析(自动)'!$B71,备料明细表!$J:$J,'备料PO分析(自动)'!$C71,备料明细表!$P:$P,'备料PO分析(自动)'!L$2),"")</f>
        <v/>
      </c>
      <c r="M71" s="12" t="e">
        <f>IF(B71="","",IF(VLOOKUP(B71,备料明细表!B:L,11,0)=0,"",VLOOKUP(B71,备料明细表!B:L,11,0)))</f>
        <v>#N/A</v>
      </c>
      <c r="N71" s="11" t="e">
        <f t="shared" ca="1" si="8"/>
        <v>#N/A</v>
      </c>
      <c r="O71" s="21" t="e">
        <f>IF(VLOOKUP(B71,备料明细表!B:M,12,0)&lt;&gt;"","已点料","未点料")</f>
        <v>#N/A</v>
      </c>
      <c r="P71" s="21" t="e">
        <f t="shared" si="6"/>
        <v>#N/A</v>
      </c>
    </row>
    <row r="72" spans="1:16" s="15" customFormat="1" ht="20.25" customHeight="1" x14ac:dyDescent="0.15">
      <c r="A72" s="21">
        <v>70</v>
      </c>
      <c r="B72" s="5" t="e">
        <f t="array" ref="B72">INDEX(备料明细表!$B$3:$B$11,MIN(IF(COUNTIF('备料PO分析(自动)'!$B$1:$B71,备料明细表!$B$3:$B$11),4^8,ROW($1:$499))))&amp;""</f>
        <v>#N/A</v>
      </c>
      <c r="C72" s="12" t="e">
        <f>IF(B72="","",VLOOKUP(B72,备料明细表!B:J,9,0))</f>
        <v>#N/A</v>
      </c>
      <c r="D72" s="14" t="e">
        <f>IF(C72="","",COUNTIF(备料明细表!J:J,'备料PO分析(自动)'!C72))</f>
        <v>#N/A</v>
      </c>
      <c r="E72" s="13" t="e">
        <f t="shared" si="5"/>
        <v>#N/A</v>
      </c>
      <c r="F72" s="14" t="e">
        <f t="shared" si="7"/>
        <v>#N/A</v>
      </c>
      <c r="G72" s="14" t="str">
        <f>IFERROR(COUNTIFS(备料明细表!$B:$B,'备料PO分析(自动)'!$B72,备料明细表!$J:$J,'备料PO分析(自动)'!$C72,备料明细表!$P:$P,'备料PO分析(自动)'!G$2)/COUNTIFS(备料明细表!$B:$B,'备料PO分析(自动)'!$B72,备料明细表!$J:$J,'备料PO分析(自动)'!$C72,备料明细表!$P:$P,'备料PO分析(自动)'!G$2),"")</f>
        <v/>
      </c>
      <c r="H72" s="14" t="str">
        <f>IFERROR(COUNTIFS(备料明细表!$B:$B,'备料PO分析(自动)'!$B72,备料明细表!$J:$J,'备料PO分析(自动)'!$C72,备料明细表!$P:$P,'备料PO分析(自动)'!H$2)/COUNTIFS(备料明细表!$B:$B,'备料PO分析(自动)'!$B72,备料明细表!$J:$J,'备料PO分析(自动)'!$C72,备料明细表!$P:$P,'备料PO分析(自动)'!H$2),"")</f>
        <v/>
      </c>
      <c r="I72" s="14" t="str">
        <f>IFERROR(COUNTIFS(备料明细表!$B:$B,'备料PO分析(自动)'!$B72,备料明细表!$J:$J,'备料PO分析(自动)'!$C72,备料明细表!$P:$P,'备料PO分析(自动)'!I$2)/COUNTIFS(备料明细表!$B:$B,'备料PO分析(自动)'!$B72,备料明细表!$J:$J,'备料PO分析(自动)'!$C72,备料明细表!$P:$P,'备料PO分析(自动)'!I$2),"")</f>
        <v/>
      </c>
      <c r="J72" s="14" t="str">
        <f>IFERROR(COUNTIFS(备料明细表!$B:$B,'备料PO分析(自动)'!$B72,备料明细表!$J:$J,'备料PO分析(自动)'!$C72,备料明细表!$P:$P,'备料PO分析(自动)'!J$2)/COUNTIFS(备料明细表!$B:$B,'备料PO分析(自动)'!$B72,备料明细表!$J:$J,'备料PO分析(自动)'!$C72,备料明细表!$P:$P,'备料PO分析(自动)'!J$2),"")</f>
        <v/>
      </c>
      <c r="K72" s="14" t="str">
        <f>IFERROR(COUNTIFS(备料明细表!$B:$B,'备料PO分析(自动)'!$B72,备料明细表!$J:$J,'备料PO分析(自动)'!$C72,备料明细表!$P:$P,'备料PO分析(自动)'!K$2)/COUNTIFS(备料明细表!$B:$B,'备料PO分析(自动)'!$B72,备料明细表!$J:$J,'备料PO分析(自动)'!$C72,备料明细表!$P:$P,'备料PO分析(自动)'!K$2),"")</f>
        <v/>
      </c>
      <c r="L72" s="14" t="str">
        <f>IFERROR(COUNTIFS(备料明细表!$B:$B,'备料PO分析(自动)'!$B72,备料明细表!$J:$J,'备料PO分析(自动)'!$C72,备料明细表!$P:$P,'备料PO分析(自动)'!L$2)/COUNTIFS(备料明细表!$B:$B,'备料PO分析(自动)'!$B72,备料明细表!$J:$J,'备料PO分析(自动)'!$C72,备料明细表!$P:$P,'备料PO分析(自动)'!L$2),"")</f>
        <v/>
      </c>
      <c r="M72" s="12" t="e">
        <f>IF(B72="","",IF(VLOOKUP(B72,备料明细表!B:L,11,0)=0,"",VLOOKUP(B72,备料明细表!B:L,11,0)))</f>
        <v>#N/A</v>
      </c>
      <c r="N72" s="11" t="e">
        <f t="shared" ca="1" si="8"/>
        <v>#N/A</v>
      </c>
      <c r="O72" s="21" t="e">
        <f>IF(VLOOKUP(B72,备料明细表!B:M,12,0)&lt;&gt;"","已点料","未点料")</f>
        <v>#N/A</v>
      </c>
      <c r="P72" s="21" t="e">
        <f t="shared" si="6"/>
        <v>#N/A</v>
      </c>
    </row>
    <row r="73" spans="1:16" s="15" customFormat="1" ht="20.25" customHeight="1" x14ac:dyDescent="0.15">
      <c r="A73" s="21">
        <v>71</v>
      </c>
      <c r="B73" s="5" t="e">
        <f t="array" ref="B73">INDEX(备料明细表!$B$3:$B$11,MIN(IF(COUNTIF('备料PO分析(自动)'!$B$1:$B72,备料明细表!$B$3:$B$11),4^8,ROW($1:$499))))&amp;""</f>
        <v>#N/A</v>
      </c>
      <c r="C73" s="12" t="e">
        <f>IF(B73="","",VLOOKUP(B73,备料明细表!B:J,9,0))</f>
        <v>#N/A</v>
      </c>
      <c r="D73" s="14" t="e">
        <f>IF(C73="","",COUNTIF(备料明细表!J:J,'备料PO分析(自动)'!C73))</f>
        <v>#N/A</v>
      </c>
      <c r="E73" s="13" t="e">
        <f t="shared" si="5"/>
        <v>#N/A</v>
      </c>
      <c r="F73" s="14" t="e">
        <f t="shared" si="7"/>
        <v>#N/A</v>
      </c>
      <c r="G73" s="14" t="str">
        <f>IFERROR(COUNTIFS(备料明细表!$B:$B,'备料PO分析(自动)'!$B73,备料明细表!$J:$J,'备料PO分析(自动)'!$C73,备料明细表!$P:$P,'备料PO分析(自动)'!G$2)/COUNTIFS(备料明细表!$B:$B,'备料PO分析(自动)'!$B73,备料明细表!$J:$J,'备料PO分析(自动)'!$C73,备料明细表!$P:$P,'备料PO分析(自动)'!G$2),"")</f>
        <v/>
      </c>
      <c r="H73" s="14" t="str">
        <f>IFERROR(COUNTIFS(备料明细表!$B:$B,'备料PO分析(自动)'!$B73,备料明细表!$J:$J,'备料PO分析(自动)'!$C73,备料明细表!$P:$P,'备料PO分析(自动)'!H$2)/COUNTIFS(备料明细表!$B:$B,'备料PO分析(自动)'!$B73,备料明细表!$J:$J,'备料PO分析(自动)'!$C73,备料明细表!$P:$P,'备料PO分析(自动)'!H$2),"")</f>
        <v/>
      </c>
      <c r="I73" s="14" t="str">
        <f>IFERROR(COUNTIFS(备料明细表!$B:$B,'备料PO分析(自动)'!$B73,备料明细表!$J:$J,'备料PO分析(自动)'!$C73,备料明细表!$P:$P,'备料PO分析(自动)'!I$2)/COUNTIFS(备料明细表!$B:$B,'备料PO分析(自动)'!$B73,备料明细表!$J:$J,'备料PO分析(自动)'!$C73,备料明细表!$P:$P,'备料PO分析(自动)'!I$2),"")</f>
        <v/>
      </c>
      <c r="J73" s="14" t="str">
        <f>IFERROR(COUNTIFS(备料明细表!$B:$B,'备料PO分析(自动)'!$B73,备料明细表!$J:$J,'备料PO分析(自动)'!$C73,备料明细表!$P:$P,'备料PO分析(自动)'!J$2)/COUNTIFS(备料明细表!$B:$B,'备料PO分析(自动)'!$B73,备料明细表!$J:$J,'备料PO分析(自动)'!$C73,备料明细表!$P:$P,'备料PO分析(自动)'!J$2),"")</f>
        <v/>
      </c>
      <c r="K73" s="14" t="str">
        <f>IFERROR(COUNTIFS(备料明细表!$B:$B,'备料PO分析(自动)'!$B73,备料明细表!$J:$J,'备料PO分析(自动)'!$C73,备料明细表!$P:$P,'备料PO分析(自动)'!K$2)/COUNTIFS(备料明细表!$B:$B,'备料PO分析(自动)'!$B73,备料明细表!$J:$J,'备料PO分析(自动)'!$C73,备料明细表!$P:$P,'备料PO分析(自动)'!K$2),"")</f>
        <v/>
      </c>
      <c r="L73" s="14" t="str">
        <f>IFERROR(COUNTIFS(备料明细表!$B:$B,'备料PO分析(自动)'!$B73,备料明细表!$J:$J,'备料PO分析(自动)'!$C73,备料明细表!$P:$P,'备料PO分析(自动)'!L$2)/COUNTIFS(备料明细表!$B:$B,'备料PO分析(自动)'!$B73,备料明细表!$J:$J,'备料PO分析(自动)'!$C73,备料明细表!$P:$P,'备料PO分析(自动)'!L$2),"")</f>
        <v/>
      </c>
      <c r="M73" s="12" t="e">
        <f>IF(B73="","",IF(VLOOKUP(B73,备料明细表!B:L,11,0)=0,"",VLOOKUP(B73,备料明细表!B:L,11,0)))</f>
        <v>#N/A</v>
      </c>
      <c r="N73" s="11" t="e">
        <f t="shared" ca="1" si="8"/>
        <v>#N/A</v>
      </c>
      <c r="O73" s="21" t="e">
        <f>IF(VLOOKUP(B73,备料明细表!B:M,12,0)&lt;&gt;"","已点料","未点料")</f>
        <v>#N/A</v>
      </c>
      <c r="P73" s="21" t="e">
        <f t="shared" si="6"/>
        <v>#N/A</v>
      </c>
    </row>
    <row r="74" spans="1:16" s="15" customFormat="1" ht="20.25" customHeight="1" x14ac:dyDescent="0.15">
      <c r="A74" s="21">
        <v>72</v>
      </c>
      <c r="B74" s="5" t="e">
        <f t="array" ref="B74">INDEX(备料明细表!$B$3:$B$11,MIN(IF(COUNTIF('备料PO分析(自动)'!$B$1:$B73,备料明细表!$B$3:$B$11),4^8,ROW($1:$499))))&amp;""</f>
        <v>#N/A</v>
      </c>
      <c r="C74" s="12" t="e">
        <f>IF(B74="","",VLOOKUP(B74,备料明细表!B:J,9,0))</f>
        <v>#N/A</v>
      </c>
      <c r="D74" s="14" t="e">
        <f>IF(C74="","",COUNTIF(备料明细表!J:J,'备料PO分析(自动)'!C74))</f>
        <v>#N/A</v>
      </c>
      <c r="E74" s="13" t="e">
        <f t="shared" si="5"/>
        <v>#N/A</v>
      </c>
      <c r="F74" s="14" t="e">
        <f t="shared" si="7"/>
        <v>#N/A</v>
      </c>
      <c r="G74" s="14" t="str">
        <f>IFERROR(COUNTIFS(备料明细表!$B:$B,'备料PO分析(自动)'!$B74,备料明细表!$J:$J,'备料PO分析(自动)'!$C74,备料明细表!$P:$P,'备料PO分析(自动)'!G$2)/COUNTIFS(备料明细表!$B:$B,'备料PO分析(自动)'!$B74,备料明细表!$J:$J,'备料PO分析(自动)'!$C74,备料明细表!$P:$P,'备料PO分析(自动)'!G$2),"")</f>
        <v/>
      </c>
      <c r="H74" s="14" t="str">
        <f>IFERROR(COUNTIFS(备料明细表!$B:$B,'备料PO分析(自动)'!$B74,备料明细表!$J:$J,'备料PO分析(自动)'!$C74,备料明细表!$P:$P,'备料PO分析(自动)'!H$2)/COUNTIFS(备料明细表!$B:$B,'备料PO分析(自动)'!$B74,备料明细表!$J:$J,'备料PO分析(自动)'!$C74,备料明细表!$P:$P,'备料PO分析(自动)'!H$2),"")</f>
        <v/>
      </c>
      <c r="I74" s="14" t="str">
        <f>IFERROR(COUNTIFS(备料明细表!$B:$B,'备料PO分析(自动)'!$B74,备料明细表!$J:$J,'备料PO分析(自动)'!$C74,备料明细表!$P:$P,'备料PO分析(自动)'!I$2)/COUNTIFS(备料明细表!$B:$B,'备料PO分析(自动)'!$B74,备料明细表!$J:$J,'备料PO分析(自动)'!$C74,备料明细表!$P:$P,'备料PO分析(自动)'!I$2),"")</f>
        <v/>
      </c>
      <c r="J74" s="14" t="str">
        <f>IFERROR(COUNTIFS(备料明细表!$B:$B,'备料PO分析(自动)'!$B74,备料明细表!$J:$J,'备料PO分析(自动)'!$C74,备料明细表!$P:$P,'备料PO分析(自动)'!J$2)/COUNTIFS(备料明细表!$B:$B,'备料PO分析(自动)'!$B74,备料明细表!$J:$J,'备料PO分析(自动)'!$C74,备料明细表!$P:$P,'备料PO分析(自动)'!J$2),"")</f>
        <v/>
      </c>
      <c r="K74" s="14" t="str">
        <f>IFERROR(COUNTIFS(备料明细表!$B:$B,'备料PO分析(自动)'!$B74,备料明细表!$J:$J,'备料PO分析(自动)'!$C74,备料明细表!$P:$P,'备料PO分析(自动)'!K$2)/COUNTIFS(备料明细表!$B:$B,'备料PO分析(自动)'!$B74,备料明细表!$J:$J,'备料PO分析(自动)'!$C74,备料明细表!$P:$P,'备料PO分析(自动)'!K$2),"")</f>
        <v/>
      </c>
      <c r="L74" s="14" t="str">
        <f>IFERROR(COUNTIFS(备料明细表!$B:$B,'备料PO分析(自动)'!$B74,备料明细表!$J:$J,'备料PO分析(自动)'!$C74,备料明细表!$P:$P,'备料PO分析(自动)'!L$2)/COUNTIFS(备料明细表!$B:$B,'备料PO分析(自动)'!$B74,备料明细表!$J:$J,'备料PO分析(自动)'!$C74,备料明细表!$P:$P,'备料PO分析(自动)'!L$2),"")</f>
        <v/>
      </c>
      <c r="M74" s="12" t="e">
        <f>IF(B74="","",IF(VLOOKUP(B74,备料明细表!B:L,11,0)=0,"",VLOOKUP(B74,备料明细表!B:L,11,0)))</f>
        <v>#N/A</v>
      </c>
      <c r="N74" s="11" t="e">
        <f t="shared" ca="1" si="8"/>
        <v>#N/A</v>
      </c>
      <c r="O74" s="21" t="e">
        <f>IF(VLOOKUP(B74,备料明细表!B:M,12,0)&lt;&gt;"","已点料","未点料")</f>
        <v>#N/A</v>
      </c>
      <c r="P74" s="21" t="e">
        <f t="shared" si="6"/>
        <v>#N/A</v>
      </c>
    </row>
    <row r="75" spans="1:16" s="15" customFormat="1" ht="20.25" customHeight="1" x14ac:dyDescent="0.15">
      <c r="A75" s="21">
        <v>73</v>
      </c>
      <c r="B75" s="5" t="e">
        <f t="array" ref="B75">INDEX(备料明细表!$B$3:$B$11,MIN(IF(COUNTIF('备料PO分析(自动)'!$B$1:$B74,备料明细表!$B$3:$B$11),4^8,ROW($1:$499))))&amp;""</f>
        <v>#N/A</v>
      </c>
      <c r="C75" s="12" t="e">
        <f>IF(B75="","",VLOOKUP(B75,备料明细表!B:J,9,0))</f>
        <v>#N/A</v>
      </c>
      <c r="D75" s="14" t="e">
        <f>IF(C75="","",COUNTIF(备料明细表!J:J,'备料PO分析(自动)'!C75))</f>
        <v>#N/A</v>
      </c>
      <c r="E75" s="13" t="e">
        <f t="shared" si="5"/>
        <v>#N/A</v>
      </c>
      <c r="F75" s="14" t="e">
        <f t="shared" si="7"/>
        <v>#N/A</v>
      </c>
      <c r="G75" s="14" t="str">
        <f>IFERROR(COUNTIFS(备料明细表!$B:$B,'备料PO分析(自动)'!$B75,备料明细表!$J:$J,'备料PO分析(自动)'!$C75,备料明细表!$P:$P,'备料PO分析(自动)'!G$2)/COUNTIFS(备料明细表!$B:$B,'备料PO分析(自动)'!$B75,备料明细表!$J:$J,'备料PO分析(自动)'!$C75,备料明细表!$P:$P,'备料PO分析(自动)'!G$2),"")</f>
        <v/>
      </c>
      <c r="H75" s="14" t="str">
        <f>IFERROR(COUNTIFS(备料明细表!$B:$B,'备料PO分析(自动)'!$B75,备料明细表!$J:$J,'备料PO分析(自动)'!$C75,备料明细表!$P:$P,'备料PO分析(自动)'!H$2)/COUNTIFS(备料明细表!$B:$B,'备料PO分析(自动)'!$B75,备料明细表!$J:$J,'备料PO分析(自动)'!$C75,备料明细表!$P:$P,'备料PO分析(自动)'!H$2),"")</f>
        <v/>
      </c>
      <c r="I75" s="14" t="str">
        <f>IFERROR(COUNTIFS(备料明细表!$B:$B,'备料PO分析(自动)'!$B75,备料明细表!$J:$J,'备料PO分析(自动)'!$C75,备料明细表!$P:$P,'备料PO分析(自动)'!I$2)/COUNTIFS(备料明细表!$B:$B,'备料PO分析(自动)'!$B75,备料明细表!$J:$J,'备料PO分析(自动)'!$C75,备料明细表!$P:$P,'备料PO分析(自动)'!I$2),"")</f>
        <v/>
      </c>
      <c r="J75" s="14" t="str">
        <f>IFERROR(COUNTIFS(备料明细表!$B:$B,'备料PO分析(自动)'!$B75,备料明细表!$J:$J,'备料PO分析(自动)'!$C75,备料明细表!$P:$P,'备料PO分析(自动)'!J$2)/COUNTIFS(备料明细表!$B:$B,'备料PO分析(自动)'!$B75,备料明细表!$J:$J,'备料PO分析(自动)'!$C75,备料明细表!$P:$P,'备料PO分析(自动)'!J$2),"")</f>
        <v/>
      </c>
      <c r="K75" s="14" t="str">
        <f>IFERROR(COUNTIFS(备料明细表!$B:$B,'备料PO分析(自动)'!$B75,备料明细表!$J:$J,'备料PO分析(自动)'!$C75,备料明细表!$P:$P,'备料PO分析(自动)'!K$2)/COUNTIFS(备料明细表!$B:$B,'备料PO分析(自动)'!$B75,备料明细表!$J:$J,'备料PO分析(自动)'!$C75,备料明细表!$P:$P,'备料PO分析(自动)'!K$2),"")</f>
        <v/>
      </c>
      <c r="L75" s="14" t="str">
        <f>IFERROR(COUNTIFS(备料明细表!$B:$B,'备料PO分析(自动)'!$B75,备料明细表!$J:$J,'备料PO分析(自动)'!$C75,备料明细表!$P:$P,'备料PO分析(自动)'!L$2)/COUNTIFS(备料明细表!$B:$B,'备料PO分析(自动)'!$B75,备料明细表!$J:$J,'备料PO分析(自动)'!$C75,备料明细表!$P:$P,'备料PO分析(自动)'!L$2),"")</f>
        <v/>
      </c>
      <c r="M75" s="12" t="e">
        <f>IF(B75="","",IF(VLOOKUP(B75,备料明细表!B:L,11,0)=0,"",VLOOKUP(B75,备料明细表!B:L,11,0)))</f>
        <v>#N/A</v>
      </c>
      <c r="N75" s="11" t="e">
        <f t="shared" ca="1" si="8"/>
        <v>#N/A</v>
      </c>
      <c r="O75" s="21" t="e">
        <f>IF(VLOOKUP(B75,备料明细表!B:M,12,0)&lt;&gt;"","已点料","未点料")</f>
        <v>#N/A</v>
      </c>
      <c r="P75" s="21" t="e">
        <f t="shared" si="6"/>
        <v>#N/A</v>
      </c>
    </row>
    <row r="76" spans="1:16" s="15" customFormat="1" ht="20.25" customHeight="1" x14ac:dyDescent="0.15">
      <c r="A76" s="21">
        <v>74</v>
      </c>
      <c r="B76" s="5" t="e">
        <f t="array" ref="B76">INDEX(备料明细表!$B$3:$B$11,MIN(IF(COUNTIF('备料PO分析(自动)'!$B$1:$B75,备料明细表!$B$3:$B$11),4^8,ROW($1:$499))))&amp;""</f>
        <v>#N/A</v>
      </c>
      <c r="C76" s="12" t="e">
        <f>IF(B76="","",VLOOKUP(B76,备料明细表!B:J,9,0))</f>
        <v>#N/A</v>
      </c>
      <c r="D76" s="14" t="e">
        <f>IF(C76="","",COUNTIF(备料明细表!J:J,'备料PO分析(自动)'!C76))</f>
        <v>#N/A</v>
      </c>
      <c r="E76" s="13" t="e">
        <f t="shared" si="5"/>
        <v>#N/A</v>
      </c>
      <c r="F76" s="14" t="e">
        <f t="shared" si="7"/>
        <v>#N/A</v>
      </c>
      <c r="G76" s="14" t="str">
        <f>IFERROR(COUNTIFS(备料明细表!$B:$B,'备料PO分析(自动)'!$B76,备料明细表!$J:$J,'备料PO分析(自动)'!$C76,备料明细表!$P:$P,'备料PO分析(自动)'!G$2)/COUNTIFS(备料明细表!$B:$B,'备料PO分析(自动)'!$B76,备料明细表!$J:$J,'备料PO分析(自动)'!$C76,备料明细表!$P:$P,'备料PO分析(自动)'!G$2),"")</f>
        <v/>
      </c>
      <c r="H76" s="14" t="str">
        <f>IFERROR(COUNTIFS(备料明细表!$B:$B,'备料PO分析(自动)'!$B76,备料明细表!$J:$J,'备料PO分析(自动)'!$C76,备料明细表!$P:$P,'备料PO分析(自动)'!H$2)/COUNTIFS(备料明细表!$B:$B,'备料PO分析(自动)'!$B76,备料明细表!$J:$J,'备料PO分析(自动)'!$C76,备料明细表!$P:$P,'备料PO分析(自动)'!H$2),"")</f>
        <v/>
      </c>
      <c r="I76" s="14" t="str">
        <f>IFERROR(COUNTIFS(备料明细表!$B:$B,'备料PO分析(自动)'!$B76,备料明细表!$J:$J,'备料PO分析(自动)'!$C76,备料明细表!$P:$P,'备料PO分析(自动)'!I$2)/COUNTIFS(备料明细表!$B:$B,'备料PO分析(自动)'!$B76,备料明细表!$J:$J,'备料PO分析(自动)'!$C76,备料明细表!$P:$P,'备料PO分析(自动)'!I$2),"")</f>
        <v/>
      </c>
      <c r="J76" s="14" t="str">
        <f>IFERROR(COUNTIFS(备料明细表!$B:$B,'备料PO分析(自动)'!$B76,备料明细表!$J:$J,'备料PO分析(自动)'!$C76,备料明细表!$P:$P,'备料PO分析(自动)'!J$2)/COUNTIFS(备料明细表!$B:$B,'备料PO分析(自动)'!$B76,备料明细表!$J:$J,'备料PO分析(自动)'!$C76,备料明细表!$P:$P,'备料PO分析(自动)'!J$2),"")</f>
        <v/>
      </c>
      <c r="K76" s="14" t="str">
        <f>IFERROR(COUNTIFS(备料明细表!$B:$B,'备料PO分析(自动)'!$B76,备料明细表!$J:$J,'备料PO分析(自动)'!$C76,备料明细表!$P:$P,'备料PO分析(自动)'!K$2)/COUNTIFS(备料明细表!$B:$B,'备料PO分析(自动)'!$B76,备料明细表!$J:$J,'备料PO分析(自动)'!$C76,备料明细表!$P:$P,'备料PO分析(自动)'!K$2),"")</f>
        <v/>
      </c>
      <c r="L76" s="14" t="str">
        <f>IFERROR(COUNTIFS(备料明细表!$B:$B,'备料PO分析(自动)'!$B76,备料明细表!$J:$J,'备料PO分析(自动)'!$C76,备料明细表!$P:$P,'备料PO分析(自动)'!L$2)/COUNTIFS(备料明细表!$B:$B,'备料PO分析(自动)'!$B76,备料明细表!$J:$J,'备料PO分析(自动)'!$C76,备料明细表!$P:$P,'备料PO分析(自动)'!L$2),"")</f>
        <v/>
      </c>
      <c r="M76" s="12" t="e">
        <f>IF(B76="","",IF(VLOOKUP(B76,备料明细表!B:L,11,0)=0,"",VLOOKUP(B76,备料明细表!B:L,11,0)))</f>
        <v>#N/A</v>
      </c>
      <c r="N76" s="11" t="e">
        <f t="shared" ca="1" si="8"/>
        <v>#N/A</v>
      </c>
      <c r="O76" s="21" t="e">
        <f>IF(VLOOKUP(B76,备料明细表!B:M,12,0)&lt;&gt;"","已点料","未点料")</f>
        <v>#N/A</v>
      </c>
      <c r="P76" s="21" t="e">
        <f t="shared" si="6"/>
        <v>#N/A</v>
      </c>
    </row>
    <row r="77" spans="1:16" s="15" customFormat="1" ht="20.25" customHeight="1" x14ac:dyDescent="0.15">
      <c r="A77" s="21">
        <v>75</v>
      </c>
      <c r="B77" s="5" t="e">
        <f t="array" ref="B77">INDEX(备料明细表!$B$3:$B$11,MIN(IF(COUNTIF('备料PO分析(自动)'!$B$1:$B76,备料明细表!$B$3:$B$11),4^8,ROW($1:$499))))&amp;""</f>
        <v>#N/A</v>
      </c>
      <c r="C77" s="12" t="e">
        <f>IF(B77="","",VLOOKUP(B77,备料明细表!B:J,9,0))</f>
        <v>#N/A</v>
      </c>
      <c r="D77" s="14" t="e">
        <f>IF(C77="","",COUNTIF(备料明细表!J:J,'备料PO分析(自动)'!C77))</f>
        <v>#N/A</v>
      </c>
      <c r="E77" s="13" t="e">
        <f t="shared" si="5"/>
        <v>#N/A</v>
      </c>
      <c r="F77" s="14" t="e">
        <f t="shared" si="7"/>
        <v>#N/A</v>
      </c>
      <c r="G77" s="14" t="str">
        <f>IFERROR(COUNTIFS(备料明细表!$B:$B,'备料PO分析(自动)'!$B77,备料明细表!$J:$J,'备料PO分析(自动)'!$C77,备料明细表!$P:$P,'备料PO分析(自动)'!G$2)/COUNTIFS(备料明细表!$B:$B,'备料PO分析(自动)'!$B77,备料明细表!$J:$J,'备料PO分析(自动)'!$C77,备料明细表!$P:$P,'备料PO分析(自动)'!G$2),"")</f>
        <v/>
      </c>
      <c r="H77" s="14" t="str">
        <f>IFERROR(COUNTIFS(备料明细表!$B:$B,'备料PO分析(自动)'!$B77,备料明细表!$J:$J,'备料PO分析(自动)'!$C77,备料明细表!$P:$P,'备料PO分析(自动)'!H$2)/COUNTIFS(备料明细表!$B:$B,'备料PO分析(自动)'!$B77,备料明细表!$J:$J,'备料PO分析(自动)'!$C77,备料明细表!$P:$P,'备料PO分析(自动)'!H$2),"")</f>
        <v/>
      </c>
      <c r="I77" s="14" t="str">
        <f>IFERROR(COUNTIFS(备料明细表!$B:$B,'备料PO分析(自动)'!$B77,备料明细表!$J:$J,'备料PO分析(自动)'!$C77,备料明细表!$P:$P,'备料PO分析(自动)'!I$2)/COUNTIFS(备料明细表!$B:$B,'备料PO分析(自动)'!$B77,备料明细表!$J:$J,'备料PO分析(自动)'!$C77,备料明细表!$P:$P,'备料PO分析(自动)'!I$2),"")</f>
        <v/>
      </c>
      <c r="J77" s="14" t="str">
        <f>IFERROR(COUNTIFS(备料明细表!$B:$B,'备料PO分析(自动)'!$B77,备料明细表!$J:$J,'备料PO分析(自动)'!$C77,备料明细表!$P:$P,'备料PO分析(自动)'!J$2)/COUNTIFS(备料明细表!$B:$B,'备料PO分析(自动)'!$B77,备料明细表!$J:$J,'备料PO分析(自动)'!$C77,备料明细表!$P:$P,'备料PO分析(自动)'!J$2),"")</f>
        <v/>
      </c>
      <c r="K77" s="14" t="str">
        <f>IFERROR(COUNTIFS(备料明细表!$B:$B,'备料PO分析(自动)'!$B77,备料明细表!$J:$J,'备料PO分析(自动)'!$C77,备料明细表!$P:$P,'备料PO分析(自动)'!K$2)/COUNTIFS(备料明细表!$B:$B,'备料PO分析(自动)'!$B77,备料明细表!$J:$J,'备料PO分析(自动)'!$C77,备料明细表!$P:$P,'备料PO分析(自动)'!K$2),"")</f>
        <v/>
      </c>
      <c r="L77" s="14" t="str">
        <f>IFERROR(COUNTIFS(备料明细表!$B:$B,'备料PO分析(自动)'!$B77,备料明细表!$J:$J,'备料PO分析(自动)'!$C77,备料明细表!$P:$P,'备料PO分析(自动)'!L$2)/COUNTIFS(备料明细表!$B:$B,'备料PO分析(自动)'!$B77,备料明细表!$J:$J,'备料PO分析(自动)'!$C77,备料明细表!$P:$P,'备料PO分析(自动)'!L$2),"")</f>
        <v/>
      </c>
      <c r="M77" s="12" t="e">
        <f>IF(B77="","",IF(VLOOKUP(B77,备料明细表!B:L,11,0)=0,"",VLOOKUP(B77,备料明细表!B:L,11,0)))</f>
        <v>#N/A</v>
      </c>
      <c r="N77" s="11" t="e">
        <f t="shared" ca="1" si="8"/>
        <v>#N/A</v>
      </c>
      <c r="O77" s="21" t="e">
        <f>IF(VLOOKUP(B77,备料明细表!B:M,12,0)&lt;&gt;"","已点料","未点料")</f>
        <v>#N/A</v>
      </c>
      <c r="P77" s="21" t="e">
        <f t="shared" si="6"/>
        <v>#N/A</v>
      </c>
    </row>
    <row r="78" spans="1:16" s="15" customFormat="1" ht="20.25" customHeight="1" x14ac:dyDescent="0.15">
      <c r="A78" s="21">
        <v>76</v>
      </c>
      <c r="B78" s="5" t="e">
        <f t="array" ref="B78">INDEX(备料明细表!$B$3:$B$11,MIN(IF(COUNTIF('备料PO分析(自动)'!$B$1:$B77,备料明细表!$B$3:$B$11),4^8,ROW($1:$499))))&amp;""</f>
        <v>#N/A</v>
      </c>
      <c r="C78" s="12" t="e">
        <f>IF(B78="","",VLOOKUP(B78,备料明细表!B:J,9,0))</f>
        <v>#N/A</v>
      </c>
      <c r="D78" s="14" t="e">
        <f>IF(C78="","",COUNTIF(备料明细表!J:J,'备料PO分析(自动)'!C78))</f>
        <v>#N/A</v>
      </c>
      <c r="E78" s="13" t="e">
        <f t="shared" si="5"/>
        <v>#N/A</v>
      </c>
      <c r="F78" s="14" t="e">
        <f t="shared" si="7"/>
        <v>#N/A</v>
      </c>
      <c r="G78" s="14" t="str">
        <f>IFERROR(COUNTIFS(备料明细表!$B:$B,'备料PO分析(自动)'!$B78,备料明细表!$J:$J,'备料PO分析(自动)'!$C78,备料明细表!$P:$P,'备料PO分析(自动)'!G$2)/COUNTIFS(备料明细表!$B:$B,'备料PO分析(自动)'!$B78,备料明细表!$J:$J,'备料PO分析(自动)'!$C78,备料明细表!$P:$P,'备料PO分析(自动)'!G$2),"")</f>
        <v/>
      </c>
      <c r="H78" s="14" t="str">
        <f>IFERROR(COUNTIFS(备料明细表!$B:$B,'备料PO分析(自动)'!$B78,备料明细表!$J:$J,'备料PO分析(自动)'!$C78,备料明细表!$P:$P,'备料PO分析(自动)'!H$2)/COUNTIFS(备料明细表!$B:$B,'备料PO分析(自动)'!$B78,备料明细表!$J:$J,'备料PO分析(自动)'!$C78,备料明细表!$P:$P,'备料PO分析(自动)'!H$2),"")</f>
        <v/>
      </c>
      <c r="I78" s="14" t="str">
        <f>IFERROR(COUNTIFS(备料明细表!$B:$B,'备料PO分析(自动)'!$B78,备料明细表!$J:$J,'备料PO分析(自动)'!$C78,备料明细表!$P:$P,'备料PO分析(自动)'!I$2)/COUNTIFS(备料明细表!$B:$B,'备料PO分析(自动)'!$B78,备料明细表!$J:$J,'备料PO分析(自动)'!$C78,备料明细表!$P:$P,'备料PO分析(自动)'!I$2),"")</f>
        <v/>
      </c>
      <c r="J78" s="14" t="str">
        <f>IFERROR(COUNTIFS(备料明细表!$B:$B,'备料PO分析(自动)'!$B78,备料明细表!$J:$J,'备料PO分析(自动)'!$C78,备料明细表!$P:$P,'备料PO分析(自动)'!J$2)/COUNTIFS(备料明细表!$B:$B,'备料PO分析(自动)'!$B78,备料明细表!$J:$J,'备料PO分析(自动)'!$C78,备料明细表!$P:$P,'备料PO分析(自动)'!J$2),"")</f>
        <v/>
      </c>
      <c r="K78" s="14" t="str">
        <f>IFERROR(COUNTIFS(备料明细表!$B:$B,'备料PO分析(自动)'!$B78,备料明细表!$J:$J,'备料PO分析(自动)'!$C78,备料明细表!$P:$P,'备料PO分析(自动)'!K$2)/COUNTIFS(备料明细表!$B:$B,'备料PO分析(自动)'!$B78,备料明细表!$J:$J,'备料PO分析(自动)'!$C78,备料明细表!$P:$P,'备料PO分析(自动)'!K$2),"")</f>
        <v/>
      </c>
      <c r="L78" s="14" t="str">
        <f>IFERROR(COUNTIFS(备料明细表!$B:$B,'备料PO分析(自动)'!$B78,备料明细表!$J:$J,'备料PO分析(自动)'!$C78,备料明细表!$P:$P,'备料PO分析(自动)'!L$2)/COUNTIFS(备料明细表!$B:$B,'备料PO分析(自动)'!$B78,备料明细表!$J:$J,'备料PO分析(自动)'!$C78,备料明细表!$P:$P,'备料PO分析(自动)'!L$2),"")</f>
        <v/>
      </c>
      <c r="M78" s="12" t="e">
        <f>IF(B78="","",IF(VLOOKUP(B78,备料明细表!B:L,11,0)=0,"",VLOOKUP(B78,备料明细表!B:L,11,0)))</f>
        <v>#N/A</v>
      </c>
      <c r="N78" s="11" t="e">
        <f t="shared" ca="1" si="8"/>
        <v>#N/A</v>
      </c>
      <c r="O78" s="21" t="e">
        <f>IF(VLOOKUP(B78,备料明细表!B:M,12,0)&lt;&gt;"","已点料","未点料")</f>
        <v>#N/A</v>
      </c>
      <c r="P78" s="21" t="e">
        <f t="shared" si="6"/>
        <v>#N/A</v>
      </c>
    </row>
    <row r="79" spans="1:16" s="15" customFormat="1" ht="20.25" customHeight="1" x14ac:dyDescent="0.15">
      <c r="A79" s="21">
        <v>77</v>
      </c>
      <c r="B79" s="5" t="e">
        <f t="array" ref="B79">INDEX(备料明细表!$B$3:$B$11,MIN(IF(COUNTIF('备料PO分析(自动)'!$B$1:$B78,备料明细表!$B$3:$B$11),4^8,ROW($1:$499))))&amp;""</f>
        <v>#N/A</v>
      </c>
      <c r="C79" s="12" t="e">
        <f>IF(B79="","",VLOOKUP(B79,备料明细表!B:J,9,0))</f>
        <v>#N/A</v>
      </c>
      <c r="D79" s="14" t="e">
        <f>IF(C79="","",COUNTIF(备料明细表!J:J,'备料PO分析(自动)'!C79))</f>
        <v>#N/A</v>
      </c>
      <c r="E79" s="13" t="e">
        <f t="shared" si="5"/>
        <v>#N/A</v>
      </c>
      <c r="F79" s="14" t="e">
        <f t="shared" si="7"/>
        <v>#N/A</v>
      </c>
      <c r="G79" s="14" t="str">
        <f>IFERROR(COUNTIFS(备料明细表!$B:$B,'备料PO分析(自动)'!$B79,备料明细表!$J:$J,'备料PO分析(自动)'!$C79,备料明细表!$P:$P,'备料PO分析(自动)'!G$2)/COUNTIFS(备料明细表!$B:$B,'备料PO分析(自动)'!$B79,备料明细表!$J:$J,'备料PO分析(自动)'!$C79,备料明细表!$P:$P,'备料PO分析(自动)'!G$2),"")</f>
        <v/>
      </c>
      <c r="H79" s="14" t="str">
        <f>IFERROR(COUNTIFS(备料明细表!$B:$B,'备料PO分析(自动)'!$B79,备料明细表!$J:$J,'备料PO分析(自动)'!$C79,备料明细表!$P:$P,'备料PO分析(自动)'!H$2)/COUNTIFS(备料明细表!$B:$B,'备料PO分析(自动)'!$B79,备料明细表!$J:$J,'备料PO分析(自动)'!$C79,备料明细表!$P:$P,'备料PO分析(自动)'!H$2),"")</f>
        <v/>
      </c>
      <c r="I79" s="14" t="str">
        <f>IFERROR(COUNTIFS(备料明细表!$B:$B,'备料PO分析(自动)'!$B79,备料明细表!$J:$J,'备料PO分析(自动)'!$C79,备料明细表!$P:$P,'备料PO分析(自动)'!I$2)/COUNTIFS(备料明细表!$B:$B,'备料PO分析(自动)'!$B79,备料明细表!$J:$J,'备料PO分析(自动)'!$C79,备料明细表!$P:$P,'备料PO分析(自动)'!I$2),"")</f>
        <v/>
      </c>
      <c r="J79" s="14" t="str">
        <f>IFERROR(COUNTIFS(备料明细表!$B:$B,'备料PO分析(自动)'!$B79,备料明细表!$J:$J,'备料PO分析(自动)'!$C79,备料明细表!$P:$P,'备料PO分析(自动)'!J$2)/COUNTIFS(备料明细表!$B:$B,'备料PO分析(自动)'!$B79,备料明细表!$J:$J,'备料PO分析(自动)'!$C79,备料明细表!$P:$P,'备料PO分析(自动)'!J$2),"")</f>
        <v/>
      </c>
      <c r="K79" s="14" t="str">
        <f>IFERROR(COUNTIFS(备料明细表!$B:$B,'备料PO分析(自动)'!$B79,备料明细表!$J:$J,'备料PO分析(自动)'!$C79,备料明细表!$P:$P,'备料PO分析(自动)'!K$2)/COUNTIFS(备料明细表!$B:$B,'备料PO分析(自动)'!$B79,备料明细表!$J:$J,'备料PO分析(自动)'!$C79,备料明细表!$P:$P,'备料PO分析(自动)'!K$2),"")</f>
        <v/>
      </c>
      <c r="L79" s="14" t="str">
        <f>IFERROR(COUNTIFS(备料明细表!$B:$B,'备料PO分析(自动)'!$B79,备料明细表!$J:$J,'备料PO分析(自动)'!$C79,备料明细表!$P:$P,'备料PO分析(自动)'!L$2)/COUNTIFS(备料明细表!$B:$B,'备料PO分析(自动)'!$B79,备料明细表!$J:$J,'备料PO分析(自动)'!$C79,备料明细表!$P:$P,'备料PO分析(自动)'!L$2),"")</f>
        <v/>
      </c>
      <c r="M79" s="12" t="e">
        <f>IF(B79="","",IF(VLOOKUP(B79,备料明细表!B:L,11,0)=0,"",VLOOKUP(B79,备料明细表!B:L,11,0)))</f>
        <v>#N/A</v>
      </c>
      <c r="N79" s="11" t="e">
        <f t="shared" ca="1" si="8"/>
        <v>#N/A</v>
      </c>
      <c r="O79" s="21" t="e">
        <f>IF(VLOOKUP(B79,备料明细表!B:M,12,0)&lt;&gt;"","已点料","未点料")</f>
        <v>#N/A</v>
      </c>
      <c r="P79" s="21" t="e">
        <f t="shared" si="6"/>
        <v>#N/A</v>
      </c>
    </row>
    <row r="80" spans="1:16" s="15" customFormat="1" ht="20.25" customHeight="1" x14ac:dyDescent="0.15">
      <c r="A80" s="21">
        <v>78</v>
      </c>
      <c r="B80" s="5" t="e">
        <f t="array" ref="B80">INDEX(备料明细表!$B$3:$B$11,MIN(IF(COUNTIF('备料PO分析(自动)'!$B$1:$B79,备料明细表!$B$3:$B$11),4^8,ROW($1:$499))))&amp;""</f>
        <v>#N/A</v>
      </c>
      <c r="C80" s="12" t="e">
        <f>IF(B80="","",VLOOKUP(B80,备料明细表!B:J,9,0))</f>
        <v>#N/A</v>
      </c>
      <c r="D80" s="14" t="e">
        <f>IF(C80="","",COUNTIF(备料明细表!J:J,'备料PO分析(自动)'!C80))</f>
        <v>#N/A</v>
      </c>
      <c r="E80" s="13" t="e">
        <f t="shared" si="5"/>
        <v>#N/A</v>
      </c>
      <c r="F80" s="14" t="e">
        <f t="shared" si="7"/>
        <v>#N/A</v>
      </c>
      <c r="G80" s="14" t="str">
        <f>IFERROR(COUNTIFS(备料明细表!$B:$B,'备料PO分析(自动)'!$B80,备料明细表!$J:$J,'备料PO分析(自动)'!$C80,备料明细表!$P:$P,'备料PO分析(自动)'!G$2)/COUNTIFS(备料明细表!$B:$B,'备料PO分析(自动)'!$B80,备料明细表!$J:$J,'备料PO分析(自动)'!$C80,备料明细表!$P:$P,'备料PO分析(自动)'!G$2),"")</f>
        <v/>
      </c>
      <c r="H80" s="14" t="str">
        <f>IFERROR(COUNTIFS(备料明细表!$B:$B,'备料PO分析(自动)'!$B80,备料明细表!$J:$J,'备料PO分析(自动)'!$C80,备料明细表!$P:$P,'备料PO分析(自动)'!H$2)/COUNTIFS(备料明细表!$B:$B,'备料PO分析(自动)'!$B80,备料明细表!$J:$J,'备料PO分析(自动)'!$C80,备料明细表!$P:$P,'备料PO分析(自动)'!H$2),"")</f>
        <v/>
      </c>
      <c r="I80" s="14" t="str">
        <f>IFERROR(COUNTIFS(备料明细表!$B:$B,'备料PO分析(自动)'!$B80,备料明细表!$J:$J,'备料PO分析(自动)'!$C80,备料明细表!$P:$P,'备料PO分析(自动)'!I$2)/COUNTIFS(备料明细表!$B:$B,'备料PO分析(自动)'!$B80,备料明细表!$J:$J,'备料PO分析(自动)'!$C80,备料明细表!$P:$P,'备料PO分析(自动)'!I$2),"")</f>
        <v/>
      </c>
      <c r="J80" s="14" t="str">
        <f>IFERROR(COUNTIFS(备料明细表!$B:$B,'备料PO分析(自动)'!$B80,备料明细表!$J:$J,'备料PO分析(自动)'!$C80,备料明细表!$P:$P,'备料PO分析(自动)'!J$2)/COUNTIFS(备料明细表!$B:$B,'备料PO分析(自动)'!$B80,备料明细表!$J:$J,'备料PO分析(自动)'!$C80,备料明细表!$P:$P,'备料PO分析(自动)'!J$2),"")</f>
        <v/>
      </c>
      <c r="K80" s="14" t="str">
        <f>IFERROR(COUNTIFS(备料明细表!$B:$B,'备料PO分析(自动)'!$B80,备料明细表!$J:$J,'备料PO分析(自动)'!$C80,备料明细表!$P:$P,'备料PO分析(自动)'!K$2)/COUNTIFS(备料明细表!$B:$B,'备料PO分析(自动)'!$B80,备料明细表!$J:$J,'备料PO分析(自动)'!$C80,备料明细表!$P:$P,'备料PO分析(自动)'!K$2),"")</f>
        <v/>
      </c>
      <c r="L80" s="14" t="str">
        <f>IFERROR(COUNTIFS(备料明细表!$B:$B,'备料PO分析(自动)'!$B80,备料明细表!$J:$J,'备料PO分析(自动)'!$C80,备料明细表!$P:$P,'备料PO分析(自动)'!L$2)/COUNTIFS(备料明细表!$B:$B,'备料PO分析(自动)'!$B80,备料明细表!$J:$J,'备料PO分析(自动)'!$C80,备料明细表!$P:$P,'备料PO分析(自动)'!L$2),"")</f>
        <v/>
      </c>
      <c r="M80" s="12" t="e">
        <f>IF(B80="","",IF(VLOOKUP(B80,备料明细表!B:L,11,0)=0,"",VLOOKUP(B80,备料明细表!B:L,11,0)))</f>
        <v>#N/A</v>
      </c>
      <c r="N80" s="11" t="e">
        <f t="shared" ca="1" si="8"/>
        <v>#N/A</v>
      </c>
      <c r="O80" s="21" t="e">
        <f>IF(VLOOKUP(B80,备料明细表!B:M,12,0)&lt;&gt;"","已点料","未点料")</f>
        <v>#N/A</v>
      </c>
      <c r="P80" s="21" t="e">
        <f t="shared" si="6"/>
        <v>#N/A</v>
      </c>
    </row>
    <row r="81" spans="1:16" s="15" customFormat="1" ht="20.25" customHeight="1" x14ac:dyDescent="0.15">
      <c r="A81" s="21">
        <v>79</v>
      </c>
      <c r="B81" s="5" t="e">
        <f t="array" ref="B81">INDEX(备料明细表!$B$3:$B$11,MIN(IF(COUNTIF('备料PO分析(自动)'!$B$1:$B80,备料明细表!$B$3:$B$11),4^8,ROW($1:$499))))&amp;""</f>
        <v>#N/A</v>
      </c>
      <c r="C81" s="12" t="e">
        <f>IF(B81="","",VLOOKUP(B81,备料明细表!B:J,9,0))</f>
        <v>#N/A</v>
      </c>
      <c r="D81" s="14" t="e">
        <f>IF(C81="","",COUNTIF(备料明细表!J:J,'备料PO分析(自动)'!C81))</f>
        <v>#N/A</v>
      </c>
      <c r="E81" s="13" t="e">
        <f t="shared" si="5"/>
        <v>#N/A</v>
      </c>
      <c r="F81" s="14" t="e">
        <f t="shared" si="7"/>
        <v>#N/A</v>
      </c>
      <c r="G81" s="14" t="str">
        <f>IFERROR(COUNTIFS(备料明细表!$B:$B,'备料PO分析(自动)'!$B81,备料明细表!$J:$J,'备料PO分析(自动)'!$C81,备料明细表!$P:$P,'备料PO分析(自动)'!G$2)/COUNTIFS(备料明细表!$B:$B,'备料PO分析(自动)'!$B81,备料明细表!$J:$J,'备料PO分析(自动)'!$C81,备料明细表!$P:$P,'备料PO分析(自动)'!G$2),"")</f>
        <v/>
      </c>
      <c r="H81" s="14" t="str">
        <f>IFERROR(COUNTIFS(备料明细表!$B:$B,'备料PO分析(自动)'!$B81,备料明细表!$J:$J,'备料PO分析(自动)'!$C81,备料明细表!$P:$P,'备料PO分析(自动)'!H$2)/COUNTIFS(备料明细表!$B:$B,'备料PO分析(自动)'!$B81,备料明细表!$J:$J,'备料PO分析(自动)'!$C81,备料明细表!$P:$P,'备料PO分析(自动)'!H$2),"")</f>
        <v/>
      </c>
      <c r="I81" s="14" t="str">
        <f>IFERROR(COUNTIFS(备料明细表!$B:$B,'备料PO分析(自动)'!$B81,备料明细表!$J:$J,'备料PO分析(自动)'!$C81,备料明细表!$P:$P,'备料PO分析(自动)'!I$2)/COUNTIFS(备料明细表!$B:$B,'备料PO分析(自动)'!$B81,备料明细表!$J:$J,'备料PO分析(自动)'!$C81,备料明细表!$P:$P,'备料PO分析(自动)'!I$2),"")</f>
        <v/>
      </c>
      <c r="J81" s="14" t="str">
        <f>IFERROR(COUNTIFS(备料明细表!$B:$B,'备料PO分析(自动)'!$B81,备料明细表!$J:$J,'备料PO分析(自动)'!$C81,备料明细表!$P:$P,'备料PO分析(自动)'!J$2)/COUNTIFS(备料明细表!$B:$B,'备料PO分析(自动)'!$B81,备料明细表!$J:$J,'备料PO分析(自动)'!$C81,备料明细表!$P:$P,'备料PO分析(自动)'!J$2),"")</f>
        <v/>
      </c>
      <c r="K81" s="14" t="str">
        <f>IFERROR(COUNTIFS(备料明细表!$B:$B,'备料PO分析(自动)'!$B81,备料明细表!$J:$J,'备料PO分析(自动)'!$C81,备料明细表!$P:$P,'备料PO分析(自动)'!K$2)/COUNTIFS(备料明细表!$B:$B,'备料PO分析(自动)'!$B81,备料明细表!$J:$J,'备料PO分析(自动)'!$C81,备料明细表!$P:$P,'备料PO分析(自动)'!K$2),"")</f>
        <v/>
      </c>
      <c r="L81" s="14" t="str">
        <f>IFERROR(COUNTIFS(备料明细表!$B:$B,'备料PO分析(自动)'!$B81,备料明细表!$J:$J,'备料PO分析(自动)'!$C81,备料明细表!$P:$P,'备料PO分析(自动)'!L$2)/COUNTIFS(备料明细表!$B:$B,'备料PO分析(自动)'!$B81,备料明细表!$J:$J,'备料PO分析(自动)'!$C81,备料明细表!$P:$P,'备料PO分析(自动)'!L$2),"")</f>
        <v/>
      </c>
      <c r="M81" s="12" t="e">
        <f>IF(B81="","",IF(VLOOKUP(B81,备料明细表!B:L,11,0)=0,"",VLOOKUP(B81,备料明细表!B:L,11,0)))</f>
        <v>#N/A</v>
      </c>
      <c r="N81" s="11" t="e">
        <f t="shared" ca="1" si="8"/>
        <v>#N/A</v>
      </c>
      <c r="O81" s="21" t="e">
        <f>IF(VLOOKUP(B81,备料明细表!B:M,12,0)&lt;&gt;"","已点料","未点料")</f>
        <v>#N/A</v>
      </c>
      <c r="P81" s="21" t="e">
        <f t="shared" si="6"/>
        <v>#N/A</v>
      </c>
    </row>
    <row r="82" spans="1:16" s="15" customFormat="1" ht="20.25" customHeight="1" x14ac:dyDescent="0.15">
      <c r="A82" s="21">
        <v>80</v>
      </c>
      <c r="B82" s="5" t="e">
        <f t="array" ref="B82">INDEX(备料明细表!$B$3:$B$11,MIN(IF(COUNTIF('备料PO分析(自动)'!$B$1:$B81,备料明细表!$B$3:$B$11),4^8,ROW($1:$499))))&amp;""</f>
        <v>#N/A</v>
      </c>
      <c r="C82" s="12" t="e">
        <f>IF(B82="","",VLOOKUP(B82,备料明细表!B:J,9,0))</f>
        <v>#N/A</v>
      </c>
      <c r="D82" s="14" t="e">
        <f>IF(C82="","",COUNTIF(备料明细表!J:J,'备料PO分析(自动)'!C82))</f>
        <v>#N/A</v>
      </c>
      <c r="E82" s="13" t="e">
        <f t="shared" si="5"/>
        <v>#N/A</v>
      </c>
      <c r="F82" s="14" t="e">
        <f t="shared" si="7"/>
        <v>#N/A</v>
      </c>
      <c r="G82" s="14" t="str">
        <f>IFERROR(COUNTIFS(备料明细表!$B:$B,'备料PO分析(自动)'!$B82,备料明细表!$J:$J,'备料PO分析(自动)'!$C82,备料明细表!$P:$P,'备料PO分析(自动)'!G$2)/COUNTIFS(备料明细表!$B:$B,'备料PO分析(自动)'!$B82,备料明细表!$J:$J,'备料PO分析(自动)'!$C82,备料明细表!$P:$P,'备料PO分析(自动)'!G$2),"")</f>
        <v/>
      </c>
      <c r="H82" s="14" t="str">
        <f>IFERROR(COUNTIFS(备料明细表!$B:$B,'备料PO分析(自动)'!$B82,备料明细表!$J:$J,'备料PO分析(自动)'!$C82,备料明细表!$P:$P,'备料PO分析(自动)'!H$2)/COUNTIFS(备料明细表!$B:$B,'备料PO分析(自动)'!$B82,备料明细表!$J:$J,'备料PO分析(自动)'!$C82,备料明细表!$P:$P,'备料PO分析(自动)'!H$2),"")</f>
        <v/>
      </c>
      <c r="I82" s="14" t="str">
        <f>IFERROR(COUNTIFS(备料明细表!$B:$B,'备料PO分析(自动)'!$B82,备料明细表!$J:$J,'备料PO分析(自动)'!$C82,备料明细表!$P:$P,'备料PO分析(自动)'!I$2)/COUNTIFS(备料明细表!$B:$B,'备料PO分析(自动)'!$B82,备料明细表!$J:$J,'备料PO分析(自动)'!$C82,备料明细表!$P:$P,'备料PO分析(自动)'!I$2),"")</f>
        <v/>
      </c>
      <c r="J82" s="14" t="str">
        <f>IFERROR(COUNTIFS(备料明细表!$B:$B,'备料PO分析(自动)'!$B82,备料明细表!$J:$J,'备料PO分析(自动)'!$C82,备料明细表!$P:$P,'备料PO分析(自动)'!J$2)/COUNTIFS(备料明细表!$B:$B,'备料PO分析(自动)'!$B82,备料明细表!$J:$J,'备料PO分析(自动)'!$C82,备料明细表!$P:$P,'备料PO分析(自动)'!J$2),"")</f>
        <v/>
      </c>
      <c r="K82" s="14" t="str">
        <f>IFERROR(COUNTIFS(备料明细表!$B:$B,'备料PO分析(自动)'!$B82,备料明细表!$J:$J,'备料PO分析(自动)'!$C82,备料明细表!$P:$P,'备料PO分析(自动)'!K$2)/COUNTIFS(备料明细表!$B:$B,'备料PO分析(自动)'!$B82,备料明细表!$J:$J,'备料PO分析(自动)'!$C82,备料明细表!$P:$P,'备料PO分析(自动)'!K$2),"")</f>
        <v/>
      </c>
      <c r="L82" s="14" t="str">
        <f>IFERROR(COUNTIFS(备料明细表!$B:$B,'备料PO分析(自动)'!$B82,备料明细表!$J:$J,'备料PO分析(自动)'!$C82,备料明细表!$P:$P,'备料PO分析(自动)'!L$2)/COUNTIFS(备料明细表!$B:$B,'备料PO分析(自动)'!$B82,备料明细表!$J:$J,'备料PO分析(自动)'!$C82,备料明细表!$P:$P,'备料PO分析(自动)'!L$2),"")</f>
        <v/>
      </c>
      <c r="M82" s="12" t="e">
        <f>IF(B82="","",IF(VLOOKUP(B82,备料明细表!B:L,11,0)=0,"",VLOOKUP(B82,备料明细表!B:L,11,0)))</f>
        <v>#N/A</v>
      </c>
      <c r="N82" s="11" t="e">
        <f t="shared" ca="1" si="8"/>
        <v>#N/A</v>
      </c>
      <c r="O82" s="21" t="e">
        <f>IF(VLOOKUP(B82,备料明细表!B:M,12,0)&lt;&gt;"","已点料","未点料")</f>
        <v>#N/A</v>
      </c>
      <c r="P82" s="21" t="e">
        <f t="shared" si="6"/>
        <v>#N/A</v>
      </c>
    </row>
    <row r="83" spans="1:16" s="15" customFormat="1" ht="20.25" customHeight="1" x14ac:dyDescent="0.15">
      <c r="A83" s="21">
        <v>81</v>
      </c>
      <c r="B83" s="5" t="e">
        <f t="array" ref="B83">INDEX(备料明细表!$B$3:$B$11,MIN(IF(COUNTIF('备料PO分析(自动)'!$B$1:$B82,备料明细表!$B$3:$B$11),4^8,ROW($1:$499))))&amp;""</f>
        <v>#N/A</v>
      </c>
      <c r="C83" s="12" t="e">
        <f>IF(B83="","",VLOOKUP(B83,备料明细表!B:J,9,0))</f>
        <v>#N/A</v>
      </c>
      <c r="D83" s="14" t="e">
        <f>IF(C83="","",COUNTIF(备料明细表!J:J,'备料PO分析(自动)'!C83))</f>
        <v>#N/A</v>
      </c>
      <c r="E83" s="13" t="e">
        <f t="shared" si="5"/>
        <v>#N/A</v>
      </c>
      <c r="F83" s="14" t="e">
        <f t="shared" si="7"/>
        <v>#N/A</v>
      </c>
      <c r="G83" s="14" t="str">
        <f>IFERROR(COUNTIFS(备料明细表!$B:$B,'备料PO分析(自动)'!$B83,备料明细表!$J:$J,'备料PO分析(自动)'!$C83,备料明细表!$P:$P,'备料PO分析(自动)'!G$2)/COUNTIFS(备料明细表!$B:$B,'备料PO分析(自动)'!$B83,备料明细表!$J:$J,'备料PO分析(自动)'!$C83,备料明细表!$P:$P,'备料PO分析(自动)'!G$2),"")</f>
        <v/>
      </c>
      <c r="H83" s="14" t="str">
        <f>IFERROR(COUNTIFS(备料明细表!$B:$B,'备料PO分析(自动)'!$B83,备料明细表!$J:$J,'备料PO分析(自动)'!$C83,备料明细表!$P:$P,'备料PO分析(自动)'!H$2)/COUNTIFS(备料明细表!$B:$B,'备料PO分析(自动)'!$B83,备料明细表!$J:$J,'备料PO分析(自动)'!$C83,备料明细表!$P:$P,'备料PO分析(自动)'!H$2),"")</f>
        <v/>
      </c>
      <c r="I83" s="14" t="str">
        <f>IFERROR(COUNTIFS(备料明细表!$B:$B,'备料PO分析(自动)'!$B83,备料明细表!$J:$J,'备料PO分析(自动)'!$C83,备料明细表!$P:$P,'备料PO分析(自动)'!I$2)/COUNTIFS(备料明细表!$B:$B,'备料PO分析(自动)'!$B83,备料明细表!$J:$J,'备料PO分析(自动)'!$C83,备料明细表!$P:$P,'备料PO分析(自动)'!I$2),"")</f>
        <v/>
      </c>
      <c r="J83" s="14" t="str">
        <f>IFERROR(COUNTIFS(备料明细表!$B:$B,'备料PO分析(自动)'!$B83,备料明细表!$J:$J,'备料PO分析(自动)'!$C83,备料明细表!$P:$P,'备料PO分析(自动)'!J$2)/COUNTIFS(备料明细表!$B:$B,'备料PO分析(自动)'!$B83,备料明细表!$J:$J,'备料PO分析(自动)'!$C83,备料明细表!$P:$P,'备料PO分析(自动)'!J$2),"")</f>
        <v/>
      </c>
      <c r="K83" s="14" t="str">
        <f>IFERROR(COUNTIFS(备料明细表!$B:$B,'备料PO分析(自动)'!$B83,备料明细表!$J:$J,'备料PO分析(自动)'!$C83,备料明细表!$P:$P,'备料PO分析(自动)'!K$2)/COUNTIFS(备料明细表!$B:$B,'备料PO分析(自动)'!$B83,备料明细表!$J:$J,'备料PO分析(自动)'!$C83,备料明细表!$P:$P,'备料PO分析(自动)'!K$2),"")</f>
        <v/>
      </c>
      <c r="L83" s="14" t="str">
        <f>IFERROR(COUNTIFS(备料明细表!$B:$B,'备料PO分析(自动)'!$B83,备料明细表!$J:$J,'备料PO分析(自动)'!$C83,备料明细表!$P:$P,'备料PO分析(自动)'!L$2)/COUNTIFS(备料明细表!$B:$B,'备料PO分析(自动)'!$B83,备料明细表!$J:$J,'备料PO分析(自动)'!$C83,备料明细表!$P:$P,'备料PO分析(自动)'!L$2),"")</f>
        <v/>
      </c>
      <c r="M83" s="12" t="e">
        <f>IF(B83="","",IF(VLOOKUP(B83,备料明细表!B:L,11,0)=0,"",VLOOKUP(B83,备料明细表!B:L,11,0)))</f>
        <v>#N/A</v>
      </c>
      <c r="N83" s="11" t="e">
        <f t="shared" ca="1" si="8"/>
        <v>#N/A</v>
      </c>
      <c r="O83" s="21" t="e">
        <f>IF(VLOOKUP(B83,备料明细表!B:M,12,0)&lt;&gt;"","已点料","未点料")</f>
        <v>#N/A</v>
      </c>
      <c r="P83" s="21" t="e">
        <f t="shared" si="6"/>
        <v>#N/A</v>
      </c>
    </row>
    <row r="84" spans="1:16" s="15" customFormat="1" ht="20.25" customHeight="1" x14ac:dyDescent="0.15">
      <c r="A84" s="21">
        <v>82</v>
      </c>
      <c r="B84" s="5" t="e">
        <f t="array" ref="B84">INDEX(备料明细表!$B$3:$B$11,MIN(IF(COUNTIF('备料PO分析(自动)'!$B$1:$B83,备料明细表!$B$3:$B$11),4^8,ROW($1:$499))))&amp;""</f>
        <v>#N/A</v>
      </c>
      <c r="C84" s="12" t="e">
        <f>IF(B84="","",VLOOKUP(B84,备料明细表!B:J,9,0))</f>
        <v>#N/A</v>
      </c>
      <c r="D84" s="14" t="e">
        <f>IF(C84="","",COUNTIF(备料明细表!J:J,'备料PO分析(自动)'!C84))</f>
        <v>#N/A</v>
      </c>
      <c r="E84" s="13" t="e">
        <f t="shared" si="5"/>
        <v>#N/A</v>
      </c>
      <c r="F84" s="14" t="e">
        <f t="shared" si="7"/>
        <v>#N/A</v>
      </c>
      <c r="G84" s="14" t="str">
        <f>IFERROR(COUNTIFS(备料明细表!$B:$B,'备料PO分析(自动)'!$B84,备料明细表!$J:$J,'备料PO分析(自动)'!$C84,备料明细表!$P:$P,'备料PO分析(自动)'!G$2)/COUNTIFS(备料明细表!$B:$B,'备料PO分析(自动)'!$B84,备料明细表!$J:$J,'备料PO分析(自动)'!$C84,备料明细表!$P:$P,'备料PO分析(自动)'!G$2),"")</f>
        <v/>
      </c>
      <c r="H84" s="14" t="str">
        <f>IFERROR(COUNTIFS(备料明细表!$B:$B,'备料PO分析(自动)'!$B84,备料明细表!$J:$J,'备料PO分析(自动)'!$C84,备料明细表!$P:$P,'备料PO分析(自动)'!H$2)/COUNTIFS(备料明细表!$B:$B,'备料PO分析(自动)'!$B84,备料明细表!$J:$J,'备料PO分析(自动)'!$C84,备料明细表!$P:$P,'备料PO分析(自动)'!H$2),"")</f>
        <v/>
      </c>
      <c r="I84" s="14" t="str">
        <f>IFERROR(COUNTIFS(备料明细表!$B:$B,'备料PO分析(自动)'!$B84,备料明细表!$J:$J,'备料PO分析(自动)'!$C84,备料明细表!$P:$P,'备料PO分析(自动)'!I$2)/COUNTIFS(备料明细表!$B:$B,'备料PO分析(自动)'!$B84,备料明细表!$J:$J,'备料PO分析(自动)'!$C84,备料明细表!$P:$P,'备料PO分析(自动)'!I$2),"")</f>
        <v/>
      </c>
      <c r="J84" s="14" t="str">
        <f>IFERROR(COUNTIFS(备料明细表!$B:$B,'备料PO分析(自动)'!$B84,备料明细表!$J:$J,'备料PO分析(自动)'!$C84,备料明细表!$P:$P,'备料PO分析(自动)'!J$2)/COUNTIFS(备料明细表!$B:$B,'备料PO分析(自动)'!$B84,备料明细表!$J:$J,'备料PO分析(自动)'!$C84,备料明细表!$P:$P,'备料PO分析(自动)'!J$2),"")</f>
        <v/>
      </c>
      <c r="K84" s="14" t="str">
        <f>IFERROR(COUNTIFS(备料明细表!$B:$B,'备料PO分析(自动)'!$B84,备料明细表!$J:$J,'备料PO分析(自动)'!$C84,备料明细表!$P:$P,'备料PO分析(自动)'!K$2)/COUNTIFS(备料明细表!$B:$B,'备料PO分析(自动)'!$B84,备料明细表!$J:$J,'备料PO分析(自动)'!$C84,备料明细表!$P:$P,'备料PO分析(自动)'!K$2),"")</f>
        <v/>
      </c>
      <c r="L84" s="14" t="str">
        <f>IFERROR(COUNTIFS(备料明细表!$B:$B,'备料PO分析(自动)'!$B84,备料明细表!$J:$J,'备料PO分析(自动)'!$C84,备料明细表!$P:$P,'备料PO分析(自动)'!L$2)/COUNTIFS(备料明细表!$B:$B,'备料PO分析(自动)'!$B84,备料明细表!$J:$J,'备料PO分析(自动)'!$C84,备料明细表!$P:$P,'备料PO分析(自动)'!L$2),"")</f>
        <v/>
      </c>
      <c r="M84" s="12" t="e">
        <f>IF(B84="","",IF(VLOOKUP(B84,备料明细表!B:L,11,0)=0,"",VLOOKUP(B84,备料明细表!B:L,11,0)))</f>
        <v>#N/A</v>
      </c>
      <c r="N84" s="11" t="e">
        <f t="shared" ca="1" si="8"/>
        <v>#N/A</v>
      </c>
      <c r="O84" s="21" t="e">
        <f>IF(VLOOKUP(B84,备料明细表!B:M,12,0)&lt;&gt;"","已点料","未点料")</f>
        <v>#N/A</v>
      </c>
      <c r="P84" s="21" t="e">
        <f t="shared" si="6"/>
        <v>#N/A</v>
      </c>
    </row>
    <row r="85" spans="1:16" s="15" customFormat="1" ht="20.25" customHeight="1" x14ac:dyDescent="0.15">
      <c r="A85" s="21">
        <v>83</v>
      </c>
      <c r="B85" s="5" t="e">
        <f t="array" ref="B85">INDEX(备料明细表!$B$3:$B$11,MIN(IF(COUNTIF('备料PO分析(自动)'!$B$1:$B84,备料明细表!$B$3:$B$11),4^8,ROW($1:$499))))&amp;""</f>
        <v>#N/A</v>
      </c>
      <c r="C85" s="12" t="e">
        <f>IF(B85="","",VLOOKUP(B85,备料明细表!B:J,9,0))</f>
        <v>#N/A</v>
      </c>
      <c r="D85" s="14" t="e">
        <f>IF(C85="","",COUNTIF(备料明细表!J:J,'备料PO分析(自动)'!C85))</f>
        <v>#N/A</v>
      </c>
      <c r="E85" s="13" t="e">
        <f t="shared" si="5"/>
        <v>#N/A</v>
      </c>
      <c r="F85" s="14" t="e">
        <f t="shared" si="7"/>
        <v>#N/A</v>
      </c>
      <c r="G85" s="14" t="str">
        <f>IFERROR(COUNTIFS(备料明细表!$B:$B,'备料PO分析(自动)'!$B85,备料明细表!$J:$J,'备料PO分析(自动)'!$C85,备料明细表!$P:$P,'备料PO分析(自动)'!G$2)/COUNTIFS(备料明细表!$B:$B,'备料PO分析(自动)'!$B85,备料明细表!$J:$J,'备料PO分析(自动)'!$C85,备料明细表!$P:$P,'备料PO分析(自动)'!G$2),"")</f>
        <v/>
      </c>
      <c r="H85" s="14" t="str">
        <f>IFERROR(COUNTIFS(备料明细表!$B:$B,'备料PO分析(自动)'!$B85,备料明细表!$J:$J,'备料PO分析(自动)'!$C85,备料明细表!$P:$P,'备料PO分析(自动)'!H$2)/COUNTIFS(备料明细表!$B:$B,'备料PO分析(自动)'!$B85,备料明细表!$J:$J,'备料PO分析(自动)'!$C85,备料明细表!$P:$P,'备料PO分析(自动)'!H$2),"")</f>
        <v/>
      </c>
      <c r="I85" s="14" t="str">
        <f>IFERROR(COUNTIFS(备料明细表!$B:$B,'备料PO分析(自动)'!$B85,备料明细表!$J:$J,'备料PO分析(自动)'!$C85,备料明细表!$P:$P,'备料PO分析(自动)'!I$2)/COUNTIFS(备料明细表!$B:$B,'备料PO分析(自动)'!$B85,备料明细表!$J:$J,'备料PO分析(自动)'!$C85,备料明细表!$P:$P,'备料PO分析(自动)'!I$2),"")</f>
        <v/>
      </c>
      <c r="J85" s="14" t="str">
        <f>IFERROR(COUNTIFS(备料明细表!$B:$B,'备料PO分析(自动)'!$B85,备料明细表!$J:$J,'备料PO分析(自动)'!$C85,备料明细表!$P:$P,'备料PO分析(自动)'!J$2)/COUNTIFS(备料明细表!$B:$B,'备料PO分析(自动)'!$B85,备料明细表!$J:$J,'备料PO分析(自动)'!$C85,备料明细表!$P:$P,'备料PO分析(自动)'!J$2),"")</f>
        <v/>
      </c>
      <c r="K85" s="14" t="str">
        <f>IFERROR(COUNTIFS(备料明细表!$B:$B,'备料PO分析(自动)'!$B85,备料明细表!$J:$J,'备料PO分析(自动)'!$C85,备料明细表!$P:$P,'备料PO分析(自动)'!K$2)/COUNTIFS(备料明细表!$B:$B,'备料PO分析(自动)'!$B85,备料明细表!$J:$J,'备料PO分析(自动)'!$C85,备料明细表!$P:$P,'备料PO分析(自动)'!K$2),"")</f>
        <v/>
      </c>
      <c r="L85" s="14" t="str">
        <f>IFERROR(COUNTIFS(备料明细表!$B:$B,'备料PO分析(自动)'!$B85,备料明细表!$J:$J,'备料PO分析(自动)'!$C85,备料明细表!$P:$P,'备料PO分析(自动)'!L$2)/COUNTIFS(备料明细表!$B:$B,'备料PO分析(自动)'!$B85,备料明细表!$J:$J,'备料PO分析(自动)'!$C85,备料明细表!$P:$P,'备料PO分析(自动)'!L$2),"")</f>
        <v/>
      </c>
      <c r="M85" s="12" t="e">
        <f>IF(B85="","",IF(VLOOKUP(B85,备料明细表!B:L,11,0)=0,"",VLOOKUP(B85,备料明细表!B:L,11,0)))</f>
        <v>#N/A</v>
      </c>
      <c r="N85" s="11" t="e">
        <f t="shared" ca="1" si="8"/>
        <v>#N/A</v>
      </c>
      <c r="O85" s="21" t="e">
        <f>IF(VLOOKUP(B85,备料明细表!B:M,12,0)&lt;&gt;"","已点料","未点料")</f>
        <v>#N/A</v>
      </c>
      <c r="P85" s="21" t="e">
        <f t="shared" si="6"/>
        <v>#N/A</v>
      </c>
    </row>
    <row r="86" spans="1:16" s="15" customFormat="1" ht="20.25" customHeight="1" x14ac:dyDescent="0.15">
      <c r="A86" s="21">
        <v>84</v>
      </c>
      <c r="B86" s="5" t="e">
        <f t="array" ref="B86">INDEX(备料明细表!$B$3:$B$11,MIN(IF(COUNTIF('备料PO分析(自动)'!$B$1:$B85,备料明细表!$B$3:$B$11),4^8,ROW($1:$499))))&amp;""</f>
        <v>#N/A</v>
      </c>
      <c r="C86" s="12" t="e">
        <f>IF(B86="","",VLOOKUP(B86,备料明细表!B:J,9,0))</f>
        <v>#N/A</v>
      </c>
      <c r="D86" s="14" t="e">
        <f>IF(C86="","",COUNTIF(备料明细表!J:J,'备料PO分析(自动)'!C86))</f>
        <v>#N/A</v>
      </c>
      <c r="E86" s="13" t="e">
        <f t="shared" si="5"/>
        <v>#N/A</v>
      </c>
      <c r="F86" s="14" t="e">
        <f t="shared" si="7"/>
        <v>#N/A</v>
      </c>
      <c r="G86" s="14" t="str">
        <f>IFERROR(COUNTIFS(备料明细表!$B:$B,'备料PO分析(自动)'!$B86,备料明细表!$J:$J,'备料PO分析(自动)'!$C86,备料明细表!$P:$P,'备料PO分析(自动)'!G$2)/COUNTIFS(备料明细表!$B:$B,'备料PO分析(自动)'!$B86,备料明细表!$J:$J,'备料PO分析(自动)'!$C86,备料明细表!$P:$P,'备料PO分析(自动)'!G$2),"")</f>
        <v/>
      </c>
      <c r="H86" s="14" t="str">
        <f>IFERROR(COUNTIFS(备料明细表!$B:$B,'备料PO分析(自动)'!$B86,备料明细表!$J:$J,'备料PO分析(自动)'!$C86,备料明细表!$P:$P,'备料PO分析(自动)'!H$2)/COUNTIFS(备料明细表!$B:$B,'备料PO分析(自动)'!$B86,备料明细表!$J:$J,'备料PO分析(自动)'!$C86,备料明细表!$P:$P,'备料PO分析(自动)'!H$2),"")</f>
        <v/>
      </c>
      <c r="I86" s="14" t="str">
        <f>IFERROR(COUNTIFS(备料明细表!$B:$B,'备料PO分析(自动)'!$B86,备料明细表!$J:$J,'备料PO分析(自动)'!$C86,备料明细表!$P:$P,'备料PO分析(自动)'!I$2)/COUNTIFS(备料明细表!$B:$B,'备料PO分析(自动)'!$B86,备料明细表!$J:$J,'备料PO分析(自动)'!$C86,备料明细表!$P:$P,'备料PO分析(自动)'!I$2),"")</f>
        <v/>
      </c>
      <c r="J86" s="14" t="str">
        <f>IFERROR(COUNTIFS(备料明细表!$B:$B,'备料PO分析(自动)'!$B86,备料明细表!$J:$J,'备料PO分析(自动)'!$C86,备料明细表!$P:$P,'备料PO分析(自动)'!J$2)/COUNTIFS(备料明细表!$B:$B,'备料PO分析(自动)'!$B86,备料明细表!$J:$J,'备料PO分析(自动)'!$C86,备料明细表!$P:$P,'备料PO分析(自动)'!J$2),"")</f>
        <v/>
      </c>
      <c r="K86" s="14" t="str">
        <f>IFERROR(COUNTIFS(备料明细表!$B:$B,'备料PO分析(自动)'!$B86,备料明细表!$J:$J,'备料PO分析(自动)'!$C86,备料明细表!$P:$P,'备料PO分析(自动)'!K$2)/COUNTIFS(备料明细表!$B:$B,'备料PO分析(自动)'!$B86,备料明细表!$J:$J,'备料PO分析(自动)'!$C86,备料明细表!$P:$P,'备料PO分析(自动)'!K$2),"")</f>
        <v/>
      </c>
      <c r="L86" s="14" t="str">
        <f>IFERROR(COUNTIFS(备料明细表!$B:$B,'备料PO分析(自动)'!$B86,备料明细表!$J:$J,'备料PO分析(自动)'!$C86,备料明细表!$P:$P,'备料PO分析(自动)'!L$2)/COUNTIFS(备料明细表!$B:$B,'备料PO分析(自动)'!$B86,备料明细表!$J:$J,'备料PO分析(自动)'!$C86,备料明细表!$P:$P,'备料PO分析(自动)'!L$2),"")</f>
        <v/>
      </c>
      <c r="M86" s="12" t="e">
        <f>IF(B86="","",IF(VLOOKUP(B86,备料明细表!B:L,11,0)=0,"",VLOOKUP(B86,备料明细表!B:L,11,0)))</f>
        <v>#N/A</v>
      </c>
      <c r="N86" s="11" t="e">
        <f t="shared" ca="1" si="8"/>
        <v>#N/A</v>
      </c>
      <c r="O86" s="21" t="e">
        <f>IF(VLOOKUP(B86,备料明细表!B:M,12,0)&lt;&gt;"","已点料","未点料")</f>
        <v>#N/A</v>
      </c>
      <c r="P86" s="21" t="e">
        <f t="shared" si="6"/>
        <v>#N/A</v>
      </c>
    </row>
    <row r="87" spans="1:16" s="15" customFormat="1" ht="20.25" customHeight="1" x14ac:dyDescent="0.15">
      <c r="A87" s="21">
        <v>85</v>
      </c>
      <c r="B87" s="5" t="e">
        <f t="array" ref="B87">INDEX(备料明细表!$B$3:$B$11,MIN(IF(COUNTIF('备料PO分析(自动)'!$B$1:$B86,备料明细表!$B$3:$B$11),4^8,ROW($1:$499))))&amp;""</f>
        <v>#N/A</v>
      </c>
      <c r="C87" s="12" t="e">
        <f>IF(B87="","",VLOOKUP(B87,备料明细表!B:J,9,0))</f>
        <v>#N/A</v>
      </c>
      <c r="D87" s="14" t="e">
        <f>IF(C87="","",COUNTIF(备料明细表!J:J,'备料PO分析(自动)'!C87))</f>
        <v>#N/A</v>
      </c>
      <c r="E87" s="13" t="e">
        <f t="shared" si="5"/>
        <v>#N/A</v>
      </c>
      <c r="F87" s="14" t="e">
        <f t="shared" si="7"/>
        <v>#N/A</v>
      </c>
      <c r="G87" s="14" t="str">
        <f>IFERROR(COUNTIFS(备料明细表!$B:$B,'备料PO分析(自动)'!$B87,备料明细表!$J:$J,'备料PO分析(自动)'!$C87,备料明细表!$P:$P,'备料PO分析(自动)'!G$2)/COUNTIFS(备料明细表!$B:$B,'备料PO分析(自动)'!$B87,备料明细表!$J:$J,'备料PO分析(自动)'!$C87,备料明细表!$P:$P,'备料PO分析(自动)'!G$2),"")</f>
        <v/>
      </c>
      <c r="H87" s="14" t="str">
        <f>IFERROR(COUNTIFS(备料明细表!$B:$B,'备料PO分析(自动)'!$B87,备料明细表!$J:$J,'备料PO分析(自动)'!$C87,备料明细表!$P:$P,'备料PO分析(自动)'!H$2)/COUNTIFS(备料明细表!$B:$B,'备料PO分析(自动)'!$B87,备料明细表!$J:$J,'备料PO分析(自动)'!$C87,备料明细表!$P:$P,'备料PO分析(自动)'!H$2),"")</f>
        <v/>
      </c>
      <c r="I87" s="14" t="str">
        <f>IFERROR(COUNTIFS(备料明细表!$B:$B,'备料PO分析(自动)'!$B87,备料明细表!$J:$J,'备料PO分析(自动)'!$C87,备料明细表!$P:$P,'备料PO分析(自动)'!I$2)/COUNTIFS(备料明细表!$B:$B,'备料PO分析(自动)'!$B87,备料明细表!$J:$J,'备料PO分析(自动)'!$C87,备料明细表!$P:$P,'备料PO分析(自动)'!I$2),"")</f>
        <v/>
      </c>
      <c r="J87" s="14" t="str">
        <f>IFERROR(COUNTIFS(备料明细表!$B:$B,'备料PO分析(自动)'!$B87,备料明细表!$J:$J,'备料PO分析(自动)'!$C87,备料明细表!$P:$P,'备料PO分析(自动)'!J$2)/COUNTIFS(备料明细表!$B:$B,'备料PO分析(自动)'!$B87,备料明细表!$J:$J,'备料PO分析(自动)'!$C87,备料明细表!$P:$P,'备料PO分析(自动)'!J$2),"")</f>
        <v/>
      </c>
      <c r="K87" s="14" t="str">
        <f>IFERROR(COUNTIFS(备料明细表!$B:$B,'备料PO分析(自动)'!$B87,备料明细表!$J:$J,'备料PO分析(自动)'!$C87,备料明细表!$P:$P,'备料PO分析(自动)'!K$2)/COUNTIFS(备料明细表!$B:$B,'备料PO分析(自动)'!$B87,备料明细表!$J:$J,'备料PO分析(自动)'!$C87,备料明细表!$P:$P,'备料PO分析(自动)'!K$2),"")</f>
        <v/>
      </c>
      <c r="L87" s="14" t="str">
        <f>IFERROR(COUNTIFS(备料明细表!$B:$B,'备料PO分析(自动)'!$B87,备料明细表!$J:$J,'备料PO分析(自动)'!$C87,备料明细表!$P:$P,'备料PO分析(自动)'!L$2)/COUNTIFS(备料明细表!$B:$B,'备料PO分析(自动)'!$B87,备料明细表!$J:$J,'备料PO分析(自动)'!$C87,备料明细表!$P:$P,'备料PO分析(自动)'!L$2),"")</f>
        <v/>
      </c>
      <c r="M87" s="12" t="e">
        <f>IF(B87="","",IF(VLOOKUP(B87,备料明细表!B:L,11,0)=0,"",VLOOKUP(B87,备料明细表!B:L,11,0)))</f>
        <v>#N/A</v>
      </c>
      <c r="N87" s="11" t="e">
        <f t="shared" ca="1" si="8"/>
        <v>#N/A</v>
      </c>
      <c r="O87" s="21" t="e">
        <f>IF(VLOOKUP(B87,备料明细表!B:M,12,0)&lt;&gt;"","已点料","未点料")</f>
        <v>#N/A</v>
      </c>
      <c r="P87" s="21" t="e">
        <f t="shared" si="6"/>
        <v>#N/A</v>
      </c>
    </row>
    <row r="88" spans="1:16" s="15" customFormat="1" ht="20.25" customHeight="1" x14ac:dyDescent="0.15">
      <c r="A88" s="21">
        <v>86</v>
      </c>
      <c r="B88" s="5" t="e">
        <f t="array" ref="B88">INDEX(备料明细表!$B$3:$B$11,MIN(IF(COUNTIF('备料PO分析(自动)'!$B$1:$B87,备料明细表!$B$3:$B$11),4^8,ROW($1:$499))))&amp;""</f>
        <v>#N/A</v>
      </c>
      <c r="C88" s="12" t="e">
        <f>IF(B88="","",VLOOKUP(B88,备料明细表!B:J,9,0))</f>
        <v>#N/A</v>
      </c>
      <c r="D88" s="14" t="e">
        <f>IF(C88="","",COUNTIF(备料明细表!J:J,'备料PO分析(自动)'!C88))</f>
        <v>#N/A</v>
      </c>
      <c r="E88" s="13" t="e">
        <f t="shared" si="5"/>
        <v>#N/A</v>
      </c>
      <c r="F88" s="14" t="e">
        <f t="shared" si="7"/>
        <v>#N/A</v>
      </c>
      <c r="G88" s="14" t="str">
        <f>IFERROR(COUNTIFS(备料明细表!$B:$B,'备料PO分析(自动)'!$B88,备料明细表!$J:$J,'备料PO分析(自动)'!$C88,备料明细表!$P:$P,'备料PO分析(自动)'!G$2)/COUNTIFS(备料明细表!$B:$B,'备料PO分析(自动)'!$B88,备料明细表!$J:$J,'备料PO分析(自动)'!$C88,备料明细表!$P:$P,'备料PO分析(自动)'!G$2),"")</f>
        <v/>
      </c>
      <c r="H88" s="14" t="str">
        <f>IFERROR(COUNTIFS(备料明细表!$B:$B,'备料PO分析(自动)'!$B88,备料明细表!$J:$J,'备料PO分析(自动)'!$C88,备料明细表!$P:$P,'备料PO分析(自动)'!H$2)/COUNTIFS(备料明细表!$B:$B,'备料PO分析(自动)'!$B88,备料明细表!$J:$J,'备料PO分析(自动)'!$C88,备料明细表!$P:$P,'备料PO分析(自动)'!H$2),"")</f>
        <v/>
      </c>
      <c r="I88" s="14" t="str">
        <f>IFERROR(COUNTIFS(备料明细表!$B:$B,'备料PO分析(自动)'!$B88,备料明细表!$J:$J,'备料PO分析(自动)'!$C88,备料明细表!$P:$P,'备料PO分析(自动)'!I$2)/COUNTIFS(备料明细表!$B:$B,'备料PO分析(自动)'!$B88,备料明细表!$J:$J,'备料PO分析(自动)'!$C88,备料明细表!$P:$P,'备料PO分析(自动)'!I$2),"")</f>
        <v/>
      </c>
      <c r="J88" s="14" t="str">
        <f>IFERROR(COUNTIFS(备料明细表!$B:$B,'备料PO分析(自动)'!$B88,备料明细表!$J:$J,'备料PO分析(自动)'!$C88,备料明细表!$P:$P,'备料PO分析(自动)'!J$2)/COUNTIFS(备料明细表!$B:$B,'备料PO分析(自动)'!$B88,备料明细表!$J:$J,'备料PO分析(自动)'!$C88,备料明细表!$P:$P,'备料PO分析(自动)'!J$2),"")</f>
        <v/>
      </c>
      <c r="K88" s="14" t="str">
        <f>IFERROR(COUNTIFS(备料明细表!$B:$B,'备料PO分析(自动)'!$B88,备料明细表!$J:$J,'备料PO分析(自动)'!$C88,备料明细表!$P:$P,'备料PO分析(自动)'!K$2)/COUNTIFS(备料明细表!$B:$B,'备料PO分析(自动)'!$B88,备料明细表!$J:$J,'备料PO分析(自动)'!$C88,备料明细表!$P:$P,'备料PO分析(自动)'!K$2),"")</f>
        <v/>
      </c>
      <c r="L88" s="14" t="str">
        <f>IFERROR(COUNTIFS(备料明细表!$B:$B,'备料PO分析(自动)'!$B88,备料明细表!$J:$J,'备料PO分析(自动)'!$C88,备料明细表!$P:$P,'备料PO分析(自动)'!L$2)/COUNTIFS(备料明细表!$B:$B,'备料PO分析(自动)'!$B88,备料明细表!$J:$J,'备料PO分析(自动)'!$C88,备料明细表!$P:$P,'备料PO分析(自动)'!L$2),"")</f>
        <v/>
      </c>
      <c r="M88" s="12" t="e">
        <f>IF(B88="","",IF(VLOOKUP(B88,备料明细表!B:L,11,0)=0,"",VLOOKUP(B88,备料明细表!B:L,11,0)))</f>
        <v>#N/A</v>
      </c>
      <c r="N88" s="11" t="e">
        <f t="shared" ca="1" si="8"/>
        <v>#N/A</v>
      </c>
      <c r="O88" s="21" t="e">
        <f>IF(VLOOKUP(B88,备料明细表!B:M,12,0)&lt;&gt;"","已点料","未点料")</f>
        <v>#N/A</v>
      </c>
      <c r="P88" s="21" t="e">
        <f t="shared" si="6"/>
        <v>#N/A</v>
      </c>
    </row>
    <row r="89" spans="1:16" s="15" customFormat="1" ht="20.25" customHeight="1" x14ac:dyDescent="0.15">
      <c r="A89" s="21">
        <v>87</v>
      </c>
      <c r="B89" s="5" t="e">
        <f t="array" ref="B89">INDEX(备料明细表!$B$3:$B$11,MIN(IF(COUNTIF('备料PO分析(自动)'!$B$1:$B88,备料明细表!$B$3:$B$11),4^8,ROW($1:$499))))&amp;""</f>
        <v>#N/A</v>
      </c>
      <c r="C89" s="12" t="e">
        <f>IF(B89="","",VLOOKUP(B89,备料明细表!B:J,9,0))</f>
        <v>#N/A</v>
      </c>
      <c r="D89" s="14" t="e">
        <f>IF(C89="","",COUNTIF(备料明细表!J:J,'备料PO分析(自动)'!C89))</f>
        <v>#N/A</v>
      </c>
      <c r="E89" s="13" t="e">
        <f t="shared" si="5"/>
        <v>#N/A</v>
      </c>
      <c r="F89" s="14" t="e">
        <f t="shared" si="7"/>
        <v>#N/A</v>
      </c>
      <c r="G89" s="14" t="str">
        <f>IFERROR(COUNTIFS(备料明细表!$B:$B,'备料PO分析(自动)'!$B89,备料明细表!$J:$J,'备料PO分析(自动)'!$C89,备料明细表!$P:$P,'备料PO分析(自动)'!G$2)/COUNTIFS(备料明细表!$B:$B,'备料PO分析(自动)'!$B89,备料明细表!$J:$J,'备料PO分析(自动)'!$C89,备料明细表!$P:$P,'备料PO分析(自动)'!G$2),"")</f>
        <v/>
      </c>
      <c r="H89" s="14" t="str">
        <f>IFERROR(COUNTIFS(备料明细表!$B:$B,'备料PO分析(自动)'!$B89,备料明细表!$J:$J,'备料PO分析(自动)'!$C89,备料明细表!$P:$P,'备料PO分析(自动)'!H$2)/COUNTIFS(备料明细表!$B:$B,'备料PO分析(自动)'!$B89,备料明细表!$J:$J,'备料PO分析(自动)'!$C89,备料明细表!$P:$P,'备料PO分析(自动)'!H$2),"")</f>
        <v/>
      </c>
      <c r="I89" s="14" t="str">
        <f>IFERROR(COUNTIFS(备料明细表!$B:$B,'备料PO分析(自动)'!$B89,备料明细表!$J:$J,'备料PO分析(自动)'!$C89,备料明细表!$P:$P,'备料PO分析(自动)'!I$2)/COUNTIFS(备料明细表!$B:$B,'备料PO分析(自动)'!$B89,备料明细表!$J:$J,'备料PO分析(自动)'!$C89,备料明细表!$P:$P,'备料PO分析(自动)'!I$2),"")</f>
        <v/>
      </c>
      <c r="J89" s="14" t="str">
        <f>IFERROR(COUNTIFS(备料明细表!$B:$B,'备料PO分析(自动)'!$B89,备料明细表!$J:$J,'备料PO分析(自动)'!$C89,备料明细表!$P:$P,'备料PO分析(自动)'!J$2)/COUNTIFS(备料明细表!$B:$B,'备料PO分析(自动)'!$B89,备料明细表!$J:$J,'备料PO分析(自动)'!$C89,备料明细表!$P:$P,'备料PO分析(自动)'!J$2),"")</f>
        <v/>
      </c>
      <c r="K89" s="14" t="str">
        <f>IFERROR(COUNTIFS(备料明细表!$B:$B,'备料PO分析(自动)'!$B89,备料明细表!$J:$J,'备料PO分析(自动)'!$C89,备料明细表!$P:$P,'备料PO分析(自动)'!K$2)/COUNTIFS(备料明细表!$B:$B,'备料PO分析(自动)'!$B89,备料明细表!$J:$J,'备料PO分析(自动)'!$C89,备料明细表!$P:$P,'备料PO分析(自动)'!K$2),"")</f>
        <v/>
      </c>
      <c r="L89" s="14" t="str">
        <f>IFERROR(COUNTIFS(备料明细表!$B:$B,'备料PO分析(自动)'!$B89,备料明细表!$J:$J,'备料PO分析(自动)'!$C89,备料明细表!$P:$P,'备料PO分析(自动)'!L$2)/COUNTIFS(备料明细表!$B:$B,'备料PO分析(自动)'!$B89,备料明细表!$J:$J,'备料PO分析(自动)'!$C89,备料明细表!$P:$P,'备料PO分析(自动)'!L$2),"")</f>
        <v/>
      </c>
      <c r="M89" s="12" t="e">
        <f>IF(B89="","",IF(VLOOKUP(B89,备料明细表!B:L,11,0)=0,"",VLOOKUP(B89,备料明细表!B:L,11,0)))</f>
        <v>#N/A</v>
      </c>
      <c r="N89" s="11" t="e">
        <f t="shared" ca="1" si="8"/>
        <v>#N/A</v>
      </c>
      <c r="O89" s="21" t="e">
        <f>IF(VLOOKUP(B89,备料明细表!B:M,12,0)&lt;&gt;"","已点料","未点料")</f>
        <v>#N/A</v>
      </c>
      <c r="P89" s="21" t="e">
        <f t="shared" si="6"/>
        <v>#N/A</v>
      </c>
    </row>
    <row r="90" spans="1:16" s="15" customFormat="1" ht="20.25" customHeight="1" x14ac:dyDescent="0.15">
      <c r="A90" s="21">
        <v>88</v>
      </c>
      <c r="B90" s="5" t="e">
        <f t="array" ref="B90">INDEX(备料明细表!$B$3:$B$11,MIN(IF(COUNTIF('备料PO分析(自动)'!$B$1:$B89,备料明细表!$B$3:$B$11),4^8,ROW($1:$499))))&amp;""</f>
        <v>#N/A</v>
      </c>
      <c r="C90" s="12" t="e">
        <f>IF(B90="","",VLOOKUP(B90,备料明细表!B:J,9,0))</f>
        <v>#N/A</v>
      </c>
      <c r="D90" s="14" t="e">
        <f>IF(C90="","",COUNTIF(备料明细表!J:J,'备料PO分析(自动)'!C90))</f>
        <v>#N/A</v>
      </c>
      <c r="E90" s="13" t="e">
        <f t="shared" si="5"/>
        <v>#N/A</v>
      </c>
      <c r="F90" s="14" t="e">
        <f t="shared" si="7"/>
        <v>#N/A</v>
      </c>
      <c r="G90" s="14" t="str">
        <f>IFERROR(COUNTIFS(备料明细表!$B:$B,'备料PO分析(自动)'!$B90,备料明细表!$J:$J,'备料PO分析(自动)'!$C90,备料明细表!$P:$P,'备料PO分析(自动)'!G$2)/COUNTIFS(备料明细表!$B:$B,'备料PO分析(自动)'!$B90,备料明细表!$J:$J,'备料PO分析(自动)'!$C90,备料明细表!$P:$P,'备料PO分析(自动)'!G$2),"")</f>
        <v/>
      </c>
      <c r="H90" s="14" t="str">
        <f>IFERROR(COUNTIFS(备料明细表!$B:$B,'备料PO分析(自动)'!$B90,备料明细表!$J:$J,'备料PO分析(自动)'!$C90,备料明细表!$P:$P,'备料PO分析(自动)'!H$2)/COUNTIFS(备料明细表!$B:$B,'备料PO分析(自动)'!$B90,备料明细表!$J:$J,'备料PO分析(自动)'!$C90,备料明细表!$P:$P,'备料PO分析(自动)'!H$2),"")</f>
        <v/>
      </c>
      <c r="I90" s="14" t="str">
        <f>IFERROR(COUNTIFS(备料明细表!$B:$B,'备料PO分析(自动)'!$B90,备料明细表!$J:$J,'备料PO分析(自动)'!$C90,备料明细表!$P:$P,'备料PO分析(自动)'!I$2)/COUNTIFS(备料明细表!$B:$B,'备料PO分析(自动)'!$B90,备料明细表!$J:$J,'备料PO分析(自动)'!$C90,备料明细表!$P:$P,'备料PO分析(自动)'!I$2),"")</f>
        <v/>
      </c>
      <c r="J90" s="14" t="str">
        <f>IFERROR(COUNTIFS(备料明细表!$B:$B,'备料PO分析(自动)'!$B90,备料明细表!$J:$J,'备料PO分析(自动)'!$C90,备料明细表!$P:$P,'备料PO分析(自动)'!J$2)/COUNTIFS(备料明细表!$B:$B,'备料PO分析(自动)'!$B90,备料明细表!$J:$J,'备料PO分析(自动)'!$C90,备料明细表!$P:$P,'备料PO分析(自动)'!J$2),"")</f>
        <v/>
      </c>
      <c r="K90" s="14" t="str">
        <f>IFERROR(COUNTIFS(备料明细表!$B:$B,'备料PO分析(自动)'!$B90,备料明细表!$J:$J,'备料PO分析(自动)'!$C90,备料明细表!$P:$P,'备料PO分析(自动)'!K$2)/COUNTIFS(备料明细表!$B:$B,'备料PO分析(自动)'!$B90,备料明细表!$J:$J,'备料PO分析(自动)'!$C90,备料明细表!$P:$P,'备料PO分析(自动)'!K$2),"")</f>
        <v/>
      </c>
      <c r="L90" s="14" t="str">
        <f>IFERROR(COUNTIFS(备料明细表!$B:$B,'备料PO分析(自动)'!$B90,备料明细表!$J:$J,'备料PO分析(自动)'!$C90,备料明细表!$P:$P,'备料PO分析(自动)'!L$2)/COUNTIFS(备料明细表!$B:$B,'备料PO分析(自动)'!$B90,备料明细表!$J:$J,'备料PO分析(自动)'!$C90,备料明细表!$P:$P,'备料PO分析(自动)'!L$2),"")</f>
        <v/>
      </c>
      <c r="M90" s="12" t="e">
        <f>IF(B90="","",IF(VLOOKUP(B90,备料明细表!B:L,11,0)=0,"",VLOOKUP(B90,备料明细表!B:L,11,0)))</f>
        <v>#N/A</v>
      </c>
      <c r="N90" s="11" t="e">
        <f t="shared" ca="1" si="8"/>
        <v>#N/A</v>
      </c>
      <c r="O90" s="21" t="e">
        <f>IF(VLOOKUP(B90,备料明细表!B:M,12,0)&lt;&gt;"","已点料","未点料")</f>
        <v>#N/A</v>
      </c>
      <c r="P90" s="21" t="e">
        <f t="shared" si="6"/>
        <v>#N/A</v>
      </c>
    </row>
    <row r="91" spans="1:16" s="15" customFormat="1" ht="20.25" customHeight="1" x14ac:dyDescent="0.15">
      <c r="A91" s="21">
        <v>89</v>
      </c>
      <c r="B91" s="5" t="e">
        <f t="array" ref="B91">INDEX(备料明细表!$B$3:$B$11,MIN(IF(COUNTIF('备料PO分析(自动)'!$B$1:$B90,备料明细表!$B$3:$B$11),4^8,ROW($1:$499))))&amp;""</f>
        <v>#N/A</v>
      </c>
      <c r="C91" s="12" t="e">
        <f>IF(B91="","",VLOOKUP(B91,备料明细表!B:J,9,0))</f>
        <v>#N/A</v>
      </c>
      <c r="D91" s="14" t="e">
        <f>IF(C91="","",COUNTIF(备料明细表!J:J,'备料PO分析(自动)'!C91))</f>
        <v>#N/A</v>
      </c>
      <c r="E91" s="13" t="e">
        <f t="shared" si="5"/>
        <v>#N/A</v>
      </c>
      <c r="F91" s="14" t="e">
        <f t="shared" si="7"/>
        <v>#N/A</v>
      </c>
      <c r="G91" s="14" t="str">
        <f>IFERROR(COUNTIFS(备料明细表!$B:$B,'备料PO分析(自动)'!$B91,备料明细表!$J:$J,'备料PO分析(自动)'!$C91,备料明细表!$P:$P,'备料PO分析(自动)'!G$2)/COUNTIFS(备料明细表!$B:$B,'备料PO分析(自动)'!$B91,备料明细表!$J:$J,'备料PO分析(自动)'!$C91,备料明细表!$P:$P,'备料PO分析(自动)'!G$2),"")</f>
        <v/>
      </c>
      <c r="H91" s="14" t="str">
        <f>IFERROR(COUNTIFS(备料明细表!$B:$B,'备料PO分析(自动)'!$B91,备料明细表!$J:$J,'备料PO分析(自动)'!$C91,备料明细表!$P:$P,'备料PO分析(自动)'!H$2)/COUNTIFS(备料明细表!$B:$B,'备料PO分析(自动)'!$B91,备料明细表!$J:$J,'备料PO分析(自动)'!$C91,备料明细表!$P:$P,'备料PO分析(自动)'!H$2),"")</f>
        <v/>
      </c>
      <c r="I91" s="14" t="str">
        <f>IFERROR(COUNTIFS(备料明细表!$B:$B,'备料PO分析(自动)'!$B91,备料明细表!$J:$J,'备料PO分析(自动)'!$C91,备料明细表!$P:$P,'备料PO分析(自动)'!I$2)/COUNTIFS(备料明细表!$B:$B,'备料PO分析(自动)'!$B91,备料明细表!$J:$J,'备料PO分析(自动)'!$C91,备料明细表!$P:$P,'备料PO分析(自动)'!I$2),"")</f>
        <v/>
      </c>
      <c r="J91" s="14" t="str">
        <f>IFERROR(COUNTIFS(备料明细表!$B:$B,'备料PO分析(自动)'!$B91,备料明细表!$J:$J,'备料PO分析(自动)'!$C91,备料明细表!$P:$P,'备料PO分析(自动)'!J$2)/COUNTIFS(备料明细表!$B:$B,'备料PO分析(自动)'!$B91,备料明细表!$J:$J,'备料PO分析(自动)'!$C91,备料明细表!$P:$P,'备料PO分析(自动)'!J$2),"")</f>
        <v/>
      </c>
      <c r="K91" s="14" t="str">
        <f>IFERROR(COUNTIFS(备料明细表!$B:$B,'备料PO分析(自动)'!$B91,备料明细表!$J:$J,'备料PO分析(自动)'!$C91,备料明细表!$P:$P,'备料PO分析(自动)'!K$2)/COUNTIFS(备料明细表!$B:$B,'备料PO分析(自动)'!$B91,备料明细表!$J:$J,'备料PO分析(自动)'!$C91,备料明细表!$P:$P,'备料PO分析(自动)'!K$2),"")</f>
        <v/>
      </c>
      <c r="L91" s="14" t="str">
        <f>IFERROR(COUNTIFS(备料明细表!$B:$B,'备料PO分析(自动)'!$B91,备料明细表!$J:$J,'备料PO分析(自动)'!$C91,备料明细表!$P:$P,'备料PO分析(自动)'!L$2)/COUNTIFS(备料明细表!$B:$B,'备料PO分析(自动)'!$B91,备料明细表!$J:$J,'备料PO分析(自动)'!$C91,备料明细表!$P:$P,'备料PO分析(自动)'!L$2),"")</f>
        <v/>
      </c>
      <c r="M91" s="12" t="e">
        <f>IF(B91="","",IF(VLOOKUP(B91,备料明细表!B:L,11,0)=0,"",VLOOKUP(B91,备料明细表!B:L,11,0)))</f>
        <v>#N/A</v>
      </c>
      <c r="N91" s="11" t="e">
        <f t="shared" ca="1" si="8"/>
        <v>#N/A</v>
      </c>
      <c r="O91" s="21" t="e">
        <f>IF(VLOOKUP(B91,备料明细表!B:M,12,0)&lt;&gt;"","已点料","未点料")</f>
        <v>#N/A</v>
      </c>
      <c r="P91" s="21" t="e">
        <f t="shared" si="6"/>
        <v>#N/A</v>
      </c>
    </row>
    <row r="92" spans="1:16" s="15" customFormat="1" ht="20.25" customHeight="1" x14ac:dyDescent="0.15">
      <c r="A92" s="21">
        <v>90</v>
      </c>
      <c r="B92" s="5" t="e">
        <f t="array" ref="B92">INDEX(备料明细表!$B$3:$B$11,MIN(IF(COUNTIF('备料PO分析(自动)'!$B$1:$B91,备料明细表!$B$3:$B$11),4^8,ROW($1:$499))))&amp;""</f>
        <v>#N/A</v>
      </c>
      <c r="C92" s="12" t="e">
        <f>IF(B92="","",VLOOKUP(B92,备料明细表!B:J,9,0))</f>
        <v>#N/A</v>
      </c>
      <c r="D92" s="14" t="e">
        <f>IF(C92="","",COUNTIF(备料明细表!J:J,'备料PO分析(自动)'!C92))</f>
        <v>#N/A</v>
      </c>
      <c r="E92" s="13" t="e">
        <f t="shared" si="5"/>
        <v>#N/A</v>
      </c>
      <c r="F92" s="14" t="e">
        <f t="shared" si="7"/>
        <v>#N/A</v>
      </c>
      <c r="G92" s="14" t="str">
        <f>IFERROR(COUNTIFS(备料明细表!$B:$B,'备料PO分析(自动)'!$B92,备料明细表!$J:$J,'备料PO分析(自动)'!$C92,备料明细表!$P:$P,'备料PO分析(自动)'!G$2)/COUNTIFS(备料明细表!$B:$B,'备料PO分析(自动)'!$B92,备料明细表!$J:$J,'备料PO分析(自动)'!$C92,备料明细表!$P:$P,'备料PO分析(自动)'!G$2),"")</f>
        <v/>
      </c>
      <c r="H92" s="14" t="str">
        <f>IFERROR(COUNTIFS(备料明细表!$B:$B,'备料PO分析(自动)'!$B92,备料明细表!$J:$J,'备料PO分析(自动)'!$C92,备料明细表!$P:$P,'备料PO分析(自动)'!H$2)/COUNTIFS(备料明细表!$B:$B,'备料PO分析(自动)'!$B92,备料明细表!$J:$J,'备料PO分析(自动)'!$C92,备料明细表!$P:$P,'备料PO分析(自动)'!H$2),"")</f>
        <v/>
      </c>
      <c r="I92" s="14" t="str">
        <f>IFERROR(COUNTIFS(备料明细表!$B:$B,'备料PO分析(自动)'!$B92,备料明细表!$J:$J,'备料PO分析(自动)'!$C92,备料明细表!$P:$P,'备料PO分析(自动)'!I$2)/COUNTIFS(备料明细表!$B:$B,'备料PO分析(自动)'!$B92,备料明细表!$J:$J,'备料PO分析(自动)'!$C92,备料明细表!$P:$P,'备料PO分析(自动)'!I$2),"")</f>
        <v/>
      </c>
      <c r="J92" s="14" t="str">
        <f>IFERROR(COUNTIFS(备料明细表!$B:$B,'备料PO分析(自动)'!$B92,备料明细表!$J:$J,'备料PO分析(自动)'!$C92,备料明细表!$P:$P,'备料PO分析(自动)'!J$2)/COUNTIFS(备料明细表!$B:$B,'备料PO分析(自动)'!$B92,备料明细表!$J:$J,'备料PO分析(自动)'!$C92,备料明细表!$P:$P,'备料PO分析(自动)'!J$2),"")</f>
        <v/>
      </c>
      <c r="K92" s="14" t="str">
        <f>IFERROR(COUNTIFS(备料明细表!$B:$B,'备料PO分析(自动)'!$B92,备料明细表!$J:$J,'备料PO分析(自动)'!$C92,备料明细表!$P:$P,'备料PO分析(自动)'!K$2)/COUNTIFS(备料明细表!$B:$B,'备料PO分析(自动)'!$B92,备料明细表!$J:$J,'备料PO分析(自动)'!$C92,备料明细表!$P:$P,'备料PO分析(自动)'!K$2),"")</f>
        <v/>
      </c>
      <c r="L92" s="14" t="str">
        <f>IFERROR(COUNTIFS(备料明细表!$B:$B,'备料PO分析(自动)'!$B92,备料明细表!$J:$J,'备料PO分析(自动)'!$C92,备料明细表!$P:$P,'备料PO分析(自动)'!L$2)/COUNTIFS(备料明细表!$B:$B,'备料PO分析(自动)'!$B92,备料明细表!$J:$J,'备料PO分析(自动)'!$C92,备料明细表!$P:$P,'备料PO分析(自动)'!L$2),"")</f>
        <v/>
      </c>
      <c r="M92" s="12" t="e">
        <f>IF(B92="","",IF(VLOOKUP(B92,备料明细表!B:L,11,0)=0,"",VLOOKUP(B92,备料明细表!B:L,11,0)))</f>
        <v>#N/A</v>
      </c>
      <c r="N92" s="11" t="e">
        <f t="shared" ca="1" si="8"/>
        <v>#N/A</v>
      </c>
      <c r="O92" s="21" t="e">
        <f>IF(VLOOKUP(B92,备料明细表!B:M,12,0)&lt;&gt;"","已点料","未点料")</f>
        <v>#N/A</v>
      </c>
      <c r="P92" s="21" t="e">
        <f t="shared" si="6"/>
        <v>#N/A</v>
      </c>
    </row>
    <row r="93" spans="1:16" s="15" customFormat="1" ht="20.25" customHeight="1" x14ac:dyDescent="0.15">
      <c r="A93" s="21">
        <v>91</v>
      </c>
      <c r="B93" s="5" t="e">
        <f t="array" ref="B93">INDEX(备料明细表!$B$3:$B$11,MIN(IF(COUNTIF('备料PO分析(自动)'!$B$1:$B92,备料明细表!$B$3:$B$11),4^8,ROW($1:$499))))&amp;""</f>
        <v>#N/A</v>
      </c>
      <c r="C93" s="12" t="e">
        <f>IF(B93="","",VLOOKUP(B93,备料明细表!B:J,9,0))</f>
        <v>#N/A</v>
      </c>
      <c r="D93" s="14" t="e">
        <f>IF(C93="","",COUNTIF(备料明细表!J:J,'备料PO分析(自动)'!C93))</f>
        <v>#N/A</v>
      </c>
      <c r="E93" s="13" t="e">
        <f t="shared" si="5"/>
        <v>#N/A</v>
      </c>
      <c r="F93" s="14" t="e">
        <f t="shared" si="7"/>
        <v>#N/A</v>
      </c>
      <c r="G93" s="14" t="str">
        <f>IFERROR(COUNTIFS(备料明细表!$B:$B,'备料PO分析(自动)'!$B93,备料明细表!$J:$J,'备料PO分析(自动)'!$C93,备料明细表!$P:$P,'备料PO分析(自动)'!G$2)/COUNTIFS(备料明细表!$B:$B,'备料PO分析(自动)'!$B93,备料明细表!$J:$J,'备料PO分析(自动)'!$C93,备料明细表!$P:$P,'备料PO分析(自动)'!G$2),"")</f>
        <v/>
      </c>
      <c r="H93" s="14" t="str">
        <f>IFERROR(COUNTIFS(备料明细表!$B:$B,'备料PO分析(自动)'!$B93,备料明细表!$J:$J,'备料PO分析(自动)'!$C93,备料明细表!$P:$P,'备料PO分析(自动)'!H$2)/COUNTIFS(备料明细表!$B:$B,'备料PO分析(自动)'!$B93,备料明细表!$J:$J,'备料PO分析(自动)'!$C93,备料明细表!$P:$P,'备料PO分析(自动)'!H$2),"")</f>
        <v/>
      </c>
      <c r="I93" s="14" t="str">
        <f>IFERROR(COUNTIFS(备料明细表!$B:$B,'备料PO分析(自动)'!$B93,备料明细表!$J:$J,'备料PO分析(自动)'!$C93,备料明细表!$P:$P,'备料PO分析(自动)'!I$2)/COUNTIFS(备料明细表!$B:$B,'备料PO分析(自动)'!$B93,备料明细表!$J:$J,'备料PO分析(自动)'!$C93,备料明细表!$P:$P,'备料PO分析(自动)'!I$2),"")</f>
        <v/>
      </c>
      <c r="J93" s="14" t="str">
        <f>IFERROR(COUNTIFS(备料明细表!$B:$B,'备料PO分析(自动)'!$B93,备料明细表!$J:$J,'备料PO分析(自动)'!$C93,备料明细表!$P:$P,'备料PO分析(自动)'!J$2)/COUNTIFS(备料明细表!$B:$B,'备料PO分析(自动)'!$B93,备料明细表!$J:$J,'备料PO分析(自动)'!$C93,备料明细表!$P:$P,'备料PO分析(自动)'!J$2),"")</f>
        <v/>
      </c>
      <c r="K93" s="14" t="str">
        <f>IFERROR(COUNTIFS(备料明细表!$B:$B,'备料PO分析(自动)'!$B93,备料明细表!$J:$J,'备料PO分析(自动)'!$C93,备料明细表!$P:$P,'备料PO分析(自动)'!K$2)/COUNTIFS(备料明细表!$B:$B,'备料PO分析(自动)'!$B93,备料明细表!$J:$J,'备料PO分析(自动)'!$C93,备料明细表!$P:$P,'备料PO分析(自动)'!K$2),"")</f>
        <v/>
      </c>
      <c r="L93" s="14" t="str">
        <f>IFERROR(COUNTIFS(备料明细表!$B:$B,'备料PO分析(自动)'!$B93,备料明细表!$J:$J,'备料PO分析(自动)'!$C93,备料明细表!$P:$P,'备料PO分析(自动)'!L$2)/COUNTIFS(备料明细表!$B:$B,'备料PO分析(自动)'!$B93,备料明细表!$J:$J,'备料PO分析(自动)'!$C93,备料明细表!$P:$P,'备料PO分析(自动)'!L$2),"")</f>
        <v/>
      </c>
      <c r="M93" s="12" t="e">
        <f>IF(B93="","",IF(VLOOKUP(B93,备料明细表!B:L,11,0)=0,"",VLOOKUP(B93,备料明细表!B:L,11,0)))</f>
        <v>#N/A</v>
      </c>
      <c r="N93" s="11" t="e">
        <f t="shared" ca="1" si="8"/>
        <v>#N/A</v>
      </c>
      <c r="O93" s="21" t="e">
        <f>IF(VLOOKUP(B93,备料明细表!B:M,12,0)&lt;&gt;"","已点料","未点料")</f>
        <v>#N/A</v>
      </c>
      <c r="P93" s="21" t="e">
        <f t="shared" si="6"/>
        <v>#N/A</v>
      </c>
    </row>
    <row r="94" spans="1:16" s="15" customFormat="1" ht="20.25" customHeight="1" x14ac:dyDescent="0.15">
      <c r="A94" s="21">
        <v>92</v>
      </c>
      <c r="B94" s="5" t="e">
        <f t="array" ref="B94">INDEX(备料明细表!$B$3:$B$11,MIN(IF(COUNTIF('备料PO分析(自动)'!$B$1:$B93,备料明细表!$B$3:$B$11),4^8,ROW($1:$499))))&amp;""</f>
        <v>#N/A</v>
      </c>
      <c r="C94" s="12" t="e">
        <f>IF(B94="","",VLOOKUP(B94,备料明细表!B:J,9,0))</f>
        <v>#N/A</v>
      </c>
      <c r="D94" s="14" t="e">
        <f>IF(C94="","",COUNTIF(备料明细表!J:J,'备料PO分析(自动)'!C94))</f>
        <v>#N/A</v>
      </c>
      <c r="E94" s="13" t="e">
        <f t="shared" si="5"/>
        <v>#N/A</v>
      </c>
      <c r="F94" s="14" t="e">
        <f t="shared" si="7"/>
        <v>#N/A</v>
      </c>
      <c r="G94" s="14" t="str">
        <f>IFERROR(COUNTIFS(备料明细表!$B:$B,'备料PO分析(自动)'!$B94,备料明细表!$J:$J,'备料PO分析(自动)'!$C94,备料明细表!$P:$P,'备料PO分析(自动)'!G$2)/COUNTIFS(备料明细表!$B:$B,'备料PO分析(自动)'!$B94,备料明细表!$J:$J,'备料PO分析(自动)'!$C94,备料明细表!$P:$P,'备料PO分析(自动)'!G$2),"")</f>
        <v/>
      </c>
      <c r="H94" s="14" t="str">
        <f>IFERROR(COUNTIFS(备料明细表!$B:$B,'备料PO分析(自动)'!$B94,备料明细表!$J:$J,'备料PO分析(自动)'!$C94,备料明细表!$P:$P,'备料PO分析(自动)'!H$2)/COUNTIFS(备料明细表!$B:$B,'备料PO分析(自动)'!$B94,备料明细表!$J:$J,'备料PO分析(自动)'!$C94,备料明细表!$P:$P,'备料PO分析(自动)'!H$2),"")</f>
        <v/>
      </c>
      <c r="I94" s="14" t="str">
        <f>IFERROR(COUNTIFS(备料明细表!$B:$B,'备料PO分析(自动)'!$B94,备料明细表!$J:$J,'备料PO分析(自动)'!$C94,备料明细表!$P:$P,'备料PO分析(自动)'!I$2)/COUNTIFS(备料明细表!$B:$B,'备料PO分析(自动)'!$B94,备料明细表!$J:$J,'备料PO分析(自动)'!$C94,备料明细表!$P:$P,'备料PO分析(自动)'!I$2),"")</f>
        <v/>
      </c>
      <c r="J94" s="14" t="str">
        <f>IFERROR(COUNTIFS(备料明细表!$B:$B,'备料PO分析(自动)'!$B94,备料明细表!$J:$J,'备料PO分析(自动)'!$C94,备料明细表!$P:$P,'备料PO分析(自动)'!J$2)/COUNTIFS(备料明细表!$B:$B,'备料PO分析(自动)'!$B94,备料明细表!$J:$J,'备料PO分析(自动)'!$C94,备料明细表!$P:$P,'备料PO分析(自动)'!J$2),"")</f>
        <v/>
      </c>
      <c r="K94" s="14" t="str">
        <f>IFERROR(COUNTIFS(备料明细表!$B:$B,'备料PO分析(自动)'!$B94,备料明细表!$J:$J,'备料PO分析(自动)'!$C94,备料明细表!$P:$P,'备料PO分析(自动)'!K$2)/COUNTIFS(备料明细表!$B:$B,'备料PO分析(自动)'!$B94,备料明细表!$J:$J,'备料PO分析(自动)'!$C94,备料明细表!$P:$P,'备料PO分析(自动)'!K$2),"")</f>
        <v/>
      </c>
      <c r="L94" s="14" t="str">
        <f>IFERROR(COUNTIFS(备料明细表!$B:$B,'备料PO分析(自动)'!$B94,备料明细表!$J:$J,'备料PO分析(自动)'!$C94,备料明细表!$P:$P,'备料PO分析(自动)'!L$2)/COUNTIFS(备料明细表!$B:$B,'备料PO分析(自动)'!$B94,备料明细表!$J:$J,'备料PO分析(自动)'!$C94,备料明细表!$P:$P,'备料PO分析(自动)'!L$2),"")</f>
        <v/>
      </c>
      <c r="M94" s="12" t="e">
        <f>IF(B94="","",IF(VLOOKUP(B94,备料明细表!B:L,11,0)=0,"",VLOOKUP(B94,备料明细表!B:L,11,0)))</f>
        <v>#N/A</v>
      </c>
      <c r="N94" s="11" t="e">
        <f t="shared" ca="1" si="8"/>
        <v>#N/A</v>
      </c>
      <c r="O94" s="21" t="e">
        <f>IF(VLOOKUP(B94,备料明细表!B:M,12,0)&lt;&gt;"","已点料","未点料")</f>
        <v>#N/A</v>
      </c>
      <c r="P94" s="21" t="e">
        <f t="shared" si="6"/>
        <v>#N/A</v>
      </c>
    </row>
    <row r="95" spans="1:16" s="15" customFormat="1" ht="20.25" customHeight="1" x14ac:dyDescent="0.15">
      <c r="A95" s="21">
        <v>93</v>
      </c>
      <c r="B95" s="5" t="e">
        <f t="array" ref="B95">INDEX(备料明细表!$B$3:$B$11,MIN(IF(COUNTIF('备料PO分析(自动)'!$B$1:$B94,备料明细表!$B$3:$B$11),4^8,ROW($1:$499))))&amp;""</f>
        <v>#N/A</v>
      </c>
      <c r="C95" s="12" t="e">
        <f>IF(B95="","",VLOOKUP(B95,备料明细表!B:J,9,0))</f>
        <v>#N/A</v>
      </c>
      <c r="D95" s="14" t="e">
        <f>IF(C95="","",COUNTIF(备料明细表!J:J,'备料PO分析(自动)'!C95))</f>
        <v>#N/A</v>
      </c>
      <c r="E95" s="13" t="e">
        <f t="shared" si="5"/>
        <v>#N/A</v>
      </c>
      <c r="F95" s="14" t="e">
        <f t="shared" si="7"/>
        <v>#N/A</v>
      </c>
      <c r="G95" s="14" t="str">
        <f>IFERROR(COUNTIFS(备料明细表!$B:$B,'备料PO分析(自动)'!$B95,备料明细表!$J:$J,'备料PO分析(自动)'!$C95,备料明细表!$P:$P,'备料PO分析(自动)'!G$2)/COUNTIFS(备料明细表!$B:$B,'备料PO分析(自动)'!$B95,备料明细表!$J:$J,'备料PO分析(自动)'!$C95,备料明细表!$P:$P,'备料PO分析(自动)'!G$2),"")</f>
        <v/>
      </c>
      <c r="H95" s="14" t="str">
        <f>IFERROR(COUNTIFS(备料明细表!$B:$B,'备料PO分析(自动)'!$B95,备料明细表!$J:$J,'备料PO分析(自动)'!$C95,备料明细表!$P:$P,'备料PO分析(自动)'!H$2)/COUNTIFS(备料明细表!$B:$B,'备料PO分析(自动)'!$B95,备料明细表!$J:$J,'备料PO分析(自动)'!$C95,备料明细表!$P:$P,'备料PO分析(自动)'!H$2),"")</f>
        <v/>
      </c>
      <c r="I95" s="14" t="str">
        <f>IFERROR(COUNTIFS(备料明细表!$B:$B,'备料PO分析(自动)'!$B95,备料明细表!$J:$J,'备料PO分析(自动)'!$C95,备料明细表!$P:$P,'备料PO分析(自动)'!I$2)/COUNTIFS(备料明细表!$B:$B,'备料PO分析(自动)'!$B95,备料明细表!$J:$J,'备料PO分析(自动)'!$C95,备料明细表!$P:$P,'备料PO分析(自动)'!I$2),"")</f>
        <v/>
      </c>
      <c r="J95" s="14" t="str">
        <f>IFERROR(COUNTIFS(备料明细表!$B:$B,'备料PO分析(自动)'!$B95,备料明细表!$J:$J,'备料PO分析(自动)'!$C95,备料明细表!$P:$P,'备料PO分析(自动)'!J$2)/COUNTIFS(备料明细表!$B:$B,'备料PO分析(自动)'!$B95,备料明细表!$J:$J,'备料PO分析(自动)'!$C95,备料明细表!$P:$P,'备料PO分析(自动)'!J$2),"")</f>
        <v/>
      </c>
      <c r="K95" s="14" t="str">
        <f>IFERROR(COUNTIFS(备料明细表!$B:$B,'备料PO分析(自动)'!$B95,备料明细表!$J:$J,'备料PO分析(自动)'!$C95,备料明细表!$P:$P,'备料PO分析(自动)'!K$2)/COUNTIFS(备料明细表!$B:$B,'备料PO分析(自动)'!$B95,备料明细表!$J:$J,'备料PO分析(自动)'!$C95,备料明细表!$P:$P,'备料PO分析(自动)'!K$2),"")</f>
        <v/>
      </c>
      <c r="L95" s="14" t="str">
        <f>IFERROR(COUNTIFS(备料明细表!$B:$B,'备料PO分析(自动)'!$B95,备料明细表!$J:$J,'备料PO分析(自动)'!$C95,备料明细表!$P:$P,'备料PO分析(自动)'!L$2)/COUNTIFS(备料明细表!$B:$B,'备料PO分析(自动)'!$B95,备料明细表!$J:$J,'备料PO分析(自动)'!$C95,备料明细表!$P:$P,'备料PO分析(自动)'!L$2),"")</f>
        <v/>
      </c>
      <c r="M95" s="12" t="e">
        <f>IF(B95="","",IF(VLOOKUP(B95,备料明细表!B:L,11,0)=0,"",VLOOKUP(B95,备料明细表!B:L,11,0)))</f>
        <v>#N/A</v>
      </c>
      <c r="N95" s="11" t="e">
        <f t="shared" ca="1" si="8"/>
        <v>#N/A</v>
      </c>
      <c r="O95" s="21" t="e">
        <f>IF(VLOOKUP(B95,备料明细表!B:M,12,0)&lt;&gt;"","已点料","未点料")</f>
        <v>#N/A</v>
      </c>
      <c r="P95" s="21" t="e">
        <f t="shared" si="6"/>
        <v>#N/A</v>
      </c>
    </row>
    <row r="96" spans="1:16" s="15" customFormat="1" ht="20.25" customHeight="1" x14ac:dyDescent="0.15">
      <c r="A96" s="21">
        <v>94</v>
      </c>
      <c r="B96" s="5" t="e">
        <f t="array" ref="B96">INDEX(备料明细表!$B$3:$B$11,MIN(IF(COUNTIF('备料PO分析(自动)'!$B$1:$B95,备料明细表!$B$3:$B$11),4^8,ROW($1:$499))))&amp;""</f>
        <v>#N/A</v>
      </c>
      <c r="C96" s="12" t="e">
        <f>IF(B96="","",VLOOKUP(B96,备料明细表!B:J,9,0))</f>
        <v>#N/A</v>
      </c>
      <c r="D96" s="14" t="e">
        <f>IF(C96="","",COUNTIF(备料明细表!J:J,'备料PO分析(自动)'!C96))</f>
        <v>#N/A</v>
      </c>
      <c r="E96" s="13" t="e">
        <f t="shared" si="5"/>
        <v>#N/A</v>
      </c>
      <c r="F96" s="14" t="e">
        <f t="shared" si="7"/>
        <v>#N/A</v>
      </c>
      <c r="G96" s="14" t="str">
        <f>IFERROR(COUNTIFS(备料明细表!$B:$B,'备料PO分析(自动)'!$B96,备料明细表!$J:$J,'备料PO分析(自动)'!$C96,备料明细表!$P:$P,'备料PO分析(自动)'!G$2)/COUNTIFS(备料明细表!$B:$B,'备料PO分析(自动)'!$B96,备料明细表!$J:$J,'备料PO分析(自动)'!$C96,备料明细表!$P:$P,'备料PO分析(自动)'!G$2),"")</f>
        <v/>
      </c>
      <c r="H96" s="14" t="str">
        <f>IFERROR(COUNTIFS(备料明细表!$B:$B,'备料PO分析(自动)'!$B96,备料明细表!$J:$J,'备料PO分析(自动)'!$C96,备料明细表!$P:$P,'备料PO分析(自动)'!H$2)/COUNTIFS(备料明细表!$B:$B,'备料PO分析(自动)'!$B96,备料明细表!$J:$J,'备料PO分析(自动)'!$C96,备料明细表!$P:$P,'备料PO分析(自动)'!H$2),"")</f>
        <v/>
      </c>
      <c r="I96" s="14" t="str">
        <f>IFERROR(COUNTIFS(备料明细表!$B:$B,'备料PO分析(自动)'!$B96,备料明细表!$J:$J,'备料PO分析(自动)'!$C96,备料明细表!$P:$P,'备料PO分析(自动)'!I$2)/COUNTIFS(备料明细表!$B:$B,'备料PO分析(自动)'!$B96,备料明细表!$J:$J,'备料PO分析(自动)'!$C96,备料明细表!$P:$P,'备料PO分析(自动)'!I$2),"")</f>
        <v/>
      </c>
      <c r="J96" s="14" t="str">
        <f>IFERROR(COUNTIFS(备料明细表!$B:$B,'备料PO分析(自动)'!$B96,备料明细表!$J:$J,'备料PO分析(自动)'!$C96,备料明细表!$P:$P,'备料PO分析(自动)'!J$2)/COUNTIFS(备料明细表!$B:$B,'备料PO分析(自动)'!$B96,备料明细表!$J:$J,'备料PO分析(自动)'!$C96,备料明细表!$P:$P,'备料PO分析(自动)'!J$2),"")</f>
        <v/>
      </c>
      <c r="K96" s="14" t="str">
        <f>IFERROR(COUNTIFS(备料明细表!$B:$B,'备料PO分析(自动)'!$B96,备料明细表!$J:$J,'备料PO分析(自动)'!$C96,备料明细表!$P:$P,'备料PO分析(自动)'!K$2)/COUNTIFS(备料明细表!$B:$B,'备料PO分析(自动)'!$B96,备料明细表!$J:$J,'备料PO分析(自动)'!$C96,备料明细表!$P:$P,'备料PO分析(自动)'!K$2),"")</f>
        <v/>
      </c>
      <c r="L96" s="14" t="str">
        <f>IFERROR(COUNTIFS(备料明细表!$B:$B,'备料PO分析(自动)'!$B96,备料明细表!$J:$J,'备料PO分析(自动)'!$C96,备料明细表!$P:$P,'备料PO分析(自动)'!L$2)/COUNTIFS(备料明细表!$B:$B,'备料PO分析(自动)'!$B96,备料明细表!$J:$J,'备料PO分析(自动)'!$C96,备料明细表!$P:$P,'备料PO分析(自动)'!L$2),"")</f>
        <v/>
      </c>
      <c r="M96" s="12" t="e">
        <f>IF(B96="","",IF(VLOOKUP(B96,备料明细表!B:L,11,0)=0,"",VLOOKUP(B96,备料明细表!B:L,11,0)))</f>
        <v>#N/A</v>
      </c>
      <c r="N96" s="11" t="e">
        <f t="shared" ca="1" si="8"/>
        <v>#N/A</v>
      </c>
      <c r="O96" s="21" t="e">
        <f>IF(VLOOKUP(B96,备料明细表!B:M,12,0)&lt;&gt;"","已点料","未点料")</f>
        <v>#N/A</v>
      </c>
      <c r="P96" s="21" t="e">
        <f t="shared" si="6"/>
        <v>#N/A</v>
      </c>
    </row>
    <row r="97" spans="1:16" s="15" customFormat="1" ht="20.25" customHeight="1" x14ac:dyDescent="0.15">
      <c r="A97" s="21">
        <v>95</v>
      </c>
      <c r="B97" s="5" t="e">
        <f t="array" ref="B97">INDEX(备料明细表!$B$3:$B$11,MIN(IF(COUNTIF('备料PO分析(自动)'!$B$1:$B96,备料明细表!$B$3:$B$11),4^8,ROW($1:$499))))&amp;""</f>
        <v>#N/A</v>
      </c>
      <c r="C97" s="12" t="e">
        <f>IF(B97="","",VLOOKUP(B97,备料明细表!B:J,9,0))</f>
        <v>#N/A</v>
      </c>
      <c r="D97" s="14" t="e">
        <f>IF(C97="","",COUNTIF(备料明细表!J:J,'备料PO分析(自动)'!C97))</f>
        <v>#N/A</v>
      </c>
      <c r="E97" s="13" t="e">
        <f t="shared" si="5"/>
        <v>#N/A</v>
      </c>
      <c r="F97" s="14" t="e">
        <f t="shared" si="7"/>
        <v>#N/A</v>
      </c>
      <c r="G97" s="14" t="str">
        <f>IFERROR(COUNTIFS(备料明细表!$B:$B,'备料PO分析(自动)'!$B97,备料明细表!$J:$J,'备料PO分析(自动)'!$C97,备料明细表!$P:$P,'备料PO分析(自动)'!G$2)/COUNTIFS(备料明细表!$B:$B,'备料PO分析(自动)'!$B97,备料明细表!$J:$J,'备料PO分析(自动)'!$C97,备料明细表!$P:$P,'备料PO分析(自动)'!G$2),"")</f>
        <v/>
      </c>
      <c r="H97" s="14" t="str">
        <f>IFERROR(COUNTIFS(备料明细表!$B:$B,'备料PO分析(自动)'!$B97,备料明细表!$J:$J,'备料PO分析(自动)'!$C97,备料明细表!$P:$P,'备料PO分析(自动)'!H$2)/COUNTIFS(备料明细表!$B:$B,'备料PO分析(自动)'!$B97,备料明细表!$J:$J,'备料PO分析(自动)'!$C97,备料明细表!$P:$P,'备料PO分析(自动)'!H$2),"")</f>
        <v/>
      </c>
      <c r="I97" s="14" t="str">
        <f>IFERROR(COUNTIFS(备料明细表!$B:$B,'备料PO分析(自动)'!$B97,备料明细表!$J:$J,'备料PO分析(自动)'!$C97,备料明细表!$P:$P,'备料PO分析(自动)'!I$2)/COUNTIFS(备料明细表!$B:$B,'备料PO分析(自动)'!$B97,备料明细表!$J:$J,'备料PO分析(自动)'!$C97,备料明细表!$P:$P,'备料PO分析(自动)'!I$2),"")</f>
        <v/>
      </c>
      <c r="J97" s="14" t="str">
        <f>IFERROR(COUNTIFS(备料明细表!$B:$B,'备料PO分析(自动)'!$B97,备料明细表!$J:$J,'备料PO分析(自动)'!$C97,备料明细表!$P:$P,'备料PO分析(自动)'!J$2)/COUNTIFS(备料明细表!$B:$B,'备料PO分析(自动)'!$B97,备料明细表!$J:$J,'备料PO分析(自动)'!$C97,备料明细表!$P:$P,'备料PO分析(自动)'!J$2),"")</f>
        <v/>
      </c>
      <c r="K97" s="14" t="str">
        <f>IFERROR(COUNTIFS(备料明细表!$B:$B,'备料PO分析(自动)'!$B97,备料明细表!$J:$J,'备料PO分析(自动)'!$C97,备料明细表!$P:$P,'备料PO分析(自动)'!K$2)/COUNTIFS(备料明细表!$B:$B,'备料PO分析(自动)'!$B97,备料明细表!$J:$J,'备料PO分析(自动)'!$C97,备料明细表!$P:$P,'备料PO分析(自动)'!K$2),"")</f>
        <v/>
      </c>
      <c r="L97" s="14" t="str">
        <f>IFERROR(COUNTIFS(备料明细表!$B:$B,'备料PO分析(自动)'!$B97,备料明细表!$J:$J,'备料PO分析(自动)'!$C97,备料明细表!$P:$P,'备料PO分析(自动)'!L$2)/COUNTIFS(备料明细表!$B:$B,'备料PO分析(自动)'!$B97,备料明细表!$J:$J,'备料PO分析(自动)'!$C97,备料明细表!$P:$P,'备料PO分析(自动)'!L$2),"")</f>
        <v/>
      </c>
      <c r="M97" s="12" t="e">
        <f>IF(B97="","",IF(VLOOKUP(B97,备料明细表!B:L,11,0)=0,"",VLOOKUP(B97,备料明细表!B:L,11,0)))</f>
        <v>#N/A</v>
      </c>
      <c r="N97" s="11" t="e">
        <f t="shared" ca="1" si="8"/>
        <v>#N/A</v>
      </c>
      <c r="O97" s="21" t="e">
        <f>IF(VLOOKUP(B97,备料明细表!B:M,12,0)&lt;&gt;"","已点料","未点料")</f>
        <v>#N/A</v>
      </c>
      <c r="P97" s="21" t="e">
        <f t="shared" si="6"/>
        <v>#N/A</v>
      </c>
    </row>
    <row r="98" spans="1:16" s="15" customFormat="1" ht="20.25" customHeight="1" x14ac:dyDescent="0.15">
      <c r="A98" s="21">
        <v>96</v>
      </c>
      <c r="B98" s="5" t="e">
        <f t="array" ref="B98">INDEX(备料明细表!$B$3:$B$11,MIN(IF(COUNTIF('备料PO分析(自动)'!$B$1:$B97,备料明细表!$B$3:$B$11),4^8,ROW($1:$499))))&amp;""</f>
        <v>#N/A</v>
      </c>
      <c r="C98" s="12" t="e">
        <f>IF(B98="","",VLOOKUP(B98,备料明细表!B:J,9,0))</f>
        <v>#N/A</v>
      </c>
      <c r="D98" s="14" t="e">
        <f>IF(C98="","",COUNTIF(备料明细表!J:J,'备料PO分析(自动)'!C98))</f>
        <v>#N/A</v>
      </c>
      <c r="E98" s="13" t="e">
        <f t="shared" si="5"/>
        <v>#N/A</v>
      </c>
      <c r="F98" s="14" t="e">
        <f t="shared" si="7"/>
        <v>#N/A</v>
      </c>
      <c r="G98" s="14" t="str">
        <f>IFERROR(COUNTIFS(备料明细表!$B:$B,'备料PO分析(自动)'!$B98,备料明细表!$J:$J,'备料PO分析(自动)'!$C98,备料明细表!$P:$P,'备料PO分析(自动)'!G$2)/COUNTIFS(备料明细表!$B:$B,'备料PO分析(自动)'!$B98,备料明细表!$J:$J,'备料PO分析(自动)'!$C98,备料明细表!$P:$P,'备料PO分析(自动)'!G$2),"")</f>
        <v/>
      </c>
      <c r="H98" s="14" t="str">
        <f>IFERROR(COUNTIFS(备料明细表!$B:$B,'备料PO分析(自动)'!$B98,备料明细表!$J:$J,'备料PO分析(自动)'!$C98,备料明细表!$P:$P,'备料PO分析(自动)'!H$2)/COUNTIFS(备料明细表!$B:$B,'备料PO分析(自动)'!$B98,备料明细表!$J:$J,'备料PO分析(自动)'!$C98,备料明细表!$P:$P,'备料PO分析(自动)'!H$2),"")</f>
        <v/>
      </c>
      <c r="I98" s="14" t="str">
        <f>IFERROR(COUNTIFS(备料明细表!$B:$B,'备料PO分析(自动)'!$B98,备料明细表!$J:$J,'备料PO分析(自动)'!$C98,备料明细表!$P:$P,'备料PO分析(自动)'!I$2)/COUNTIFS(备料明细表!$B:$B,'备料PO分析(自动)'!$B98,备料明细表!$J:$J,'备料PO分析(自动)'!$C98,备料明细表!$P:$P,'备料PO分析(自动)'!I$2),"")</f>
        <v/>
      </c>
      <c r="J98" s="14" t="str">
        <f>IFERROR(COUNTIFS(备料明细表!$B:$B,'备料PO分析(自动)'!$B98,备料明细表!$J:$J,'备料PO分析(自动)'!$C98,备料明细表!$P:$P,'备料PO分析(自动)'!J$2)/COUNTIFS(备料明细表!$B:$B,'备料PO分析(自动)'!$B98,备料明细表!$J:$J,'备料PO分析(自动)'!$C98,备料明细表!$P:$P,'备料PO分析(自动)'!J$2),"")</f>
        <v/>
      </c>
      <c r="K98" s="14" t="str">
        <f>IFERROR(COUNTIFS(备料明细表!$B:$B,'备料PO分析(自动)'!$B98,备料明细表!$J:$J,'备料PO分析(自动)'!$C98,备料明细表!$P:$P,'备料PO分析(自动)'!K$2)/COUNTIFS(备料明细表!$B:$B,'备料PO分析(自动)'!$B98,备料明细表!$J:$J,'备料PO分析(自动)'!$C98,备料明细表!$P:$P,'备料PO分析(自动)'!K$2),"")</f>
        <v/>
      </c>
      <c r="L98" s="14" t="str">
        <f>IFERROR(COUNTIFS(备料明细表!$B:$B,'备料PO分析(自动)'!$B98,备料明细表!$J:$J,'备料PO分析(自动)'!$C98,备料明细表!$P:$P,'备料PO分析(自动)'!L$2)/COUNTIFS(备料明细表!$B:$B,'备料PO分析(自动)'!$B98,备料明细表!$J:$J,'备料PO分析(自动)'!$C98,备料明细表!$P:$P,'备料PO分析(自动)'!L$2),"")</f>
        <v/>
      </c>
      <c r="M98" s="12" t="e">
        <f>IF(B98="","",IF(VLOOKUP(B98,备料明细表!B:L,11,0)=0,"",VLOOKUP(B98,备料明细表!B:L,11,0)))</f>
        <v>#N/A</v>
      </c>
      <c r="N98" s="11" t="e">
        <f t="shared" ca="1" si="8"/>
        <v>#N/A</v>
      </c>
      <c r="O98" s="21" t="e">
        <f>IF(VLOOKUP(B98,备料明细表!B:M,12,0)&lt;&gt;"","已点料","未点料")</f>
        <v>#N/A</v>
      </c>
      <c r="P98" s="21" t="e">
        <f t="shared" si="6"/>
        <v>#N/A</v>
      </c>
    </row>
    <row r="99" spans="1:16" s="15" customFormat="1" ht="20.25" customHeight="1" x14ac:dyDescent="0.15">
      <c r="A99" s="21">
        <v>97</v>
      </c>
      <c r="B99" s="5" t="e">
        <f t="array" ref="B99">INDEX(备料明细表!$B$3:$B$11,MIN(IF(COUNTIF('备料PO分析(自动)'!$B$1:$B98,备料明细表!$B$3:$B$11),4^8,ROW($1:$499))))&amp;""</f>
        <v>#N/A</v>
      </c>
      <c r="C99" s="12" t="e">
        <f>IF(B99="","",VLOOKUP(B99,备料明细表!B:J,9,0))</f>
        <v>#N/A</v>
      </c>
      <c r="D99" s="14" t="e">
        <f>IF(C99="","",COUNTIF(备料明细表!J:J,'备料PO分析(自动)'!C99))</f>
        <v>#N/A</v>
      </c>
      <c r="E99" s="13" t="e">
        <f t="shared" si="5"/>
        <v>#N/A</v>
      </c>
      <c r="F99" s="14" t="e">
        <f t="shared" si="7"/>
        <v>#N/A</v>
      </c>
      <c r="G99" s="14" t="str">
        <f>IFERROR(COUNTIFS(备料明细表!$B:$B,'备料PO分析(自动)'!$B99,备料明细表!$J:$J,'备料PO分析(自动)'!$C99,备料明细表!$P:$P,'备料PO分析(自动)'!G$2)/COUNTIFS(备料明细表!$B:$B,'备料PO分析(自动)'!$B99,备料明细表!$J:$J,'备料PO分析(自动)'!$C99,备料明细表!$P:$P,'备料PO分析(自动)'!G$2),"")</f>
        <v/>
      </c>
      <c r="H99" s="14" t="str">
        <f>IFERROR(COUNTIFS(备料明细表!$B:$B,'备料PO分析(自动)'!$B99,备料明细表!$J:$J,'备料PO分析(自动)'!$C99,备料明细表!$P:$P,'备料PO分析(自动)'!H$2)/COUNTIFS(备料明细表!$B:$B,'备料PO分析(自动)'!$B99,备料明细表!$J:$J,'备料PO分析(自动)'!$C99,备料明细表!$P:$P,'备料PO分析(自动)'!H$2),"")</f>
        <v/>
      </c>
      <c r="I99" s="14" t="str">
        <f>IFERROR(COUNTIFS(备料明细表!$B:$B,'备料PO分析(自动)'!$B99,备料明细表!$J:$J,'备料PO分析(自动)'!$C99,备料明细表!$P:$P,'备料PO分析(自动)'!I$2)/COUNTIFS(备料明细表!$B:$B,'备料PO分析(自动)'!$B99,备料明细表!$J:$J,'备料PO分析(自动)'!$C99,备料明细表!$P:$P,'备料PO分析(自动)'!I$2),"")</f>
        <v/>
      </c>
      <c r="J99" s="14" t="str">
        <f>IFERROR(COUNTIFS(备料明细表!$B:$B,'备料PO分析(自动)'!$B99,备料明细表!$J:$J,'备料PO分析(自动)'!$C99,备料明细表!$P:$P,'备料PO分析(自动)'!J$2)/COUNTIFS(备料明细表!$B:$B,'备料PO分析(自动)'!$B99,备料明细表!$J:$J,'备料PO分析(自动)'!$C99,备料明细表!$P:$P,'备料PO分析(自动)'!J$2),"")</f>
        <v/>
      </c>
      <c r="K99" s="14" t="str">
        <f>IFERROR(COUNTIFS(备料明细表!$B:$B,'备料PO分析(自动)'!$B99,备料明细表!$J:$J,'备料PO分析(自动)'!$C99,备料明细表!$P:$P,'备料PO分析(自动)'!K$2)/COUNTIFS(备料明细表!$B:$B,'备料PO分析(自动)'!$B99,备料明细表!$J:$J,'备料PO分析(自动)'!$C99,备料明细表!$P:$P,'备料PO分析(自动)'!K$2),"")</f>
        <v/>
      </c>
      <c r="L99" s="14" t="str">
        <f>IFERROR(COUNTIFS(备料明细表!$B:$B,'备料PO分析(自动)'!$B99,备料明细表!$J:$J,'备料PO分析(自动)'!$C99,备料明细表!$P:$P,'备料PO分析(自动)'!L$2)/COUNTIFS(备料明细表!$B:$B,'备料PO分析(自动)'!$B99,备料明细表!$J:$J,'备料PO分析(自动)'!$C99,备料明细表!$P:$P,'备料PO分析(自动)'!L$2),"")</f>
        <v/>
      </c>
      <c r="M99" s="12" t="e">
        <f>IF(B99="","",IF(VLOOKUP(B99,备料明细表!B:L,11,0)=0,"",VLOOKUP(B99,备料明细表!B:L,11,0)))</f>
        <v>#N/A</v>
      </c>
      <c r="N99" s="11" t="e">
        <f t="shared" ca="1" si="8"/>
        <v>#N/A</v>
      </c>
      <c r="O99" s="21" t="e">
        <f>IF(VLOOKUP(B99,备料明细表!B:M,12,0)&lt;&gt;"","已点料","未点料")</f>
        <v>#N/A</v>
      </c>
      <c r="P99" s="21" t="e">
        <f t="shared" ref="P99:P130" si="9">IF(B99="","",MONTH(C99)&amp;"月")</f>
        <v>#N/A</v>
      </c>
    </row>
    <row r="100" spans="1:16" s="15" customFormat="1" ht="20.25" customHeight="1" x14ac:dyDescent="0.15">
      <c r="A100" s="21">
        <v>98</v>
      </c>
      <c r="B100" s="5" t="e">
        <f t="array" ref="B100">INDEX(备料明细表!$B$3:$B$11,MIN(IF(COUNTIF('备料PO分析(自动)'!$B$1:$B99,备料明细表!$B$3:$B$11),4^8,ROW($1:$499))))&amp;""</f>
        <v>#N/A</v>
      </c>
      <c r="C100" s="12" t="e">
        <f>IF(B100="","",VLOOKUP(B100,备料明细表!B:J,9,0))</f>
        <v>#N/A</v>
      </c>
      <c r="D100" s="14" t="e">
        <f>IF(C100="","",COUNTIF(备料明细表!J:J,'备料PO分析(自动)'!C100))</f>
        <v>#N/A</v>
      </c>
      <c r="E100" s="13" t="e">
        <f t="shared" si="5"/>
        <v>#N/A</v>
      </c>
      <c r="F100" s="14" t="e">
        <f t="shared" si="7"/>
        <v>#N/A</v>
      </c>
      <c r="G100" s="14" t="str">
        <f>IFERROR(COUNTIFS(备料明细表!$B:$B,'备料PO分析(自动)'!$B100,备料明细表!$J:$J,'备料PO分析(自动)'!$C100,备料明细表!$P:$P,'备料PO分析(自动)'!G$2)/COUNTIFS(备料明细表!$B:$B,'备料PO分析(自动)'!$B100,备料明细表!$J:$J,'备料PO分析(自动)'!$C100,备料明细表!$P:$P,'备料PO分析(自动)'!G$2),"")</f>
        <v/>
      </c>
      <c r="H100" s="14" t="str">
        <f>IFERROR(COUNTIFS(备料明细表!$B:$B,'备料PO分析(自动)'!$B100,备料明细表!$J:$J,'备料PO分析(自动)'!$C100,备料明细表!$P:$P,'备料PO分析(自动)'!H$2)/COUNTIFS(备料明细表!$B:$B,'备料PO分析(自动)'!$B100,备料明细表!$J:$J,'备料PO分析(自动)'!$C100,备料明细表!$P:$P,'备料PO分析(自动)'!H$2),"")</f>
        <v/>
      </c>
      <c r="I100" s="14" t="str">
        <f>IFERROR(COUNTIFS(备料明细表!$B:$B,'备料PO分析(自动)'!$B100,备料明细表!$J:$J,'备料PO分析(自动)'!$C100,备料明细表!$P:$P,'备料PO分析(自动)'!I$2)/COUNTIFS(备料明细表!$B:$B,'备料PO分析(自动)'!$B100,备料明细表!$J:$J,'备料PO分析(自动)'!$C100,备料明细表!$P:$P,'备料PO分析(自动)'!I$2),"")</f>
        <v/>
      </c>
      <c r="J100" s="14" t="str">
        <f>IFERROR(COUNTIFS(备料明细表!$B:$B,'备料PO分析(自动)'!$B100,备料明细表!$J:$J,'备料PO分析(自动)'!$C100,备料明细表!$P:$P,'备料PO分析(自动)'!J$2)/COUNTIFS(备料明细表!$B:$B,'备料PO分析(自动)'!$B100,备料明细表!$J:$J,'备料PO分析(自动)'!$C100,备料明细表!$P:$P,'备料PO分析(自动)'!J$2),"")</f>
        <v/>
      </c>
      <c r="K100" s="14" t="str">
        <f>IFERROR(COUNTIFS(备料明细表!$B:$B,'备料PO分析(自动)'!$B100,备料明细表!$J:$J,'备料PO分析(自动)'!$C100,备料明细表!$P:$P,'备料PO分析(自动)'!K$2)/COUNTIFS(备料明细表!$B:$B,'备料PO分析(自动)'!$B100,备料明细表!$J:$J,'备料PO分析(自动)'!$C100,备料明细表!$P:$P,'备料PO分析(自动)'!K$2),"")</f>
        <v/>
      </c>
      <c r="L100" s="14" t="str">
        <f>IFERROR(COUNTIFS(备料明细表!$B:$B,'备料PO分析(自动)'!$B100,备料明细表!$J:$J,'备料PO分析(自动)'!$C100,备料明细表!$P:$P,'备料PO分析(自动)'!L$2)/COUNTIFS(备料明细表!$B:$B,'备料PO分析(自动)'!$B100,备料明细表!$J:$J,'备料PO分析(自动)'!$C100,备料明细表!$P:$P,'备料PO分析(自动)'!L$2),"")</f>
        <v/>
      </c>
      <c r="M100" s="12" t="e">
        <f>IF(B100="","",IF(VLOOKUP(B100,备料明细表!B:L,11,0)=0,"",VLOOKUP(B100,备料明细表!B:L,11,0)))</f>
        <v>#N/A</v>
      </c>
      <c r="N100" s="11" t="e">
        <f t="shared" ca="1" si="8"/>
        <v>#N/A</v>
      </c>
      <c r="O100" s="21" t="e">
        <f>IF(VLOOKUP(B100,备料明细表!B:M,12,0)&lt;&gt;"","已点料","未点料")</f>
        <v>#N/A</v>
      </c>
      <c r="P100" s="21" t="e">
        <f t="shared" si="9"/>
        <v>#N/A</v>
      </c>
    </row>
    <row r="101" spans="1:16" s="15" customFormat="1" ht="20.25" customHeight="1" x14ac:dyDescent="0.15">
      <c r="A101" s="21">
        <v>99</v>
      </c>
      <c r="B101" s="5" t="e">
        <f t="array" ref="B101">INDEX(备料明细表!$B$3:$B$11,MIN(IF(COUNTIF('备料PO分析(自动)'!$B$1:$B100,备料明细表!$B$3:$B$11),4^8,ROW($1:$499))))&amp;""</f>
        <v>#N/A</v>
      </c>
      <c r="C101" s="12" t="e">
        <f>IF(B101="","",VLOOKUP(B101,备料明细表!B:J,9,0))</f>
        <v>#N/A</v>
      </c>
      <c r="D101" s="14" t="e">
        <f>IF(C101="","",COUNTIF(备料明细表!J:J,'备料PO分析(自动)'!C101))</f>
        <v>#N/A</v>
      </c>
      <c r="E101" s="13" t="e">
        <f t="shared" si="5"/>
        <v>#N/A</v>
      </c>
      <c r="F101" s="14" t="e">
        <f t="shared" si="7"/>
        <v>#N/A</v>
      </c>
      <c r="G101" s="14" t="str">
        <f>IFERROR(COUNTIFS(备料明细表!$B:$B,'备料PO分析(自动)'!$B101,备料明细表!$J:$J,'备料PO分析(自动)'!$C101,备料明细表!$P:$P,'备料PO分析(自动)'!G$2)/COUNTIFS(备料明细表!$B:$B,'备料PO分析(自动)'!$B101,备料明细表!$J:$J,'备料PO分析(自动)'!$C101,备料明细表!$P:$P,'备料PO分析(自动)'!G$2),"")</f>
        <v/>
      </c>
      <c r="H101" s="14" t="str">
        <f>IFERROR(COUNTIFS(备料明细表!$B:$B,'备料PO分析(自动)'!$B101,备料明细表!$J:$J,'备料PO分析(自动)'!$C101,备料明细表!$P:$P,'备料PO分析(自动)'!H$2)/COUNTIFS(备料明细表!$B:$B,'备料PO分析(自动)'!$B101,备料明细表!$J:$J,'备料PO分析(自动)'!$C101,备料明细表!$P:$P,'备料PO分析(自动)'!H$2),"")</f>
        <v/>
      </c>
      <c r="I101" s="14" t="str">
        <f>IFERROR(COUNTIFS(备料明细表!$B:$B,'备料PO分析(自动)'!$B101,备料明细表!$J:$J,'备料PO分析(自动)'!$C101,备料明细表!$P:$P,'备料PO分析(自动)'!I$2)/COUNTIFS(备料明细表!$B:$B,'备料PO分析(自动)'!$B101,备料明细表!$J:$J,'备料PO分析(自动)'!$C101,备料明细表!$P:$P,'备料PO分析(自动)'!I$2),"")</f>
        <v/>
      </c>
      <c r="J101" s="14" t="str">
        <f>IFERROR(COUNTIFS(备料明细表!$B:$B,'备料PO分析(自动)'!$B101,备料明细表!$J:$J,'备料PO分析(自动)'!$C101,备料明细表!$P:$P,'备料PO分析(自动)'!J$2)/COUNTIFS(备料明细表!$B:$B,'备料PO分析(自动)'!$B101,备料明细表!$J:$J,'备料PO分析(自动)'!$C101,备料明细表!$P:$P,'备料PO分析(自动)'!J$2),"")</f>
        <v/>
      </c>
      <c r="K101" s="14" t="str">
        <f>IFERROR(COUNTIFS(备料明细表!$B:$B,'备料PO分析(自动)'!$B101,备料明细表!$J:$J,'备料PO分析(自动)'!$C101,备料明细表!$P:$P,'备料PO分析(自动)'!K$2)/COUNTIFS(备料明细表!$B:$B,'备料PO分析(自动)'!$B101,备料明细表!$J:$J,'备料PO分析(自动)'!$C101,备料明细表!$P:$P,'备料PO分析(自动)'!K$2),"")</f>
        <v/>
      </c>
      <c r="L101" s="14" t="str">
        <f>IFERROR(COUNTIFS(备料明细表!$B:$B,'备料PO分析(自动)'!$B101,备料明细表!$J:$J,'备料PO分析(自动)'!$C101,备料明细表!$P:$P,'备料PO分析(自动)'!L$2)/COUNTIFS(备料明细表!$B:$B,'备料PO分析(自动)'!$B101,备料明细表!$J:$J,'备料PO分析(自动)'!$C101,备料明细表!$P:$P,'备料PO分析(自动)'!L$2),"")</f>
        <v/>
      </c>
      <c r="M101" s="12" t="e">
        <f>IF(B101="","",IF(VLOOKUP(B101,备料明细表!B:L,11,0)=0,"",VLOOKUP(B101,备料明细表!B:L,11,0)))</f>
        <v>#N/A</v>
      </c>
      <c r="N101" s="11" t="e">
        <f t="shared" ca="1" si="8"/>
        <v>#N/A</v>
      </c>
      <c r="O101" s="21" t="e">
        <f>IF(VLOOKUP(B101,备料明细表!B:M,12,0)&lt;&gt;"","已点料","未点料")</f>
        <v>#N/A</v>
      </c>
      <c r="P101" s="21" t="e">
        <f t="shared" si="9"/>
        <v>#N/A</v>
      </c>
    </row>
    <row r="102" spans="1:16" s="15" customFormat="1" ht="20.25" customHeight="1" x14ac:dyDescent="0.15">
      <c r="A102" s="21">
        <v>100</v>
      </c>
      <c r="B102" s="5" t="e">
        <f t="array" ref="B102">INDEX(备料明细表!$B$3:$B$11,MIN(IF(COUNTIF('备料PO分析(自动)'!$B$1:$B101,备料明细表!$B$3:$B$11),4^8,ROW($1:$499))))&amp;""</f>
        <v>#N/A</v>
      </c>
      <c r="C102" s="12" t="e">
        <f>IF(B102="","",VLOOKUP(B102,备料明细表!B:J,9,0))</f>
        <v>#N/A</v>
      </c>
      <c r="D102" s="14" t="e">
        <f>IF(C102="","",COUNTIF(备料明细表!J:J,'备料PO分析(自动)'!C102))</f>
        <v>#N/A</v>
      </c>
      <c r="E102" s="13" t="e">
        <f t="shared" si="5"/>
        <v>#N/A</v>
      </c>
      <c r="F102" s="14" t="e">
        <f t="shared" si="7"/>
        <v>#N/A</v>
      </c>
      <c r="G102" s="14" t="str">
        <f>IFERROR(COUNTIFS(备料明细表!$B:$B,'备料PO分析(自动)'!$B102,备料明细表!$J:$J,'备料PO分析(自动)'!$C102,备料明细表!$P:$P,'备料PO分析(自动)'!G$2)/COUNTIFS(备料明细表!$B:$B,'备料PO分析(自动)'!$B102,备料明细表!$J:$J,'备料PO分析(自动)'!$C102,备料明细表!$P:$P,'备料PO分析(自动)'!G$2),"")</f>
        <v/>
      </c>
      <c r="H102" s="14" t="str">
        <f>IFERROR(COUNTIFS(备料明细表!$B:$B,'备料PO分析(自动)'!$B102,备料明细表!$J:$J,'备料PO分析(自动)'!$C102,备料明细表!$P:$P,'备料PO分析(自动)'!H$2)/COUNTIFS(备料明细表!$B:$B,'备料PO分析(自动)'!$B102,备料明细表!$J:$J,'备料PO分析(自动)'!$C102,备料明细表!$P:$P,'备料PO分析(自动)'!H$2),"")</f>
        <v/>
      </c>
      <c r="I102" s="14" t="str">
        <f>IFERROR(COUNTIFS(备料明细表!$B:$B,'备料PO分析(自动)'!$B102,备料明细表!$J:$J,'备料PO分析(自动)'!$C102,备料明细表!$P:$P,'备料PO分析(自动)'!I$2)/COUNTIFS(备料明细表!$B:$B,'备料PO分析(自动)'!$B102,备料明细表!$J:$J,'备料PO分析(自动)'!$C102,备料明细表!$P:$P,'备料PO分析(自动)'!I$2),"")</f>
        <v/>
      </c>
      <c r="J102" s="14" t="str">
        <f>IFERROR(COUNTIFS(备料明细表!$B:$B,'备料PO分析(自动)'!$B102,备料明细表!$J:$J,'备料PO分析(自动)'!$C102,备料明细表!$P:$P,'备料PO分析(自动)'!J$2)/COUNTIFS(备料明细表!$B:$B,'备料PO分析(自动)'!$B102,备料明细表!$J:$J,'备料PO分析(自动)'!$C102,备料明细表!$P:$P,'备料PO分析(自动)'!J$2),"")</f>
        <v/>
      </c>
      <c r="K102" s="14" t="str">
        <f>IFERROR(COUNTIFS(备料明细表!$B:$B,'备料PO分析(自动)'!$B102,备料明细表!$J:$J,'备料PO分析(自动)'!$C102,备料明细表!$P:$P,'备料PO分析(自动)'!K$2)/COUNTIFS(备料明细表!$B:$B,'备料PO分析(自动)'!$B102,备料明细表!$J:$J,'备料PO分析(自动)'!$C102,备料明细表!$P:$P,'备料PO分析(自动)'!K$2),"")</f>
        <v/>
      </c>
      <c r="L102" s="14" t="str">
        <f>IFERROR(COUNTIFS(备料明细表!$B:$B,'备料PO分析(自动)'!$B102,备料明细表!$J:$J,'备料PO分析(自动)'!$C102,备料明细表!$P:$P,'备料PO分析(自动)'!L$2)/COUNTIFS(备料明细表!$B:$B,'备料PO分析(自动)'!$B102,备料明细表!$J:$J,'备料PO分析(自动)'!$C102,备料明细表!$P:$P,'备料PO分析(自动)'!L$2),"")</f>
        <v/>
      </c>
      <c r="M102" s="12" t="e">
        <f>IF(B102="","",IF(VLOOKUP(B102,备料明细表!B:L,11,0)=0,"",VLOOKUP(B102,备料明细表!B:L,11,0)))</f>
        <v>#N/A</v>
      </c>
      <c r="N102" s="11" t="e">
        <f t="shared" ca="1" si="8"/>
        <v>#N/A</v>
      </c>
      <c r="O102" s="21" t="e">
        <f>IF(VLOOKUP(B102,备料明细表!B:M,12,0)&lt;&gt;"","已点料","未点料")</f>
        <v>#N/A</v>
      </c>
      <c r="P102" s="21" t="e">
        <f t="shared" si="9"/>
        <v>#N/A</v>
      </c>
    </row>
    <row r="103" spans="1:16" s="15" customFormat="1" ht="20.25" customHeight="1" x14ac:dyDescent="0.15">
      <c r="A103" s="21">
        <v>101</v>
      </c>
      <c r="B103" s="5" t="e">
        <f t="array" ref="B103">INDEX(备料明细表!$B$3:$B$11,MIN(IF(COUNTIF('备料PO分析(自动)'!$B$1:$B102,备料明细表!$B$3:$B$11),4^8,ROW($1:$499))))&amp;""</f>
        <v>#N/A</v>
      </c>
      <c r="C103" s="12" t="e">
        <f>IF(B103="","",VLOOKUP(B103,备料明细表!B:J,9,0))</f>
        <v>#N/A</v>
      </c>
      <c r="D103" s="14" t="e">
        <f>IF(C103="","",COUNTIF(备料明细表!J:J,'备料PO分析(自动)'!C103))</f>
        <v>#N/A</v>
      </c>
      <c r="E103" s="13" t="e">
        <f t="shared" ref="E103:E120" si="10">IF(C103="","",WEEKDAY(C103))</f>
        <v>#N/A</v>
      </c>
      <c r="F103" s="14" t="e">
        <f t="shared" ref="F103:F120" si="11">IF(C103="","",COUNTIF(C:C,C103))</f>
        <v>#N/A</v>
      </c>
      <c r="G103" s="14" t="str">
        <f>IFERROR(COUNTIFS(备料明细表!$B:$B,'备料PO分析(自动)'!$B103,备料明细表!$J:$J,'备料PO分析(自动)'!$C103,备料明细表!$P:$P,'备料PO分析(自动)'!G$2)/COUNTIFS(备料明细表!$B:$B,'备料PO分析(自动)'!$B103,备料明细表!$J:$J,'备料PO分析(自动)'!$C103,备料明细表!$P:$P,'备料PO分析(自动)'!G$2),"")</f>
        <v/>
      </c>
      <c r="H103" s="14" t="str">
        <f>IFERROR(COUNTIFS(备料明细表!$B:$B,'备料PO分析(自动)'!$B103,备料明细表!$J:$J,'备料PO分析(自动)'!$C103,备料明细表!$P:$P,'备料PO分析(自动)'!H$2)/COUNTIFS(备料明细表!$B:$B,'备料PO分析(自动)'!$B103,备料明细表!$J:$J,'备料PO分析(自动)'!$C103,备料明细表!$P:$P,'备料PO分析(自动)'!H$2),"")</f>
        <v/>
      </c>
      <c r="I103" s="14" t="str">
        <f>IFERROR(COUNTIFS(备料明细表!$B:$B,'备料PO分析(自动)'!$B103,备料明细表!$J:$J,'备料PO分析(自动)'!$C103,备料明细表!$P:$P,'备料PO分析(自动)'!I$2)/COUNTIFS(备料明细表!$B:$B,'备料PO分析(自动)'!$B103,备料明细表!$J:$J,'备料PO分析(自动)'!$C103,备料明细表!$P:$P,'备料PO分析(自动)'!I$2),"")</f>
        <v/>
      </c>
      <c r="J103" s="14" t="str">
        <f>IFERROR(COUNTIFS(备料明细表!$B:$B,'备料PO分析(自动)'!$B103,备料明细表!$J:$J,'备料PO分析(自动)'!$C103,备料明细表!$P:$P,'备料PO分析(自动)'!J$2)/COUNTIFS(备料明细表!$B:$B,'备料PO分析(自动)'!$B103,备料明细表!$J:$J,'备料PO分析(自动)'!$C103,备料明细表!$P:$P,'备料PO分析(自动)'!J$2),"")</f>
        <v/>
      </c>
      <c r="K103" s="14" t="str">
        <f>IFERROR(COUNTIFS(备料明细表!$B:$B,'备料PO分析(自动)'!$B103,备料明细表!$J:$J,'备料PO分析(自动)'!$C103,备料明细表!$P:$P,'备料PO分析(自动)'!K$2)/COUNTIFS(备料明细表!$B:$B,'备料PO分析(自动)'!$B103,备料明细表!$J:$J,'备料PO分析(自动)'!$C103,备料明细表!$P:$P,'备料PO分析(自动)'!K$2),"")</f>
        <v/>
      </c>
      <c r="L103" s="14" t="str">
        <f>IFERROR(COUNTIFS(备料明细表!$B:$B,'备料PO分析(自动)'!$B103,备料明细表!$J:$J,'备料PO分析(自动)'!$C103,备料明细表!$P:$P,'备料PO分析(自动)'!L$2)/COUNTIFS(备料明细表!$B:$B,'备料PO分析(自动)'!$B103,备料明细表!$J:$J,'备料PO分析(自动)'!$C103,备料明细表!$P:$P,'备料PO分析(自动)'!L$2),"")</f>
        <v/>
      </c>
      <c r="M103" s="12" t="e">
        <f>IF(B103="","",IF(VLOOKUP(B103,备料明细表!B:L,11,0)=0,"",VLOOKUP(B103,备料明细表!B:L,11,0)))</f>
        <v>#N/A</v>
      </c>
      <c r="N103" s="11" t="e">
        <f t="shared" ca="1" si="8"/>
        <v>#N/A</v>
      </c>
      <c r="O103" s="21" t="e">
        <f>IF(VLOOKUP(B103,备料明细表!B:M,12,0)&lt;&gt;"","已点料","未点料")</f>
        <v>#N/A</v>
      </c>
      <c r="P103" s="21" t="e">
        <f t="shared" si="9"/>
        <v>#N/A</v>
      </c>
    </row>
    <row r="104" spans="1:16" s="15" customFormat="1" ht="20.25" customHeight="1" x14ac:dyDescent="0.15">
      <c r="A104" s="21">
        <v>102</v>
      </c>
      <c r="B104" s="5" t="e">
        <f t="array" ref="B104">INDEX(备料明细表!$B$3:$B$11,MIN(IF(COUNTIF('备料PO分析(自动)'!$B$1:$B103,备料明细表!$B$3:$B$11),4^8,ROW($1:$499))))&amp;""</f>
        <v>#N/A</v>
      </c>
      <c r="C104" s="12" t="e">
        <f>IF(B104="","",VLOOKUP(B104,备料明细表!B:J,9,0))</f>
        <v>#N/A</v>
      </c>
      <c r="D104" s="14" t="e">
        <f>IF(C104="","",COUNTIF(备料明细表!J:J,'备料PO分析(自动)'!C104))</f>
        <v>#N/A</v>
      </c>
      <c r="E104" s="13" t="e">
        <f t="shared" si="10"/>
        <v>#N/A</v>
      </c>
      <c r="F104" s="14" t="e">
        <f t="shared" si="11"/>
        <v>#N/A</v>
      </c>
      <c r="G104" s="14" t="str">
        <f>IFERROR(COUNTIFS(备料明细表!$B:$B,'备料PO分析(自动)'!$B104,备料明细表!$J:$J,'备料PO分析(自动)'!$C104,备料明细表!$P:$P,'备料PO分析(自动)'!G$2)/COUNTIFS(备料明细表!$B:$B,'备料PO分析(自动)'!$B104,备料明细表!$J:$J,'备料PO分析(自动)'!$C104,备料明细表!$P:$P,'备料PO分析(自动)'!G$2),"")</f>
        <v/>
      </c>
      <c r="H104" s="14" t="str">
        <f>IFERROR(COUNTIFS(备料明细表!$B:$B,'备料PO分析(自动)'!$B104,备料明细表!$J:$J,'备料PO分析(自动)'!$C104,备料明细表!$P:$P,'备料PO分析(自动)'!H$2)/COUNTIFS(备料明细表!$B:$B,'备料PO分析(自动)'!$B104,备料明细表!$J:$J,'备料PO分析(自动)'!$C104,备料明细表!$P:$P,'备料PO分析(自动)'!H$2),"")</f>
        <v/>
      </c>
      <c r="I104" s="14" t="str">
        <f>IFERROR(COUNTIFS(备料明细表!$B:$B,'备料PO分析(自动)'!$B104,备料明细表!$J:$J,'备料PO分析(自动)'!$C104,备料明细表!$P:$P,'备料PO分析(自动)'!I$2)/COUNTIFS(备料明细表!$B:$B,'备料PO分析(自动)'!$B104,备料明细表!$J:$J,'备料PO分析(自动)'!$C104,备料明细表!$P:$P,'备料PO分析(自动)'!I$2),"")</f>
        <v/>
      </c>
      <c r="J104" s="14" t="str">
        <f>IFERROR(COUNTIFS(备料明细表!$B:$B,'备料PO分析(自动)'!$B104,备料明细表!$J:$J,'备料PO分析(自动)'!$C104,备料明细表!$P:$P,'备料PO分析(自动)'!J$2)/COUNTIFS(备料明细表!$B:$B,'备料PO分析(自动)'!$B104,备料明细表!$J:$J,'备料PO分析(自动)'!$C104,备料明细表!$P:$P,'备料PO分析(自动)'!J$2),"")</f>
        <v/>
      </c>
      <c r="K104" s="14" t="str">
        <f>IFERROR(COUNTIFS(备料明细表!$B:$B,'备料PO分析(自动)'!$B104,备料明细表!$J:$J,'备料PO分析(自动)'!$C104,备料明细表!$P:$P,'备料PO分析(自动)'!K$2)/COUNTIFS(备料明细表!$B:$B,'备料PO分析(自动)'!$B104,备料明细表!$J:$J,'备料PO分析(自动)'!$C104,备料明细表!$P:$P,'备料PO分析(自动)'!K$2),"")</f>
        <v/>
      </c>
      <c r="L104" s="14" t="str">
        <f>IFERROR(COUNTIFS(备料明细表!$B:$B,'备料PO分析(自动)'!$B104,备料明细表!$J:$J,'备料PO分析(自动)'!$C104,备料明细表!$P:$P,'备料PO分析(自动)'!L$2)/COUNTIFS(备料明细表!$B:$B,'备料PO分析(自动)'!$B104,备料明细表!$J:$J,'备料PO分析(自动)'!$C104,备料明细表!$P:$P,'备料PO分析(自动)'!L$2),"")</f>
        <v/>
      </c>
      <c r="M104" s="12" t="e">
        <f>IF(B104="","",IF(VLOOKUP(B104,备料明细表!B:L,11,0)=0,"",VLOOKUP(B104,备料明细表!B:L,11,0)))</f>
        <v>#N/A</v>
      </c>
      <c r="N104" s="11" t="e">
        <f t="shared" ca="1" si="8"/>
        <v>#N/A</v>
      </c>
      <c r="O104" s="21" t="e">
        <f>IF(VLOOKUP(B104,备料明细表!B:M,12,0)&lt;&gt;"","已点料","未点料")</f>
        <v>#N/A</v>
      </c>
      <c r="P104" s="21" t="e">
        <f t="shared" si="9"/>
        <v>#N/A</v>
      </c>
    </row>
    <row r="105" spans="1:16" s="15" customFormat="1" ht="20.25" customHeight="1" x14ac:dyDescent="0.15">
      <c r="A105" s="21">
        <v>103</v>
      </c>
      <c r="B105" s="5" t="e">
        <f t="array" ref="B105">INDEX(备料明细表!$B$3:$B$11,MIN(IF(COUNTIF('备料PO分析(自动)'!$B$1:$B104,备料明细表!$B$3:$B$11),4^8,ROW($1:$499))))&amp;""</f>
        <v>#N/A</v>
      </c>
      <c r="C105" s="12" t="e">
        <f>IF(B105="","",VLOOKUP(B105,备料明细表!B:J,9,0))</f>
        <v>#N/A</v>
      </c>
      <c r="D105" s="14" t="e">
        <f>IF(C105="","",COUNTIF(备料明细表!J:J,'备料PO分析(自动)'!C105))</f>
        <v>#N/A</v>
      </c>
      <c r="E105" s="13" t="e">
        <f t="shared" si="10"/>
        <v>#N/A</v>
      </c>
      <c r="F105" s="14" t="e">
        <f t="shared" si="11"/>
        <v>#N/A</v>
      </c>
      <c r="G105" s="14" t="str">
        <f>IFERROR(COUNTIFS(备料明细表!$B:$B,'备料PO分析(自动)'!$B105,备料明细表!$J:$J,'备料PO分析(自动)'!$C105,备料明细表!$P:$P,'备料PO分析(自动)'!G$2)/COUNTIFS(备料明细表!$B:$B,'备料PO分析(自动)'!$B105,备料明细表!$J:$J,'备料PO分析(自动)'!$C105,备料明细表!$P:$P,'备料PO分析(自动)'!G$2),"")</f>
        <v/>
      </c>
      <c r="H105" s="14" t="str">
        <f>IFERROR(COUNTIFS(备料明细表!$B:$B,'备料PO分析(自动)'!$B105,备料明细表!$J:$J,'备料PO分析(自动)'!$C105,备料明细表!$P:$P,'备料PO分析(自动)'!H$2)/COUNTIFS(备料明细表!$B:$B,'备料PO分析(自动)'!$B105,备料明细表!$J:$J,'备料PO分析(自动)'!$C105,备料明细表!$P:$P,'备料PO分析(自动)'!H$2),"")</f>
        <v/>
      </c>
      <c r="I105" s="14" t="str">
        <f>IFERROR(COUNTIFS(备料明细表!$B:$B,'备料PO分析(自动)'!$B105,备料明细表!$J:$J,'备料PO分析(自动)'!$C105,备料明细表!$P:$P,'备料PO分析(自动)'!I$2)/COUNTIFS(备料明细表!$B:$B,'备料PO分析(自动)'!$B105,备料明细表!$J:$J,'备料PO分析(自动)'!$C105,备料明细表!$P:$P,'备料PO分析(自动)'!I$2),"")</f>
        <v/>
      </c>
      <c r="J105" s="14" t="str">
        <f>IFERROR(COUNTIFS(备料明细表!$B:$B,'备料PO分析(自动)'!$B105,备料明细表!$J:$J,'备料PO分析(自动)'!$C105,备料明细表!$P:$P,'备料PO分析(自动)'!J$2)/COUNTIFS(备料明细表!$B:$B,'备料PO分析(自动)'!$B105,备料明细表!$J:$J,'备料PO分析(自动)'!$C105,备料明细表!$P:$P,'备料PO分析(自动)'!J$2),"")</f>
        <v/>
      </c>
      <c r="K105" s="14" t="str">
        <f>IFERROR(COUNTIFS(备料明细表!$B:$B,'备料PO分析(自动)'!$B105,备料明细表!$J:$J,'备料PO分析(自动)'!$C105,备料明细表!$P:$P,'备料PO分析(自动)'!K$2)/COUNTIFS(备料明细表!$B:$B,'备料PO分析(自动)'!$B105,备料明细表!$J:$J,'备料PO分析(自动)'!$C105,备料明细表!$P:$P,'备料PO分析(自动)'!K$2),"")</f>
        <v/>
      </c>
      <c r="L105" s="14" t="str">
        <f>IFERROR(COUNTIFS(备料明细表!$B:$B,'备料PO分析(自动)'!$B105,备料明细表!$J:$J,'备料PO分析(自动)'!$C105,备料明细表!$P:$P,'备料PO分析(自动)'!L$2)/COUNTIFS(备料明细表!$B:$B,'备料PO分析(自动)'!$B105,备料明细表!$J:$J,'备料PO分析(自动)'!$C105,备料明细表!$P:$P,'备料PO分析(自动)'!L$2),"")</f>
        <v/>
      </c>
      <c r="M105" s="12" t="e">
        <f>IF(B105="","",IF(VLOOKUP(B105,备料明细表!B:L,11,0)=0,"",VLOOKUP(B105,备料明细表!B:L,11,0)))</f>
        <v>#N/A</v>
      </c>
      <c r="N105" s="11" t="e">
        <f t="shared" ca="1" si="8"/>
        <v>#N/A</v>
      </c>
      <c r="O105" s="21" t="e">
        <f>IF(VLOOKUP(B105,备料明细表!B:M,12,0)&lt;&gt;"","已点料","未点料")</f>
        <v>#N/A</v>
      </c>
      <c r="P105" s="21" t="e">
        <f t="shared" si="9"/>
        <v>#N/A</v>
      </c>
    </row>
    <row r="106" spans="1:16" s="15" customFormat="1" ht="20.25" customHeight="1" x14ac:dyDescent="0.15">
      <c r="A106" s="21">
        <v>104</v>
      </c>
      <c r="B106" s="5" t="e">
        <f t="array" ref="B106">INDEX(备料明细表!$B$3:$B$11,MIN(IF(COUNTIF('备料PO分析(自动)'!$B$1:$B105,备料明细表!$B$3:$B$11),4^8,ROW($1:$499))))&amp;""</f>
        <v>#N/A</v>
      </c>
      <c r="C106" s="12" t="e">
        <f>IF(B106="","",VLOOKUP(B106,备料明细表!B:J,9,0))</f>
        <v>#N/A</v>
      </c>
      <c r="D106" s="14" t="e">
        <f>IF(C106="","",COUNTIF(备料明细表!J:J,'备料PO分析(自动)'!C106))</f>
        <v>#N/A</v>
      </c>
      <c r="E106" s="13" t="e">
        <f t="shared" si="10"/>
        <v>#N/A</v>
      </c>
      <c r="F106" s="14" t="e">
        <f t="shared" si="11"/>
        <v>#N/A</v>
      </c>
      <c r="G106" s="14" t="str">
        <f>IFERROR(COUNTIFS(备料明细表!$B:$B,'备料PO分析(自动)'!$B106,备料明细表!$J:$J,'备料PO分析(自动)'!$C106,备料明细表!$P:$P,'备料PO分析(自动)'!G$2)/COUNTIFS(备料明细表!$B:$B,'备料PO分析(自动)'!$B106,备料明细表!$J:$J,'备料PO分析(自动)'!$C106,备料明细表!$P:$P,'备料PO分析(自动)'!G$2),"")</f>
        <v/>
      </c>
      <c r="H106" s="14" t="str">
        <f>IFERROR(COUNTIFS(备料明细表!$B:$B,'备料PO分析(自动)'!$B106,备料明细表!$J:$J,'备料PO分析(自动)'!$C106,备料明细表!$P:$P,'备料PO分析(自动)'!H$2)/COUNTIFS(备料明细表!$B:$B,'备料PO分析(自动)'!$B106,备料明细表!$J:$J,'备料PO分析(自动)'!$C106,备料明细表!$P:$P,'备料PO分析(自动)'!H$2),"")</f>
        <v/>
      </c>
      <c r="I106" s="14" t="str">
        <f>IFERROR(COUNTIFS(备料明细表!$B:$B,'备料PO分析(自动)'!$B106,备料明细表!$J:$J,'备料PO分析(自动)'!$C106,备料明细表!$P:$P,'备料PO分析(自动)'!I$2)/COUNTIFS(备料明细表!$B:$B,'备料PO分析(自动)'!$B106,备料明细表!$J:$J,'备料PO分析(自动)'!$C106,备料明细表!$P:$P,'备料PO分析(自动)'!I$2),"")</f>
        <v/>
      </c>
      <c r="J106" s="14" t="str">
        <f>IFERROR(COUNTIFS(备料明细表!$B:$B,'备料PO分析(自动)'!$B106,备料明细表!$J:$J,'备料PO分析(自动)'!$C106,备料明细表!$P:$P,'备料PO分析(自动)'!J$2)/COUNTIFS(备料明细表!$B:$B,'备料PO分析(自动)'!$B106,备料明细表!$J:$J,'备料PO分析(自动)'!$C106,备料明细表!$P:$P,'备料PO分析(自动)'!J$2),"")</f>
        <v/>
      </c>
      <c r="K106" s="14" t="str">
        <f>IFERROR(COUNTIFS(备料明细表!$B:$B,'备料PO分析(自动)'!$B106,备料明细表!$J:$J,'备料PO分析(自动)'!$C106,备料明细表!$P:$P,'备料PO分析(自动)'!K$2)/COUNTIFS(备料明细表!$B:$B,'备料PO分析(自动)'!$B106,备料明细表!$J:$J,'备料PO分析(自动)'!$C106,备料明细表!$P:$P,'备料PO分析(自动)'!K$2),"")</f>
        <v/>
      </c>
      <c r="L106" s="14" t="str">
        <f>IFERROR(COUNTIFS(备料明细表!$B:$B,'备料PO分析(自动)'!$B106,备料明细表!$J:$J,'备料PO分析(自动)'!$C106,备料明细表!$P:$P,'备料PO分析(自动)'!L$2)/COUNTIFS(备料明细表!$B:$B,'备料PO分析(自动)'!$B106,备料明细表!$J:$J,'备料PO分析(自动)'!$C106,备料明细表!$P:$P,'备料PO分析(自动)'!L$2),"")</f>
        <v/>
      </c>
      <c r="M106" s="12" t="e">
        <f>IF(B106="","",IF(VLOOKUP(B106,备料明细表!B:L,11,0)=0,"",VLOOKUP(B106,备料明细表!B:L,11,0)))</f>
        <v>#N/A</v>
      </c>
      <c r="N106" s="11" t="e">
        <f t="shared" ca="1" si="8"/>
        <v>#N/A</v>
      </c>
      <c r="O106" s="21" t="e">
        <f>IF(VLOOKUP(B106,备料明细表!B:M,12,0)&lt;&gt;"","已点料","未点料")</f>
        <v>#N/A</v>
      </c>
      <c r="P106" s="21" t="e">
        <f t="shared" si="9"/>
        <v>#N/A</v>
      </c>
    </row>
    <row r="107" spans="1:16" s="15" customFormat="1" ht="20.25" customHeight="1" x14ac:dyDescent="0.15">
      <c r="A107" s="21">
        <v>105</v>
      </c>
      <c r="B107" s="5" t="e">
        <f t="array" ref="B107">INDEX(备料明细表!$B$3:$B$11,MIN(IF(COUNTIF('备料PO分析(自动)'!$B$1:$B106,备料明细表!$B$3:$B$11),4^8,ROW($1:$499))))&amp;""</f>
        <v>#N/A</v>
      </c>
      <c r="C107" s="12" t="e">
        <f>IF(B107="","",VLOOKUP(B107,备料明细表!B:J,9,0))</f>
        <v>#N/A</v>
      </c>
      <c r="D107" s="14" t="e">
        <f>IF(C107="","",COUNTIF(备料明细表!J:J,'备料PO分析(自动)'!C107))</f>
        <v>#N/A</v>
      </c>
      <c r="E107" s="13" t="e">
        <f t="shared" si="10"/>
        <v>#N/A</v>
      </c>
      <c r="F107" s="14" t="e">
        <f t="shared" si="11"/>
        <v>#N/A</v>
      </c>
      <c r="G107" s="14" t="str">
        <f>IFERROR(COUNTIFS(备料明细表!$B:$B,'备料PO分析(自动)'!$B107,备料明细表!$J:$J,'备料PO分析(自动)'!$C107,备料明细表!$P:$P,'备料PO分析(自动)'!G$2)/COUNTIFS(备料明细表!$B:$B,'备料PO分析(自动)'!$B107,备料明细表!$J:$J,'备料PO分析(自动)'!$C107,备料明细表!$P:$P,'备料PO分析(自动)'!G$2),"")</f>
        <v/>
      </c>
      <c r="H107" s="14" t="str">
        <f>IFERROR(COUNTIFS(备料明细表!$B:$B,'备料PO分析(自动)'!$B107,备料明细表!$J:$J,'备料PO分析(自动)'!$C107,备料明细表!$P:$P,'备料PO分析(自动)'!H$2)/COUNTIFS(备料明细表!$B:$B,'备料PO分析(自动)'!$B107,备料明细表!$J:$J,'备料PO分析(自动)'!$C107,备料明细表!$P:$P,'备料PO分析(自动)'!H$2),"")</f>
        <v/>
      </c>
      <c r="I107" s="14" t="str">
        <f>IFERROR(COUNTIFS(备料明细表!$B:$B,'备料PO分析(自动)'!$B107,备料明细表!$J:$J,'备料PO分析(自动)'!$C107,备料明细表!$P:$P,'备料PO分析(自动)'!I$2)/COUNTIFS(备料明细表!$B:$B,'备料PO分析(自动)'!$B107,备料明细表!$J:$J,'备料PO分析(自动)'!$C107,备料明细表!$P:$P,'备料PO分析(自动)'!I$2),"")</f>
        <v/>
      </c>
      <c r="J107" s="14" t="str">
        <f>IFERROR(COUNTIFS(备料明细表!$B:$B,'备料PO分析(自动)'!$B107,备料明细表!$J:$J,'备料PO分析(自动)'!$C107,备料明细表!$P:$P,'备料PO分析(自动)'!J$2)/COUNTIFS(备料明细表!$B:$B,'备料PO分析(自动)'!$B107,备料明细表!$J:$J,'备料PO分析(自动)'!$C107,备料明细表!$P:$P,'备料PO分析(自动)'!J$2),"")</f>
        <v/>
      </c>
      <c r="K107" s="14" t="str">
        <f>IFERROR(COUNTIFS(备料明细表!$B:$B,'备料PO分析(自动)'!$B107,备料明细表!$J:$J,'备料PO分析(自动)'!$C107,备料明细表!$P:$P,'备料PO分析(自动)'!K$2)/COUNTIFS(备料明细表!$B:$B,'备料PO分析(自动)'!$B107,备料明细表!$J:$J,'备料PO分析(自动)'!$C107,备料明细表!$P:$P,'备料PO分析(自动)'!K$2),"")</f>
        <v/>
      </c>
      <c r="L107" s="14" t="str">
        <f>IFERROR(COUNTIFS(备料明细表!$B:$B,'备料PO分析(自动)'!$B107,备料明细表!$J:$J,'备料PO分析(自动)'!$C107,备料明细表!$P:$P,'备料PO分析(自动)'!L$2)/COUNTIFS(备料明细表!$B:$B,'备料PO分析(自动)'!$B107,备料明细表!$J:$J,'备料PO分析(自动)'!$C107,备料明细表!$P:$P,'备料PO分析(自动)'!L$2),"")</f>
        <v/>
      </c>
      <c r="M107" s="12" t="e">
        <f>IF(B107="","",IF(VLOOKUP(B107,备料明细表!B:L,11,0)=0,"",VLOOKUP(B107,备料明细表!B:L,11,0)))</f>
        <v>#N/A</v>
      </c>
      <c r="N107" s="11" t="e">
        <f t="shared" ca="1" si="8"/>
        <v>#N/A</v>
      </c>
      <c r="O107" s="21" t="e">
        <f>IF(VLOOKUP(B107,备料明细表!B:M,12,0)&lt;&gt;"","已点料","未点料")</f>
        <v>#N/A</v>
      </c>
      <c r="P107" s="21" t="e">
        <f t="shared" si="9"/>
        <v>#N/A</v>
      </c>
    </row>
    <row r="108" spans="1:16" s="15" customFormat="1" ht="20.25" customHeight="1" x14ac:dyDescent="0.15">
      <c r="A108" s="21">
        <v>106</v>
      </c>
      <c r="B108" s="5" t="e">
        <f t="array" ref="B108">INDEX(备料明细表!$B$3:$B$11,MIN(IF(COUNTIF('备料PO分析(自动)'!$B$1:$B107,备料明细表!$B$3:$B$11),4^8,ROW($1:$499))))&amp;""</f>
        <v>#N/A</v>
      </c>
      <c r="C108" s="12" t="e">
        <f>IF(B108="","",VLOOKUP(B108,备料明细表!B:J,9,0))</f>
        <v>#N/A</v>
      </c>
      <c r="D108" s="14" t="e">
        <f>IF(C108="","",COUNTIF(备料明细表!J:J,'备料PO分析(自动)'!C108))</f>
        <v>#N/A</v>
      </c>
      <c r="E108" s="13" t="e">
        <f t="shared" si="10"/>
        <v>#N/A</v>
      </c>
      <c r="F108" s="14" t="e">
        <f t="shared" si="11"/>
        <v>#N/A</v>
      </c>
      <c r="G108" s="14" t="str">
        <f>IFERROR(COUNTIFS(备料明细表!$B:$B,'备料PO分析(自动)'!$B108,备料明细表!$J:$J,'备料PO分析(自动)'!$C108,备料明细表!$P:$P,'备料PO分析(自动)'!G$2)/COUNTIFS(备料明细表!$B:$B,'备料PO分析(自动)'!$B108,备料明细表!$J:$J,'备料PO分析(自动)'!$C108,备料明细表!$P:$P,'备料PO分析(自动)'!G$2),"")</f>
        <v/>
      </c>
      <c r="H108" s="14" t="str">
        <f>IFERROR(COUNTIFS(备料明细表!$B:$B,'备料PO分析(自动)'!$B108,备料明细表!$J:$J,'备料PO分析(自动)'!$C108,备料明细表!$P:$P,'备料PO分析(自动)'!H$2)/COUNTIFS(备料明细表!$B:$B,'备料PO分析(自动)'!$B108,备料明细表!$J:$J,'备料PO分析(自动)'!$C108,备料明细表!$P:$P,'备料PO分析(自动)'!H$2),"")</f>
        <v/>
      </c>
      <c r="I108" s="14" t="str">
        <f>IFERROR(COUNTIFS(备料明细表!$B:$B,'备料PO分析(自动)'!$B108,备料明细表!$J:$J,'备料PO分析(自动)'!$C108,备料明细表!$P:$P,'备料PO分析(自动)'!I$2)/COUNTIFS(备料明细表!$B:$B,'备料PO分析(自动)'!$B108,备料明细表!$J:$J,'备料PO分析(自动)'!$C108,备料明细表!$P:$P,'备料PO分析(自动)'!I$2),"")</f>
        <v/>
      </c>
      <c r="J108" s="14" t="str">
        <f>IFERROR(COUNTIFS(备料明细表!$B:$B,'备料PO分析(自动)'!$B108,备料明细表!$J:$J,'备料PO分析(自动)'!$C108,备料明细表!$P:$P,'备料PO分析(自动)'!J$2)/COUNTIFS(备料明细表!$B:$B,'备料PO分析(自动)'!$B108,备料明细表!$J:$J,'备料PO分析(自动)'!$C108,备料明细表!$P:$P,'备料PO分析(自动)'!J$2),"")</f>
        <v/>
      </c>
      <c r="K108" s="14" t="str">
        <f>IFERROR(COUNTIFS(备料明细表!$B:$B,'备料PO分析(自动)'!$B108,备料明细表!$J:$J,'备料PO分析(自动)'!$C108,备料明细表!$P:$P,'备料PO分析(自动)'!K$2)/COUNTIFS(备料明细表!$B:$B,'备料PO分析(自动)'!$B108,备料明细表!$J:$J,'备料PO分析(自动)'!$C108,备料明细表!$P:$P,'备料PO分析(自动)'!K$2),"")</f>
        <v/>
      </c>
      <c r="L108" s="14" t="str">
        <f>IFERROR(COUNTIFS(备料明细表!$B:$B,'备料PO分析(自动)'!$B108,备料明细表!$J:$J,'备料PO分析(自动)'!$C108,备料明细表!$P:$P,'备料PO分析(自动)'!L$2)/COUNTIFS(备料明细表!$B:$B,'备料PO分析(自动)'!$B108,备料明细表!$J:$J,'备料PO分析(自动)'!$C108,备料明细表!$P:$P,'备料PO分析(自动)'!L$2),"")</f>
        <v/>
      </c>
      <c r="M108" s="12" t="e">
        <f>IF(B108="","",IF(VLOOKUP(B108,备料明细表!B:L,11,0)=0,"",VLOOKUP(B108,备料明细表!B:L,11,0)))</f>
        <v>#N/A</v>
      </c>
      <c r="N108" s="11" t="e">
        <f t="shared" ca="1" si="8"/>
        <v>#N/A</v>
      </c>
      <c r="O108" s="21" t="e">
        <f>IF(VLOOKUP(B108,备料明细表!B:M,12,0)&lt;&gt;"","已点料","未点料")</f>
        <v>#N/A</v>
      </c>
      <c r="P108" s="21" t="e">
        <f t="shared" si="9"/>
        <v>#N/A</v>
      </c>
    </row>
    <row r="109" spans="1:16" s="15" customFormat="1" ht="20.25" customHeight="1" x14ac:dyDescent="0.15">
      <c r="A109" s="21">
        <v>107</v>
      </c>
      <c r="B109" s="5" t="e">
        <f t="array" ref="B109">INDEX(备料明细表!$B$3:$B$11,MIN(IF(COUNTIF('备料PO分析(自动)'!$B$1:$B108,备料明细表!$B$3:$B$11),4^8,ROW($1:$499))))&amp;""</f>
        <v>#N/A</v>
      </c>
      <c r="C109" s="12" t="e">
        <f>IF(B109="","",VLOOKUP(B109,备料明细表!B:J,9,0))</f>
        <v>#N/A</v>
      </c>
      <c r="D109" s="14" t="e">
        <f>IF(C109="","",COUNTIF(备料明细表!J:J,'备料PO分析(自动)'!C109))</f>
        <v>#N/A</v>
      </c>
      <c r="E109" s="13" t="e">
        <f t="shared" si="10"/>
        <v>#N/A</v>
      </c>
      <c r="F109" s="14" t="e">
        <f t="shared" si="11"/>
        <v>#N/A</v>
      </c>
      <c r="G109" s="14" t="str">
        <f>IFERROR(COUNTIFS(备料明细表!$B:$B,'备料PO分析(自动)'!$B109,备料明细表!$J:$J,'备料PO分析(自动)'!$C109,备料明细表!$P:$P,'备料PO分析(自动)'!G$2)/COUNTIFS(备料明细表!$B:$B,'备料PO分析(自动)'!$B109,备料明细表!$J:$J,'备料PO分析(自动)'!$C109,备料明细表!$P:$P,'备料PO分析(自动)'!G$2),"")</f>
        <v/>
      </c>
      <c r="H109" s="14" t="str">
        <f>IFERROR(COUNTIFS(备料明细表!$B:$B,'备料PO分析(自动)'!$B109,备料明细表!$J:$J,'备料PO分析(自动)'!$C109,备料明细表!$P:$P,'备料PO分析(自动)'!H$2)/COUNTIFS(备料明细表!$B:$B,'备料PO分析(自动)'!$B109,备料明细表!$J:$J,'备料PO分析(自动)'!$C109,备料明细表!$P:$P,'备料PO分析(自动)'!H$2),"")</f>
        <v/>
      </c>
      <c r="I109" s="14" t="str">
        <f>IFERROR(COUNTIFS(备料明细表!$B:$B,'备料PO分析(自动)'!$B109,备料明细表!$J:$J,'备料PO分析(自动)'!$C109,备料明细表!$P:$P,'备料PO分析(自动)'!I$2)/COUNTIFS(备料明细表!$B:$B,'备料PO分析(自动)'!$B109,备料明细表!$J:$J,'备料PO分析(自动)'!$C109,备料明细表!$P:$P,'备料PO分析(自动)'!I$2),"")</f>
        <v/>
      </c>
      <c r="J109" s="14" t="str">
        <f>IFERROR(COUNTIFS(备料明细表!$B:$B,'备料PO分析(自动)'!$B109,备料明细表!$J:$J,'备料PO分析(自动)'!$C109,备料明细表!$P:$P,'备料PO分析(自动)'!J$2)/COUNTIFS(备料明细表!$B:$B,'备料PO分析(自动)'!$B109,备料明细表!$J:$J,'备料PO分析(自动)'!$C109,备料明细表!$P:$P,'备料PO分析(自动)'!J$2),"")</f>
        <v/>
      </c>
      <c r="K109" s="14" t="str">
        <f>IFERROR(COUNTIFS(备料明细表!$B:$B,'备料PO分析(自动)'!$B109,备料明细表!$J:$J,'备料PO分析(自动)'!$C109,备料明细表!$P:$P,'备料PO分析(自动)'!K$2)/COUNTIFS(备料明细表!$B:$B,'备料PO分析(自动)'!$B109,备料明细表!$J:$J,'备料PO分析(自动)'!$C109,备料明细表!$P:$P,'备料PO分析(自动)'!K$2),"")</f>
        <v/>
      </c>
      <c r="L109" s="14" t="str">
        <f>IFERROR(COUNTIFS(备料明细表!$B:$B,'备料PO分析(自动)'!$B109,备料明细表!$J:$J,'备料PO分析(自动)'!$C109,备料明细表!$P:$P,'备料PO分析(自动)'!L$2)/COUNTIFS(备料明细表!$B:$B,'备料PO分析(自动)'!$B109,备料明细表!$J:$J,'备料PO分析(自动)'!$C109,备料明细表!$P:$P,'备料PO分析(自动)'!L$2),"")</f>
        <v/>
      </c>
      <c r="M109" s="12" t="e">
        <f>IF(B109="","",IF(VLOOKUP(B109,备料明细表!B:L,11,0)=0,"",VLOOKUP(B109,备料明细表!B:L,11,0)))</f>
        <v>#N/A</v>
      </c>
      <c r="N109" s="11" t="e">
        <f t="shared" ca="1" si="8"/>
        <v>#N/A</v>
      </c>
      <c r="O109" s="21" t="e">
        <f>IF(VLOOKUP(B109,备料明细表!B:M,12,0)&lt;&gt;"","已点料","未点料")</f>
        <v>#N/A</v>
      </c>
      <c r="P109" s="21" t="e">
        <f t="shared" si="9"/>
        <v>#N/A</v>
      </c>
    </row>
    <row r="110" spans="1:16" s="15" customFormat="1" ht="20.25" customHeight="1" x14ac:dyDescent="0.15">
      <c r="A110" s="21">
        <v>108</v>
      </c>
      <c r="B110" s="5" t="e">
        <f t="array" ref="B110">INDEX(备料明细表!$B$3:$B$11,MIN(IF(COUNTIF('备料PO分析(自动)'!$B$1:$B109,备料明细表!$B$3:$B$11),4^8,ROW($1:$499))))&amp;""</f>
        <v>#N/A</v>
      </c>
      <c r="C110" s="12" t="e">
        <f>IF(B110="","",VLOOKUP(B110,备料明细表!B:J,9,0))</f>
        <v>#N/A</v>
      </c>
      <c r="D110" s="14" t="e">
        <f>IF(C110="","",COUNTIF(备料明细表!J:J,'备料PO分析(自动)'!C110))</f>
        <v>#N/A</v>
      </c>
      <c r="E110" s="13" t="e">
        <f t="shared" si="10"/>
        <v>#N/A</v>
      </c>
      <c r="F110" s="14" t="e">
        <f t="shared" si="11"/>
        <v>#N/A</v>
      </c>
      <c r="G110" s="14" t="str">
        <f>IFERROR(COUNTIFS(备料明细表!$B:$B,'备料PO分析(自动)'!$B110,备料明细表!$J:$J,'备料PO分析(自动)'!$C110,备料明细表!$P:$P,'备料PO分析(自动)'!G$2)/COUNTIFS(备料明细表!$B:$B,'备料PO分析(自动)'!$B110,备料明细表!$J:$J,'备料PO分析(自动)'!$C110,备料明细表!$P:$P,'备料PO分析(自动)'!G$2),"")</f>
        <v/>
      </c>
      <c r="H110" s="14" t="str">
        <f>IFERROR(COUNTIFS(备料明细表!$B:$B,'备料PO分析(自动)'!$B110,备料明细表!$J:$J,'备料PO分析(自动)'!$C110,备料明细表!$P:$P,'备料PO分析(自动)'!H$2)/COUNTIFS(备料明细表!$B:$B,'备料PO分析(自动)'!$B110,备料明细表!$J:$J,'备料PO分析(自动)'!$C110,备料明细表!$P:$P,'备料PO分析(自动)'!H$2),"")</f>
        <v/>
      </c>
      <c r="I110" s="14" t="str">
        <f>IFERROR(COUNTIFS(备料明细表!$B:$B,'备料PO分析(自动)'!$B110,备料明细表!$J:$J,'备料PO分析(自动)'!$C110,备料明细表!$P:$P,'备料PO分析(自动)'!I$2)/COUNTIFS(备料明细表!$B:$B,'备料PO分析(自动)'!$B110,备料明细表!$J:$J,'备料PO分析(自动)'!$C110,备料明细表!$P:$P,'备料PO分析(自动)'!I$2),"")</f>
        <v/>
      </c>
      <c r="J110" s="14" t="str">
        <f>IFERROR(COUNTIFS(备料明细表!$B:$B,'备料PO分析(自动)'!$B110,备料明细表!$J:$J,'备料PO分析(自动)'!$C110,备料明细表!$P:$P,'备料PO分析(自动)'!J$2)/COUNTIFS(备料明细表!$B:$B,'备料PO分析(自动)'!$B110,备料明细表!$J:$J,'备料PO分析(自动)'!$C110,备料明细表!$P:$P,'备料PO分析(自动)'!J$2),"")</f>
        <v/>
      </c>
      <c r="K110" s="14" t="str">
        <f>IFERROR(COUNTIFS(备料明细表!$B:$B,'备料PO分析(自动)'!$B110,备料明细表!$J:$J,'备料PO分析(自动)'!$C110,备料明细表!$P:$P,'备料PO分析(自动)'!K$2)/COUNTIFS(备料明细表!$B:$B,'备料PO分析(自动)'!$B110,备料明细表!$J:$J,'备料PO分析(自动)'!$C110,备料明细表!$P:$P,'备料PO分析(自动)'!K$2),"")</f>
        <v/>
      </c>
      <c r="L110" s="14" t="str">
        <f>IFERROR(COUNTIFS(备料明细表!$B:$B,'备料PO分析(自动)'!$B110,备料明细表!$J:$J,'备料PO分析(自动)'!$C110,备料明细表!$P:$P,'备料PO分析(自动)'!L$2)/COUNTIFS(备料明细表!$B:$B,'备料PO分析(自动)'!$B110,备料明细表!$J:$J,'备料PO分析(自动)'!$C110,备料明细表!$P:$P,'备料PO分析(自动)'!L$2),"")</f>
        <v/>
      </c>
      <c r="M110" s="12" t="e">
        <f>IF(B110="","",IF(VLOOKUP(B110,备料明细表!B:L,11,0)=0,"",VLOOKUP(B110,备料明细表!B:L,11,0)))</f>
        <v>#N/A</v>
      </c>
      <c r="N110" s="11" t="e">
        <f t="shared" ca="1" si="8"/>
        <v>#N/A</v>
      </c>
      <c r="O110" s="21" t="e">
        <f>IF(VLOOKUP(B110,备料明细表!B:M,12,0)&lt;&gt;"","已点料","未点料")</f>
        <v>#N/A</v>
      </c>
      <c r="P110" s="21" t="e">
        <f t="shared" si="9"/>
        <v>#N/A</v>
      </c>
    </row>
    <row r="111" spans="1:16" s="15" customFormat="1" ht="20.25" customHeight="1" x14ac:dyDescent="0.15">
      <c r="A111" s="21">
        <v>109</v>
      </c>
      <c r="B111" s="5" t="e">
        <f t="array" ref="B111">INDEX(备料明细表!$B$3:$B$11,MIN(IF(COUNTIF('备料PO分析(自动)'!$B$1:$B110,备料明细表!$B$3:$B$11),4^8,ROW($1:$499))))&amp;""</f>
        <v>#N/A</v>
      </c>
      <c r="C111" s="12" t="e">
        <f>IF(B111="","",VLOOKUP(B111,备料明细表!B:J,9,0))</f>
        <v>#N/A</v>
      </c>
      <c r="D111" s="14" t="e">
        <f>IF(C111="","",COUNTIF(备料明细表!J:J,'备料PO分析(自动)'!C111))</f>
        <v>#N/A</v>
      </c>
      <c r="E111" s="13" t="e">
        <f t="shared" si="10"/>
        <v>#N/A</v>
      </c>
      <c r="F111" s="14" t="e">
        <f t="shared" si="11"/>
        <v>#N/A</v>
      </c>
      <c r="G111" s="14" t="str">
        <f>IFERROR(COUNTIFS(备料明细表!$B:$B,'备料PO分析(自动)'!$B111,备料明细表!$J:$J,'备料PO分析(自动)'!$C111,备料明细表!$P:$P,'备料PO分析(自动)'!G$2)/COUNTIFS(备料明细表!$B:$B,'备料PO分析(自动)'!$B111,备料明细表!$J:$J,'备料PO分析(自动)'!$C111,备料明细表!$P:$P,'备料PO分析(自动)'!G$2),"")</f>
        <v/>
      </c>
      <c r="H111" s="14" t="str">
        <f>IFERROR(COUNTIFS(备料明细表!$B:$B,'备料PO分析(自动)'!$B111,备料明细表!$J:$J,'备料PO分析(自动)'!$C111,备料明细表!$P:$P,'备料PO分析(自动)'!H$2)/COUNTIFS(备料明细表!$B:$B,'备料PO分析(自动)'!$B111,备料明细表!$J:$J,'备料PO分析(自动)'!$C111,备料明细表!$P:$P,'备料PO分析(自动)'!H$2),"")</f>
        <v/>
      </c>
      <c r="I111" s="14" t="str">
        <f>IFERROR(COUNTIFS(备料明细表!$B:$B,'备料PO分析(自动)'!$B111,备料明细表!$J:$J,'备料PO分析(自动)'!$C111,备料明细表!$P:$P,'备料PO分析(自动)'!I$2)/COUNTIFS(备料明细表!$B:$B,'备料PO分析(自动)'!$B111,备料明细表!$J:$J,'备料PO分析(自动)'!$C111,备料明细表!$P:$P,'备料PO分析(自动)'!I$2),"")</f>
        <v/>
      </c>
      <c r="J111" s="14" t="str">
        <f>IFERROR(COUNTIFS(备料明细表!$B:$B,'备料PO分析(自动)'!$B111,备料明细表!$J:$J,'备料PO分析(自动)'!$C111,备料明细表!$P:$P,'备料PO分析(自动)'!J$2)/COUNTIFS(备料明细表!$B:$B,'备料PO分析(自动)'!$B111,备料明细表!$J:$J,'备料PO分析(自动)'!$C111,备料明细表!$P:$P,'备料PO分析(自动)'!J$2),"")</f>
        <v/>
      </c>
      <c r="K111" s="14" t="str">
        <f>IFERROR(COUNTIFS(备料明细表!$B:$B,'备料PO分析(自动)'!$B111,备料明细表!$J:$J,'备料PO分析(自动)'!$C111,备料明细表!$P:$P,'备料PO分析(自动)'!K$2)/COUNTIFS(备料明细表!$B:$B,'备料PO分析(自动)'!$B111,备料明细表!$J:$J,'备料PO分析(自动)'!$C111,备料明细表!$P:$P,'备料PO分析(自动)'!K$2),"")</f>
        <v/>
      </c>
      <c r="L111" s="14" t="str">
        <f>IFERROR(COUNTIFS(备料明细表!$B:$B,'备料PO分析(自动)'!$B111,备料明细表!$J:$J,'备料PO分析(自动)'!$C111,备料明细表!$P:$P,'备料PO分析(自动)'!L$2)/COUNTIFS(备料明细表!$B:$B,'备料PO分析(自动)'!$B111,备料明细表!$J:$J,'备料PO分析(自动)'!$C111,备料明细表!$P:$P,'备料PO分析(自动)'!L$2),"")</f>
        <v/>
      </c>
      <c r="M111" s="12" t="e">
        <f>IF(B111="","",IF(VLOOKUP(B111,备料明细表!B:L,11,0)=0,"",VLOOKUP(B111,备料明细表!B:L,11,0)))</f>
        <v>#N/A</v>
      </c>
      <c r="N111" s="11" t="e">
        <f t="shared" ca="1" si="8"/>
        <v>#N/A</v>
      </c>
      <c r="O111" s="21" t="e">
        <f>IF(VLOOKUP(B111,备料明细表!B:M,12,0)&lt;&gt;"","已点料","未点料")</f>
        <v>#N/A</v>
      </c>
      <c r="P111" s="21" t="e">
        <f t="shared" si="9"/>
        <v>#N/A</v>
      </c>
    </row>
    <row r="112" spans="1:16" s="15" customFormat="1" ht="20.25" customHeight="1" x14ac:dyDescent="0.15">
      <c r="A112" s="21">
        <v>110</v>
      </c>
      <c r="B112" s="5" t="e">
        <f t="array" ref="B112">INDEX(备料明细表!$B$3:$B$11,MIN(IF(COUNTIF('备料PO分析(自动)'!$B$1:$B111,备料明细表!$B$3:$B$11),4^8,ROW($1:$499))))&amp;""</f>
        <v>#N/A</v>
      </c>
      <c r="C112" s="12" t="e">
        <f>IF(B112="","",VLOOKUP(B112,备料明细表!B:J,9,0))</f>
        <v>#N/A</v>
      </c>
      <c r="D112" s="14" t="e">
        <f>IF(C112="","",COUNTIF(备料明细表!J:J,'备料PO分析(自动)'!C112))</f>
        <v>#N/A</v>
      </c>
      <c r="E112" s="13" t="e">
        <f t="shared" si="10"/>
        <v>#N/A</v>
      </c>
      <c r="F112" s="14" t="e">
        <f t="shared" si="11"/>
        <v>#N/A</v>
      </c>
      <c r="G112" s="14" t="str">
        <f>IFERROR(COUNTIFS(备料明细表!$B:$B,'备料PO分析(自动)'!$B112,备料明细表!$J:$J,'备料PO分析(自动)'!$C112,备料明细表!$P:$P,'备料PO分析(自动)'!G$2)/COUNTIFS(备料明细表!$B:$B,'备料PO分析(自动)'!$B112,备料明细表!$J:$J,'备料PO分析(自动)'!$C112,备料明细表!$P:$P,'备料PO分析(自动)'!G$2),"")</f>
        <v/>
      </c>
      <c r="H112" s="14" t="str">
        <f>IFERROR(COUNTIFS(备料明细表!$B:$B,'备料PO分析(自动)'!$B112,备料明细表!$J:$J,'备料PO分析(自动)'!$C112,备料明细表!$P:$P,'备料PO分析(自动)'!H$2)/COUNTIFS(备料明细表!$B:$B,'备料PO分析(自动)'!$B112,备料明细表!$J:$J,'备料PO分析(自动)'!$C112,备料明细表!$P:$P,'备料PO分析(自动)'!H$2),"")</f>
        <v/>
      </c>
      <c r="I112" s="14" t="str">
        <f>IFERROR(COUNTIFS(备料明细表!$B:$B,'备料PO分析(自动)'!$B112,备料明细表!$J:$J,'备料PO分析(自动)'!$C112,备料明细表!$P:$P,'备料PO分析(自动)'!I$2)/COUNTIFS(备料明细表!$B:$B,'备料PO分析(自动)'!$B112,备料明细表!$J:$J,'备料PO分析(自动)'!$C112,备料明细表!$P:$P,'备料PO分析(自动)'!I$2),"")</f>
        <v/>
      </c>
      <c r="J112" s="14" t="str">
        <f>IFERROR(COUNTIFS(备料明细表!$B:$B,'备料PO分析(自动)'!$B112,备料明细表!$J:$J,'备料PO分析(自动)'!$C112,备料明细表!$P:$P,'备料PO分析(自动)'!J$2)/COUNTIFS(备料明细表!$B:$B,'备料PO分析(自动)'!$B112,备料明细表!$J:$J,'备料PO分析(自动)'!$C112,备料明细表!$P:$P,'备料PO分析(自动)'!J$2),"")</f>
        <v/>
      </c>
      <c r="K112" s="14" t="str">
        <f>IFERROR(COUNTIFS(备料明细表!$B:$B,'备料PO分析(自动)'!$B112,备料明细表!$J:$J,'备料PO分析(自动)'!$C112,备料明细表!$P:$P,'备料PO分析(自动)'!K$2)/COUNTIFS(备料明细表!$B:$B,'备料PO分析(自动)'!$B112,备料明细表!$J:$J,'备料PO分析(自动)'!$C112,备料明细表!$P:$P,'备料PO分析(自动)'!K$2),"")</f>
        <v/>
      </c>
      <c r="L112" s="14" t="str">
        <f>IFERROR(COUNTIFS(备料明细表!$B:$B,'备料PO分析(自动)'!$B112,备料明细表!$J:$J,'备料PO分析(自动)'!$C112,备料明细表!$P:$P,'备料PO分析(自动)'!L$2)/COUNTIFS(备料明细表!$B:$B,'备料PO分析(自动)'!$B112,备料明细表!$J:$J,'备料PO分析(自动)'!$C112,备料明细表!$P:$P,'备料PO分析(自动)'!L$2),"")</f>
        <v/>
      </c>
      <c r="M112" s="12" t="e">
        <f>IF(B112="","",IF(VLOOKUP(B112,备料明细表!B:L,11,0)=0,"",VLOOKUP(B112,备料明细表!B:L,11,0)))</f>
        <v>#N/A</v>
      </c>
      <c r="N112" s="11" t="e">
        <f t="shared" ca="1" si="8"/>
        <v>#N/A</v>
      </c>
      <c r="O112" s="21" t="e">
        <f>IF(VLOOKUP(B112,备料明细表!B:M,12,0)&lt;&gt;"","已点料","未点料")</f>
        <v>#N/A</v>
      </c>
      <c r="P112" s="21" t="e">
        <f t="shared" si="9"/>
        <v>#N/A</v>
      </c>
    </row>
    <row r="113" spans="1:16" s="15" customFormat="1" ht="20.25" customHeight="1" x14ac:dyDescent="0.15">
      <c r="A113" s="21">
        <v>111</v>
      </c>
      <c r="B113" s="5" t="e">
        <f t="array" ref="B113">INDEX(备料明细表!$B$3:$B$11,MIN(IF(COUNTIF('备料PO分析(自动)'!$B$1:$B112,备料明细表!$B$3:$B$11),4^8,ROW($1:$499))))&amp;""</f>
        <v>#N/A</v>
      </c>
      <c r="C113" s="12" t="e">
        <f>IF(B113="","",VLOOKUP(B113,备料明细表!B:J,9,0))</f>
        <v>#N/A</v>
      </c>
      <c r="D113" s="14" t="e">
        <f>IF(C113="","",COUNTIF(备料明细表!J:J,'备料PO分析(自动)'!C113))</f>
        <v>#N/A</v>
      </c>
      <c r="E113" s="13" t="e">
        <f t="shared" si="10"/>
        <v>#N/A</v>
      </c>
      <c r="F113" s="14" t="e">
        <f t="shared" si="11"/>
        <v>#N/A</v>
      </c>
      <c r="G113" s="14" t="str">
        <f>IFERROR(COUNTIFS(备料明细表!$B:$B,'备料PO分析(自动)'!$B113,备料明细表!$J:$J,'备料PO分析(自动)'!$C113,备料明细表!$P:$P,'备料PO分析(自动)'!G$2)/COUNTIFS(备料明细表!$B:$B,'备料PO分析(自动)'!$B113,备料明细表!$J:$J,'备料PO分析(自动)'!$C113,备料明细表!$P:$P,'备料PO分析(自动)'!G$2),"")</f>
        <v/>
      </c>
      <c r="H113" s="14" t="str">
        <f>IFERROR(COUNTIFS(备料明细表!$B:$B,'备料PO分析(自动)'!$B113,备料明细表!$J:$J,'备料PO分析(自动)'!$C113,备料明细表!$P:$P,'备料PO分析(自动)'!H$2)/COUNTIFS(备料明细表!$B:$B,'备料PO分析(自动)'!$B113,备料明细表!$J:$J,'备料PO分析(自动)'!$C113,备料明细表!$P:$P,'备料PO分析(自动)'!H$2),"")</f>
        <v/>
      </c>
      <c r="I113" s="14" t="str">
        <f>IFERROR(COUNTIFS(备料明细表!$B:$B,'备料PO分析(自动)'!$B113,备料明细表!$J:$J,'备料PO分析(自动)'!$C113,备料明细表!$P:$P,'备料PO分析(自动)'!I$2)/COUNTIFS(备料明细表!$B:$B,'备料PO分析(自动)'!$B113,备料明细表!$J:$J,'备料PO分析(自动)'!$C113,备料明细表!$P:$P,'备料PO分析(自动)'!I$2),"")</f>
        <v/>
      </c>
      <c r="J113" s="14" t="str">
        <f>IFERROR(COUNTIFS(备料明细表!$B:$B,'备料PO分析(自动)'!$B113,备料明细表!$J:$J,'备料PO分析(自动)'!$C113,备料明细表!$P:$P,'备料PO分析(自动)'!J$2)/COUNTIFS(备料明细表!$B:$B,'备料PO分析(自动)'!$B113,备料明细表!$J:$J,'备料PO分析(自动)'!$C113,备料明细表!$P:$P,'备料PO分析(自动)'!J$2),"")</f>
        <v/>
      </c>
      <c r="K113" s="14" t="str">
        <f>IFERROR(COUNTIFS(备料明细表!$B:$B,'备料PO分析(自动)'!$B113,备料明细表!$J:$J,'备料PO分析(自动)'!$C113,备料明细表!$P:$P,'备料PO分析(自动)'!K$2)/COUNTIFS(备料明细表!$B:$B,'备料PO分析(自动)'!$B113,备料明细表!$J:$J,'备料PO分析(自动)'!$C113,备料明细表!$P:$P,'备料PO分析(自动)'!K$2),"")</f>
        <v/>
      </c>
      <c r="L113" s="14" t="str">
        <f>IFERROR(COUNTIFS(备料明细表!$B:$B,'备料PO分析(自动)'!$B113,备料明细表!$J:$J,'备料PO分析(自动)'!$C113,备料明细表!$P:$P,'备料PO分析(自动)'!L$2)/COUNTIFS(备料明细表!$B:$B,'备料PO分析(自动)'!$B113,备料明细表!$J:$J,'备料PO分析(自动)'!$C113,备料明细表!$P:$P,'备料PO分析(自动)'!L$2),"")</f>
        <v/>
      </c>
      <c r="M113" s="12" t="e">
        <f>IF(B113="","",IF(VLOOKUP(B113,备料明细表!B:L,11,0)=0,"",VLOOKUP(B113,备料明细表!B:L,11,0)))</f>
        <v>#N/A</v>
      </c>
      <c r="N113" s="11" t="e">
        <f t="shared" ca="1" si="8"/>
        <v>#N/A</v>
      </c>
      <c r="O113" s="21" t="e">
        <f>IF(VLOOKUP(B113,备料明细表!B:M,12,0)&lt;&gt;"","已点料","未点料")</f>
        <v>#N/A</v>
      </c>
      <c r="P113" s="21" t="e">
        <f t="shared" si="9"/>
        <v>#N/A</v>
      </c>
    </row>
    <row r="114" spans="1:16" s="15" customFormat="1" ht="20.25" customHeight="1" x14ac:dyDescent="0.15">
      <c r="A114" s="21">
        <v>112</v>
      </c>
      <c r="B114" s="5" t="e">
        <f t="array" ref="B114">INDEX(备料明细表!$B$3:$B$11,MIN(IF(COUNTIF('备料PO分析(自动)'!$B$1:$B113,备料明细表!$B$3:$B$11),4^8,ROW($1:$499))))&amp;""</f>
        <v>#N/A</v>
      </c>
      <c r="C114" s="12" t="e">
        <f>IF(B114="","",VLOOKUP(B114,备料明细表!B:J,9,0))</f>
        <v>#N/A</v>
      </c>
      <c r="D114" s="14" t="e">
        <f>IF(C114="","",COUNTIF(备料明细表!J:J,'备料PO分析(自动)'!C114))</f>
        <v>#N/A</v>
      </c>
      <c r="E114" s="13" t="e">
        <f t="shared" si="10"/>
        <v>#N/A</v>
      </c>
      <c r="F114" s="14" t="e">
        <f t="shared" si="11"/>
        <v>#N/A</v>
      </c>
      <c r="G114" s="14" t="str">
        <f>IFERROR(COUNTIFS(备料明细表!$B:$B,'备料PO分析(自动)'!$B114,备料明细表!$J:$J,'备料PO分析(自动)'!$C114,备料明细表!$P:$P,'备料PO分析(自动)'!G$2)/COUNTIFS(备料明细表!$B:$B,'备料PO分析(自动)'!$B114,备料明细表!$J:$J,'备料PO分析(自动)'!$C114,备料明细表!$P:$P,'备料PO分析(自动)'!G$2),"")</f>
        <v/>
      </c>
      <c r="H114" s="14" t="str">
        <f>IFERROR(COUNTIFS(备料明细表!$B:$B,'备料PO分析(自动)'!$B114,备料明细表!$J:$J,'备料PO分析(自动)'!$C114,备料明细表!$P:$P,'备料PO分析(自动)'!H$2)/COUNTIFS(备料明细表!$B:$B,'备料PO分析(自动)'!$B114,备料明细表!$J:$J,'备料PO分析(自动)'!$C114,备料明细表!$P:$P,'备料PO分析(自动)'!H$2),"")</f>
        <v/>
      </c>
      <c r="I114" s="14" t="str">
        <f>IFERROR(COUNTIFS(备料明细表!$B:$B,'备料PO分析(自动)'!$B114,备料明细表!$J:$J,'备料PO分析(自动)'!$C114,备料明细表!$P:$P,'备料PO分析(自动)'!I$2)/COUNTIFS(备料明细表!$B:$B,'备料PO分析(自动)'!$B114,备料明细表!$J:$J,'备料PO分析(自动)'!$C114,备料明细表!$P:$P,'备料PO分析(自动)'!I$2),"")</f>
        <v/>
      </c>
      <c r="J114" s="14" t="str">
        <f>IFERROR(COUNTIFS(备料明细表!$B:$B,'备料PO分析(自动)'!$B114,备料明细表!$J:$J,'备料PO分析(自动)'!$C114,备料明细表!$P:$P,'备料PO分析(自动)'!J$2)/COUNTIFS(备料明细表!$B:$B,'备料PO分析(自动)'!$B114,备料明细表!$J:$J,'备料PO分析(自动)'!$C114,备料明细表!$P:$P,'备料PO分析(自动)'!J$2),"")</f>
        <v/>
      </c>
      <c r="K114" s="14" t="str">
        <f>IFERROR(COUNTIFS(备料明细表!$B:$B,'备料PO分析(自动)'!$B114,备料明细表!$J:$J,'备料PO分析(自动)'!$C114,备料明细表!$P:$P,'备料PO分析(自动)'!K$2)/COUNTIFS(备料明细表!$B:$B,'备料PO分析(自动)'!$B114,备料明细表!$J:$J,'备料PO分析(自动)'!$C114,备料明细表!$P:$P,'备料PO分析(自动)'!K$2),"")</f>
        <v/>
      </c>
      <c r="L114" s="14" t="str">
        <f>IFERROR(COUNTIFS(备料明细表!$B:$B,'备料PO分析(自动)'!$B114,备料明细表!$J:$J,'备料PO分析(自动)'!$C114,备料明细表!$P:$P,'备料PO分析(自动)'!L$2)/COUNTIFS(备料明细表!$B:$B,'备料PO分析(自动)'!$B114,备料明细表!$J:$J,'备料PO分析(自动)'!$C114,备料明细表!$P:$P,'备料PO分析(自动)'!L$2),"")</f>
        <v/>
      </c>
      <c r="M114" s="12" t="e">
        <f>IF(B114="","",IF(VLOOKUP(B114,备料明细表!B:L,11,0)=0,"",VLOOKUP(B114,备料明细表!B:L,11,0)))</f>
        <v>#N/A</v>
      </c>
      <c r="N114" s="11" t="e">
        <f t="shared" ca="1" si="8"/>
        <v>#N/A</v>
      </c>
      <c r="O114" s="21" t="e">
        <f>IF(VLOOKUP(B114,备料明细表!B:M,12,0)&lt;&gt;"","已点料","未点料")</f>
        <v>#N/A</v>
      </c>
      <c r="P114" s="21" t="e">
        <f t="shared" si="9"/>
        <v>#N/A</v>
      </c>
    </row>
    <row r="115" spans="1:16" s="15" customFormat="1" ht="20.25" customHeight="1" x14ac:dyDescent="0.15">
      <c r="A115" s="21">
        <v>113</v>
      </c>
      <c r="B115" s="5" t="e">
        <f t="array" ref="B115">INDEX(备料明细表!$B$3:$B$11,MIN(IF(COUNTIF('备料PO分析(自动)'!$B$1:$B114,备料明细表!$B$3:$B$11),4^8,ROW($1:$499))))&amp;""</f>
        <v>#N/A</v>
      </c>
      <c r="C115" s="12" t="e">
        <f>IF(B115="","",VLOOKUP(B115,备料明细表!B:J,9,0))</f>
        <v>#N/A</v>
      </c>
      <c r="D115" s="14" t="e">
        <f>IF(C115="","",COUNTIF(备料明细表!J:J,'备料PO分析(自动)'!C115))</f>
        <v>#N/A</v>
      </c>
      <c r="E115" s="13" t="e">
        <f t="shared" si="10"/>
        <v>#N/A</v>
      </c>
      <c r="F115" s="14" t="e">
        <f t="shared" si="11"/>
        <v>#N/A</v>
      </c>
      <c r="G115" s="14" t="str">
        <f>IFERROR(COUNTIFS(备料明细表!$B:$B,'备料PO分析(自动)'!$B115,备料明细表!$J:$J,'备料PO分析(自动)'!$C115,备料明细表!$P:$P,'备料PO分析(自动)'!G$2)/COUNTIFS(备料明细表!$B:$B,'备料PO分析(自动)'!$B115,备料明细表!$J:$J,'备料PO分析(自动)'!$C115,备料明细表!$P:$P,'备料PO分析(自动)'!G$2),"")</f>
        <v/>
      </c>
      <c r="H115" s="14" t="str">
        <f>IFERROR(COUNTIFS(备料明细表!$B:$B,'备料PO分析(自动)'!$B115,备料明细表!$J:$J,'备料PO分析(自动)'!$C115,备料明细表!$P:$P,'备料PO分析(自动)'!H$2)/COUNTIFS(备料明细表!$B:$B,'备料PO分析(自动)'!$B115,备料明细表!$J:$J,'备料PO分析(自动)'!$C115,备料明细表!$P:$P,'备料PO分析(自动)'!H$2),"")</f>
        <v/>
      </c>
      <c r="I115" s="14" t="str">
        <f>IFERROR(COUNTIFS(备料明细表!$B:$B,'备料PO分析(自动)'!$B115,备料明细表!$J:$J,'备料PO分析(自动)'!$C115,备料明细表!$P:$P,'备料PO分析(自动)'!I$2)/COUNTIFS(备料明细表!$B:$B,'备料PO分析(自动)'!$B115,备料明细表!$J:$J,'备料PO分析(自动)'!$C115,备料明细表!$P:$P,'备料PO分析(自动)'!I$2),"")</f>
        <v/>
      </c>
      <c r="J115" s="14" t="str">
        <f>IFERROR(COUNTIFS(备料明细表!$B:$B,'备料PO分析(自动)'!$B115,备料明细表!$J:$J,'备料PO分析(自动)'!$C115,备料明细表!$P:$P,'备料PO分析(自动)'!J$2)/COUNTIFS(备料明细表!$B:$B,'备料PO分析(自动)'!$B115,备料明细表!$J:$J,'备料PO分析(自动)'!$C115,备料明细表!$P:$P,'备料PO分析(自动)'!J$2),"")</f>
        <v/>
      </c>
      <c r="K115" s="14" t="str">
        <f>IFERROR(COUNTIFS(备料明细表!$B:$B,'备料PO分析(自动)'!$B115,备料明细表!$J:$J,'备料PO分析(自动)'!$C115,备料明细表!$P:$P,'备料PO分析(自动)'!K$2)/COUNTIFS(备料明细表!$B:$B,'备料PO分析(自动)'!$B115,备料明细表!$J:$J,'备料PO分析(自动)'!$C115,备料明细表!$P:$P,'备料PO分析(自动)'!K$2),"")</f>
        <v/>
      </c>
      <c r="L115" s="14" t="str">
        <f>IFERROR(COUNTIFS(备料明细表!$B:$B,'备料PO分析(自动)'!$B115,备料明细表!$J:$J,'备料PO分析(自动)'!$C115,备料明细表!$P:$P,'备料PO分析(自动)'!L$2)/COUNTIFS(备料明细表!$B:$B,'备料PO分析(自动)'!$B115,备料明细表!$J:$J,'备料PO分析(自动)'!$C115,备料明细表!$P:$P,'备料PO分析(自动)'!L$2),"")</f>
        <v/>
      </c>
      <c r="M115" s="12" t="e">
        <f>IF(B115="","",IF(VLOOKUP(B115,备料明细表!B:L,11,0)=0,"",VLOOKUP(B115,备料明细表!B:L,11,0)))</f>
        <v>#N/A</v>
      </c>
      <c r="N115" s="11" t="e">
        <f t="shared" ca="1" si="8"/>
        <v>#N/A</v>
      </c>
      <c r="O115" s="21" t="e">
        <f>IF(VLOOKUP(B115,备料明细表!B:M,12,0)&lt;&gt;"","已点料","未点料")</f>
        <v>#N/A</v>
      </c>
      <c r="P115" s="21" t="e">
        <f t="shared" si="9"/>
        <v>#N/A</v>
      </c>
    </row>
    <row r="116" spans="1:16" s="15" customFormat="1" ht="20.25" customHeight="1" x14ac:dyDescent="0.15">
      <c r="A116" s="21">
        <v>114</v>
      </c>
      <c r="B116" s="5" t="e">
        <f t="array" ref="B116">INDEX(备料明细表!$B$3:$B$11,MIN(IF(COUNTIF('备料PO分析(自动)'!$B$1:$B115,备料明细表!$B$3:$B$11),4^8,ROW($1:$499))))&amp;""</f>
        <v>#N/A</v>
      </c>
      <c r="C116" s="12" t="e">
        <f>IF(B116="","",VLOOKUP(B116,备料明细表!B:J,9,0))</f>
        <v>#N/A</v>
      </c>
      <c r="D116" s="14" t="e">
        <f>IF(C116="","",COUNTIF(备料明细表!J:J,'备料PO分析(自动)'!C116))</f>
        <v>#N/A</v>
      </c>
      <c r="E116" s="13" t="e">
        <f t="shared" si="10"/>
        <v>#N/A</v>
      </c>
      <c r="F116" s="14" t="e">
        <f t="shared" si="11"/>
        <v>#N/A</v>
      </c>
      <c r="G116" s="14" t="str">
        <f>IFERROR(COUNTIFS(备料明细表!$B:$B,'备料PO分析(自动)'!$B116,备料明细表!$J:$J,'备料PO分析(自动)'!$C116,备料明细表!$P:$P,'备料PO分析(自动)'!G$2)/COUNTIFS(备料明细表!$B:$B,'备料PO分析(自动)'!$B116,备料明细表!$J:$J,'备料PO分析(自动)'!$C116,备料明细表!$P:$P,'备料PO分析(自动)'!G$2),"")</f>
        <v/>
      </c>
      <c r="H116" s="14" t="str">
        <f>IFERROR(COUNTIFS(备料明细表!$B:$B,'备料PO分析(自动)'!$B116,备料明细表!$J:$J,'备料PO分析(自动)'!$C116,备料明细表!$P:$P,'备料PO分析(自动)'!H$2)/COUNTIFS(备料明细表!$B:$B,'备料PO分析(自动)'!$B116,备料明细表!$J:$J,'备料PO分析(自动)'!$C116,备料明细表!$P:$P,'备料PO分析(自动)'!H$2),"")</f>
        <v/>
      </c>
      <c r="I116" s="14" t="str">
        <f>IFERROR(COUNTIFS(备料明细表!$B:$B,'备料PO分析(自动)'!$B116,备料明细表!$J:$J,'备料PO分析(自动)'!$C116,备料明细表!$P:$P,'备料PO分析(自动)'!I$2)/COUNTIFS(备料明细表!$B:$B,'备料PO分析(自动)'!$B116,备料明细表!$J:$J,'备料PO分析(自动)'!$C116,备料明细表!$P:$P,'备料PO分析(自动)'!I$2),"")</f>
        <v/>
      </c>
      <c r="J116" s="14" t="str">
        <f>IFERROR(COUNTIFS(备料明细表!$B:$B,'备料PO分析(自动)'!$B116,备料明细表!$J:$J,'备料PO分析(自动)'!$C116,备料明细表!$P:$P,'备料PO分析(自动)'!J$2)/COUNTIFS(备料明细表!$B:$B,'备料PO分析(自动)'!$B116,备料明细表!$J:$J,'备料PO分析(自动)'!$C116,备料明细表!$P:$P,'备料PO分析(自动)'!J$2),"")</f>
        <v/>
      </c>
      <c r="K116" s="14" t="str">
        <f>IFERROR(COUNTIFS(备料明细表!$B:$B,'备料PO分析(自动)'!$B116,备料明细表!$J:$J,'备料PO分析(自动)'!$C116,备料明细表!$P:$P,'备料PO分析(自动)'!K$2)/COUNTIFS(备料明细表!$B:$B,'备料PO分析(自动)'!$B116,备料明细表!$J:$J,'备料PO分析(自动)'!$C116,备料明细表!$P:$P,'备料PO分析(自动)'!K$2),"")</f>
        <v/>
      </c>
      <c r="L116" s="14" t="str">
        <f>IFERROR(COUNTIFS(备料明细表!$B:$B,'备料PO分析(自动)'!$B116,备料明细表!$J:$J,'备料PO分析(自动)'!$C116,备料明细表!$P:$P,'备料PO分析(自动)'!L$2)/COUNTIFS(备料明细表!$B:$B,'备料PO分析(自动)'!$B116,备料明细表!$J:$J,'备料PO分析(自动)'!$C116,备料明细表!$P:$P,'备料PO分析(自动)'!L$2),"")</f>
        <v/>
      </c>
      <c r="M116" s="12" t="e">
        <f>IF(B116="","",IF(VLOOKUP(B116,备料明细表!B:L,11,0)=0,"",VLOOKUP(B116,备料明细表!B:L,11,0)))</f>
        <v>#N/A</v>
      </c>
      <c r="N116" s="11" t="e">
        <f t="shared" ca="1" si="8"/>
        <v>#N/A</v>
      </c>
      <c r="O116" s="21" t="e">
        <f>IF(VLOOKUP(B116,备料明细表!B:M,12,0)&lt;&gt;"","已点料","未点料")</f>
        <v>#N/A</v>
      </c>
      <c r="P116" s="21" t="e">
        <f t="shared" si="9"/>
        <v>#N/A</v>
      </c>
    </row>
    <row r="117" spans="1:16" s="15" customFormat="1" ht="20.25" customHeight="1" x14ac:dyDescent="0.15">
      <c r="A117" s="21">
        <v>115</v>
      </c>
      <c r="B117" s="5" t="e">
        <f t="array" ref="B117">INDEX(备料明细表!$B$3:$B$11,MIN(IF(COUNTIF('备料PO分析(自动)'!$B$1:$B116,备料明细表!$B$3:$B$11),4^8,ROW($1:$499))))&amp;""</f>
        <v>#N/A</v>
      </c>
      <c r="C117" s="12" t="e">
        <f>IF(B117="","",VLOOKUP(B117,备料明细表!B:J,9,0))</f>
        <v>#N/A</v>
      </c>
      <c r="D117" s="14" t="e">
        <f>IF(C117="","",COUNTIF(备料明细表!J:J,'备料PO分析(自动)'!C117))</f>
        <v>#N/A</v>
      </c>
      <c r="E117" s="13" t="e">
        <f t="shared" si="10"/>
        <v>#N/A</v>
      </c>
      <c r="F117" s="14" t="e">
        <f t="shared" si="11"/>
        <v>#N/A</v>
      </c>
      <c r="G117" s="14" t="str">
        <f>IFERROR(COUNTIFS(备料明细表!$B:$B,'备料PO分析(自动)'!$B117,备料明细表!$J:$J,'备料PO分析(自动)'!$C117,备料明细表!$P:$P,'备料PO分析(自动)'!G$2)/COUNTIFS(备料明细表!$B:$B,'备料PO分析(自动)'!$B117,备料明细表!$J:$J,'备料PO分析(自动)'!$C117,备料明细表!$P:$P,'备料PO分析(自动)'!G$2),"")</f>
        <v/>
      </c>
      <c r="H117" s="14" t="str">
        <f>IFERROR(COUNTIFS(备料明细表!$B:$B,'备料PO分析(自动)'!$B117,备料明细表!$J:$J,'备料PO分析(自动)'!$C117,备料明细表!$P:$P,'备料PO分析(自动)'!H$2)/COUNTIFS(备料明细表!$B:$B,'备料PO分析(自动)'!$B117,备料明细表!$J:$J,'备料PO分析(自动)'!$C117,备料明细表!$P:$P,'备料PO分析(自动)'!H$2),"")</f>
        <v/>
      </c>
      <c r="I117" s="14" t="str">
        <f>IFERROR(COUNTIFS(备料明细表!$B:$B,'备料PO分析(自动)'!$B117,备料明细表!$J:$J,'备料PO分析(自动)'!$C117,备料明细表!$P:$P,'备料PO分析(自动)'!I$2)/COUNTIFS(备料明细表!$B:$B,'备料PO分析(自动)'!$B117,备料明细表!$J:$J,'备料PO分析(自动)'!$C117,备料明细表!$P:$P,'备料PO分析(自动)'!I$2),"")</f>
        <v/>
      </c>
      <c r="J117" s="14" t="str">
        <f>IFERROR(COUNTIFS(备料明细表!$B:$B,'备料PO分析(自动)'!$B117,备料明细表!$J:$J,'备料PO分析(自动)'!$C117,备料明细表!$P:$P,'备料PO分析(自动)'!J$2)/COUNTIFS(备料明细表!$B:$B,'备料PO分析(自动)'!$B117,备料明细表!$J:$J,'备料PO分析(自动)'!$C117,备料明细表!$P:$P,'备料PO分析(自动)'!J$2),"")</f>
        <v/>
      </c>
      <c r="K117" s="14" t="str">
        <f>IFERROR(COUNTIFS(备料明细表!$B:$B,'备料PO分析(自动)'!$B117,备料明细表!$J:$J,'备料PO分析(自动)'!$C117,备料明细表!$P:$P,'备料PO分析(自动)'!K$2)/COUNTIFS(备料明细表!$B:$B,'备料PO分析(自动)'!$B117,备料明细表!$J:$J,'备料PO分析(自动)'!$C117,备料明细表!$P:$P,'备料PO分析(自动)'!K$2),"")</f>
        <v/>
      </c>
      <c r="L117" s="14" t="str">
        <f>IFERROR(COUNTIFS(备料明细表!$B:$B,'备料PO分析(自动)'!$B117,备料明细表!$J:$J,'备料PO分析(自动)'!$C117,备料明细表!$P:$P,'备料PO分析(自动)'!L$2)/COUNTIFS(备料明细表!$B:$B,'备料PO分析(自动)'!$B117,备料明细表!$J:$J,'备料PO分析(自动)'!$C117,备料明细表!$P:$P,'备料PO分析(自动)'!L$2),"")</f>
        <v/>
      </c>
      <c r="M117" s="12" t="e">
        <f>IF(B117="","",IF(VLOOKUP(B117,备料明细表!B:L,11,0)=0,"",VLOOKUP(B117,备料明细表!B:L,11,0)))</f>
        <v>#N/A</v>
      </c>
      <c r="N117" s="11" t="e">
        <f t="shared" ca="1" si="8"/>
        <v>#N/A</v>
      </c>
      <c r="O117" s="21" t="e">
        <f>IF(VLOOKUP(B117,备料明细表!B:M,12,0)&lt;&gt;"","已点料","未点料")</f>
        <v>#N/A</v>
      </c>
      <c r="P117" s="21" t="e">
        <f t="shared" si="9"/>
        <v>#N/A</v>
      </c>
    </row>
    <row r="118" spans="1:16" s="15" customFormat="1" ht="20.25" customHeight="1" x14ac:dyDescent="0.15">
      <c r="A118" s="21">
        <v>116</v>
      </c>
      <c r="B118" s="5" t="e">
        <f t="array" ref="B118">INDEX(备料明细表!$B$3:$B$11,MIN(IF(COUNTIF('备料PO分析(自动)'!$B$1:$B117,备料明细表!$B$3:$B$11),4^8,ROW($1:$499))))&amp;""</f>
        <v>#N/A</v>
      </c>
      <c r="C118" s="12" t="e">
        <f>IF(B118="","",VLOOKUP(B118,备料明细表!B:J,9,0))</f>
        <v>#N/A</v>
      </c>
      <c r="D118" s="14" t="e">
        <f>IF(C118="","",COUNTIF(备料明细表!J:J,'备料PO分析(自动)'!C118))</f>
        <v>#N/A</v>
      </c>
      <c r="E118" s="13" t="e">
        <f t="shared" si="10"/>
        <v>#N/A</v>
      </c>
      <c r="F118" s="14" t="e">
        <f t="shared" si="11"/>
        <v>#N/A</v>
      </c>
      <c r="G118" s="14" t="str">
        <f>IFERROR(COUNTIFS(备料明细表!$B:$B,'备料PO分析(自动)'!$B118,备料明细表!$J:$J,'备料PO分析(自动)'!$C118,备料明细表!$P:$P,'备料PO分析(自动)'!G$2)/COUNTIFS(备料明细表!$B:$B,'备料PO分析(自动)'!$B118,备料明细表!$J:$J,'备料PO分析(自动)'!$C118,备料明细表!$P:$P,'备料PO分析(自动)'!G$2),"")</f>
        <v/>
      </c>
      <c r="H118" s="14" t="str">
        <f>IFERROR(COUNTIFS(备料明细表!$B:$B,'备料PO分析(自动)'!$B118,备料明细表!$J:$J,'备料PO分析(自动)'!$C118,备料明细表!$P:$P,'备料PO分析(自动)'!H$2)/COUNTIFS(备料明细表!$B:$B,'备料PO分析(自动)'!$B118,备料明细表!$J:$J,'备料PO分析(自动)'!$C118,备料明细表!$P:$P,'备料PO分析(自动)'!H$2),"")</f>
        <v/>
      </c>
      <c r="I118" s="14" t="str">
        <f>IFERROR(COUNTIFS(备料明细表!$B:$B,'备料PO分析(自动)'!$B118,备料明细表!$J:$J,'备料PO分析(自动)'!$C118,备料明细表!$P:$P,'备料PO分析(自动)'!I$2)/COUNTIFS(备料明细表!$B:$B,'备料PO分析(自动)'!$B118,备料明细表!$J:$J,'备料PO分析(自动)'!$C118,备料明细表!$P:$P,'备料PO分析(自动)'!I$2),"")</f>
        <v/>
      </c>
      <c r="J118" s="14" t="str">
        <f>IFERROR(COUNTIFS(备料明细表!$B:$B,'备料PO分析(自动)'!$B118,备料明细表!$J:$J,'备料PO分析(自动)'!$C118,备料明细表!$P:$P,'备料PO分析(自动)'!J$2)/COUNTIFS(备料明细表!$B:$B,'备料PO分析(自动)'!$B118,备料明细表!$J:$J,'备料PO分析(自动)'!$C118,备料明细表!$P:$P,'备料PO分析(自动)'!J$2),"")</f>
        <v/>
      </c>
      <c r="K118" s="14" t="str">
        <f>IFERROR(COUNTIFS(备料明细表!$B:$B,'备料PO分析(自动)'!$B118,备料明细表!$J:$J,'备料PO分析(自动)'!$C118,备料明细表!$P:$P,'备料PO分析(自动)'!K$2)/COUNTIFS(备料明细表!$B:$B,'备料PO分析(自动)'!$B118,备料明细表!$J:$J,'备料PO分析(自动)'!$C118,备料明细表!$P:$P,'备料PO分析(自动)'!K$2),"")</f>
        <v/>
      </c>
      <c r="L118" s="14" t="str">
        <f>IFERROR(COUNTIFS(备料明细表!$B:$B,'备料PO分析(自动)'!$B118,备料明细表!$J:$J,'备料PO分析(自动)'!$C118,备料明细表!$P:$P,'备料PO分析(自动)'!L$2)/COUNTIFS(备料明细表!$B:$B,'备料PO分析(自动)'!$B118,备料明细表!$J:$J,'备料PO分析(自动)'!$C118,备料明细表!$P:$P,'备料PO分析(自动)'!L$2),"")</f>
        <v/>
      </c>
      <c r="M118" s="12" t="e">
        <f>IF(B118="","",IF(VLOOKUP(B118,备料明细表!B:L,11,0)=0,"",VLOOKUP(B118,备料明细表!B:L,11,0)))</f>
        <v>#N/A</v>
      </c>
      <c r="N118" s="11" t="e">
        <f t="shared" ca="1" si="8"/>
        <v>#N/A</v>
      </c>
      <c r="O118" s="21" t="e">
        <f>IF(VLOOKUP(B118,备料明细表!B:M,12,0)&lt;&gt;"","已点料","未点料")</f>
        <v>#N/A</v>
      </c>
      <c r="P118" s="21" t="e">
        <f t="shared" si="9"/>
        <v>#N/A</v>
      </c>
    </row>
    <row r="119" spans="1:16" s="15" customFormat="1" ht="20.25" customHeight="1" x14ac:dyDescent="0.15">
      <c r="A119" s="21">
        <v>117</v>
      </c>
      <c r="B119" s="5" t="e">
        <f t="array" ref="B119">INDEX(备料明细表!$B$3:$B$11,MIN(IF(COUNTIF('备料PO分析(自动)'!$B$1:$B118,备料明细表!$B$3:$B$11),4^8,ROW($1:$499))))&amp;""</f>
        <v>#N/A</v>
      </c>
      <c r="C119" s="12" t="e">
        <f>IF(B119="","",VLOOKUP(B119,备料明细表!B:J,9,0))</f>
        <v>#N/A</v>
      </c>
      <c r="D119" s="14" t="e">
        <f>IF(C119="","",COUNTIF(备料明细表!J:J,'备料PO分析(自动)'!C119))</f>
        <v>#N/A</v>
      </c>
      <c r="E119" s="13" t="e">
        <f t="shared" si="10"/>
        <v>#N/A</v>
      </c>
      <c r="F119" s="14" t="e">
        <f t="shared" si="11"/>
        <v>#N/A</v>
      </c>
      <c r="G119" s="14" t="str">
        <f>IFERROR(COUNTIFS(备料明细表!$B:$B,'备料PO分析(自动)'!$B119,备料明细表!$J:$J,'备料PO分析(自动)'!$C119,备料明细表!$P:$P,'备料PO分析(自动)'!G$2)/COUNTIFS(备料明细表!$B:$B,'备料PO分析(自动)'!$B119,备料明细表!$J:$J,'备料PO分析(自动)'!$C119,备料明细表!$P:$P,'备料PO分析(自动)'!G$2),"")</f>
        <v/>
      </c>
      <c r="H119" s="14" t="str">
        <f>IFERROR(COUNTIFS(备料明细表!$B:$B,'备料PO分析(自动)'!$B119,备料明细表!$J:$J,'备料PO分析(自动)'!$C119,备料明细表!$P:$P,'备料PO分析(自动)'!H$2)/COUNTIFS(备料明细表!$B:$B,'备料PO分析(自动)'!$B119,备料明细表!$J:$J,'备料PO分析(自动)'!$C119,备料明细表!$P:$P,'备料PO分析(自动)'!H$2),"")</f>
        <v/>
      </c>
      <c r="I119" s="14" t="str">
        <f>IFERROR(COUNTIFS(备料明细表!$B:$B,'备料PO分析(自动)'!$B119,备料明细表!$J:$J,'备料PO分析(自动)'!$C119,备料明细表!$P:$P,'备料PO分析(自动)'!I$2)/COUNTIFS(备料明细表!$B:$B,'备料PO分析(自动)'!$B119,备料明细表!$J:$J,'备料PO分析(自动)'!$C119,备料明细表!$P:$P,'备料PO分析(自动)'!I$2),"")</f>
        <v/>
      </c>
      <c r="J119" s="14" t="str">
        <f>IFERROR(COUNTIFS(备料明细表!$B:$B,'备料PO分析(自动)'!$B119,备料明细表!$J:$J,'备料PO分析(自动)'!$C119,备料明细表!$P:$P,'备料PO分析(自动)'!J$2)/COUNTIFS(备料明细表!$B:$B,'备料PO分析(自动)'!$B119,备料明细表!$J:$J,'备料PO分析(自动)'!$C119,备料明细表!$P:$P,'备料PO分析(自动)'!J$2),"")</f>
        <v/>
      </c>
      <c r="K119" s="14" t="str">
        <f>IFERROR(COUNTIFS(备料明细表!$B:$B,'备料PO分析(自动)'!$B119,备料明细表!$J:$J,'备料PO分析(自动)'!$C119,备料明细表!$P:$P,'备料PO分析(自动)'!K$2)/COUNTIFS(备料明细表!$B:$B,'备料PO分析(自动)'!$B119,备料明细表!$J:$J,'备料PO分析(自动)'!$C119,备料明细表!$P:$P,'备料PO分析(自动)'!K$2),"")</f>
        <v/>
      </c>
      <c r="L119" s="14" t="str">
        <f>IFERROR(COUNTIFS(备料明细表!$B:$B,'备料PO分析(自动)'!$B119,备料明细表!$J:$J,'备料PO分析(自动)'!$C119,备料明细表!$P:$P,'备料PO分析(自动)'!L$2)/COUNTIFS(备料明细表!$B:$B,'备料PO分析(自动)'!$B119,备料明细表!$J:$J,'备料PO分析(自动)'!$C119,备料明细表!$P:$P,'备料PO分析(自动)'!L$2),"")</f>
        <v/>
      </c>
      <c r="M119" s="12" t="e">
        <f>IF(B119="","",IF(VLOOKUP(B119,备料明细表!B:L,11,0)=0,"",VLOOKUP(B119,备料明细表!B:L,11,0)))</f>
        <v>#N/A</v>
      </c>
      <c r="N119" s="11" t="e">
        <f t="shared" ca="1" si="8"/>
        <v>#N/A</v>
      </c>
      <c r="O119" s="21" t="e">
        <f>IF(VLOOKUP(B119,备料明细表!B:M,12,0)&lt;&gt;"","已点料","未点料")</f>
        <v>#N/A</v>
      </c>
      <c r="P119" s="21" t="e">
        <f t="shared" si="9"/>
        <v>#N/A</v>
      </c>
    </row>
    <row r="120" spans="1:16" s="15" customFormat="1" ht="20.25" customHeight="1" x14ac:dyDescent="0.15">
      <c r="A120" s="21">
        <v>118</v>
      </c>
      <c r="B120" s="5" t="e">
        <f t="array" ref="B120">INDEX(备料明细表!$B$3:$B$11,MIN(IF(COUNTIF('备料PO分析(自动)'!$B$1:$B119,备料明细表!$B$3:$B$11),4^8,ROW($1:$499))))&amp;""</f>
        <v>#N/A</v>
      </c>
      <c r="C120" s="12" t="e">
        <f>IF(B120="","",VLOOKUP(B120,备料明细表!B:J,9,0))</f>
        <v>#N/A</v>
      </c>
      <c r="D120" s="14" t="e">
        <f>IF(C120="","",COUNTIF(备料明细表!J:J,'备料PO分析(自动)'!C120))</f>
        <v>#N/A</v>
      </c>
      <c r="E120" s="13" t="e">
        <f t="shared" si="10"/>
        <v>#N/A</v>
      </c>
      <c r="F120" s="14" t="e">
        <f t="shared" si="11"/>
        <v>#N/A</v>
      </c>
      <c r="G120" s="14" t="str">
        <f>IFERROR(COUNTIFS(备料明细表!$B:$B,'备料PO分析(自动)'!$B120,备料明细表!$J:$J,'备料PO分析(自动)'!$C120,备料明细表!$P:$P,'备料PO分析(自动)'!G$2)/COUNTIFS(备料明细表!$B:$B,'备料PO分析(自动)'!$B120,备料明细表!$J:$J,'备料PO分析(自动)'!$C120,备料明细表!$P:$P,'备料PO分析(自动)'!G$2),"")</f>
        <v/>
      </c>
      <c r="H120" s="14" t="str">
        <f>IFERROR(COUNTIFS(备料明细表!$B:$B,'备料PO分析(自动)'!$B120,备料明细表!$J:$J,'备料PO分析(自动)'!$C120,备料明细表!$P:$P,'备料PO分析(自动)'!H$2)/COUNTIFS(备料明细表!$B:$B,'备料PO分析(自动)'!$B120,备料明细表!$J:$J,'备料PO分析(自动)'!$C120,备料明细表!$P:$P,'备料PO分析(自动)'!H$2),"")</f>
        <v/>
      </c>
      <c r="I120" s="14" t="str">
        <f>IFERROR(COUNTIFS(备料明细表!$B:$B,'备料PO分析(自动)'!$B120,备料明细表!$J:$J,'备料PO分析(自动)'!$C120,备料明细表!$P:$P,'备料PO分析(自动)'!I$2)/COUNTIFS(备料明细表!$B:$B,'备料PO分析(自动)'!$B120,备料明细表!$J:$J,'备料PO分析(自动)'!$C120,备料明细表!$P:$P,'备料PO分析(自动)'!I$2),"")</f>
        <v/>
      </c>
      <c r="J120" s="14" t="str">
        <f>IFERROR(COUNTIFS(备料明细表!$B:$B,'备料PO分析(自动)'!$B120,备料明细表!$J:$J,'备料PO分析(自动)'!$C120,备料明细表!$P:$P,'备料PO分析(自动)'!J$2)/COUNTIFS(备料明细表!$B:$B,'备料PO分析(自动)'!$B120,备料明细表!$J:$J,'备料PO分析(自动)'!$C120,备料明细表!$P:$P,'备料PO分析(自动)'!J$2),"")</f>
        <v/>
      </c>
      <c r="K120" s="14" t="str">
        <f>IFERROR(COUNTIFS(备料明细表!$B:$B,'备料PO分析(自动)'!$B120,备料明细表!$J:$J,'备料PO分析(自动)'!$C120,备料明细表!$P:$P,'备料PO分析(自动)'!K$2)/COUNTIFS(备料明细表!$B:$B,'备料PO分析(自动)'!$B120,备料明细表!$J:$J,'备料PO分析(自动)'!$C120,备料明细表!$P:$P,'备料PO分析(自动)'!K$2),"")</f>
        <v/>
      </c>
      <c r="L120" s="14" t="str">
        <f>IFERROR(COUNTIFS(备料明细表!$B:$B,'备料PO分析(自动)'!$B120,备料明细表!$J:$J,'备料PO分析(自动)'!$C120,备料明细表!$P:$P,'备料PO分析(自动)'!L$2)/COUNTIFS(备料明细表!$B:$B,'备料PO分析(自动)'!$B120,备料明细表!$J:$J,'备料PO分析(自动)'!$C120,备料明细表!$P:$P,'备料PO分析(自动)'!L$2),"")</f>
        <v/>
      </c>
      <c r="M120" s="12" t="e">
        <f>IF(B120="","",IF(VLOOKUP(B120,备料明细表!B:L,11,0)=0,"",VLOOKUP(B120,备料明细表!B:L,11,0)))</f>
        <v>#N/A</v>
      </c>
      <c r="N120" s="11" t="e">
        <f t="shared" ca="1" si="8"/>
        <v>#N/A</v>
      </c>
      <c r="O120" s="21" t="e">
        <f>IF(VLOOKUP(B120,备料明细表!B:M,12,0)&lt;&gt;"","已点料","未点料")</f>
        <v>#N/A</v>
      </c>
      <c r="P120" s="21" t="e">
        <f t="shared" si="9"/>
        <v>#N/A</v>
      </c>
    </row>
    <row r="121" spans="1:16" s="15" customFormat="1" ht="20.25" customHeight="1" x14ac:dyDescent="0.15">
      <c r="A121" s="21">
        <v>119</v>
      </c>
      <c r="B121" s="5" t="e">
        <f t="array" ref="B121">INDEX(备料明细表!$B$3:$B$11,MIN(IF(COUNTIF('备料PO分析(自动)'!$B$1:$B120,备料明细表!$B$3:$B$11),4^8,ROW($1:$499))))&amp;""</f>
        <v>#N/A</v>
      </c>
      <c r="C121" s="12" t="e">
        <f>IF(B121="","",VLOOKUP(B121,备料明细表!B:J,9,0))</f>
        <v>#N/A</v>
      </c>
      <c r="D121" s="14" t="e">
        <f>IF(C121="","",COUNTIF(备料明细表!J:J,'备料PO分析(自动)'!C121))</f>
        <v>#N/A</v>
      </c>
      <c r="E121" s="13" t="e">
        <f t="shared" ref="E121:E150" si="12">IF(C121="","",WEEKDAY(C121))</f>
        <v>#N/A</v>
      </c>
      <c r="F121" s="14" t="e">
        <f t="shared" ref="F121:F150" si="13">IF(C121="","",COUNTIF(C:C,C121))</f>
        <v>#N/A</v>
      </c>
      <c r="G121" s="14" t="str">
        <f>IFERROR(COUNTIFS(备料明细表!$B:$B,'备料PO分析(自动)'!$B121,备料明细表!$J:$J,'备料PO分析(自动)'!$C121,备料明细表!$P:$P,'备料PO分析(自动)'!G$2)/COUNTIFS(备料明细表!$B:$B,'备料PO分析(自动)'!$B121,备料明细表!$J:$J,'备料PO分析(自动)'!$C121,备料明细表!$P:$P,'备料PO分析(自动)'!G$2),"")</f>
        <v/>
      </c>
      <c r="H121" s="14" t="str">
        <f>IFERROR(COUNTIFS(备料明细表!$B:$B,'备料PO分析(自动)'!$B121,备料明细表!$J:$J,'备料PO分析(自动)'!$C121,备料明细表!$P:$P,'备料PO分析(自动)'!H$2)/COUNTIFS(备料明细表!$B:$B,'备料PO分析(自动)'!$B121,备料明细表!$J:$J,'备料PO分析(自动)'!$C121,备料明细表!$P:$P,'备料PO分析(自动)'!H$2),"")</f>
        <v/>
      </c>
      <c r="I121" s="14" t="str">
        <f>IFERROR(COUNTIFS(备料明细表!$B:$B,'备料PO分析(自动)'!$B121,备料明细表!$J:$J,'备料PO分析(自动)'!$C121,备料明细表!$P:$P,'备料PO分析(自动)'!I$2)/COUNTIFS(备料明细表!$B:$B,'备料PO分析(自动)'!$B121,备料明细表!$J:$J,'备料PO分析(自动)'!$C121,备料明细表!$P:$P,'备料PO分析(自动)'!I$2),"")</f>
        <v/>
      </c>
      <c r="J121" s="14" t="str">
        <f>IFERROR(COUNTIFS(备料明细表!$B:$B,'备料PO分析(自动)'!$B121,备料明细表!$J:$J,'备料PO分析(自动)'!$C121,备料明细表!$P:$P,'备料PO分析(自动)'!J$2)/COUNTIFS(备料明细表!$B:$B,'备料PO分析(自动)'!$B121,备料明细表!$J:$J,'备料PO分析(自动)'!$C121,备料明细表!$P:$P,'备料PO分析(自动)'!J$2),"")</f>
        <v/>
      </c>
      <c r="K121" s="14" t="str">
        <f>IFERROR(COUNTIFS(备料明细表!$B:$B,'备料PO分析(自动)'!$B121,备料明细表!$J:$J,'备料PO分析(自动)'!$C121,备料明细表!$P:$P,'备料PO分析(自动)'!K$2)/COUNTIFS(备料明细表!$B:$B,'备料PO分析(自动)'!$B121,备料明细表!$J:$J,'备料PO分析(自动)'!$C121,备料明细表!$P:$P,'备料PO分析(自动)'!K$2),"")</f>
        <v/>
      </c>
      <c r="L121" s="14" t="str">
        <f>IFERROR(COUNTIFS(备料明细表!$B:$B,'备料PO分析(自动)'!$B121,备料明细表!$J:$J,'备料PO分析(自动)'!$C121,备料明细表!$P:$P,'备料PO分析(自动)'!L$2)/COUNTIFS(备料明细表!$B:$B,'备料PO分析(自动)'!$B121,备料明细表!$J:$J,'备料PO分析(自动)'!$C121,备料明细表!$P:$P,'备料PO分析(自动)'!L$2),"")</f>
        <v/>
      </c>
      <c r="M121" s="12" t="e">
        <f>IF(B121="","",IF(VLOOKUP(B121,备料明细表!B:L,11,0)=0,"",VLOOKUP(B121,备料明细表!B:L,11,0)))</f>
        <v>#N/A</v>
      </c>
      <c r="N121" s="11" t="e">
        <f t="shared" ca="1" si="8"/>
        <v>#N/A</v>
      </c>
      <c r="O121" s="21" t="e">
        <f>IF(VLOOKUP(B121,备料明细表!B:M,12,0)&lt;&gt;"","已点料","未点料")</f>
        <v>#N/A</v>
      </c>
      <c r="P121" s="21" t="e">
        <f t="shared" si="9"/>
        <v>#N/A</v>
      </c>
    </row>
    <row r="122" spans="1:16" s="15" customFormat="1" ht="20.25" customHeight="1" x14ac:dyDescent="0.15">
      <c r="A122" s="21">
        <v>120</v>
      </c>
      <c r="B122" s="5" t="e">
        <f t="array" ref="B122">INDEX(备料明细表!$B$3:$B$11,MIN(IF(COUNTIF('备料PO分析(自动)'!$B$1:$B121,备料明细表!$B$3:$B$11),4^8,ROW($1:$499))))&amp;""</f>
        <v>#N/A</v>
      </c>
      <c r="C122" s="12" t="e">
        <f>IF(B122="","",VLOOKUP(B122,备料明细表!B:J,9,0))</f>
        <v>#N/A</v>
      </c>
      <c r="D122" s="14" t="e">
        <f>IF(C122="","",COUNTIF(备料明细表!J:J,'备料PO分析(自动)'!C122))</f>
        <v>#N/A</v>
      </c>
      <c r="E122" s="13" t="e">
        <f t="shared" si="12"/>
        <v>#N/A</v>
      </c>
      <c r="F122" s="14" t="e">
        <f t="shared" si="13"/>
        <v>#N/A</v>
      </c>
      <c r="G122" s="14" t="str">
        <f>IFERROR(COUNTIFS(备料明细表!$B:$B,'备料PO分析(自动)'!$B122,备料明细表!$J:$J,'备料PO分析(自动)'!$C122,备料明细表!$P:$P,'备料PO分析(自动)'!G$2)/COUNTIFS(备料明细表!$B:$B,'备料PO分析(自动)'!$B122,备料明细表!$J:$J,'备料PO分析(自动)'!$C122,备料明细表!$P:$P,'备料PO分析(自动)'!G$2),"")</f>
        <v/>
      </c>
      <c r="H122" s="14" t="str">
        <f>IFERROR(COUNTIFS(备料明细表!$B:$B,'备料PO分析(自动)'!$B122,备料明细表!$J:$J,'备料PO分析(自动)'!$C122,备料明细表!$P:$P,'备料PO分析(自动)'!H$2)/COUNTIFS(备料明细表!$B:$B,'备料PO分析(自动)'!$B122,备料明细表!$J:$J,'备料PO分析(自动)'!$C122,备料明细表!$P:$P,'备料PO分析(自动)'!H$2),"")</f>
        <v/>
      </c>
      <c r="I122" s="14" t="str">
        <f>IFERROR(COUNTIFS(备料明细表!$B:$B,'备料PO分析(自动)'!$B122,备料明细表!$J:$J,'备料PO分析(自动)'!$C122,备料明细表!$P:$P,'备料PO分析(自动)'!I$2)/COUNTIFS(备料明细表!$B:$B,'备料PO分析(自动)'!$B122,备料明细表!$J:$J,'备料PO分析(自动)'!$C122,备料明细表!$P:$P,'备料PO分析(自动)'!I$2),"")</f>
        <v/>
      </c>
      <c r="J122" s="14" t="str">
        <f>IFERROR(COUNTIFS(备料明细表!$B:$B,'备料PO分析(自动)'!$B122,备料明细表!$J:$J,'备料PO分析(自动)'!$C122,备料明细表!$P:$P,'备料PO分析(自动)'!J$2)/COUNTIFS(备料明细表!$B:$B,'备料PO分析(自动)'!$B122,备料明细表!$J:$J,'备料PO分析(自动)'!$C122,备料明细表!$P:$P,'备料PO分析(自动)'!J$2),"")</f>
        <v/>
      </c>
      <c r="K122" s="14" t="str">
        <f>IFERROR(COUNTIFS(备料明细表!$B:$B,'备料PO分析(自动)'!$B122,备料明细表!$J:$J,'备料PO分析(自动)'!$C122,备料明细表!$P:$P,'备料PO分析(自动)'!K$2)/COUNTIFS(备料明细表!$B:$B,'备料PO分析(自动)'!$B122,备料明细表!$J:$J,'备料PO分析(自动)'!$C122,备料明细表!$P:$P,'备料PO分析(自动)'!K$2),"")</f>
        <v/>
      </c>
      <c r="L122" s="14" t="str">
        <f>IFERROR(COUNTIFS(备料明细表!$B:$B,'备料PO分析(自动)'!$B122,备料明细表!$J:$J,'备料PO分析(自动)'!$C122,备料明细表!$P:$P,'备料PO分析(自动)'!L$2)/COUNTIFS(备料明细表!$B:$B,'备料PO分析(自动)'!$B122,备料明细表!$J:$J,'备料PO分析(自动)'!$C122,备料明细表!$P:$P,'备料PO分析(自动)'!L$2),"")</f>
        <v/>
      </c>
      <c r="M122" s="12" t="e">
        <f>IF(B122="","",IF(VLOOKUP(B122,备料明细表!B:L,11,0)=0,"",VLOOKUP(B122,备料明细表!B:L,11,0)))</f>
        <v>#N/A</v>
      </c>
      <c r="N122" s="11" t="e">
        <f t="shared" ca="1" si="8"/>
        <v>#N/A</v>
      </c>
      <c r="O122" s="21" t="e">
        <f>IF(VLOOKUP(B122,备料明细表!B:M,12,0)&lt;&gt;"","已点料","未点料")</f>
        <v>#N/A</v>
      </c>
      <c r="P122" s="21" t="e">
        <f t="shared" si="9"/>
        <v>#N/A</v>
      </c>
    </row>
    <row r="123" spans="1:16" s="15" customFormat="1" ht="20.25" customHeight="1" x14ac:dyDescent="0.15">
      <c r="A123" s="21">
        <v>121</v>
      </c>
      <c r="B123" s="5" t="e">
        <f t="array" ref="B123">INDEX(备料明细表!$B$3:$B$11,MIN(IF(COUNTIF('备料PO分析(自动)'!$B$1:$B122,备料明细表!$B$3:$B$11),4^8,ROW($1:$499))))&amp;""</f>
        <v>#N/A</v>
      </c>
      <c r="C123" s="12" t="e">
        <f>IF(B123="","",VLOOKUP(B123,备料明细表!B:J,9,0))</f>
        <v>#N/A</v>
      </c>
      <c r="D123" s="14" t="e">
        <f>IF(C123="","",COUNTIF(备料明细表!J:J,'备料PO分析(自动)'!C123))</f>
        <v>#N/A</v>
      </c>
      <c r="E123" s="13" t="e">
        <f t="shared" si="12"/>
        <v>#N/A</v>
      </c>
      <c r="F123" s="14" t="e">
        <f t="shared" si="13"/>
        <v>#N/A</v>
      </c>
      <c r="G123" s="14" t="str">
        <f>IFERROR(COUNTIFS(备料明细表!$B:$B,'备料PO分析(自动)'!$B123,备料明细表!$J:$J,'备料PO分析(自动)'!$C123,备料明细表!$P:$P,'备料PO分析(自动)'!G$2)/COUNTIFS(备料明细表!$B:$B,'备料PO分析(自动)'!$B123,备料明细表!$J:$J,'备料PO分析(自动)'!$C123,备料明细表!$P:$P,'备料PO分析(自动)'!G$2),"")</f>
        <v/>
      </c>
      <c r="H123" s="14" t="str">
        <f>IFERROR(COUNTIFS(备料明细表!$B:$B,'备料PO分析(自动)'!$B123,备料明细表!$J:$J,'备料PO分析(自动)'!$C123,备料明细表!$P:$P,'备料PO分析(自动)'!H$2)/COUNTIFS(备料明细表!$B:$B,'备料PO分析(自动)'!$B123,备料明细表!$J:$J,'备料PO分析(自动)'!$C123,备料明细表!$P:$P,'备料PO分析(自动)'!H$2),"")</f>
        <v/>
      </c>
      <c r="I123" s="14" t="str">
        <f>IFERROR(COUNTIFS(备料明细表!$B:$B,'备料PO分析(自动)'!$B123,备料明细表!$J:$J,'备料PO分析(自动)'!$C123,备料明细表!$P:$P,'备料PO分析(自动)'!I$2)/COUNTIFS(备料明细表!$B:$B,'备料PO分析(自动)'!$B123,备料明细表!$J:$J,'备料PO分析(自动)'!$C123,备料明细表!$P:$P,'备料PO分析(自动)'!I$2),"")</f>
        <v/>
      </c>
      <c r="J123" s="14" t="str">
        <f>IFERROR(COUNTIFS(备料明细表!$B:$B,'备料PO分析(自动)'!$B123,备料明细表!$J:$J,'备料PO分析(自动)'!$C123,备料明细表!$P:$P,'备料PO分析(自动)'!J$2)/COUNTIFS(备料明细表!$B:$B,'备料PO分析(自动)'!$B123,备料明细表!$J:$J,'备料PO分析(自动)'!$C123,备料明细表!$P:$P,'备料PO分析(自动)'!J$2),"")</f>
        <v/>
      </c>
      <c r="K123" s="14" t="str">
        <f>IFERROR(COUNTIFS(备料明细表!$B:$B,'备料PO分析(自动)'!$B123,备料明细表!$J:$J,'备料PO分析(自动)'!$C123,备料明细表!$P:$P,'备料PO分析(自动)'!K$2)/COUNTIFS(备料明细表!$B:$B,'备料PO分析(自动)'!$B123,备料明细表!$J:$J,'备料PO分析(自动)'!$C123,备料明细表!$P:$P,'备料PO分析(自动)'!K$2),"")</f>
        <v/>
      </c>
      <c r="L123" s="14" t="str">
        <f>IFERROR(COUNTIFS(备料明细表!$B:$B,'备料PO分析(自动)'!$B123,备料明细表!$J:$J,'备料PO分析(自动)'!$C123,备料明细表!$P:$P,'备料PO分析(自动)'!L$2)/COUNTIFS(备料明细表!$B:$B,'备料PO分析(自动)'!$B123,备料明细表!$J:$J,'备料PO分析(自动)'!$C123,备料明细表!$P:$P,'备料PO分析(自动)'!L$2),"")</f>
        <v/>
      </c>
      <c r="M123" s="12" t="e">
        <f>IF(B123="","",IF(VLOOKUP(B123,备料明细表!B:L,11,0)=0,"",VLOOKUP(B123,备料明细表!B:L,11,0)))</f>
        <v>#N/A</v>
      </c>
      <c r="N123" s="11" t="e">
        <f t="shared" ca="1" si="8"/>
        <v>#N/A</v>
      </c>
      <c r="O123" s="21" t="e">
        <f>IF(VLOOKUP(B123,备料明细表!B:M,12,0)&lt;&gt;"","已点料","未点料")</f>
        <v>#N/A</v>
      </c>
      <c r="P123" s="21" t="e">
        <f t="shared" si="9"/>
        <v>#N/A</v>
      </c>
    </row>
    <row r="124" spans="1:16" s="15" customFormat="1" ht="20.25" customHeight="1" x14ac:dyDescent="0.15">
      <c r="A124" s="21">
        <v>122</v>
      </c>
      <c r="B124" s="5" t="e">
        <f t="array" ref="B124">INDEX(备料明细表!$B$3:$B$11,MIN(IF(COUNTIF('备料PO分析(自动)'!$B$1:$B123,备料明细表!$B$3:$B$11),4^8,ROW($1:$499))))&amp;""</f>
        <v>#N/A</v>
      </c>
      <c r="C124" s="12" t="e">
        <f>IF(B124="","",VLOOKUP(B124,备料明细表!B:J,9,0))</f>
        <v>#N/A</v>
      </c>
      <c r="D124" s="14" t="e">
        <f>IF(C124="","",COUNTIF(备料明细表!J:J,'备料PO分析(自动)'!C124))</f>
        <v>#N/A</v>
      </c>
      <c r="E124" s="13" t="e">
        <f t="shared" si="12"/>
        <v>#N/A</v>
      </c>
      <c r="F124" s="14" t="e">
        <f t="shared" si="13"/>
        <v>#N/A</v>
      </c>
      <c r="G124" s="14" t="str">
        <f>IFERROR(COUNTIFS(备料明细表!$B:$B,'备料PO分析(自动)'!$B124,备料明细表!$J:$J,'备料PO分析(自动)'!$C124,备料明细表!$P:$P,'备料PO分析(自动)'!G$2)/COUNTIFS(备料明细表!$B:$B,'备料PO分析(自动)'!$B124,备料明细表!$J:$J,'备料PO分析(自动)'!$C124,备料明细表!$P:$P,'备料PO分析(自动)'!G$2),"")</f>
        <v/>
      </c>
      <c r="H124" s="14" t="str">
        <f>IFERROR(COUNTIFS(备料明细表!$B:$B,'备料PO分析(自动)'!$B124,备料明细表!$J:$J,'备料PO分析(自动)'!$C124,备料明细表!$P:$P,'备料PO分析(自动)'!H$2)/COUNTIFS(备料明细表!$B:$B,'备料PO分析(自动)'!$B124,备料明细表!$J:$J,'备料PO分析(自动)'!$C124,备料明细表!$P:$P,'备料PO分析(自动)'!H$2),"")</f>
        <v/>
      </c>
      <c r="I124" s="14" t="str">
        <f>IFERROR(COUNTIFS(备料明细表!$B:$B,'备料PO分析(自动)'!$B124,备料明细表!$J:$J,'备料PO分析(自动)'!$C124,备料明细表!$P:$P,'备料PO分析(自动)'!I$2)/COUNTIFS(备料明细表!$B:$B,'备料PO分析(自动)'!$B124,备料明细表!$J:$J,'备料PO分析(自动)'!$C124,备料明细表!$P:$P,'备料PO分析(自动)'!I$2),"")</f>
        <v/>
      </c>
      <c r="J124" s="14" t="str">
        <f>IFERROR(COUNTIFS(备料明细表!$B:$B,'备料PO分析(自动)'!$B124,备料明细表!$J:$J,'备料PO分析(自动)'!$C124,备料明细表!$P:$P,'备料PO分析(自动)'!J$2)/COUNTIFS(备料明细表!$B:$B,'备料PO分析(自动)'!$B124,备料明细表!$J:$J,'备料PO分析(自动)'!$C124,备料明细表!$P:$P,'备料PO分析(自动)'!J$2),"")</f>
        <v/>
      </c>
      <c r="K124" s="14" t="str">
        <f>IFERROR(COUNTIFS(备料明细表!$B:$B,'备料PO分析(自动)'!$B124,备料明细表!$J:$J,'备料PO分析(自动)'!$C124,备料明细表!$P:$P,'备料PO分析(自动)'!K$2)/COUNTIFS(备料明细表!$B:$B,'备料PO分析(自动)'!$B124,备料明细表!$J:$J,'备料PO分析(自动)'!$C124,备料明细表!$P:$P,'备料PO分析(自动)'!K$2),"")</f>
        <v/>
      </c>
      <c r="L124" s="14" t="str">
        <f>IFERROR(COUNTIFS(备料明细表!$B:$B,'备料PO分析(自动)'!$B124,备料明细表!$J:$J,'备料PO分析(自动)'!$C124,备料明细表!$P:$P,'备料PO分析(自动)'!L$2)/COUNTIFS(备料明细表!$B:$B,'备料PO分析(自动)'!$B124,备料明细表!$J:$J,'备料PO分析(自动)'!$C124,备料明细表!$P:$P,'备料PO分析(自动)'!L$2),"")</f>
        <v/>
      </c>
      <c r="M124" s="12" t="e">
        <f>IF(B124="","",IF(VLOOKUP(B124,备料明细表!B:L,11,0)=0,"",VLOOKUP(B124,备料明细表!B:L,11,0)))</f>
        <v>#N/A</v>
      </c>
      <c r="N124" s="11" t="e">
        <f t="shared" ca="1" si="8"/>
        <v>#N/A</v>
      </c>
      <c r="O124" s="21" t="e">
        <f>IF(VLOOKUP(B124,备料明细表!B:M,12,0)&lt;&gt;"","已点料","未点料")</f>
        <v>#N/A</v>
      </c>
      <c r="P124" s="21" t="e">
        <f t="shared" si="9"/>
        <v>#N/A</v>
      </c>
    </row>
    <row r="125" spans="1:16" s="15" customFormat="1" ht="20.25" customHeight="1" x14ac:dyDescent="0.15">
      <c r="A125" s="21">
        <v>123</v>
      </c>
      <c r="B125" s="5" t="e">
        <f t="array" ref="B125">INDEX(备料明细表!$B$3:$B$11,MIN(IF(COUNTIF('备料PO分析(自动)'!$B$1:$B124,备料明细表!$B$3:$B$11),4^8,ROW($1:$499))))&amp;""</f>
        <v>#N/A</v>
      </c>
      <c r="C125" s="12" t="e">
        <f>IF(B125="","",VLOOKUP(B125,备料明细表!B:J,9,0))</f>
        <v>#N/A</v>
      </c>
      <c r="D125" s="14" t="e">
        <f>IF(C125="","",COUNTIF(备料明细表!J:J,'备料PO分析(自动)'!C125))</f>
        <v>#N/A</v>
      </c>
      <c r="E125" s="13" t="e">
        <f t="shared" si="12"/>
        <v>#N/A</v>
      </c>
      <c r="F125" s="14" t="e">
        <f t="shared" si="13"/>
        <v>#N/A</v>
      </c>
      <c r="G125" s="14" t="str">
        <f>IFERROR(COUNTIFS(备料明细表!$B:$B,'备料PO分析(自动)'!$B125,备料明细表!$J:$J,'备料PO分析(自动)'!$C125,备料明细表!$P:$P,'备料PO分析(自动)'!G$2)/COUNTIFS(备料明细表!$B:$B,'备料PO分析(自动)'!$B125,备料明细表!$J:$J,'备料PO分析(自动)'!$C125,备料明细表!$P:$P,'备料PO分析(自动)'!G$2),"")</f>
        <v/>
      </c>
      <c r="H125" s="14" t="str">
        <f>IFERROR(COUNTIFS(备料明细表!$B:$B,'备料PO分析(自动)'!$B125,备料明细表!$J:$J,'备料PO分析(自动)'!$C125,备料明细表!$P:$P,'备料PO分析(自动)'!H$2)/COUNTIFS(备料明细表!$B:$B,'备料PO分析(自动)'!$B125,备料明细表!$J:$J,'备料PO分析(自动)'!$C125,备料明细表!$P:$P,'备料PO分析(自动)'!H$2),"")</f>
        <v/>
      </c>
      <c r="I125" s="14" t="str">
        <f>IFERROR(COUNTIFS(备料明细表!$B:$B,'备料PO分析(自动)'!$B125,备料明细表!$J:$J,'备料PO分析(自动)'!$C125,备料明细表!$P:$P,'备料PO分析(自动)'!I$2)/COUNTIFS(备料明细表!$B:$B,'备料PO分析(自动)'!$B125,备料明细表!$J:$J,'备料PO分析(自动)'!$C125,备料明细表!$P:$P,'备料PO分析(自动)'!I$2),"")</f>
        <v/>
      </c>
      <c r="J125" s="14" t="str">
        <f>IFERROR(COUNTIFS(备料明细表!$B:$B,'备料PO分析(自动)'!$B125,备料明细表!$J:$J,'备料PO分析(自动)'!$C125,备料明细表!$P:$P,'备料PO分析(自动)'!J$2)/COUNTIFS(备料明细表!$B:$B,'备料PO分析(自动)'!$B125,备料明细表!$J:$J,'备料PO分析(自动)'!$C125,备料明细表!$P:$P,'备料PO分析(自动)'!J$2),"")</f>
        <v/>
      </c>
      <c r="K125" s="14" t="str">
        <f>IFERROR(COUNTIFS(备料明细表!$B:$B,'备料PO分析(自动)'!$B125,备料明细表!$J:$J,'备料PO分析(自动)'!$C125,备料明细表!$P:$P,'备料PO分析(自动)'!K$2)/COUNTIFS(备料明细表!$B:$B,'备料PO分析(自动)'!$B125,备料明细表!$J:$J,'备料PO分析(自动)'!$C125,备料明细表!$P:$P,'备料PO分析(自动)'!K$2),"")</f>
        <v/>
      </c>
      <c r="L125" s="14" t="str">
        <f>IFERROR(COUNTIFS(备料明细表!$B:$B,'备料PO分析(自动)'!$B125,备料明细表!$J:$J,'备料PO分析(自动)'!$C125,备料明细表!$P:$P,'备料PO分析(自动)'!L$2)/COUNTIFS(备料明细表!$B:$B,'备料PO分析(自动)'!$B125,备料明细表!$J:$J,'备料PO分析(自动)'!$C125,备料明细表!$P:$P,'备料PO分析(自动)'!L$2),"")</f>
        <v/>
      </c>
      <c r="M125" s="12" t="e">
        <f>IF(B125="","",IF(VLOOKUP(B125,备料明细表!B:L,11,0)=0,"",VLOOKUP(B125,备料明细表!B:L,11,0)))</f>
        <v>#N/A</v>
      </c>
      <c r="N125" s="11" t="e">
        <f t="shared" ca="1" si="8"/>
        <v>#N/A</v>
      </c>
      <c r="O125" s="21" t="e">
        <f>IF(VLOOKUP(B125,备料明细表!B:M,12,0)&lt;&gt;"","已点料","未点料")</f>
        <v>#N/A</v>
      </c>
      <c r="P125" s="21" t="e">
        <f t="shared" si="9"/>
        <v>#N/A</v>
      </c>
    </row>
    <row r="126" spans="1:16" s="15" customFormat="1" ht="20.25" customHeight="1" x14ac:dyDescent="0.15">
      <c r="A126" s="21">
        <v>124</v>
      </c>
      <c r="B126" s="5" t="e">
        <f t="array" ref="B126">INDEX(备料明细表!$B$3:$B$11,MIN(IF(COUNTIF('备料PO分析(自动)'!$B$1:$B125,备料明细表!$B$3:$B$11),4^8,ROW($1:$499))))&amp;""</f>
        <v>#N/A</v>
      </c>
      <c r="C126" s="12" t="e">
        <f>IF(B126="","",VLOOKUP(B126,备料明细表!B:J,9,0))</f>
        <v>#N/A</v>
      </c>
      <c r="D126" s="14" t="e">
        <f>IF(C126="","",COUNTIF(备料明细表!J:J,'备料PO分析(自动)'!C126))</f>
        <v>#N/A</v>
      </c>
      <c r="E126" s="13" t="e">
        <f t="shared" si="12"/>
        <v>#N/A</v>
      </c>
      <c r="F126" s="14" t="e">
        <f t="shared" si="13"/>
        <v>#N/A</v>
      </c>
      <c r="G126" s="14" t="str">
        <f>IFERROR(COUNTIFS(备料明细表!$B:$B,'备料PO分析(自动)'!$B126,备料明细表!$J:$J,'备料PO分析(自动)'!$C126,备料明细表!$P:$P,'备料PO分析(自动)'!G$2)/COUNTIFS(备料明细表!$B:$B,'备料PO分析(自动)'!$B126,备料明细表!$J:$J,'备料PO分析(自动)'!$C126,备料明细表!$P:$P,'备料PO分析(自动)'!G$2),"")</f>
        <v/>
      </c>
      <c r="H126" s="14" t="str">
        <f>IFERROR(COUNTIFS(备料明细表!$B:$B,'备料PO分析(自动)'!$B126,备料明细表!$J:$J,'备料PO分析(自动)'!$C126,备料明细表!$P:$P,'备料PO分析(自动)'!H$2)/COUNTIFS(备料明细表!$B:$B,'备料PO分析(自动)'!$B126,备料明细表!$J:$J,'备料PO分析(自动)'!$C126,备料明细表!$P:$P,'备料PO分析(自动)'!H$2),"")</f>
        <v/>
      </c>
      <c r="I126" s="14" t="str">
        <f>IFERROR(COUNTIFS(备料明细表!$B:$B,'备料PO分析(自动)'!$B126,备料明细表!$J:$J,'备料PO分析(自动)'!$C126,备料明细表!$P:$P,'备料PO分析(自动)'!I$2)/COUNTIFS(备料明细表!$B:$B,'备料PO分析(自动)'!$B126,备料明细表!$J:$J,'备料PO分析(自动)'!$C126,备料明细表!$P:$P,'备料PO分析(自动)'!I$2),"")</f>
        <v/>
      </c>
      <c r="J126" s="14" t="str">
        <f>IFERROR(COUNTIFS(备料明细表!$B:$B,'备料PO分析(自动)'!$B126,备料明细表!$J:$J,'备料PO分析(自动)'!$C126,备料明细表!$P:$P,'备料PO分析(自动)'!J$2)/COUNTIFS(备料明细表!$B:$B,'备料PO分析(自动)'!$B126,备料明细表!$J:$J,'备料PO分析(自动)'!$C126,备料明细表!$P:$P,'备料PO分析(自动)'!J$2),"")</f>
        <v/>
      </c>
      <c r="K126" s="14" t="str">
        <f>IFERROR(COUNTIFS(备料明细表!$B:$B,'备料PO分析(自动)'!$B126,备料明细表!$J:$J,'备料PO分析(自动)'!$C126,备料明细表!$P:$P,'备料PO分析(自动)'!K$2)/COUNTIFS(备料明细表!$B:$B,'备料PO分析(自动)'!$B126,备料明细表!$J:$J,'备料PO分析(自动)'!$C126,备料明细表!$P:$P,'备料PO分析(自动)'!K$2),"")</f>
        <v/>
      </c>
      <c r="L126" s="14" t="str">
        <f>IFERROR(COUNTIFS(备料明细表!$B:$B,'备料PO分析(自动)'!$B126,备料明细表!$J:$J,'备料PO分析(自动)'!$C126,备料明细表!$P:$P,'备料PO分析(自动)'!L$2)/COUNTIFS(备料明细表!$B:$B,'备料PO分析(自动)'!$B126,备料明细表!$J:$J,'备料PO分析(自动)'!$C126,备料明细表!$P:$P,'备料PO分析(自动)'!L$2),"")</f>
        <v/>
      </c>
      <c r="M126" s="12" t="e">
        <f>IF(B126="","",IF(VLOOKUP(B126,备料明细表!B:L,11,0)=0,"",VLOOKUP(B126,备料明细表!B:L,11,0)))</f>
        <v>#N/A</v>
      </c>
      <c r="N126" s="11" t="e">
        <f t="shared" ca="1" si="8"/>
        <v>#N/A</v>
      </c>
      <c r="O126" s="21" t="e">
        <f>IF(VLOOKUP(B126,备料明细表!B:M,12,0)&lt;&gt;"","已点料","未点料")</f>
        <v>#N/A</v>
      </c>
      <c r="P126" s="21" t="e">
        <f t="shared" si="9"/>
        <v>#N/A</v>
      </c>
    </row>
    <row r="127" spans="1:16" s="15" customFormat="1" ht="20.25" customHeight="1" x14ac:dyDescent="0.15">
      <c r="A127" s="21">
        <v>125</v>
      </c>
      <c r="B127" s="5" t="e">
        <f t="array" ref="B127">INDEX(备料明细表!$B$3:$B$11,MIN(IF(COUNTIF('备料PO分析(自动)'!$B$1:$B126,备料明细表!$B$3:$B$11),4^8,ROW($1:$499))))&amp;""</f>
        <v>#N/A</v>
      </c>
      <c r="C127" s="12" t="e">
        <f>IF(B127="","",VLOOKUP(B127,备料明细表!B:J,9,0))</f>
        <v>#N/A</v>
      </c>
      <c r="D127" s="14" t="e">
        <f>IF(C127="","",COUNTIF(备料明细表!J:J,'备料PO分析(自动)'!C127))</f>
        <v>#N/A</v>
      </c>
      <c r="E127" s="13" t="e">
        <f t="shared" si="12"/>
        <v>#N/A</v>
      </c>
      <c r="F127" s="14" t="e">
        <f t="shared" si="13"/>
        <v>#N/A</v>
      </c>
      <c r="G127" s="14" t="str">
        <f>IFERROR(COUNTIFS(备料明细表!$B:$B,'备料PO分析(自动)'!$B127,备料明细表!$J:$J,'备料PO分析(自动)'!$C127,备料明细表!$P:$P,'备料PO分析(自动)'!G$2)/COUNTIFS(备料明细表!$B:$B,'备料PO分析(自动)'!$B127,备料明细表!$J:$J,'备料PO分析(自动)'!$C127,备料明细表!$P:$P,'备料PO分析(自动)'!G$2),"")</f>
        <v/>
      </c>
      <c r="H127" s="14" t="str">
        <f>IFERROR(COUNTIFS(备料明细表!$B:$B,'备料PO分析(自动)'!$B127,备料明细表!$J:$J,'备料PO分析(自动)'!$C127,备料明细表!$P:$P,'备料PO分析(自动)'!H$2)/COUNTIFS(备料明细表!$B:$B,'备料PO分析(自动)'!$B127,备料明细表!$J:$J,'备料PO分析(自动)'!$C127,备料明细表!$P:$P,'备料PO分析(自动)'!H$2),"")</f>
        <v/>
      </c>
      <c r="I127" s="14" t="str">
        <f>IFERROR(COUNTIFS(备料明细表!$B:$B,'备料PO分析(自动)'!$B127,备料明细表!$J:$J,'备料PO分析(自动)'!$C127,备料明细表!$P:$P,'备料PO分析(自动)'!I$2)/COUNTIFS(备料明细表!$B:$B,'备料PO分析(自动)'!$B127,备料明细表!$J:$J,'备料PO分析(自动)'!$C127,备料明细表!$P:$P,'备料PO分析(自动)'!I$2),"")</f>
        <v/>
      </c>
      <c r="J127" s="14" t="str">
        <f>IFERROR(COUNTIFS(备料明细表!$B:$B,'备料PO分析(自动)'!$B127,备料明细表!$J:$J,'备料PO分析(自动)'!$C127,备料明细表!$P:$P,'备料PO分析(自动)'!J$2)/COUNTIFS(备料明细表!$B:$B,'备料PO分析(自动)'!$B127,备料明细表!$J:$J,'备料PO分析(自动)'!$C127,备料明细表!$P:$P,'备料PO分析(自动)'!J$2),"")</f>
        <v/>
      </c>
      <c r="K127" s="14" t="str">
        <f>IFERROR(COUNTIFS(备料明细表!$B:$B,'备料PO分析(自动)'!$B127,备料明细表!$J:$J,'备料PO分析(自动)'!$C127,备料明细表!$P:$P,'备料PO分析(自动)'!K$2)/COUNTIFS(备料明细表!$B:$B,'备料PO分析(自动)'!$B127,备料明细表!$J:$J,'备料PO分析(自动)'!$C127,备料明细表!$P:$P,'备料PO分析(自动)'!K$2),"")</f>
        <v/>
      </c>
      <c r="L127" s="14" t="str">
        <f>IFERROR(COUNTIFS(备料明细表!$B:$B,'备料PO分析(自动)'!$B127,备料明细表!$J:$J,'备料PO分析(自动)'!$C127,备料明细表!$P:$P,'备料PO分析(自动)'!L$2)/COUNTIFS(备料明细表!$B:$B,'备料PO分析(自动)'!$B127,备料明细表!$J:$J,'备料PO分析(自动)'!$C127,备料明细表!$P:$P,'备料PO分析(自动)'!L$2),"")</f>
        <v/>
      </c>
      <c r="M127" s="12" t="e">
        <f>IF(B127="","",IF(VLOOKUP(B127,备料明细表!B:L,11,0)=0,"",VLOOKUP(B127,备料明细表!B:L,11,0)))</f>
        <v>#N/A</v>
      </c>
      <c r="N127" s="11" t="e">
        <f t="shared" ca="1" si="8"/>
        <v>#N/A</v>
      </c>
      <c r="O127" s="21" t="e">
        <f>IF(VLOOKUP(B127,备料明细表!B:M,12,0)&lt;&gt;"","已点料","未点料")</f>
        <v>#N/A</v>
      </c>
      <c r="P127" s="21" t="e">
        <f t="shared" si="9"/>
        <v>#N/A</v>
      </c>
    </row>
    <row r="128" spans="1:16" s="15" customFormat="1" ht="20.25" customHeight="1" x14ac:dyDescent="0.15">
      <c r="A128" s="21">
        <v>126</v>
      </c>
      <c r="B128" s="5" t="e">
        <f t="array" ref="B128">INDEX(备料明细表!$B$3:$B$11,MIN(IF(COUNTIF('备料PO分析(自动)'!$B$1:$B127,备料明细表!$B$3:$B$11),4^8,ROW($1:$499))))&amp;""</f>
        <v>#N/A</v>
      </c>
      <c r="C128" s="12" t="e">
        <f>IF(B128="","",VLOOKUP(B128,备料明细表!B:J,9,0))</f>
        <v>#N/A</v>
      </c>
      <c r="D128" s="14" t="e">
        <f>IF(C128="","",COUNTIF(备料明细表!J:J,'备料PO分析(自动)'!C128))</f>
        <v>#N/A</v>
      </c>
      <c r="E128" s="13" t="e">
        <f t="shared" si="12"/>
        <v>#N/A</v>
      </c>
      <c r="F128" s="14" t="e">
        <f t="shared" si="13"/>
        <v>#N/A</v>
      </c>
      <c r="G128" s="14" t="str">
        <f>IFERROR(COUNTIFS(备料明细表!$B:$B,'备料PO分析(自动)'!$B128,备料明细表!$J:$J,'备料PO分析(自动)'!$C128,备料明细表!$P:$P,'备料PO分析(自动)'!G$2)/COUNTIFS(备料明细表!$B:$B,'备料PO分析(自动)'!$B128,备料明细表!$J:$J,'备料PO分析(自动)'!$C128,备料明细表!$P:$P,'备料PO分析(自动)'!G$2),"")</f>
        <v/>
      </c>
      <c r="H128" s="14" t="str">
        <f>IFERROR(COUNTIFS(备料明细表!$B:$B,'备料PO分析(自动)'!$B128,备料明细表!$J:$J,'备料PO分析(自动)'!$C128,备料明细表!$P:$P,'备料PO分析(自动)'!H$2)/COUNTIFS(备料明细表!$B:$B,'备料PO分析(自动)'!$B128,备料明细表!$J:$J,'备料PO分析(自动)'!$C128,备料明细表!$P:$P,'备料PO分析(自动)'!H$2),"")</f>
        <v/>
      </c>
      <c r="I128" s="14" t="str">
        <f>IFERROR(COUNTIFS(备料明细表!$B:$B,'备料PO分析(自动)'!$B128,备料明细表!$J:$J,'备料PO分析(自动)'!$C128,备料明细表!$P:$P,'备料PO分析(自动)'!I$2)/COUNTIFS(备料明细表!$B:$B,'备料PO分析(自动)'!$B128,备料明细表!$J:$J,'备料PO分析(自动)'!$C128,备料明细表!$P:$P,'备料PO分析(自动)'!I$2),"")</f>
        <v/>
      </c>
      <c r="J128" s="14" t="str">
        <f>IFERROR(COUNTIFS(备料明细表!$B:$B,'备料PO分析(自动)'!$B128,备料明细表!$J:$J,'备料PO分析(自动)'!$C128,备料明细表!$P:$P,'备料PO分析(自动)'!J$2)/COUNTIFS(备料明细表!$B:$B,'备料PO分析(自动)'!$B128,备料明细表!$J:$J,'备料PO分析(自动)'!$C128,备料明细表!$P:$P,'备料PO分析(自动)'!J$2),"")</f>
        <v/>
      </c>
      <c r="K128" s="14" t="str">
        <f>IFERROR(COUNTIFS(备料明细表!$B:$B,'备料PO分析(自动)'!$B128,备料明细表!$J:$J,'备料PO分析(自动)'!$C128,备料明细表!$P:$P,'备料PO分析(自动)'!K$2)/COUNTIFS(备料明细表!$B:$B,'备料PO分析(自动)'!$B128,备料明细表!$J:$J,'备料PO分析(自动)'!$C128,备料明细表!$P:$P,'备料PO分析(自动)'!K$2),"")</f>
        <v/>
      </c>
      <c r="L128" s="14" t="str">
        <f>IFERROR(COUNTIFS(备料明细表!$B:$B,'备料PO分析(自动)'!$B128,备料明细表!$J:$J,'备料PO分析(自动)'!$C128,备料明细表!$P:$P,'备料PO分析(自动)'!L$2)/COUNTIFS(备料明细表!$B:$B,'备料PO分析(自动)'!$B128,备料明细表!$J:$J,'备料PO分析(自动)'!$C128,备料明细表!$P:$P,'备料PO分析(自动)'!L$2),"")</f>
        <v/>
      </c>
      <c r="M128" s="12" t="e">
        <f>IF(B128="","",IF(VLOOKUP(B128,备料明细表!B:L,11,0)=0,"",VLOOKUP(B128,备料明细表!B:L,11,0)))</f>
        <v>#N/A</v>
      </c>
      <c r="N128" s="11" t="e">
        <f t="shared" ca="1" si="8"/>
        <v>#N/A</v>
      </c>
      <c r="O128" s="21" t="e">
        <f>IF(VLOOKUP(B128,备料明细表!B:M,12,0)&lt;&gt;"","已点料","未点料")</f>
        <v>#N/A</v>
      </c>
      <c r="P128" s="21" t="e">
        <f t="shared" si="9"/>
        <v>#N/A</v>
      </c>
    </row>
    <row r="129" spans="1:16" s="15" customFormat="1" ht="20.25" customHeight="1" x14ac:dyDescent="0.15">
      <c r="A129" s="21">
        <v>127</v>
      </c>
      <c r="B129" s="5" t="e">
        <f t="array" ref="B129">INDEX(备料明细表!$B$3:$B$11,MIN(IF(COUNTIF('备料PO分析(自动)'!$B$1:$B128,备料明细表!$B$3:$B$11),4^8,ROW($1:$499))))&amp;""</f>
        <v>#N/A</v>
      </c>
      <c r="C129" s="12" t="e">
        <f>IF(B129="","",VLOOKUP(B129,备料明细表!B:J,9,0))</f>
        <v>#N/A</v>
      </c>
      <c r="D129" s="14" t="e">
        <f>IF(C129="","",COUNTIF(备料明细表!J:J,'备料PO分析(自动)'!C129))</f>
        <v>#N/A</v>
      </c>
      <c r="E129" s="13" t="e">
        <f t="shared" si="12"/>
        <v>#N/A</v>
      </c>
      <c r="F129" s="14" t="e">
        <f t="shared" si="13"/>
        <v>#N/A</v>
      </c>
      <c r="G129" s="14" t="str">
        <f>IFERROR(COUNTIFS(备料明细表!$B:$B,'备料PO分析(自动)'!$B129,备料明细表!$J:$J,'备料PO分析(自动)'!$C129,备料明细表!$P:$P,'备料PO分析(自动)'!G$2)/COUNTIFS(备料明细表!$B:$B,'备料PO分析(自动)'!$B129,备料明细表!$J:$J,'备料PO分析(自动)'!$C129,备料明细表!$P:$P,'备料PO分析(自动)'!G$2),"")</f>
        <v/>
      </c>
      <c r="H129" s="14" t="str">
        <f>IFERROR(COUNTIFS(备料明细表!$B:$B,'备料PO分析(自动)'!$B129,备料明细表!$J:$J,'备料PO分析(自动)'!$C129,备料明细表!$P:$P,'备料PO分析(自动)'!H$2)/COUNTIFS(备料明细表!$B:$B,'备料PO分析(自动)'!$B129,备料明细表!$J:$J,'备料PO分析(自动)'!$C129,备料明细表!$P:$P,'备料PO分析(自动)'!H$2),"")</f>
        <v/>
      </c>
      <c r="I129" s="14" t="str">
        <f>IFERROR(COUNTIFS(备料明细表!$B:$B,'备料PO分析(自动)'!$B129,备料明细表!$J:$J,'备料PO分析(自动)'!$C129,备料明细表!$P:$P,'备料PO分析(自动)'!I$2)/COUNTIFS(备料明细表!$B:$B,'备料PO分析(自动)'!$B129,备料明细表!$J:$J,'备料PO分析(自动)'!$C129,备料明细表!$P:$P,'备料PO分析(自动)'!I$2),"")</f>
        <v/>
      </c>
      <c r="J129" s="14" t="str">
        <f>IFERROR(COUNTIFS(备料明细表!$B:$B,'备料PO分析(自动)'!$B129,备料明细表!$J:$J,'备料PO分析(自动)'!$C129,备料明细表!$P:$P,'备料PO分析(自动)'!J$2)/COUNTIFS(备料明细表!$B:$B,'备料PO分析(自动)'!$B129,备料明细表!$J:$J,'备料PO分析(自动)'!$C129,备料明细表!$P:$P,'备料PO分析(自动)'!J$2),"")</f>
        <v/>
      </c>
      <c r="K129" s="14" t="str">
        <f>IFERROR(COUNTIFS(备料明细表!$B:$B,'备料PO分析(自动)'!$B129,备料明细表!$J:$J,'备料PO分析(自动)'!$C129,备料明细表!$P:$P,'备料PO分析(自动)'!K$2)/COUNTIFS(备料明细表!$B:$B,'备料PO分析(自动)'!$B129,备料明细表!$J:$J,'备料PO分析(自动)'!$C129,备料明细表!$P:$P,'备料PO分析(自动)'!K$2),"")</f>
        <v/>
      </c>
      <c r="L129" s="14" t="str">
        <f>IFERROR(COUNTIFS(备料明细表!$B:$B,'备料PO分析(自动)'!$B129,备料明细表!$J:$J,'备料PO分析(自动)'!$C129,备料明细表!$P:$P,'备料PO分析(自动)'!L$2)/COUNTIFS(备料明细表!$B:$B,'备料PO分析(自动)'!$B129,备料明细表!$J:$J,'备料PO分析(自动)'!$C129,备料明细表!$P:$P,'备料PO分析(自动)'!L$2),"")</f>
        <v/>
      </c>
      <c r="M129" s="12" t="e">
        <f>IF(B129="","",IF(VLOOKUP(B129,备料明细表!B:L,11,0)=0,"",VLOOKUP(B129,备料明细表!B:L,11,0)))</f>
        <v>#N/A</v>
      </c>
      <c r="N129" s="11" t="e">
        <f t="shared" ca="1" si="8"/>
        <v>#N/A</v>
      </c>
      <c r="O129" s="21" t="e">
        <f>IF(VLOOKUP(B129,备料明细表!B:M,12,0)&lt;&gt;"","已点料","未点料")</f>
        <v>#N/A</v>
      </c>
      <c r="P129" s="21" t="e">
        <f t="shared" si="9"/>
        <v>#N/A</v>
      </c>
    </row>
    <row r="130" spans="1:16" s="15" customFormat="1" ht="20.25" customHeight="1" x14ac:dyDescent="0.15">
      <c r="A130" s="21">
        <v>128</v>
      </c>
      <c r="B130" s="5" t="e">
        <f t="array" ref="B130">INDEX(备料明细表!$B$3:$B$11,MIN(IF(COUNTIF('备料PO分析(自动)'!$B$1:$B129,备料明细表!$B$3:$B$11),4^8,ROW($1:$499))))&amp;""</f>
        <v>#N/A</v>
      </c>
      <c r="C130" s="12" t="e">
        <f>IF(B130="","",VLOOKUP(B130,备料明细表!B:J,9,0))</f>
        <v>#N/A</v>
      </c>
      <c r="D130" s="14" t="e">
        <f>IF(C130="","",COUNTIF(备料明细表!J:J,'备料PO分析(自动)'!C130))</f>
        <v>#N/A</v>
      </c>
      <c r="E130" s="13" t="e">
        <f t="shared" si="12"/>
        <v>#N/A</v>
      </c>
      <c r="F130" s="14" t="e">
        <f t="shared" si="13"/>
        <v>#N/A</v>
      </c>
      <c r="G130" s="14" t="str">
        <f>IFERROR(COUNTIFS(备料明细表!$B:$B,'备料PO分析(自动)'!$B130,备料明细表!$J:$J,'备料PO分析(自动)'!$C130,备料明细表!$P:$P,'备料PO分析(自动)'!G$2)/COUNTIFS(备料明细表!$B:$B,'备料PO分析(自动)'!$B130,备料明细表!$J:$J,'备料PO分析(自动)'!$C130,备料明细表!$P:$P,'备料PO分析(自动)'!G$2),"")</f>
        <v/>
      </c>
      <c r="H130" s="14" t="str">
        <f>IFERROR(COUNTIFS(备料明细表!$B:$B,'备料PO分析(自动)'!$B130,备料明细表!$J:$J,'备料PO分析(自动)'!$C130,备料明细表!$P:$P,'备料PO分析(自动)'!H$2)/COUNTIFS(备料明细表!$B:$B,'备料PO分析(自动)'!$B130,备料明细表!$J:$J,'备料PO分析(自动)'!$C130,备料明细表!$P:$P,'备料PO分析(自动)'!H$2),"")</f>
        <v/>
      </c>
      <c r="I130" s="14" t="str">
        <f>IFERROR(COUNTIFS(备料明细表!$B:$B,'备料PO分析(自动)'!$B130,备料明细表!$J:$J,'备料PO分析(自动)'!$C130,备料明细表!$P:$P,'备料PO分析(自动)'!I$2)/COUNTIFS(备料明细表!$B:$B,'备料PO分析(自动)'!$B130,备料明细表!$J:$J,'备料PO分析(自动)'!$C130,备料明细表!$P:$P,'备料PO分析(自动)'!I$2),"")</f>
        <v/>
      </c>
      <c r="J130" s="14" t="str">
        <f>IFERROR(COUNTIFS(备料明细表!$B:$B,'备料PO分析(自动)'!$B130,备料明细表!$J:$J,'备料PO分析(自动)'!$C130,备料明细表!$P:$P,'备料PO分析(自动)'!J$2)/COUNTIFS(备料明细表!$B:$B,'备料PO分析(自动)'!$B130,备料明细表!$J:$J,'备料PO分析(自动)'!$C130,备料明细表!$P:$P,'备料PO分析(自动)'!J$2),"")</f>
        <v/>
      </c>
      <c r="K130" s="14" t="str">
        <f>IFERROR(COUNTIFS(备料明细表!$B:$B,'备料PO分析(自动)'!$B130,备料明细表!$J:$J,'备料PO分析(自动)'!$C130,备料明细表!$P:$P,'备料PO分析(自动)'!K$2)/COUNTIFS(备料明细表!$B:$B,'备料PO分析(自动)'!$B130,备料明细表!$J:$J,'备料PO分析(自动)'!$C130,备料明细表!$P:$P,'备料PO分析(自动)'!K$2),"")</f>
        <v/>
      </c>
      <c r="L130" s="14" t="str">
        <f>IFERROR(COUNTIFS(备料明细表!$B:$B,'备料PO分析(自动)'!$B130,备料明细表!$J:$J,'备料PO分析(自动)'!$C130,备料明细表!$P:$P,'备料PO分析(自动)'!L$2)/COUNTIFS(备料明细表!$B:$B,'备料PO分析(自动)'!$B130,备料明细表!$J:$J,'备料PO分析(自动)'!$C130,备料明细表!$P:$P,'备料PO分析(自动)'!L$2),"")</f>
        <v/>
      </c>
      <c r="M130" s="12" t="e">
        <f>IF(B130="","",IF(VLOOKUP(B130,备料明细表!B:L,11,0)=0,"",VLOOKUP(B130,备料明细表!B:L,11,0)))</f>
        <v>#N/A</v>
      </c>
      <c r="N130" s="11" t="e">
        <f t="shared" ca="1" si="8"/>
        <v>#N/A</v>
      </c>
      <c r="O130" s="21" t="e">
        <f>IF(VLOOKUP(B130,备料明细表!B:M,12,0)&lt;&gt;"","已点料","未点料")</f>
        <v>#N/A</v>
      </c>
      <c r="P130" s="21" t="e">
        <f t="shared" si="9"/>
        <v>#N/A</v>
      </c>
    </row>
    <row r="131" spans="1:16" s="15" customFormat="1" ht="20.25" customHeight="1" x14ac:dyDescent="0.15">
      <c r="A131" s="21">
        <v>129</v>
      </c>
      <c r="B131" s="5" t="e">
        <f t="array" ref="B131">INDEX(备料明细表!$B$3:$B$11,MIN(IF(COUNTIF('备料PO分析(自动)'!$B$1:$B130,备料明细表!$B$3:$B$11),4^8,ROW($1:$499))))&amp;""</f>
        <v>#N/A</v>
      </c>
      <c r="C131" s="12" t="e">
        <f>IF(B131="","",VLOOKUP(B131,备料明细表!B:J,9,0))</f>
        <v>#N/A</v>
      </c>
      <c r="D131" s="14" t="e">
        <f>IF(C131="","",COUNTIF(备料明细表!J:J,'备料PO分析(自动)'!C131))</f>
        <v>#N/A</v>
      </c>
      <c r="E131" s="13" t="e">
        <f t="shared" si="12"/>
        <v>#N/A</v>
      </c>
      <c r="F131" s="14" t="e">
        <f t="shared" si="13"/>
        <v>#N/A</v>
      </c>
      <c r="G131" s="14" t="str">
        <f>IFERROR(COUNTIFS(备料明细表!$B:$B,'备料PO分析(自动)'!$B131,备料明细表!$J:$J,'备料PO分析(自动)'!$C131,备料明细表!$P:$P,'备料PO分析(自动)'!G$2)/COUNTIFS(备料明细表!$B:$B,'备料PO分析(自动)'!$B131,备料明细表!$J:$J,'备料PO分析(自动)'!$C131,备料明细表!$P:$P,'备料PO分析(自动)'!G$2),"")</f>
        <v/>
      </c>
      <c r="H131" s="14" t="str">
        <f>IFERROR(COUNTIFS(备料明细表!$B:$B,'备料PO分析(自动)'!$B131,备料明细表!$J:$J,'备料PO分析(自动)'!$C131,备料明细表!$P:$P,'备料PO分析(自动)'!H$2)/COUNTIFS(备料明细表!$B:$B,'备料PO分析(自动)'!$B131,备料明细表!$J:$J,'备料PO分析(自动)'!$C131,备料明细表!$P:$P,'备料PO分析(自动)'!H$2),"")</f>
        <v/>
      </c>
      <c r="I131" s="14" t="str">
        <f>IFERROR(COUNTIFS(备料明细表!$B:$B,'备料PO分析(自动)'!$B131,备料明细表!$J:$J,'备料PO分析(自动)'!$C131,备料明细表!$P:$P,'备料PO分析(自动)'!I$2)/COUNTIFS(备料明细表!$B:$B,'备料PO分析(自动)'!$B131,备料明细表!$J:$J,'备料PO分析(自动)'!$C131,备料明细表!$P:$P,'备料PO分析(自动)'!I$2),"")</f>
        <v/>
      </c>
      <c r="J131" s="14" t="str">
        <f>IFERROR(COUNTIFS(备料明细表!$B:$B,'备料PO分析(自动)'!$B131,备料明细表!$J:$J,'备料PO分析(自动)'!$C131,备料明细表!$P:$P,'备料PO分析(自动)'!J$2)/COUNTIFS(备料明细表!$B:$B,'备料PO分析(自动)'!$B131,备料明细表!$J:$J,'备料PO分析(自动)'!$C131,备料明细表!$P:$P,'备料PO分析(自动)'!J$2),"")</f>
        <v/>
      </c>
      <c r="K131" s="14" t="str">
        <f>IFERROR(COUNTIFS(备料明细表!$B:$B,'备料PO分析(自动)'!$B131,备料明细表!$J:$J,'备料PO分析(自动)'!$C131,备料明细表!$P:$P,'备料PO分析(自动)'!K$2)/COUNTIFS(备料明细表!$B:$B,'备料PO分析(自动)'!$B131,备料明细表!$J:$J,'备料PO分析(自动)'!$C131,备料明细表!$P:$P,'备料PO分析(自动)'!K$2),"")</f>
        <v/>
      </c>
      <c r="L131" s="14" t="str">
        <f>IFERROR(COUNTIFS(备料明细表!$B:$B,'备料PO分析(自动)'!$B131,备料明细表!$J:$J,'备料PO分析(自动)'!$C131,备料明细表!$P:$P,'备料PO分析(自动)'!L$2)/COUNTIFS(备料明细表!$B:$B,'备料PO分析(自动)'!$B131,备料明细表!$J:$J,'备料PO分析(自动)'!$C131,备料明细表!$P:$P,'备料PO分析(自动)'!L$2),"")</f>
        <v/>
      </c>
      <c r="M131" s="12" t="e">
        <f>IF(B131="","",IF(VLOOKUP(B131,备料明细表!B:L,11,0)=0,"",VLOOKUP(B131,备料明细表!B:L,11,0)))</f>
        <v>#N/A</v>
      </c>
      <c r="N131" s="11" t="e">
        <f t="shared" ca="1" si="8"/>
        <v>#N/A</v>
      </c>
      <c r="O131" s="21" t="e">
        <f>IF(VLOOKUP(B131,备料明细表!B:M,12,0)&lt;&gt;"","已点料","未点料")</f>
        <v>#N/A</v>
      </c>
      <c r="P131" s="21" t="e">
        <f t="shared" ref="P131:P150" si="14">IF(B131="","",MONTH(C131)&amp;"月")</f>
        <v>#N/A</v>
      </c>
    </row>
    <row r="132" spans="1:16" s="15" customFormat="1" ht="20.25" customHeight="1" x14ac:dyDescent="0.15">
      <c r="A132" s="21">
        <v>130</v>
      </c>
      <c r="B132" s="5" t="e">
        <f t="array" ref="B132">INDEX(备料明细表!$B$3:$B$11,MIN(IF(COUNTIF('备料PO分析(自动)'!$B$1:$B131,备料明细表!$B$3:$B$11),4^8,ROW($1:$499))))&amp;""</f>
        <v>#N/A</v>
      </c>
      <c r="C132" s="12" t="e">
        <f>IF(B132="","",VLOOKUP(B132,备料明细表!B:J,9,0))</f>
        <v>#N/A</v>
      </c>
      <c r="D132" s="14" t="e">
        <f>IF(C132="","",COUNTIF(备料明细表!J:J,'备料PO分析(自动)'!C132))</f>
        <v>#N/A</v>
      </c>
      <c r="E132" s="13" t="e">
        <f t="shared" si="12"/>
        <v>#N/A</v>
      </c>
      <c r="F132" s="14" t="e">
        <f t="shared" si="13"/>
        <v>#N/A</v>
      </c>
      <c r="G132" s="14" t="str">
        <f>IFERROR(COUNTIFS(备料明细表!$B:$B,'备料PO分析(自动)'!$B132,备料明细表!$J:$J,'备料PO分析(自动)'!$C132,备料明细表!$P:$P,'备料PO分析(自动)'!G$2)/COUNTIFS(备料明细表!$B:$B,'备料PO分析(自动)'!$B132,备料明细表!$J:$J,'备料PO分析(自动)'!$C132,备料明细表!$P:$P,'备料PO分析(自动)'!G$2),"")</f>
        <v/>
      </c>
      <c r="H132" s="14" t="str">
        <f>IFERROR(COUNTIFS(备料明细表!$B:$B,'备料PO分析(自动)'!$B132,备料明细表!$J:$J,'备料PO分析(自动)'!$C132,备料明细表!$P:$P,'备料PO分析(自动)'!H$2)/COUNTIFS(备料明细表!$B:$B,'备料PO分析(自动)'!$B132,备料明细表!$J:$J,'备料PO分析(自动)'!$C132,备料明细表!$P:$P,'备料PO分析(自动)'!H$2),"")</f>
        <v/>
      </c>
      <c r="I132" s="14" t="str">
        <f>IFERROR(COUNTIFS(备料明细表!$B:$B,'备料PO分析(自动)'!$B132,备料明细表!$J:$J,'备料PO分析(自动)'!$C132,备料明细表!$P:$P,'备料PO分析(自动)'!I$2)/COUNTIFS(备料明细表!$B:$B,'备料PO分析(自动)'!$B132,备料明细表!$J:$J,'备料PO分析(自动)'!$C132,备料明细表!$P:$P,'备料PO分析(自动)'!I$2),"")</f>
        <v/>
      </c>
      <c r="J132" s="14" t="str">
        <f>IFERROR(COUNTIFS(备料明细表!$B:$B,'备料PO分析(自动)'!$B132,备料明细表!$J:$J,'备料PO分析(自动)'!$C132,备料明细表!$P:$P,'备料PO分析(自动)'!J$2)/COUNTIFS(备料明细表!$B:$B,'备料PO分析(自动)'!$B132,备料明细表!$J:$J,'备料PO分析(自动)'!$C132,备料明细表!$P:$P,'备料PO分析(自动)'!J$2),"")</f>
        <v/>
      </c>
      <c r="K132" s="14" t="str">
        <f>IFERROR(COUNTIFS(备料明细表!$B:$B,'备料PO分析(自动)'!$B132,备料明细表!$J:$J,'备料PO分析(自动)'!$C132,备料明细表!$P:$P,'备料PO分析(自动)'!K$2)/COUNTIFS(备料明细表!$B:$B,'备料PO分析(自动)'!$B132,备料明细表!$J:$J,'备料PO分析(自动)'!$C132,备料明细表!$P:$P,'备料PO分析(自动)'!K$2),"")</f>
        <v/>
      </c>
      <c r="L132" s="14" t="str">
        <f>IFERROR(COUNTIFS(备料明细表!$B:$B,'备料PO分析(自动)'!$B132,备料明细表!$J:$J,'备料PO分析(自动)'!$C132,备料明细表!$P:$P,'备料PO分析(自动)'!L$2)/COUNTIFS(备料明细表!$B:$B,'备料PO分析(自动)'!$B132,备料明细表!$J:$J,'备料PO分析(自动)'!$C132,备料明细表!$P:$P,'备料PO分析(自动)'!L$2),"")</f>
        <v/>
      </c>
      <c r="M132" s="12" t="e">
        <f>IF(B132="","",IF(VLOOKUP(B132,备料明细表!B:L,11,0)=0,"",VLOOKUP(B132,备料明细表!B:L,11,0)))</f>
        <v>#N/A</v>
      </c>
      <c r="N132" s="11" t="e">
        <f t="shared" ref="N132:N150" ca="1" si="15">IF(M132&lt;&gt;"","已完成",IF(TODAY()-C132&lt;0,"未到期",IF(TODAY()-C132=0,"已到期",IF(TODAY()-C132&gt;0,"超期"&amp;TODAY()-C132&amp;"天"))))</f>
        <v>#N/A</v>
      </c>
      <c r="O132" s="21" t="e">
        <f>IF(VLOOKUP(B132,备料明细表!B:M,12,0)&lt;&gt;"","已点料","未点料")</f>
        <v>#N/A</v>
      </c>
      <c r="P132" s="21" t="e">
        <f t="shared" si="14"/>
        <v>#N/A</v>
      </c>
    </row>
    <row r="133" spans="1:16" s="15" customFormat="1" ht="20.25" customHeight="1" x14ac:dyDescent="0.15">
      <c r="A133" s="21">
        <v>131</v>
      </c>
      <c r="B133" s="5" t="e">
        <f t="array" ref="B133">INDEX(备料明细表!$B$3:$B$11,MIN(IF(COUNTIF('备料PO分析(自动)'!$B$1:$B132,备料明细表!$B$3:$B$11),4^8,ROW($1:$499))))&amp;""</f>
        <v>#N/A</v>
      </c>
      <c r="C133" s="12" t="e">
        <f>IF(B133="","",VLOOKUP(B133,备料明细表!B:J,9,0))</f>
        <v>#N/A</v>
      </c>
      <c r="D133" s="14" t="e">
        <f>IF(C133="","",COUNTIF(备料明细表!J:J,'备料PO分析(自动)'!C133))</f>
        <v>#N/A</v>
      </c>
      <c r="E133" s="13" t="e">
        <f t="shared" si="12"/>
        <v>#N/A</v>
      </c>
      <c r="F133" s="14" t="e">
        <f t="shared" si="13"/>
        <v>#N/A</v>
      </c>
      <c r="G133" s="14" t="str">
        <f>IFERROR(COUNTIFS(备料明细表!$B:$B,'备料PO分析(自动)'!$B133,备料明细表!$J:$J,'备料PO分析(自动)'!$C133,备料明细表!$P:$P,'备料PO分析(自动)'!G$2)/COUNTIFS(备料明细表!$B:$B,'备料PO分析(自动)'!$B133,备料明细表!$J:$J,'备料PO分析(自动)'!$C133,备料明细表!$P:$P,'备料PO分析(自动)'!G$2),"")</f>
        <v/>
      </c>
      <c r="H133" s="14" t="str">
        <f>IFERROR(COUNTIFS(备料明细表!$B:$B,'备料PO分析(自动)'!$B133,备料明细表!$J:$J,'备料PO分析(自动)'!$C133,备料明细表!$P:$P,'备料PO分析(自动)'!H$2)/COUNTIFS(备料明细表!$B:$B,'备料PO分析(自动)'!$B133,备料明细表!$J:$J,'备料PO分析(自动)'!$C133,备料明细表!$P:$P,'备料PO分析(自动)'!H$2),"")</f>
        <v/>
      </c>
      <c r="I133" s="14" t="str">
        <f>IFERROR(COUNTIFS(备料明细表!$B:$B,'备料PO分析(自动)'!$B133,备料明细表!$J:$J,'备料PO分析(自动)'!$C133,备料明细表!$P:$P,'备料PO分析(自动)'!I$2)/COUNTIFS(备料明细表!$B:$B,'备料PO分析(自动)'!$B133,备料明细表!$J:$J,'备料PO分析(自动)'!$C133,备料明细表!$P:$P,'备料PO分析(自动)'!I$2),"")</f>
        <v/>
      </c>
      <c r="J133" s="14" t="str">
        <f>IFERROR(COUNTIFS(备料明细表!$B:$B,'备料PO分析(自动)'!$B133,备料明细表!$J:$J,'备料PO分析(自动)'!$C133,备料明细表!$P:$P,'备料PO分析(自动)'!J$2)/COUNTIFS(备料明细表!$B:$B,'备料PO分析(自动)'!$B133,备料明细表!$J:$J,'备料PO分析(自动)'!$C133,备料明细表!$P:$P,'备料PO分析(自动)'!J$2),"")</f>
        <v/>
      </c>
      <c r="K133" s="14" t="str">
        <f>IFERROR(COUNTIFS(备料明细表!$B:$B,'备料PO分析(自动)'!$B133,备料明细表!$J:$J,'备料PO分析(自动)'!$C133,备料明细表!$P:$P,'备料PO分析(自动)'!K$2)/COUNTIFS(备料明细表!$B:$B,'备料PO分析(自动)'!$B133,备料明细表!$J:$J,'备料PO分析(自动)'!$C133,备料明细表!$P:$P,'备料PO分析(自动)'!K$2),"")</f>
        <v/>
      </c>
      <c r="L133" s="14" t="str">
        <f>IFERROR(COUNTIFS(备料明细表!$B:$B,'备料PO分析(自动)'!$B133,备料明细表!$J:$J,'备料PO分析(自动)'!$C133,备料明细表!$P:$P,'备料PO分析(自动)'!L$2)/COUNTIFS(备料明细表!$B:$B,'备料PO分析(自动)'!$B133,备料明细表!$J:$J,'备料PO分析(自动)'!$C133,备料明细表!$P:$P,'备料PO分析(自动)'!L$2),"")</f>
        <v/>
      </c>
      <c r="M133" s="12" t="e">
        <f>IF(B133="","",IF(VLOOKUP(B133,备料明细表!B:L,11,0)=0,"",VLOOKUP(B133,备料明细表!B:L,11,0)))</f>
        <v>#N/A</v>
      </c>
      <c r="N133" s="11" t="e">
        <f t="shared" ca="1" si="15"/>
        <v>#N/A</v>
      </c>
      <c r="O133" s="21" t="e">
        <f>IF(VLOOKUP(B133,备料明细表!B:M,12,0)&lt;&gt;"","已点料","未点料")</f>
        <v>#N/A</v>
      </c>
      <c r="P133" s="21" t="e">
        <f t="shared" si="14"/>
        <v>#N/A</v>
      </c>
    </row>
    <row r="134" spans="1:16" s="15" customFormat="1" ht="20.25" customHeight="1" x14ac:dyDescent="0.15">
      <c r="A134" s="21">
        <v>132</v>
      </c>
      <c r="B134" s="5" t="e">
        <f t="array" ref="B134">INDEX(备料明细表!$B$3:$B$11,MIN(IF(COUNTIF('备料PO分析(自动)'!$B$1:$B133,备料明细表!$B$3:$B$11),4^8,ROW($1:$499))))&amp;""</f>
        <v>#N/A</v>
      </c>
      <c r="C134" s="12" t="e">
        <f>IF(B134="","",VLOOKUP(B134,备料明细表!B:J,9,0))</f>
        <v>#N/A</v>
      </c>
      <c r="D134" s="14" t="e">
        <f>IF(C134="","",COUNTIF(备料明细表!J:J,'备料PO分析(自动)'!C134))</f>
        <v>#N/A</v>
      </c>
      <c r="E134" s="13" t="e">
        <f t="shared" si="12"/>
        <v>#N/A</v>
      </c>
      <c r="F134" s="14" t="e">
        <f t="shared" si="13"/>
        <v>#N/A</v>
      </c>
      <c r="G134" s="14" t="str">
        <f>IFERROR(COUNTIFS(备料明细表!$B:$B,'备料PO分析(自动)'!$B134,备料明细表!$J:$J,'备料PO分析(自动)'!$C134,备料明细表!$P:$P,'备料PO分析(自动)'!G$2)/COUNTIFS(备料明细表!$B:$B,'备料PO分析(自动)'!$B134,备料明细表!$J:$J,'备料PO分析(自动)'!$C134,备料明细表!$P:$P,'备料PO分析(自动)'!G$2),"")</f>
        <v/>
      </c>
      <c r="H134" s="14" t="str">
        <f>IFERROR(COUNTIFS(备料明细表!$B:$B,'备料PO分析(自动)'!$B134,备料明细表!$J:$J,'备料PO分析(自动)'!$C134,备料明细表!$P:$P,'备料PO分析(自动)'!H$2)/COUNTIFS(备料明细表!$B:$B,'备料PO分析(自动)'!$B134,备料明细表!$J:$J,'备料PO分析(自动)'!$C134,备料明细表!$P:$P,'备料PO分析(自动)'!H$2),"")</f>
        <v/>
      </c>
      <c r="I134" s="14" t="str">
        <f>IFERROR(COUNTIFS(备料明细表!$B:$B,'备料PO分析(自动)'!$B134,备料明细表!$J:$J,'备料PO分析(自动)'!$C134,备料明细表!$P:$P,'备料PO分析(自动)'!I$2)/COUNTIFS(备料明细表!$B:$B,'备料PO分析(自动)'!$B134,备料明细表!$J:$J,'备料PO分析(自动)'!$C134,备料明细表!$P:$P,'备料PO分析(自动)'!I$2),"")</f>
        <v/>
      </c>
      <c r="J134" s="14" t="str">
        <f>IFERROR(COUNTIFS(备料明细表!$B:$B,'备料PO分析(自动)'!$B134,备料明细表!$J:$J,'备料PO分析(自动)'!$C134,备料明细表!$P:$P,'备料PO分析(自动)'!J$2)/COUNTIFS(备料明细表!$B:$B,'备料PO分析(自动)'!$B134,备料明细表!$J:$J,'备料PO分析(自动)'!$C134,备料明细表!$P:$P,'备料PO分析(自动)'!J$2),"")</f>
        <v/>
      </c>
      <c r="K134" s="14" t="str">
        <f>IFERROR(COUNTIFS(备料明细表!$B:$B,'备料PO分析(自动)'!$B134,备料明细表!$J:$J,'备料PO分析(自动)'!$C134,备料明细表!$P:$P,'备料PO分析(自动)'!K$2)/COUNTIFS(备料明细表!$B:$B,'备料PO分析(自动)'!$B134,备料明细表!$J:$J,'备料PO分析(自动)'!$C134,备料明细表!$P:$P,'备料PO分析(自动)'!K$2),"")</f>
        <v/>
      </c>
      <c r="L134" s="14" t="str">
        <f>IFERROR(COUNTIFS(备料明细表!$B:$B,'备料PO分析(自动)'!$B134,备料明细表!$J:$J,'备料PO分析(自动)'!$C134,备料明细表!$P:$P,'备料PO分析(自动)'!L$2)/COUNTIFS(备料明细表!$B:$B,'备料PO分析(自动)'!$B134,备料明细表!$J:$J,'备料PO分析(自动)'!$C134,备料明细表!$P:$P,'备料PO分析(自动)'!L$2),"")</f>
        <v/>
      </c>
      <c r="M134" s="12" t="e">
        <f>IF(B134="","",IF(VLOOKUP(B134,备料明细表!B:L,11,0)=0,"",VLOOKUP(B134,备料明细表!B:L,11,0)))</f>
        <v>#N/A</v>
      </c>
      <c r="N134" s="11" t="e">
        <f t="shared" ca="1" si="15"/>
        <v>#N/A</v>
      </c>
      <c r="O134" s="21" t="e">
        <f>IF(VLOOKUP(B134,备料明细表!B:M,12,0)&lt;&gt;"","已点料","未点料")</f>
        <v>#N/A</v>
      </c>
      <c r="P134" s="21" t="e">
        <f t="shared" si="14"/>
        <v>#N/A</v>
      </c>
    </row>
    <row r="135" spans="1:16" s="15" customFormat="1" ht="20.25" customHeight="1" x14ac:dyDescent="0.15">
      <c r="A135" s="21">
        <v>133</v>
      </c>
      <c r="B135" s="5" t="e">
        <f t="array" ref="B135">INDEX(备料明细表!$B$3:$B$11,MIN(IF(COUNTIF('备料PO分析(自动)'!$B$1:$B134,备料明细表!$B$3:$B$11),4^8,ROW($1:$499))))&amp;""</f>
        <v>#N/A</v>
      </c>
      <c r="C135" s="12" t="e">
        <f>IF(B135="","",VLOOKUP(B135,备料明细表!B:J,9,0))</f>
        <v>#N/A</v>
      </c>
      <c r="D135" s="14" t="e">
        <f>IF(C135="","",COUNTIF(备料明细表!J:J,'备料PO分析(自动)'!C135))</f>
        <v>#N/A</v>
      </c>
      <c r="E135" s="13" t="e">
        <f t="shared" si="12"/>
        <v>#N/A</v>
      </c>
      <c r="F135" s="14" t="e">
        <f t="shared" si="13"/>
        <v>#N/A</v>
      </c>
      <c r="G135" s="14" t="str">
        <f>IFERROR(COUNTIFS(备料明细表!$B:$B,'备料PO分析(自动)'!$B135,备料明细表!$J:$J,'备料PO分析(自动)'!$C135,备料明细表!$P:$P,'备料PO分析(自动)'!G$2)/COUNTIFS(备料明细表!$B:$B,'备料PO分析(自动)'!$B135,备料明细表!$J:$J,'备料PO分析(自动)'!$C135,备料明细表!$P:$P,'备料PO分析(自动)'!G$2),"")</f>
        <v/>
      </c>
      <c r="H135" s="14" t="str">
        <f>IFERROR(COUNTIFS(备料明细表!$B:$B,'备料PO分析(自动)'!$B135,备料明细表!$J:$J,'备料PO分析(自动)'!$C135,备料明细表!$P:$P,'备料PO分析(自动)'!H$2)/COUNTIFS(备料明细表!$B:$B,'备料PO分析(自动)'!$B135,备料明细表!$J:$J,'备料PO分析(自动)'!$C135,备料明细表!$P:$P,'备料PO分析(自动)'!H$2),"")</f>
        <v/>
      </c>
      <c r="I135" s="14" t="str">
        <f>IFERROR(COUNTIFS(备料明细表!$B:$B,'备料PO分析(自动)'!$B135,备料明细表!$J:$J,'备料PO分析(自动)'!$C135,备料明细表!$P:$P,'备料PO分析(自动)'!I$2)/COUNTIFS(备料明细表!$B:$B,'备料PO分析(自动)'!$B135,备料明细表!$J:$J,'备料PO分析(自动)'!$C135,备料明细表!$P:$P,'备料PO分析(自动)'!I$2),"")</f>
        <v/>
      </c>
      <c r="J135" s="14" t="str">
        <f>IFERROR(COUNTIFS(备料明细表!$B:$B,'备料PO分析(自动)'!$B135,备料明细表!$J:$J,'备料PO分析(自动)'!$C135,备料明细表!$P:$P,'备料PO分析(自动)'!J$2)/COUNTIFS(备料明细表!$B:$B,'备料PO分析(自动)'!$B135,备料明细表!$J:$J,'备料PO分析(自动)'!$C135,备料明细表!$P:$P,'备料PO分析(自动)'!J$2),"")</f>
        <v/>
      </c>
      <c r="K135" s="14" t="str">
        <f>IFERROR(COUNTIFS(备料明细表!$B:$B,'备料PO分析(自动)'!$B135,备料明细表!$J:$J,'备料PO分析(自动)'!$C135,备料明细表!$P:$P,'备料PO分析(自动)'!K$2)/COUNTIFS(备料明细表!$B:$B,'备料PO分析(自动)'!$B135,备料明细表!$J:$J,'备料PO分析(自动)'!$C135,备料明细表!$P:$P,'备料PO分析(自动)'!K$2),"")</f>
        <v/>
      </c>
      <c r="L135" s="14" t="str">
        <f>IFERROR(COUNTIFS(备料明细表!$B:$B,'备料PO分析(自动)'!$B135,备料明细表!$J:$J,'备料PO分析(自动)'!$C135,备料明细表!$P:$P,'备料PO分析(自动)'!L$2)/COUNTIFS(备料明细表!$B:$B,'备料PO分析(自动)'!$B135,备料明细表!$J:$J,'备料PO分析(自动)'!$C135,备料明细表!$P:$P,'备料PO分析(自动)'!L$2),"")</f>
        <v/>
      </c>
      <c r="M135" s="12" t="e">
        <f>IF(B135="","",IF(VLOOKUP(B135,备料明细表!B:L,11,0)=0,"",VLOOKUP(B135,备料明细表!B:L,11,0)))</f>
        <v>#N/A</v>
      </c>
      <c r="N135" s="11" t="e">
        <f t="shared" ca="1" si="15"/>
        <v>#N/A</v>
      </c>
      <c r="O135" s="21" t="e">
        <f>IF(VLOOKUP(B135,备料明细表!B:M,12,0)&lt;&gt;"","已点料","未点料")</f>
        <v>#N/A</v>
      </c>
      <c r="P135" s="21" t="e">
        <f t="shared" si="14"/>
        <v>#N/A</v>
      </c>
    </row>
    <row r="136" spans="1:16" s="15" customFormat="1" ht="20.25" customHeight="1" x14ac:dyDescent="0.15">
      <c r="A136" s="21">
        <v>134</v>
      </c>
      <c r="B136" s="5" t="e">
        <f t="array" ref="B136">INDEX(备料明细表!$B$3:$B$11,MIN(IF(COUNTIF('备料PO分析(自动)'!$B$1:$B135,备料明细表!$B$3:$B$11),4^8,ROW($1:$499))))&amp;""</f>
        <v>#N/A</v>
      </c>
      <c r="C136" s="12" t="e">
        <f>IF(B136="","",VLOOKUP(B136,备料明细表!B:J,9,0))</f>
        <v>#N/A</v>
      </c>
      <c r="D136" s="14" t="e">
        <f>IF(C136="","",COUNTIF(备料明细表!J:J,'备料PO分析(自动)'!C136))</f>
        <v>#N/A</v>
      </c>
      <c r="E136" s="13" t="e">
        <f t="shared" si="12"/>
        <v>#N/A</v>
      </c>
      <c r="F136" s="14" t="e">
        <f t="shared" si="13"/>
        <v>#N/A</v>
      </c>
      <c r="G136" s="14" t="str">
        <f>IFERROR(COUNTIFS(备料明细表!$B:$B,'备料PO分析(自动)'!$B136,备料明细表!$J:$J,'备料PO分析(自动)'!$C136,备料明细表!$P:$P,'备料PO分析(自动)'!G$2)/COUNTIFS(备料明细表!$B:$B,'备料PO分析(自动)'!$B136,备料明细表!$J:$J,'备料PO分析(自动)'!$C136,备料明细表!$P:$P,'备料PO分析(自动)'!G$2),"")</f>
        <v/>
      </c>
      <c r="H136" s="14" t="str">
        <f>IFERROR(COUNTIFS(备料明细表!$B:$B,'备料PO分析(自动)'!$B136,备料明细表!$J:$J,'备料PO分析(自动)'!$C136,备料明细表!$P:$P,'备料PO分析(自动)'!H$2)/COUNTIFS(备料明细表!$B:$B,'备料PO分析(自动)'!$B136,备料明细表!$J:$J,'备料PO分析(自动)'!$C136,备料明细表!$P:$P,'备料PO分析(自动)'!H$2),"")</f>
        <v/>
      </c>
      <c r="I136" s="14" t="str">
        <f>IFERROR(COUNTIFS(备料明细表!$B:$B,'备料PO分析(自动)'!$B136,备料明细表!$J:$J,'备料PO分析(自动)'!$C136,备料明细表!$P:$P,'备料PO分析(自动)'!I$2)/COUNTIFS(备料明细表!$B:$B,'备料PO分析(自动)'!$B136,备料明细表!$J:$J,'备料PO分析(自动)'!$C136,备料明细表!$P:$P,'备料PO分析(自动)'!I$2),"")</f>
        <v/>
      </c>
      <c r="J136" s="14" t="str">
        <f>IFERROR(COUNTIFS(备料明细表!$B:$B,'备料PO分析(自动)'!$B136,备料明细表!$J:$J,'备料PO分析(自动)'!$C136,备料明细表!$P:$P,'备料PO分析(自动)'!J$2)/COUNTIFS(备料明细表!$B:$B,'备料PO分析(自动)'!$B136,备料明细表!$J:$J,'备料PO分析(自动)'!$C136,备料明细表!$P:$P,'备料PO分析(自动)'!J$2),"")</f>
        <v/>
      </c>
      <c r="K136" s="14" t="str">
        <f>IFERROR(COUNTIFS(备料明细表!$B:$B,'备料PO分析(自动)'!$B136,备料明细表!$J:$J,'备料PO分析(自动)'!$C136,备料明细表!$P:$P,'备料PO分析(自动)'!K$2)/COUNTIFS(备料明细表!$B:$B,'备料PO分析(自动)'!$B136,备料明细表!$J:$J,'备料PO分析(自动)'!$C136,备料明细表!$P:$P,'备料PO分析(自动)'!K$2),"")</f>
        <v/>
      </c>
      <c r="L136" s="14" t="str">
        <f>IFERROR(COUNTIFS(备料明细表!$B:$B,'备料PO分析(自动)'!$B136,备料明细表!$J:$J,'备料PO分析(自动)'!$C136,备料明细表!$P:$P,'备料PO分析(自动)'!L$2)/COUNTIFS(备料明细表!$B:$B,'备料PO分析(自动)'!$B136,备料明细表!$J:$J,'备料PO分析(自动)'!$C136,备料明细表!$P:$P,'备料PO分析(自动)'!L$2),"")</f>
        <v/>
      </c>
      <c r="M136" s="12" t="e">
        <f>IF(B136="","",IF(VLOOKUP(B136,备料明细表!B:L,11,0)=0,"",VLOOKUP(B136,备料明细表!B:L,11,0)))</f>
        <v>#N/A</v>
      </c>
      <c r="N136" s="11" t="e">
        <f t="shared" ca="1" si="15"/>
        <v>#N/A</v>
      </c>
      <c r="O136" s="21" t="e">
        <f>IF(VLOOKUP(B136,备料明细表!B:M,12,0)&lt;&gt;"","已点料","未点料")</f>
        <v>#N/A</v>
      </c>
      <c r="P136" s="21" t="e">
        <f t="shared" si="14"/>
        <v>#N/A</v>
      </c>
    </row>
    <row r="137" spans="1:16" s="15" customFormat="1" ht="20.25" customHeight="1" x14ac:dyDescent="0.15">
      <c r="A137" s="21">
        <v>135</v>
      </c>
      <c r="B137" s="5" t="e">
        <f t="array" ref="B137">INDEX(备料明细表!$B$3:$B$11,MIN(IF(COUNTIF('备料PO分析(自动)'!$B$1:$B136,备料明细表!$B$3:$B$11),4^8,ROW($1:$499))))&amp;""</f>
        <v>#N/A</v>
      </c>
      <c r="C137" s="12" t="e">
        <f>IF(B137="","",VLOOKUP(B137,备料明细表!B:J,9,0))</f>
        <v>#N/A</v>
      </c>
      <c r="D137" s="14" t="e">
        <f>IF(C137="","",COUNTIF(备料明细表!J:J,'备料PO分析(自动)'!C137))</f>
        <v>#N/A</v>
      </c>
      <c r="E137" s="13" t="e">
        <f t="shared" si="12"/>
        <v>#N/A</v>
      </c>
      <c r="F137" s="14" t="e">
        <f t="shared" si="13"/>
        <v>#N/A</v>
      </c>
      <c r="G137" s="14" t="str">
        <f>IFERROR(COUNTIFS(备料明细表!$B:$B,'备料PO分析(自动)'!$B137,备料明细表!$J:$J,'备料PO分析(自动)'!$C137,备料明细表!$P:$P,'备料PO分析(自动)'!G$2)/COUNTIFS(备料明细表!$B:$B,'备料PO分析(自动)'!$B137,备料明细表!$J:$J,'备料PO分析(自动)'!$C137,备料明细表!$P:$P,'备料PO分析(自动)'!G$2),"")</f>
        <v/>
      </c>
      <c r="H137" s="14" t="str">
        <f>IFERROR(COUNTIFS(备料明细表!$B:$B,'备料PO分析(自动)'!$B137,备料明细表!$J:$J,'备料PO分析(自动)'!$C137,备料明细表!$P:$P,'备料PO分析(自动)'!H$2)/COUNTIFS(备料明细表!$B:$B,'备料PO分析(自动)'!$B137,备料明细表!$J:$J,'备料PO分析(自动)'!$C137,备料明细表!$P:$P,'备料PO分析(自动)'!H$2),"")</f>
        <v/>
      </c>
      <c r="I137" s="14" t="str">
        <f>IFERROR(COUNTIFS(备料明细表!$B:$B,'备料PO分析(自动)'!$B137,备料明细表!$J:$J,'备料PO分析(自动)'!$C137,备料明细表!$P:$P,'备料PO分析(自动)'!I$2)/COUNTIFS(备料明细表!$B:$B,'备料PO分析(自动)'!$B137,备料明细表!$J:$J,'备料PO分析(自动)'!$C137,备料明细表!$P:$P,'备料PO分析(自动)'!I$2),"")</f>
        <v/>
      </c>
      <c r="J137" s="14" t="str">
        <f>IFERROR(COUNTIFS(备料明细表!$B:$B,'备料PO分析(自动)'!$B137,备料明细表!$J:$J,'备料PO分析(自动)'!$C137,备料明细表!$P:$P,'备料PO分析(自动)'!J$2)/COUNTIFS(备料明细表!$B:$B,'备料PO分析(自动)'!$B137,备料明细表!$J:$J,'备料PO分析(自动)'!$C137,备料明细表!$P:$P,'备料PO分析(自动)'!J$2),"")</f>
        <v/>
      </c>
      <c r="K137" s="14" t="str">
        <f>IFERROR(COUNTIFS(备料明细表!$B:$B,'备料PO分析(自动)'!$B137,备料明细表!$J:$J,'备料PO分析(自动)'!$C137,备料明细表!$P:$P,'备料PO分析(自动)'!K$2)/COUNTIFS(备料明细表!$B:$B,'备料PO分析(自动)'!$B137,备料明细表!$J:$J,'备料PO分析(自动)'!$C137,备料明细表!$P:$P,'备料PO分析(自动)'!K$2),"")</f>
        <v/>
      </c>
      <c r="L137" s="14" t="str">
        <f>IFERROR(COUNTIFS(备料明细表!$B:$B,'备料PO分析(自动)'!$B137,备料明细表!$J:$J,'备料PO分析(自动)'!$C137,备料明细表!$P:$P,'备料PO分析(自动)'!L$2)/COUNTIFS(备料明细表!$B:$B,'备料PO分析(自动)'!$B137,备料明细表!$J:$J,'备料PO分析(自动)'!$C137,备料明细表!$P:$P,'备料PO分析(自动)'!L$2),"")</f>
        <v/>
      </c>
      <c r="M137" s="12" t="e">
        <f>IF(B137="","",IF(VLOOKUP(B137,备料明细表!B:L,11,0)=0,"",VLOOKUP(B137,备料明细表!B:L,11,0)))</f>
        <v>#N/A</v>
      </c>
      <c r="N137" s="11" t="e">
        <f t="shared" ca="1" si="15"/>
        <v>#N/A</v>
      </c>
      <c r="O137" s="21" t="e">
        <f>IF(VLOOKUP(B137,备料明细表!B:M,12,0)&lt;&gt;"","已点料","未点料")</f>
        <v>#N/A</v>
      </c>
      <c r="P137" s="21" t="e">
        <f t="shared" si="14"/>
        <v>#N/A</v>
      </c>
    </row>
    <row r="138" spans="1:16" s="15" customFormat="1" ht="20.25" customHeight="1" x14ac:dyDescent="0.15">
      <c r="A138" s="21">
        <v>136</v>
      </c>
      <c r="B138" s="5" t="e">
        <f t="array" ref="B138">INDEX(备料明细表!$B$3:$B$11,MIN(IF(COUNTIF('备料PO分析(自动)'!$B$1:$B137,备料明细表!$B$3:$B$11),4^8,ROW($1:$499))))&amp;""</f>
        <v>#N/A</v>
      </c>
      <c r="C138" s="12" t="e">
        <f>IF(B138="","",VLOOKUP(B138,备料明细表!B:J,9,0))</f>
        <v>#N/A</v>
      </c>
      <c r="D138" s="14" t="e">
        <f>IF(C138="","",COUNTIF(备料明细表!J:J,'备料PO分析(自动)'!C138))</f>
        <v>#N/A</v>
      </c>
      <c r="E138" s="13" t="e">
        <f t="shared" si="12"/>
        <v>#N/A</v>
      </c>
      <c r="F138" s="14" t="e">
        <f t="shared" si="13"/>
        <v>#N/A</v>
      </c>
      <c r="G138" s="14" t="str">
        <f>IFERROR(COUNTIFS(备料明细表!$B:$B,'备料PO分析(自动)'!$B138,备料明细表!$J:$J,'备料PO分析(自动)'!$C138,备料明细表!$P:$P,'备料PO分析(自动)'!G$2)/COUNTIFS(备料明细表!$B:$B,'备料PO分析(自动)'!$B138,备料明细表!$J:$J,'备料PO分析(自动)'!$C138,备料明细表!$P:$P,'备料PO分析(自动)'!G$2),"")</f>
        <v/>
      </c>
      <c r="H138" s="14" t="str">
        <f>IFERROR(COUNTIFS(备料明细表!$B:$B,'备料PO分析(自动)'!$B138,备料明细表!$J:$J,'备料PO分析(自动)'!$C138,备料明细表!$P:$P,'备料PO分析(自动)'!H$2)/COUNTIFS(备料明细表!$B:$B,'备料PO分析(自动)'!$B138,备料明细表!$J:$J,'备料PO分析(自动)'!$C138,备料明细表!$P:$P,'备料PO分析(自动)'!H$2),"")</f>
        <v/>
      </c>
      <c r="I138" s="14" t="str">
        <f>IFERROR(COUNTIFS(备料明细表!$B:$B,'备料PO分析(自动)'!$B138,备料明细表!$J:$J,'备料PO分析(自动)'!$C138,备料明细表!$P:$P,'备料PO分析(自动)'!I$2)/COUNTIFS(备料明细表!$B:$B,'备料PO分析(自动)'!$B138,备料明细表!$J:$J,'备料PO分析(自动)'!$C138,备料明细表!$P:$P,'备料PO分析(自动)'!I$2),"")</f>
        <v/>
      </c>
      <c r="J138" s="14" t="str">
        <f>IFERROR(COUNTIFS(备料明细表!$B:$B,'备料PO分析(自动)'!$B138,备料明细表!$J:$J,'备料PO分析(自动)'!$C138,备料明细表!$P:$P,'备料PO分析(自动)'!J$2)/COUNTIFS(备料明细表!$B:$B,'备料PO分析(自动)'!$B138,备料明细表!$J:$J,'备料PO分析(自动)'!$C138,备料明细表!$P:$P,'备料PO分析(自动)'!J$2),"")</f>
        <v/>
      </c>
      <c r="K138" s="14" t="str">
        <f>IFERROR(COUNTIFS(备料明细表!$B:$B,'备料PO分析(自动)'!$B138,备料明细表!$J:$J,'备料PO分析(自动)'!$C138,备料明细表!$P:$P,'备料PO分析(自动)'!K$2)/COUNTIFS(备料明细表!$B:$B,'备料PO分析(自动)'!$B138,备料明细表!$J:$J,'备料PO分析(自动)'!$C138,备料明细表!$P:$P,'备料PO分析(自动)'!K$2),"")</f>
        <v/>
      </c>
      <c r="L138" s="14" t="str">
        <f>IFERROR(COUNTIFS(备料明细表!$B:$B,'备料PO分析(自动)'!$B138,备料明细表!$J:$J,'备料PO分析(自动)'!$C138,备料明细表!$P:$P,'备料PO分析(自动)'!L$2)/COUNTIFS(备料明细表!$B:$B,'备料PO分析(自动)'!$B138,备料明细表!$J:$J,'备料PO分析(自动)'!$C138,备料明细表!$P:$P,'备料PO分析(自动)'!L$2),"")</f>
        <v/>
      </c>
      <c r="M138" s="12" t="e">
        <f>IF(B138="","",IF(VLOOKUP(B138,备料明细表!B:L,11,0)=0,"",VLOOKUP(B138,备料明细表!B:L,11,0)))</f>
        <v>#N/A</v>
      </c>
      <c r="N138" s="11" t="e">
        <f t="shared" ca="1" si="15"/>
        <v>#N/A</v>
      </c>
      <c r="O138" s="21" t="e">
        <f>IF(VLOOKUP(B138,备料明细表!B:M,12,0)&lt;&gt;"","已点料","未点料")</f>
        <v>#N/A</v>
      </c>
      <c r="P138" s="21" t="e">
        <f t="shared" si="14"/>
        <v>#N/A</v>
      </c>
    </row>
    <row r="139" spans="1:16" s="15" customFormat="1" ht="20.25" customHeight="1" x14ac:dyDescent="0.15">
      <c r="A139" s="21">
        <v>137</v>
      </c>
      <c r="B139" s="5" t="e">
        <f t="array" ref="B139">INDEX(备料明细表!$B$3:$B$11,MIN(IF(COUNTIF('备料PO分析(自动)'!$B$1:$B138,备料明细表!$B$3:$B$11),4^8,ROW($1:$499))))&amp;""</f>
        <v>#N/A</v>
      </c>
      <c r="C139" s="12" t="e">
        <f>IF(B139="","",VLOOKUP(B139,备料明细表!B:J,9,0))</f>
        <v>#N/A</v>
      </c>
      <c r="D139" s="14" t="e">
        <f>IF(C139="","",COUNTIF(备料明细表!J:J,'备料PO分析(自动)'!C139))</f>
        <v>#N/A</v>
      </c>
      <c r="E139" s="13" t="e">
        <f t="shared" si="12"/>
        <v>#N/A</v>
      </c>
      <c r="F139" s="14" t="e">
        <f t="shared" si="13"/>
        <v>#N/A</v>
      </c>
      <c r="G139" s="14" t="str">
        <f>IFERROR(COUNTIFS(备料明细表!$B:$B,'备料PO分析(自动)'!$B139,备料明细表!$J:$J,'备料PO分析(自动)'!$C139,备料明细表!$P:$P,'备料PO分析(自动)'!G$2)/COUNTIFS(备料明细表!$B:$B,'备料PO分析(自动)'!$B139,备料明细表!$J:$J,'备料PO分析(自动)'!$C139,备料明细表!$P:$P,'备料PO分析(自动)'!G$2),"")</f>
        <v/>
      </c>
      <c r="H139" s="14" t="str">
        <f>IFERROR(COUNTIFS(备料明细表!$B:$B,'备料PO分析(自动)'!$B139,备料明细表!$J:$J,'备料PO分析(自动)'!$C139,备料明细表!$P:$P,'备料PO分析(自动)'!H$2)/COUNTIFS(备料明细表!$B:$B,'备料PO分析(自动)'!$B139,备料明细表!$J:$J,'备料PO分析(自动)'!$C139,备料明细表!$P:$P,'备料PO分析(自动)'!H$2),"")</f>
        <v/>
      </c>
      <c r="I139" s="14" t="str">
        <f>IFERROR(COUNTIFS(备料明细表!$B:$B,'备料PO分析(自动)'!$B139,备料明细表!$J:$J,'备料PO分析(自动)'!$C139,备料明细表!$P:$P,'备料PO分析(自动)'!I$2)/COUNTIFS(备料明细表!$B:$B,'备料PO分析(自动)'!$B139,备料明细表!$J:$J,'备料PO分析(自动)'!$C139,备料明细表!$P:$P,'备料PO分析(自动)'!I$2),"")</f>
        <v/>
      </c>
      <c r="J139" s="14" t="str">
        <f>IFERROR(COUNTIFS(备料明细表!$B:$B,'备料PO分析(自动)'!$B139,备料明细表!$J:$J,'备料PO分析(自动)'!$C139,备料明细表!$P:$P,'备料PO分析(自动)'!J$2)/COUNTIFS(备料明细表!$B:$B,'备料PO分析(自动)'!$B139,备料明细表!$J:$J,'备料PO分析(自动)'!$C139,备料明细表!$P:$P,'备料PO分析(自动)'!J$2),"")</f>
        <v/>
      </c>
      <c r="K139" s="14" t="str">
        <f>IFERROR(COUNTIFS(备料明细表!$B:$B,'备料PO分析(自动)'!$B139,备料明细表!$J:$J,'备料PO分析(自动)'!$C139,备料明细表!$P:$P,'备料PO分析(自动)'!K$2)/COUNTIFS(备料明细表!$B:$B,'备料PO分析(自动)'!$B139,备料明细表!$J:$J,'备料PO分析(自动)'!$C139,备料明细表!$P:$P,'备料PO分析(自动)'!K$2),"")</f>
        <v/>
      </c>
      <c r="L139" s="14" t="str">
        <f>IFERROR(COUNTIFS(备料明细表!$B:$B,'备料PO分析(自动)'!$B139,备料明细表!$J:$J,'备料PO分析(自动)'!$C139,备料明细表!$P:$P,'备料PO分析(自动)'!L$2)/COUNTIFS(备料明细表!$B:$B,'备料PO分析(自动)'!$B139,备料明细表!$J:$J,'备料PO分析(自动)'!$C139,备料明细表!$P:$P,'备料PO分析(自动)'!L$2),"")</f>
        <v/>
      </c>
      <c r="M139" s="12" t="e">
        <f>IF(B139="","",IF(VLOOKUP(B139,备料明细表!B:L,11,0)=0,"",VLOOKUP(B139,备料明细表!B:L,11,0)))</f>
        <v>#N/A</v>
      </c>
      <c r="N139" s="11" t="e">
        <f t="shared" ca="1" si="15"/>
        <v>#N/A</v>
      </c>
      <c r="O139" s="21" t="e">
        <f>IF(VLOOKUP(B139,备料明细表!B:M,12,0)&lt;&gt;"","已点料","未点料")</f>
        <v>#N/A</v>
      </c>
      <c r="P139" s="21" t="e">
        <f t="shared" si="14"/>
        <v>#N/A</v>
      </c>
    </row>
    <row r="140" spans="1:16" s="15" customFormat="1" ht="20.25" customHeight="1" x14ac:dyDescent="0.15">
      <c r="A140" s="21">
        <v>138</v>
      </c>
      <c r="B140" s="5" t="e">
        <f t="array" ref="B140">INDEX(备料明细表!$B$3:$B$11,MIN(IF(COUNTIF('备料PO分析(自动)'!$B$1:$B139,备料明细表!$B$3:$B$11),4^8,ROW($1:$499))))&amp;""</f>
        <v>#N/A</v>
      </c>
      <c r="C140" s="12" t="e">
        <f>IF(B140="","",VLOOKUP(B140,备料明细表!B:J,9,0))</f>
        <v>#N/A</v>
      </c>
      <c r="D140" s="14" t="e">
        <f>IF(C140="","",COUNTIF(备料明细表!J:J,'备料PO分析(自动)'!C140))</f>
        <v>#N/A</v>
      </c>
      <c r="E140" s="13" t="e">
        <f t="shared" si="12"/>
        <v>#N/A</v>
      </c>
      <c r="F140" s="14" t="e">
        <f t="shared" si="13"/>
        <v>#N/A</v>
      </c>
      <c r="G140" s="14" t="str">
        <f>IFERROR(COUNTIFS(备料明细表!$B:$B,'备料PO分析(自动)'!$B140,备料明细表!$J:$J,'备料PO分析(自动)'!$C140,备料明细表!$P:$P,'备料PO分析(自动)'!G$2)/COUNTIFS(备料明细表!$B:$B,'备料PO分析(自动)'!$B140,备料明细表!$J:$J,'备料PO分析(自动)'!$C140,备料明细表!$P:$P,'备料PO分析(自动)'!G$2),"")</f>
        <v/>
      </c>
      <c r="H140" s="14" t="str">
        <f>IFERROR(COUNTIFS(备料明细表!$B:$B,'备料PO分析(自动)'!$B140,备料明细表!$J:$J,'备料PO分析(自动)'!$C140,备料明细表!$P:$P,'备料PO分析(自动)'!H$2)/COUNTIFS(备料明细表!$B:$B,'备料PO分析(自动)'!$B140,备料明细表!$J:$J,'备料PO分析(自动)'!$C140,备料明细表!$P:$P,'备料PO分析(自动)'!H$2),"")</f>
        <v/>
      </c>
      <c r="I140" s="14" t="str">
        <f>IFERROR(COUNTIFS(备料明细表!$B:$B,'备料PO分析(自动)'!$B140,备料明细表!$J:$J,'备料PO分析(自动)'!$C140,备料明细表!$P:$P,'备料PO分析(自动)'!I$2)/COUNTIFS(备料明细表!$B:$B,'备料PO分析(自动)'!$B140,备料明细表!$J:$J,'备料PO分析(自动)'!$C140,备料明细表!$P:$P,'备料PO分析(自动)'!I$2),"")</f>
        <v/>
      </c>
      <c r="J140" s="14" t="str">
        <f>IFERROR(COUNTIFS(备料明细表!$B:$B,'备料PO分析(自动)'!$B140,备料明细表!$J:$J,'备料PO分析(自动)'!$C140,备料明细表!$P:$P,'备料PO分析(自动)'!J$2)/COUNTIFS(备料明细表!$B:$B,'备料PO分析(自动)'!$B140,备料明细表!$J:$J,'备料PO分析(自动)'!$C140,备料明细表!$P:$P,'备料PO分析(自动)'!J$2),"")</f>
        <v/>
      </c>
      <c r="K140" s="14" t="str">
        <f>IFERROR(COUNTIFS(备料明细表!$B:$B,'备料PO分析(自动)'!$B140,备料明细表!$J:$J,'备料PO分析(自动)'!$C140,备料明细表!$P:$P,'备料PO分析(自动)'!K$2)/COUNTIFS(备料明细表!$B:$B,'备料PO分析(自动)'!$B140,备料明细表!$J:$J,'备料PO分析(自动)'!$C140,备料明细表!$P:$P,'备料PO分析(自动)'!K$2),"")</f>
        <v/>
      </c>
      <c r="L140" s="14" t="str">
        <f>IFERROR(COUNTIFS(备料明细表!$B:$B,'备料PO分析(自动)'!$B140,备料明细表!$J:$J,'备料PO分析(自动)'!$C140,备料明细表!$P:$P,'备料PO分析(自动)'!L$2)/COUNTIFS(备料明细表!$B:$B,'备料PO分析(自动)'!$B140,备料明细表!$J:$J,'备料PO分析(自动)'!$C140,备料明细表!$P:$P,'备料PO分析(自动)'!L$2),"")</f>
        <v/>
      </c>
      <c r="M140" s="12" t="e">
        <f>IF(B140="","",IF(VLOOKUP(B140,备料明细表!B:L,11,0)=0,"",VLOOKUP(B140,备料明细表!B:L,11,0)))</f>
        <v>#N/A</v>
      </c>
      <c r="N140" s="11" t="e">
        <f t="shared" ca="1" si="15"/>
        <v>#N/A</v>
      </c>
      <c r="O140" s="21" t="e">
        <f>IF(VLOOKUP(B140,备料明细表!B:M,12,0)&lt;&gt;"","已点料","未点料")</f>
        <v>#N/A</v>
      </c>
      <c r="P140" s="21" t="e">
        <f t="shared" si="14"/>
        <v>#N/A</v>
      </c>
    </row>
    <row r="141" spans="1:16" s="15" customFormat="1" ht="20.25" customHeight="1" x14ac:dyDescent="0.15">
      <c r="A141" s="21">
        <v>139</v>
      </c>
      <c r="B141" s="5" t="e">
        <f t="array" ref="B141">INDEX(备料明细表!$B$3:$B$11,MIN(IF(COUNTIF('备料PO分析(自动)'!$B$1:$B140,备料明细表!$B$3:$B$11),4^8,ROW($1:$499))))&amp;""</f>
        <v>#N/A</v>
      </c>
      <c r="C141" s="12" t="e">
        <f>IF(B141="","",VLOOKUP(B141,备料明细表!B:J,9,0))</f>
        <v>#N/A</v>
      </c>
      <c r="D141" s="14" t="e">
        <f>IF(C141="","",COUNTIF(备料明细表!J:J,'备料PO分析(自动)'!C141))</f>
        <v>#N/A</v>
      </c>
      <c r="E141" s="13" t="e">
        <f t="shared" si="12"/>
        <v>#N/A</v>
      </c>
      <c r="F141" s="14" t="e">
        <f t="shared" si="13"/>
        <v>#N/A</v>
      </c>
      <c r="G141" s="14" t="str">
        <f>IFERROR(COUNTIFS(备料明细表!$B:$B,'备料PO分析(自动)'!$B141,备料明细表!$J:$J,'备料PO分析(自动)'!$C141,备料明细表!$P:$P,'备料PO分析(自动)'!G$2)/COUNTIFS(备料明细表!$B:$B,'备料PO分析(自动)'!$B141,备料明细表!$J:$J,'备料PO分析(自动)'!$C141,备料明细表!$P:$P,'备料PO分析(自动)'!G$2),"")</f>
        <v/>
      </c>
      <c r="H141" s="14" t="str">
        <f>IFERROR(COUNTIFS(备料明细表!$B:$B,'备料PO分析(自动)'!$B141,备料明细表!$J:$J,'备料PO分析(自动)'!$C141,备料明细表!$P:$P,'备料PO分析(自动)'!H$2)/COUNTIFS(备料明细表!$B:$B,'备料PO分析(自动)'!$B141,备料明细表!$J:$J,'备料PO分析(自动)'!$C141,备料明细表!$P:$P,'备料PO分析(自动)'!H$2),"")</f>
        <v/>
      </c>
      <c r="I141" s="14" t="str">
        <f>IFERROR(COUNTIFS(备料明细表!$B:$B,'备料PO分析(自动)'!$B141,备料明细表!$J:$J,'备料PO分析(自动)'!$C141,备料明细表!$P:$P,'备料PO分析(自动)'!I$2)/COUNTIFS(备料明细表!$B:$B,'备料PO分析(自动)'!$B141,备料明细表!$J:$J,'备料PO分析(自动)'!$C141,备料明细表!$P:$P,'备料PO分析(自动)'!I$2),"")</f>
        <v/>
      </c>
      <c r="J141" s="14" t="str">
        <f>IFERROR(COUNTIFS(备料明细表!$B:$B,'备料PO分析(自动)'!$B141,备料明细表!$J:$J,'备料PO分析(自动)'!$C141,备料明细表!$P:$P,'备料PO分析(自动)'!J$2)/COUNTIFS(备料明细表!$B:$B,'备料PO分析(自动)'!$B141,备料明细表!$J:$J,'备料PO分析(自动)'!$C141,备料明细表!$P:$P,'备料PO分析(自动)'!J$2),"")</f>
        <v/>
      </c>
      <c r="K141" s="14" t="str">
        <f>IFERROR(COUNTIFS(备料明细表!$B:$B,'备料PO分析(自动)'!$B141,备料明细表!$J:$J,'备料PO分析(自动)'!$C141,备料明细表!$P:$P,'备料PO分析(自动)'!K$2)/COUNTIFS(备料明细表!$B:$B,'备料PO分析(自动)'!$B141,备料明细表!$J:$J,'备料PO分析(自动)'!$C141,备料明细表!$P:$P,'备料PO分析(自动)'!K$2),"")</f>
        <v/>
      </c>
      <c r="L141" s="14" t="str">
        <f>IFERROR(COUNTIFS(备料明细表!$B:$B,'备料PO分析(自动)'!$B141,备料明细表!$J:$J,'备料PO分析(自动)'!$C141,备料明细表!$P:$P,'备料PO分析(自动)'!L$2)/COUNTIFS(备料明细表!$B:$B,'备料PO分析(自动)'!$B141,备料明细表!$J:$J,'备料PO分析(自动)'!$C141,备料明细表!$P:$P,'备料PO分析(自动)'!L$2),"")</f>
        <v/>
      </c>
      <c r="M141" s="12" t="e">
        <f>IF(B141="","",IF(VLOOKUP(B141,备料明细表!B:L,11,0)=0,"",VLOOKUP(B141,备料明细表!B:L,11,0)))</f>
        <v>#N/A</v>
      </c>
      <c r="N141" s="11" t="e">
        <f t="shared" ca="1" si="15"/>
        <v>#N/A</v>
      </c>
      <c r="O141" s="21" t="e">
        <f>IF(VLOOKUP(B141,备料明细表!B:M,12,0)&lt;&gt;"","已点料","未点料")</f>
        <v>#N/A</v>
      </c>
      <c r="P141" s="21" t="e">
        <f t="shared" si="14"/>
        <v>#N/A</v>
      </c>
    </row>
    <row r="142" spans="1:16" s="15" customFormat="1" ht="20.25" customHeight="1" x14ac:dyDescent="0.15">
      <c r="A142" s="21">
        <v>140</v>
      </c>
      <c r="B142" s="5" t="e">
        <f t="array" ref="B142">INDEX(备料明细表!$B$3:$B$11,MIN(IF(COUNTIF('备料PO分析(自动)'!$B$1:$B141,备料明细表!$B$3:$B$11),4^8,ROW($1:$499))))&amp;""</f>
        <v>#N/A</v>
      </c>
      <c r="C142" s="12" t="e">
        <f>IF(B142="","",VLOOKUP(B142,备料明细表!B:J,9,0))</f>
        <v>#N/A</v>
      </c>
      <c r="D142" s="14" t="e">
        <f>IF(C142="","",COUNTIF(备料明细表!J:J,'备料PO分析(自动)'!C142))</f>
        <v>#N/A</v>
      </c>
      <c r="E142" s="13" t="e">
        <f t="shared" si="12"/>
        <v>#N/A</v>
      </c>
      <c r="F142" s="14" t="e">
        <f t="shared" si="13"/>
        <v>#N/A</v>
      </c>
      <c r="G142" s="14" t="str">
        <f>IFERROR(COUNTIFS(备料明细表!$B:$B,'备料PO分析(自动)'!$B142,备料明细表!$J:$J,'备料PO分析(自动)'!$C142,备料明细表!$P:$P,'备料PO分析(自动)'!G$2)/COUNTIFS(备料明细表!$B:$B,'备料PO分析(自动)'!$B142,备料明细表!$J:$J,'备料PO分析(自动)'!$C142,备料明细表!$P:$P,'备料PO分析(自动)'!G$2),"")</f>
        <v/>
      </c>
      <c r="H142" s="14" t="str">
        <f>IFERROR(COUNTIFS(备料明细表!$B:$B,'备料PO分析(自动)'!$B142,备料明细表!$J:$J,'备料PO分析(自动)'!$C142,备料明细表!$P:$P,'备料PO分析(自动)'!H$2)/COUNTIFS(备料明细表!$B:$B,'备料PO分析(自动)'!$B142,备料明细表!$J:$J,'备料PO分析(自动)'!$C142,备料明细表!$P:$P,'备料PO分析(自动)'!H$2),"")</f>
        <v/>
      </c>
      <c r="I142" s="14" t="str">
        <f>IFERROR(COUNTIFS(备料明细表!$B:$B,'备料PO分析(自动)'!$B142,备料明细表!$J:$J,'备料PO分析(自动)'!$C142,备料明细表!$P:$P,'备料PO分析(自动)'!I$2)/COUNTIFS(备料明细表!$B:$B,'备料PO分析(自动)'!$B142,备料明细表!$J:$J,'备料PO分析(自动)'!$C142,备料明细表!$P:$P,'备料PO分析(自动)'!I$2),"")</f>
        <v/>
      </c>
      <c r="J142" s="14" t="str">
        <f>IFERROR(COUNTIFS(备料明细表!$B:$B,'备料PO分析(自动)'!$B142,备料明细表!$J:$J,'备料PO分析(自动)'!$C142,备料明细表!$P:$P,'备料PO分析(自动)'!J$2)/COUNTIFS(备料明细表!$B:$B,'备料PO分析(自动)'!$B142,备料明细表!$J:$J,'备料PO分析(自动)'!$C142,备料明细表!$P:$P,'备料PO分析(自动)'!J$2),"")</f>
        <v/>
      </c>
      <c r="K142" s="14" t="str">
        <f>IFERROR(COUNTIFS(备料明细表!$B:$B,'备料PO分析(自动)'!$B142,备料明细表!$J:$J,'备料PO分析(自动)'!$C142,备料明细表!$P:$P,'备料PO分析(自动)'!K$2)/COUNTIFS(备料明细表!$B:$B,'备料PO分析(自动)'!$B142,备料明细表!$J:$J,'备料PO分析(自动)'!$C142,备料明细表!$P:$P,'备料PO分析(自动)'!K$2),"")</f>
        <v/>
      </c>
      <c r="L142" s="14" t="str">
        <f>IFERROR(COUNTIFS(备料明细表!$B:$B,'备料PO分析(自动)'!$B142,备料明细表!$J:$J,'备料PO分析(自动)'!$C142,备料明细表!$P:$P,'备料PO分析(自动)'!L$2)/COUNTIFS(备料明细表!$B:$B,'备料PO分析(自动)'!$B142,备料明细表!$J:$J,'备料PO分析(自动)'!$C142,备料明细表!$P:$P,'备料PO分析(自动)'!L$2),"")</f>
        <v/>
      </c>
      <c r="M142" s="12" t="e">
        <f>IF(B142="","",IF(VLOOKUP(B142,备料明细表!B:L,11,0)=0,"",VLOOKUP(B142,备料明细表!B:L,11,0)))</f>
        <v>#N/A</v>
      </c>
      <c r="N142" s="11" t="e">
        <f t="shared" ca="1" si="15"/>
        <v>#N/A</v>
      </c>
      <c r="O142" s="21" t="e">
        <f>IF(VLOOKUP(B142,备料明细表!B:M,12,0)&lt;&gt;"","已点料","未点料")</f>
        <v>#N/A</v>
      </c>
      <c r="P142" s="21" t="e">
        <f t="shared" si="14"/>
        <v>#N/A</v>
      </c>
    </row>
    <row r="143" spans="1:16" s="15" customFormat="1" ht="20.25" customHeight="1" x14ac:dyDescent="0.15">
      <c r="A143" s="21">
        <v>141</v>
      </c>
      <c r="B143" s="5" t="e">
        <f t="array" ref="B143">INDEX(备料明细表!$B$3:$B$11,MIN(IF(COUNTIF('备料PO分析(自动)'!$B$1:$B142,备料明细表!$B$3:$B$11),4^8,ROW($1:$499))))&amp;""</f>
        <v>#N/A</v>
      </c>
      <c r="C143" s="12" t="e">
        <f>IF(B143="","",VLOOKUP(B143,备料明细表!B:J,9,0))</f>
        <v>#N/A</v>
      </c>
      <c r="D143" s="14" t="e">
        <f>IF(C143="","",COUNTIF(备料明细表!J:J,'备料PO分析(自动)'!C143))</f>
        <v>#N/A</v>
      </c>
      <c r="E143" s="13" t="e">
        <f t="shared" si="12"/>
        <v>#N/A</v>
      </c>
      <c r="F143" s="14" t="e">
        <f t="shared" si="13"/>
        <v>#N/A</v>
      </c>
      <c r="G143" s="14" t="str">
        <f>IFERROR(COUNTIFS(备料明细表!$B:$B,'备料PO分析(自动)'!$B143,备料明细表!$J:$J,'备料PO分析(自动)'!$C143,备料明细表!$P:$P,'备料PO分析(自动)'!G$2)/COUNTIFS(备料明细表!$B:$B,'备料PO分析(自动)'!$B143,备料明细表!$J:$J,'备料PO分析(自动)'!$C143,备料明细表!$P:$P,'备料PO分析(自动)'!G$2),"")</f>
        <v/>
      </c>
      <c r="H143" s="14" t="str">
        <f>IFERROR(COUNTIFS(备料明细表!$B:$B,'备料PO分析(自动)'!$B143,备料明细表!$J:$J,'备料PO分析(自动)'!$C143,备料明细表!$P:$P,'备料PO分析(自动)'!H$2)/COUNTIFS(备料明细表!$B:$B,'备料PO分析(自动)'!$B143,备料明细表!$J:$J,'备料PO分析(自动)'!$C143,备料明细表!$P:$P,'备料PO分析(自动)'!H$2),"")</f>
        <v/>
      </c>
      <c r="I143" s="14" t="str">
        <f>IFERROR(COUNTIFS(备料明细表!$B:$B,'备料PO分析(自动)'!$B143,备料明细表!$J:$J,'备料PO分析(自动)'!$C143,备料明细表!$P:$P,'备料PO分析(自动)'!I$2)/COUNTIFS(备料明细表!$B:$B,'备料PO分析(自动)'!$B143,备料明细表!$J:$J,'备料PO分析(自动)'!$C143,备料明细表!$P:$P,'备料PO分析(自动)'!I$2),"")</f>
        <v/>
      </c>
      <c r="J143" s="14" t="str">
        <f>IFERROR(COUNTIFS(备料明细表!$B:$B,'备料PO分析(自动)'!$B143,备料明细表!$J:$J,'备料PO分析(自动)'!$C143,备料明细表!$P:$P,'备料PO分析(自动)'!J$2)/COUNTIFS(备料明细表!$B:$B,'备料PO分析(自动)'!$B143,备料明细表!$J:$J,'备料PO分析(自动)'!$C143,备料明细表!$P:$P,'备料PO分析(自动)'!J$2),"")</f>
        <v/>
      </c>
      <c r="K143" s="14" t="str">
        <f>IFERROR(COUNTIFS(备料明细表!$B:$B,'备料PO分析(自动)'!$B143,备料明细表!$J:$J,'备料PO分析(自动)'!$C143,备料明细表!$P:$P,'备料PO分析(自动)'!K$2)/COUNTIFS(备料明细表!$B:$B,'备料PO分析(自动)'!$B143,备料明细表!$J:$J,'备料PO分析(自动)'!$C143,备料明细表!$P:$P,'备料PO分析(自动)'!K$2),"")</f>
        <v/>
      </c>
      <c r="L143" s="14" t="str">
        <f>IFERROR(COUNTIFS(备料明细表!$B:$B,'备料PO分析(自动)'!$B143,备料明细表!$J:$J,'备料PO分析(自动)'!$C143,备料明细表!$P:$P,'备料PO分析(自动)'!L$2)/COUNTIFS(备料明细表!$B:$B,'备料PO分析(自动)'!$B143,备料明细表!$J:$J,'备料PO分析(自动)'!$C143,备料明细表!$P:$P,'备料PO分析(自动)'!L$2),"")</f>
        <v/>
      </c>
      <c r="M143" s="12" t="e">
        <f>IF(B143="","",IF(VLOOKUP(B143,备料明细表!B:L,11,0)=0,"",VLOOKUP(B143,备料明细表!B:L,11,0)))</f>
        <v>#N/A</v>
      </c>
      <c r="N143" s="11" t="e">
        <f t="shared" ca="1" si="15"/>
        <v>#N/A</v>
      </c>
      <c r="O143" s="21" t="e">
        <f>IF(VLOOKUP(B143,备料明细表!B:M,12,0)&lt;&gt;"","已点料","未点料")</f>
        <v>#N/A</v>
      </c>
      <c r="P143" s="21" t="e">
        <f t="shared" si="14"/>
        <v>#N/A</v>
      </c>
    </row>
    <row r="144" spans="1:16" s="15" customFormat="1" ht="20.25" customHeight="1" x14ac:dyDescent="0.15">
      <c r="A144" s="21">
        <v>142</v>
      </c>
      <c r="B144" s="5" t="e">
        <f t="array" ref="B144">INDEX(备料明细表!$B$3:$B$11,MIN(IF(COUNTIF('备料PO分析(自动)'!$B$1:$B143,备料明细表!$B$3:$B$11),4^8,ROW($1:$499))))&amp;""</f>
        <v>#N/A</v>
      </c>
      <c r="C144" s="12" t="e">
        <f>IF(B144="","",VLOOKUP(B144,备料明细表!B:J,9,0))</f>
        <v>#N/A</v>
      </c>
      <c r="D144" s="14" t="e">
        <f>IF(C144="","",COUNTIF(备料明细表!J:J,'备料PO分析(自动)'!C144))</f>
        <v>#N/A</v>
      </c>
      <c r="E144" s="13" t="e">
        <f t="shared" si="12"/>
        <v>#N/A</v>
      </c>
      <c r="F144" s="14" t="e">
        <f t="shared" si="13"/>
        <v>#N/A</v>
      </c>
      <c r="G144" s="14" t="str">
        <f>IFERROR(COUNTIFS(备料明细表!$B:$B,'备料PO分析(自动)'!$B144,备料明细表!$J:$J,'备料PO分析(自动)'!$C144,备料明细表!$P:$P,'备料PO分析(自动)'!G$2)/COUNTIFS(备料明细表!$B:$B,'备料PO分析(自动)'!$B144,备料明细表!$J:$J,'备料PO分析(自动)'!$C144,备料明细表!$P:$P,'备料PO分析(自动)'!G$2),"")</f>
        <v/>
      </c>
      <c r="H144" s="14" t="str">
        <f>IFERROR(COUNTIFS(备料明细表!$B:$B,'备料PO分析(自动)'!$B144,备料明细表!$J:$J,'备料PO分析(自动)'!$C144,备料明细表!$P:$P,'备料PO分析(自动)'!H$2)/COUNTIFS(备料明细表!$B:$B,'备料PO分析(自动)'!$B144,备料明细表!$J:$J,'备料PO分析(自动)'!$C144,备料明细表!$P:$P,'备料PO分析(自动)'!H$2),"")</f>
        <v/>
      </c>
      <c r="I144" s="14" t="str">
        <f>IFERROR(COUNTIFS(备料明细表!$B:$B,'备料PO分析(自动)'!$B144,备料明细表!$J:$J,'备料PO分析(自动)'!$C144,备料明细表!$P:$P,'备料PO分析(自动)'!I$2)/COUNTIFS(备料明细表!$B:$B,'备料PO分析(自动)'!$B144,备料明细表!$J:$J,'备料PO分析(自动)'!$C144,备料明细表!$P:$P,'备料PO分析(自动)'!I$2),"")</f>
        <v/>
      </c>
      <c r="J144" s="14" t="str">
        <f>IFERROR(COUNTIFS(备料明细表!$B:$B,'备料PO分析(自动)'!$B144,备料明细表!$J:$J,'备料PO分析(自动)'!$C144,备料明细表!$P:$P,'备料PO分析(自动)'!J$2)/COUNTIFS(备料明细表!$B:$B,'备料PO分析(自动)'!$B144,备料明细表!$J:$J,'备料PO分析(自动)'!$C144,备料明细表!$P:$P,'备料PO分析(自动)'!J$2),"")</f>
        <v/>
      </c>
      <c r="K144" s="14" t="str">
        <f>IFERROR(COUNTIFS(备料明细表!$B:$B,'备料PO分析(自动)'!$B144,备料明细表!$J:$J,'备料PO分析(自动)'!$C144,备料明细表!$P:$P,'备料PO分析(自动)'!K$2)/COUNTIFS(备料明细表!$B:$B,'备料PO分析(自动)'!$B144,备料明细表!$J:$J,'备料PO分析(自动)'!$C144,备料明细表!$P:$P,'备料PO分析(自动)'!K$2),"")</f>
        <v/>
      </c>
      <c r="L144" s="14" t="str">
        <f>IFERROR(COUNTIFS(备料明细表!$B:$B,'备料PO分析(自动)'!$B144,备料明细表!$J:$J,'备料PO分析(自动)'!$C144,备料明细表!$P:$P,'备料PO分析(自动)'!L$2)/COUNTIFS(备料明细表!$B:$B,'备料PO分析(自动)'!$B144,备料明细表!$J:$J,'备料PO分析(自动)'!$C144,备料明细表!$P:$P,'备料PO分析(自动)'!L$2),"")</f>
        <v/>
      </c>
      <c r="M144" s="12" t="e">
        <f>IF(B144="","",IF(VLOOKUP(B144,备料明细表!B:L,11,0)=0,"",VLOOKUP(B144,备料明细表!B:L,11,0)))</f>
        <v>#N/A</v>
      </c>
      <c r="N144" s="11" t="e">
        <f t="shared" ca="1" si="15"/>
        <v>#N/A</v>
      </c>
      <c r="O144" s="21" t="e">
        <f>IF(VLOOKUP(B144,备料明细表!B:M,12,0)&lt;&gt;"","已点料","未点料")</f>
        <v>#N/A</v>
      </c>
      <c r="P144" s="21" t="e">
        <f t="shared" si="14"/>
        <v>#N/A</v>
      </c>
    </row>
    <row r="145" spans="1:16" s="15" customFormat="1" ht="20.25" customHeight="1" x14ac:dyDescent="0.15">
      <c r="A145" s="21">
        <v>143</v>
      </c>
      <c r="B145" s="5" t="e">
        <f t="array" ref="B145">INDEX(备料明细表!$B$3:$B$11,MIN(IF(COUNTIF('备料PO分析(自动)'!$B$1:$B144,备料明细表!$B$3:$B$11),4^8,ROW($1:$499))))&amp;""</f>
        <v>#N/A</v>
      </c>
      <c r="C145" s="12" t="e">
        <f>IF(B145="","",VLOOKUP(B145,备料明细表!B:J,9,0))</f>
        <v>#N/A</v>
      </c>
      <c r="D145" s="14" t="e">
        <f>IF(C145="","",COUNTIF(备料明细表!J:J,'备料PO分析(自动)'!C145))</f>
        <v>#N/A</v>
      </c>
      <c r="E145" s="13" t="e">
        <f t="shared" si="12"/>
        <v>#N/A</v>
      </c>
      <c r="F145" s="14" t="e">
        <f t="shared" si="13"/>
        <v>#N/A</v>
      </c>
      <c r="G145" s="14" t="str">
        <f>IFERROR(COUNTIFS(备料明细表!$B:$B,'备料PO分析(自动)'!$B145,备料明细表!$J:$J,'备料PO分析(自动)'!$C145,备料明细表!$P:$P,'备料PO分析(自动)'!G$2)/COUNTIFS(备料明细表!$B:$B,'备料PO分析(自动)'!$B145,备料明细表!$J:$J,'备料PO分析(自动)'!$C145,备料明细表!$P:$P,'备料PO分析(自动)'!G$2),"")</f>
        <v/>
      </c>
      <c r="H145" s="14" t="str">
        <f>IFERROR(COUNTIFS(备料明细表!$B:$B,'备料PO分析(自动)'!$B145,备料明细表!$J:$J,'备料PO分析(自动)'!$C145,备料明细表!$P:$P,'备料PO分析(自动)'!H$2)/COUNTIFS(备料明细表!$B:$B,'备料PO分析(自动)'!$B145,备料明细表!$J:$J,'备料PO分析(自动)'!$C145,备料明细表!$P:$P,'备料PO分析(自动)'!H$2),"")</f>
        <v/>
      </c>
      <c r="I145" s="14" t="str">
        <f>IFERROR(COUNTIFS(备料明细表!$B:$B,'备料PO分析(自动)'!$B145,备料明细表!$J:$J,'备料PO分析(自动)'!$C145,备料明细表!$P:$P,'备料PO分析(自动)'!I$2)/COUNTIFS(备料明细表!$B:$B,'备料PO分析(自动)'!$B145,备料明细表!$J:$J,'备料PO分析(自动)'!$C145,备料明细表!$P:$P,'备料PO分析(自动)'!I$2),"")</f>
        <v/>
      </c>
      <c r="J145" s="14" t="str">
        <f>IFERROR(COUNTIFS(备料明细表!$B:$B,'备料PO分析(自动)'!$B145,备料明细表!$J:$J,'备料PO分析(自动)'!$C145,备料明细表!$P:$P,'备料PO分析(自动)'!J$2)/COUNTIFS(备料明细表!$B:$B,'备料PO分析(自动)'!$B145,备料明细表!$J:$J,'备料PO分析(自动)'!$C145,备料明细表!$P:$P,'备料PO分析(自动)'!J$2),"")</f>
        <v/>
      </c>
      <c r="K145" s="14" t="str">
        <f>IFERROR(COUNTIFS(备料明细表!$B:$B,'备料PO分析(自动)'!$B145,备料明细表!$J:$J,'备料PO分析(自动)'!$C145,备料明细表!$P:$P,'备料PO分析(自动)'!K$2)/COUNTIFS(备料明细表!$B:$B,'备料PO分析(自动)'!$B145,备料明细表!$J:$J,'备料PO分析(自动)'!$C145,备料明细表!$P:$P,'备料PO分析(自动)'!K$2),"")</f>
        <v/>
      </c>
      <c r="L145" s="14" t="str">
        <f>IFERROR(COUNTIFS(备料明细表!$B:$B,'备料PO分析(自动)'!$B145,备料明细表!$J:$J,'备料PO分析(自动)'!$C145,备料明细表!$P:$P,'备料PO分析(自动)'!L$2)/COUNTIFS(备料明细表!$B:$B,'备料PO分析(自动)'!$B145,备料明细表!$J:$J,'备料PO分析(自动)'!$C145,备料明细表!$P:$P,'备料PO分析(自动)'!L$2),"")</f>
        <v/>
      </c>
      <c r="M145" s="12" t="e">
        <f>IF(B145="","",IF(VLOOKUP(B145,备料明细表!B:L,11,0)=0,"",VLOOKUP(B145,备料明细表!B:L,11,0)))</f>
        <v>#N/A</v>
      </c>
      <c r="N145" s="11" t="e">
        <f t="shared" ca="1" si="15"/>
        <v>#N/A</v>
      </c>
      <c r="O145" s="21" t="e">
        <f>IF(VLOOKUP(B145,备料明细表!B:M,12,0)&lt;&gt;"","已点料","未点料")</f>
        <v>#N/A</v>
      </c>
      <c r="P145" s="21" t="e">
        <f t="shared" si="14"/>
        <v>#N/A</v>
      </c>
    </row>
    <row r="146" spans="1:16" s="15" customFormat="1" ht="20.25" customHeight="1" x14ac:dyDescent="0.15">
      <c r="A146" s="21">
        <v>144</v>
      </c>
      <c r="B146" s="5" t="e">
        <f t="array" ref="B146">INDEX(备料明细表!$B$3:$B$11,MIN(IF(COUNTIF('备料PO分析(自动)'!$B$1:$B145,备料明细表!$B$3:$B$11),4^8,ROW($1:$499))))&amp;""</f>
        <v>#N/A</v>
      </c>
      <c r="C146" s="12" t="e">
        <f>IF(B146="","",VLOOKUP(B146,备料明细表!B:J,9,0))</f>
        <v>#N/A</v>
      </c>
      <c r="D146" s="14" t="e">
        <f>IF(C146="","",COUNTIF(备料明细表!J:J,'备料PO分析(自动)'!C146))</f>
        <v>#N/A</v>
      </c>
      <c r="E146" s="13" t="e">
        <f t="shared" si="12"/>
        <v>#N/A</v>
      </c>
      <c r="F146" s="14" t="e">
        <f t="shared" si="13"/>
        <v>#N/A</v>
      </c>
      <c r="G146" s="14" t="str">
        <f>IFERROR(COUNTIFS(备料明细表!$B:$B,'备料PO分析(自动)'!$B146,备料明细表!$J:$J,'备料PO分析(自动)'!$C146,备料明细表!$P:$P,'备料PO分析(自动)'!G$2)/COUNTIFS(备料明细表!$B:$B,'备料PO分析(自动)'!$B146,备料明细表!$J:$J,'备料PO分析(自动)'!$C146,备料明细表!$P:$P,'备料PO分析(自动)'!G$2),"")</f>
        <v/>
      </c>
      <c r="H146" s="14" t="str">
        <f>IFERROR(COUNTIFS(备料明细表!$B:$B,'备料PO分析(自动)'!$B146,备料明细表!$J:$J,'备料PO分析(自动)'!$C146,备料明细表!$P:$P,'备料PO分析(自动)'!H$2)/COUNTIFS(备料明细表!$B:$B,'备料PO分析(自动)'!$B146,备料明细表!$J:$J,'备料PO分析(自动)'!$C146,备料明细表!$P:$P,'备料PO分析(自动)'!H$2),"")</f>
        <v/>
      </c>
      <c r="I146" s="14" t="str">
        <f>IFERROR(COUNTIFS(备料明细表!$B:$B,'备料PO分析(自动)'!$B146,备料明细表!$J:$J,'备料PO分析(自动)'!$C146,备料明细表!$P:$P,'备料PO分析(自动)'!I$2)/COUNTIFS(备料明细表!$B:$B,'备料PO分析(自动)'!$B146,备料明细表!$J:$J,'备料PO分析(自动)'!$C146,备料明细表!$P:$P,'备料PO分析(自动)'!I$2),"")</f>
        <v/>
      </c>
      <c r="J146" s="14" t="str">
        <f>IFERROR(COUNTIFS(备料明细表!$B:$B,'备料PO分析(自动)'!$B146,备料明细表!$J:$J,'备料PO分析(自动)'!$C146,备料明细表!$P:$P,'备料PO分析(自动)'!J$2)/COUNTIFS(备料明细表!$B:$B,'备料PO分析(自动)'!$B146,备料明细表!$J:$J,'备料PO分析(自动)'!$C146,备料明细表!$P:$P,'备料PO分析(自动)'!J$2),"")</f>
        <v/>
      </c>
      <c r="K146" s="14" t="str">
        <f>IFERROR(COUNTIFS(备料明细表!$B:$B,'备料PO分析(自动)'!$B146,备料明细表!$J:$J,'备料PO分析(自动)'!$C146,备料明细表!$P:$P,'备料PO分析(自动)'!K$2)/COUNTIFS(备料明细表!$B:$B,'备料PO分析(自动)'!$B146,备料明细表!$J:$J,'备料PO分析(自动)'!$C146,备料明细表!$P:$P,'备料PO分析(自动)'!K$2),"")</f>
        <v/>
      </c>
      <c r="L146" s="14" t="str">
        <f>IFERROR(COUNTIFS(备料明细表!$B:$B,'备料PO分析(自动)'!$B146,备料明细表!$J:$J,'备料PO分析(自动)'!$C146,备料明细表!$P:$P,'备料PO分析(自动)'!L$2)/COUNTIFS(备料明细表!$B:$B,'备料PO分析(自动)'!$B146,备料明细表!$J:$J,'备料PO分析(自动)'!$C146,备料明细表!$P:$P,'备料PO分析(自动)'!L$2),"")</f>
        <v/>
      </c>
      <c r="M146" s="12" t="e">
        <f>IF(B146="","",IF(VLOOKUP(B146,备料明细表!B:L,11,0)=0,"",VLOOKUP(B146,备料明细表!B:L,11,0)))</f>
        <v>#N/A</v>
      </c>
      <c r="N146" s="11" t="e">
        <f t="shared" ca="1" si="15"/>
        <v>#N/A</v>
      </c>
      <c r="O146" s="21" t="e">
        <f>IF(VLOOKUP(B146,备料明细表!B:M,12,0)&lt;&gt;"","已点料","未点料")</f>
        <v>#N/A</v>
      </c>
      <c r="P146" s="21" t="e">
        <f t="shared" si="14"/>
        <v>#N/A</v>
      </c>
    </row>
    <row r="147" spans="1:16" s="15" customFormat="1" ht="20.25" customHeight="1" x14ac:dyDescent="0.15">
      <c r="A147" s="21">
        <v>145</v>
      </c>
      <c r="B147" s="5" t="e">
        <f t="array" ref="B147">INDEX(备料明细表!$B$3:$B$11,MIN(IF(COUNTIF('备料PO分析(自动)'!$B$1:$B146,备料明细表!$B$3:$B$11),4^8,ROW($1:$499))))&amp;""</f>
        <v>#N/A</v>
      </c>
      <c r="C147" s="12" t="e">
        <f>IF(B147="","",VLOOKUP(B147,备料明细表!B:J,9,0))</f>
        <v>#N/A</v>
      </c>
      <c r="D147" s="14" t="e">
        <f>IF(C147="","",COUNTIF(备料明细表!J:J,'备料PO分析(自动)'!C147))</f>
        <v>#N/A</v>
      </c>
      <c r="E147" s="13" t="e">
        <f t="shared" si="12"/>
        <v>#N/A</v>
      </c>
      <c r="F147" s="14" t="e">
        <f t="shared" si="13"/>
        <v>#N/A</v>
      </c>
      <c r="G147" s="14" t="str">
        <f>IFERROR(COUNTIFS(备料明细表!$B:$B,'备料PO分析(自动)'!$B147,备料明细表!$J:$J,'备料PO分析(自动)'!$C147,备料明细表!$P:$P,'备料PO分析(自动)'!G$2)/COUNTIFS(备料明细表!$B:$B,'备料PO分析(自动)'!$B147,备料明细表!$J:$J,'备料PO分析(自动)'!$C147,备料明细表!$P:$P,'备料PO分析(自动)'!G$2),"")</f>
        <v/>
      </c>
      <c r="H147" s="14" t="str">
        <f>IFERROR(COUNTIFS(备料明细表!$B:$B,'备料PO分析(自动)'!$B147,备料明细表!$J:$J,'备料PO分析(自动)'!$C147,备料明细表!$P:$P,'备料PO分析(自动)'!H$2)/COUNTIFS(备料明细表!$B:$B,'备料PO分析(自动)'!$B147,备料明细表!$J:$J,'备料PO分析(自动)'!$C147,备料明细表!$P:$P,'备料PO分析(自动)'!H$2),"")</f>
        <v/>
      </c>
      <c r="I147" s="14" t="str">
        <f>IFERROR(COUNTIFS(备料明细表!$B:$B,'备料PO分析(自动)'!$B147,备料明细表!$J:$J,'备料PO分析(自动)'!$C147,备料明细表!$P:$P,'备料PO分析(自动)'!I$2)/COUNTIFS(备料明细表!$B:$B,'备料PO分析(自动)'!$B147,备料明细表!$J:$J,'备料PO分析(自动)'!$C147,备料明细表!$P:$P,'备料PO分析(自动)'!I$2),"")</f>
        <v/>
      </c>
      <c r="J147" s="14" t="str">
        <f>IFERROR(COUNTIFS(备料明细表!$B:$B,'备料PO分析(自动)'!$B147,备料明细表!$J:$J,'备料PO分析(自动)'!$C147,备料明细表!$P:$P,'备料PO分析(自动)'!J$2)/COUNTIFS(备料明细表!$B:$B,'备料PO分析(自动)'!$B147,备料明细表!$J:$J,'备料PO分析(自动)'!$C147,备料明细表!$P:$P,'备料PO分析(自动)'!J$2),"")</f>
        <v/>
      </c>
      <c r="K147" s="14" t="str">
        <f>IFERROR(COUNTIFS(备料明细表!$B:$B,'备料PO分析(自动)'!$B147,备料明细表!$J:$J,'备料PO分析(自动)'!$C147,备料明细表!$P:$P,'备料PO分析(自动)'!K$2)/COUNTIFS(备料明细表!$B:$B,'备料PO分析(自动)'!$B147,备料明细表!$J:$J,'备料PO分析(自动)'!$C147,备料明细表!$P:$P,'备料PO分析(自动)'!K$2),"")</f>
        <v/>
      </c>
      <c r="L147" s="14" t="str">
        <f>IFERROR(COUNTIFS(备料明细表!$B:$B,'备料PO分析(自动)'!$B147,备料明细表!$J:$J,'备料PO分析(自动)'!$C147,备料明细表!$P:$P,'备料PO分析(自动)'!L$2)/COUNTIFS(备料明细表!$B:$B,'备料PO分析(自动)'!$B147,备料明细表!$J:$J,'备料PO分析(自动)'!$C147,备料明细表!$P:$P,'备料PO分析(自动)'!L$2),"")</f>
        <v/>
      </c>
      <c r="M147" s="12" t="e">
        <f>IF(B147="","",IF(VLOOKUP(B147,备料明细表!B:L,11,0)=0,"",VLOOKUP(B147,备料明细表!B:L,11,0)))</f>
        <v>#N/A</v>
      </c>
      <c r="N147" s="11" t="e">
        <f t="shared" ca="1" si="15"/>
        <v>#N/A</v>
      </c>
      <c r="O147" s="21" t="e">
        <f>IF(VLOOKUP(B147,备料明细表!B:M,12,0)&lt;&gt;"","已点料","未点料")</f>
        <v>#N/A</v>
      </c>
      <c r="P147" s="21" t="e">
        <f t="shared" si="14"/>
        <v>#N/A</v>
      </c>
    </row>
    <row r="148" spans="1:16" s="15" customFormat="1" ht="20.25" customHeight="1" x14ac:dyDescent="0.15">
      <c r="A148" s="21">
        <v>146</v>
      </c>
      <c r="B148" s="5" t="e">
        <f t="array" ref="B148">INDEX(备料明细表!$B$3:$B$11,MIN(IF(COUNTIF('备料PO分析(自动)'!$B$1:$B147,备料明细表!$B$3:$B$11),4^8,ROW($1:$499))))&amp;""</f>
        <v>#N/A</v>
      </c>
      <c r="C148" s="12" t="e">
        <f>IF(B148="","",VLOOKUP(B148,备料明细表!B:J,9,0))</f>
        <v>#N/A</v>
      </c>
      <c r="D148" s="14" t="e">
        <f>IF(C148="","",COUNTIF(备料明细表!J:J,'备料PO分析(自动)'!C148))</f>
        <v>#N/A</v>
      </c>
      <c r="E148" s="13" t="e">
        <f t="shared" si="12"/>
        <v>#N/A</v>
      </c>
      <c r="F148" s="14" t="e">
        <f t="shared" si="13"/>
        <v>#N/A</v>
      </c>
      <c r="G148" s="14" t="str">
        <f>IFERROR(COUNTIFS(备料明细表!$B:$B,'备料PO分析(自动)'!$B148,备料明细表!$J:$J,'备料PO分析(自动)'!$C148,备料明细表!$P:$P,'备料PO分析(自动)'!G$2)/COUNTIFS(备料明细表!$B:$B,'备料PO分析(自动)'!$B148,备料明细表!$J:$J,'备料PO分析(自动)'!$C148,备料明细表!$P:$P,'备料PO分析(自动)'!G$2),"")</f>
        <v/>
      </c>
      <c r="H148" s="14" t="str">
        <f>IFERROR(COUNTIFS(备料明细表!$B:$B,'备料PO分析(自动)'!$B148,备料明细表!$J:$J,'备料PO分析(自动)'!$C148,备料明细表!$P:$P,'备料PO分析(自动)'!H$2)/COUNTIFS(备料明细表!$B:$B,'备料PO分析(自动)'!$B148,备料明细表!$J:$J,'备料PO分析(自动)'!$C148,备料明细表!$P:$P,'备料PO分析(自动)'!H$2),"")</f>
        <v/>
      </c>
      <c r="I148" s="14" t="str">
        <f>IFERROR(COUNTIFS(备料明细表!$B:$B,'备料PO分析(自动)'!$B148,备料明细表!$J:$J,'备料PO分析(自动)'!$C148,备料明细表!$P:$P,'备料PO分析(自动)'!I$2)/COUNTIFS(备料明细表!$B:$B,'备料PO分析(自动)'!$B148,备料明细表!$J:$J,'备料PO分析(自动)'!$C148,备料明细表!$P:$P,'备料PO分析(自动)'!I$2),"")</f>
        <v/>
      </c>
      <c r="J148" s="14" t="str">
        <f>IFERROR(COUNTIFS(备料明细表!$B:$B,'备料PO分析(自动)'!$B148,备料明细表!$J:$J,'备料PO分析(自动)'!$C148,备料明细表!$P:$P,'备料PO分析(自动)'!J$2)/COUNTIFS(备料明细表!$B:$B,'备料PO分析(自动)'!$B148,备料明细表!$J:$J,'备料PO分析(自动)'!$C148,备料明细表!$P:$P,'备料PO分析(自动)'!J$2),"")</f>
        <v/>
      </c>
      <c r="K148" s="14" t="str">
        <f>IFERROR(COUNTIFS(备料明细表!$B:$B,'备料PO分析(自动)'!$B148,备料明细表!$J:$J,'备料PO分析(自动)'!$C148,备料明细表!$P:$P,'备料PO分析(自动)'!K$2)/COUNTIFS(备料明细表!$B:$B,'备料PO分析(自动)'!$B148,备料明细表!$J:$J,'备料PO分析(自动)'!$C148,备料明细表!$P:$P,'备料PO分析(自动)'!K$2),"")</f>
        <v/>
      </c>
      <c r="L148" s="14" t="str">
        <f>IFERROR(COUNTIFS(备料明细表!$B:$B,'备料PO分析(自动)'!$B148,备料明细表!$J:$J,'备料PO分析(自动)'!$C148,备料明细表!$P:$P,'备料PO分析(自动)'!L$2)/COUNTIFS(备料明细表!$B:$B,'备料PO分析(自动)'!$B148,备料明细表!$J:$J,'备料PO分析(自动)'!$C148,备料明细表!$P:$P,'备料PO分析(自动)'!L$2),"")</f>
        <v/>
      </c>
      <c r="M148" s="12" t="e">
        <f>IF(B148="","",IF(VLOOKUP(B148,备料明细表!B:L,11,0)=0,"",VLOOKUP(B148,备料明细表!B:L,11,0)))</f>
        <v>#N/A</v>
      </c>
      <c r="N148" s="11" t="e">
        <f t="shared" ca="1" si="15"/>
        <v>#N/A</v>
      </c>
      <c r="O148" s="21" t="e">
        <f>IF(VLOOKUP(B148,备料明细表!B:M,12,0)&lt;&gt;"","已点料","未点料")</f>
        <v>#N/A</v>
      </c>
      <c r="P148" s="21" t="e">
        <f t="shared" si="14"/>
        <v>#N/A</v>
      </c>
    </row>
    <row r="149" spans="1:16" s="15" customFormat="1" ht="20.25" customHeight="1" x14ac:dyDescent="0.15">
      <c r="A149" s="21">
        <v>147</v>
      </c>
      <c r="B149" s="5" t="e">
        <f t="array" ref="B149">INDEX(备料明细表!$B$3:$B$11,MIN(IF(COUNTIF('备料PO分析(自动)'!$B$1:$B148,备料明细表!$B$3:$B$11),4^8,ROW($1:$499))))&amp;""</f>
        <v>#N/A</v>
      </c>
      <c r="C149" s="12" t="e">
        <f>IF(B149="","",VLOOKUP(B149,备料明细表!B:J,9,0))</f>
        <v>#N/A</v>
      </c>
      <c r="D149" s="14" t="e">
        <f>IF(C149="","",COUNTIF(备料明细表!J:J,'备料PO分析(自动)'!C149))</f>
        <v>#N/A</v>
      </c>
      <c r="E149" s="13" t="e">
        <f t="shared" si="12"/>
        <v>#N/A</v>
      </c>
      <c r="F149" s="14" t="e">
        <f t="shared" si="13"/>
        <v>#N/A</v>
      </c>
      <c r="G149" s="14" t="str">
        <f>IFERROR(COUNTIFS(备料明细表!$B:$B,'备料PO分析(自动)'!$B149,备料明细表!$J:$J,'备料PO分析(自动)'!$C149,备料明细表!$P:$P,'备料PO分析(自动)'!G$2)/COUNTIFS(备料明细表!$B:$B,'备料PO分析(自动)'!$B149,备料明细表!$J:$J,'备料PO分析(自动)'!$C149,备料明细表!$P:$P,'备料PO分析(自动)'!G$2),"")</f>
        <v/>
      </c>
      <c r="H149" s="14" t="str">
        <f>IFERROR(COUNTIFS(备料明细表!$B:$B,'备料PO分析(自动)'!$B149,备料明细表!$J:$J,'备料PO分析(自动)'!$C149,备料明细表!$P:$P,'备料PO分析(自动)'!H$2)/COUNTIFS(备料明细表!$B:$B,'备料PO分析(自动)'!$B149,备料明细表!$J:$J,'备料PO分析(自动)'!$C149,备料明细表!$P:$P,'备料PO分析(自动)'!H$2),"")</f>
        <v/>
      </c>
      <c r="I149" s="14" t="str">
        <f>IFERROR(COUNTIFS(备料明细表!$B:$B,'备料PO分析(自动)'!$B149,备料明细表!$J:$J,'备料PO分析(自动)'!$C149,备料明细表!$P:$P,'备料PO分析(自动)'!I$2)/COUNTIFS(备料明细表!$B:$B,'备料PO分析(自动)'!$B149,备料明细表!$J:$J,'备料PO分析(自动)'!$C149,备料明细表!$P:$P,'备料PO分析(自动)'!I$2),"")</f>
        <v/>
      </c>
      <c r="J149" s="14" t="str">
        <f>IFERROR(COUNTIFS(备料明细表!$B:$B,'备料PO分析(自动)'!$B149,备料明细表!$J:$J,'备料PO分析(自动)'!$C149,备料明细表!$P:$P,'备料PO分析(自动)'!J$2)/COUNTIFS(备料明细表!$B:$B,'备料PO分析(自动)'!$B149,备料明细表!$J:$J,'备料PO分析(自动)'!$C149,备料明细表!$P:$P,'备料PO分析(自动)'!J$2),"")</f>
        <v/>
      </c>
      <c r="K149" s="14" t="str">
        <f>IFERROR(COUNTIFS(备料明细表!$B:$B,'备料PO分析(自动)'!$B149,备料明细表!$J:$J,'备料PO分析(自动)'!$C149,备料明细表!$P:$P,'备料PO分析(自动)'!K$2)/COUNTIFS(备料明细表!$B:$B,'备料PO分析(自动)'!$B149,备料明细表!$J:$J,'备料PO分析(自动)'!$C149,备料明细表!$P:$P,'备料PO分析(自动)'!K$2),"")</f>
        <v/>
      </c>
      <c r="L149" s="14" t="str">
        <f>IFERROR(COUNTIFS(备料明细表!$B:$B,'备料PO分析(自动)'!$B149,备料明细表!$J:$J,'备料PO分析(自动)'!$C149,备料明细表!$P:$P,'备料PO分析(自动)'!L$2)/COUNTIFS(备料明细表!$B:$B,'备料PO分析(自动)'!$B149,备料明细表!$J:$J,'备料PO分析(自动)'!$C149,备料明细表!$P:$P,'备料PO分析(自动)'!L$2),"")</f>
        <v/>
      </c>
      <c r="M149" s="12" t="e">
        <f>IF(B149="","",IF(VLOOKUP(B149,备料明细表!B:L,11,0)=0,"",VLOOKUP(B149,备料明细表!B:L,11,0)))</f>
        <v>#N/A</v>
      </c>
      <c r="N149" s="11" t="e">
        <f t="shared" ca="1" si="15"/>
        <v>#N/A</v>
      </c>
      <c r="O149" s="21" t="e">
        <f>IF(VLOOKUP(B149,备料明细表!B:M,12,0)&lt;&gt;"","已点料","未点料")</f>
        <v>#N/A</v>
      </c>
      <c r="P149" s="21" t="e">
        <f t="shared" si="14"/>
        <v>#N/A</v>
      </c>
    </row>
    <row r="150" spans="1:16" s="15" customFormat="1" ht="20.25" customHeight="1" x14ac:dyDescent="0.15">
      <c r="A150" s="21">
        <v>148</v>
      </c>
      <c r="B150" s="5" t="e">
        <f t="array" ref="B150">INDEX(备料明细表!$B$3:$B$11,MIN(IF(COUNTIF('备料PO分析(自动)'!$B$1:$B149,备料明细表!$B$3:$B$11),4^8,ROW($1:$499))))&amp;""</f>
        <v>#N/A</v>
      </c>
      <c r="C150" s="12" t="e">
        <f>IF(B150="","",VLOOKUP(B150,备料明细表!B:J,9,0))</f>
        <v>#N/A</v>
      </c>
      <c r="D150" s="14" t="e">
        <f>IF(C150="","",COUNTIF(备料明细表!J:J,'备料PO分析(自动)'!C150))</f>
        <v>#N/A</v>
      </c>
      <c r="E150" s="13" t="e">
        <f t="shared" si="12"/>
        <v>#N/A</v>
      </c>
      <c r="F150" s="14" t="e">
        <f t="shared" si="13"/>
        <v>#N/A</v>
      </c>
      <c r="G150" s="14" t="str">
        <f>IFERROR(COUNTIFS(备料明细表!$B:$B,'备料PO分析(自动)'!$B150,备料明细表!$J:$J,'备料PO分析(自动)'!$C150,备料明细表!$P:$P,'备料PO分析(自动)'!G$2)/COUNTIFS(备料明细表!$B:$B,'备料PO分析(自动)'!$B150,备料明细表!$J:$J,'备料PO分析(自动)'!$C150,备料明细表!$P:$P,'备料PO分析(自动)'!G$2),"")</f>
        <v/>
      </c>
      <c r="H150" s="14" t="str">
        <f>IFERROR(COUNTIFS(备料明细表!$B:$B,'备料PO分析(自动)'!$B150,备料明细表!$J:$J,'备料PO分析(自动)'!$C150,备料明细表!$P:$P,'备料PO分析(自动)'!H$2)/COUNTIFS(备料明细表!$B:$B,'备料PO分析(自动)'!$B150,备料明细表!$J:$J,'备料PO分析(自动)'!$C150,备料明细表!$P:$P,'备料PO分析(自动)'!H$2),"")</f>
        <v/>
      </c>
      <c r="I150" s="14" t="str">
        <f>IFERROR(COUNTIFS(备料明细表!$B:$B,'备料PO分析(自动)'!$B150,备料明细表!$J:$J,'备料PO分析(自动)'!$C150,备料明细表!$P:$P,'备料PO分析(自动)'!I$2)/COUNTIFS(备料明细表!$B:$B,'备料PO分析(自动)'!$B150,备料明细表!$J:$J,'备料PO分析(自动)'!$C150,备料明细表!$P:$P,'备料PO分析(自动)'!I$2),"")</f>
        <v/>
      </c>
      <c r="J150" s="14" t="str">
        <f>IFERROR(COUNTIFS(备料明细表!$B:$B,'备料PO分析(自动)'!$B150,备料明细表!$J:$J,'备料PO分析(自动)'!$C150,备料明细表!$P:$P,'备料PO分析(自动)'!J$2)/COUNTIFS(备料明细表!$B:$B,'备料PO分析(自动)'!$B150,备料明细表!$J:$J,'备料PO分析(自动)'!$C150,备料明细表!$P:$P,'备料PO分析(自动)'!J$2),"")</f>
        <v/>
      </c>
      <c r="K150" s="14" t="str">
        <f>IFERROR(COUNTIFS(备料明细表!$B:$B,'备料PO分析(自动)'!$B150,备料明细表!$J:$J,'备料PO分析(自动)'!$C150,备料明细表!$P:$P,'备料PO分析(自动)'!K$2)/COUNTIFS(备料明细表!$B:$B,'备料PO分析(自动)'!$B150,备料明细表!$J:$J,'备料PO分析(自动)'!$C150,备料明细表!$P:$P,'备料PO分析(自动)'!K$2),"")</f>
        <v/>
      </c>
      <c r="L150" s="14" t="str">
        <f>IFERROR(COUNTIFS(备料明细表!$B:$B,'备料PO分析(自动)'!$B150,备料明细表!$J:$J,'备料PO分析(自动)'!$C150,备料明细表!$P:$P,'备料PO分析(自动)'!L$2)/COUNTIFS(备料明细表!$B:$B,'备料PO分析(自动)'!$B150,备料明细表!$J:$J,'备料PO分析(自动)'!$C150,备料明细表!$P:$P,'备料PO分析(自动)'!L$2),"")</f>
        <v/>
      </c>
      <c r="M150" s="12" t="e">
        <f>IF(B150="","",IF(VLOOKUP(B150,备料明细表!B:L,11,0)=0,"",VLOOKUP(B150,备料明细表!B:L,11,0)))</f>
        <v>#N/A</v>
      </c>
      <c r="N150" s="11" t="e">
        <f t="shared" ca="1" si="15"/>
        <v>#N/A</v>
      </c>
      <c r="O150" s="21" t="e">
        <f>IF(VLOOKUP(B150,备料明细表!B:M,12,0)&lt;&gt;"","已点料","未点料")</f>
        <v>#N/A</v>
      </c>
      <c r="P150" s="21" t="e">
        <f t="shared" si="14"/>
        <v>#N/A</v>
      </c>
    </row>
  </sheetData>
  <autoFilter ref="A2:O150"/>
  <phoneticPr fontId="2" type="noConversion"/>
  <conditionalFormatting sqref="E1:E1048576">
    <cfRule type="cellIs" dxfId="11" priority="10" operator="equal">
      <formula>7</formula>
    </cfRule>
    <cfRule type="cellIs" dxfId="10" priority="11" operator="equal">
      <formula>1</formula>
    </cfRule>
  </conditionalFormatting>
  <conditionalFormatting sqref="N1:N1048576">
    <cfRule type="containsText" dxfId="9" priority="7" operator="containsText" text="已到期">
      <formula>NOT(ISERROR(SEARCH("已到期",N1)))</formula>
    </cfRule>
    <cfRule type="containsText" dxfId="8" priority="8" operator="containsText" text="已完成">
      <formula>NOT(ISERROR(SEARCH("已完成",N1)))</formula>
    </cfRule>
    <cfRule type="containsText" dxfId="7" priority="9" operator="containsText" text="超期">
      <formula>NOT(ISERROR(SEARCH("超期",N1)))</formula>
    </cfRule>
  </conditionalFormatting>
  <conditionalFormatting sqref="O1:O1048576">
    <cfRule type="containsText" dxfId="6" priority="5" operator="containsText" text="已点料">
      <formula>NOT(ISERROR(SEARCH("已点料",O1)))</formula>
    </cfRule>
    <cfRule type="containsText" dxfId="5" priority="6" operator="containsText" text="未点料">
      <formula>NOT(ISERROR(SEARCH("未点料",O1)))</formula>
    </cfRule>
  </conditionalFormatting>
  <conditionalFormatting sqref="P1:P1048576">
    <cfRule type="containsText" dxfId="4" priority="3" operator="containsText" text="已点料">
      <formula>NOT(ISERROR(SEARCH("已点料",P1)))</formula>
    </cfRule>
    <cfRule type="containsText" dxfId="3" priority="4" operator="containsText" text="未点料">
      <formula>NOT(ISERROR(SEARCH("未点料",P1)))</formula>
    </cfRule>
  </conditionalFormatting>
  <conditionalFormatting sqref="B1:B1048576">
    <cfRule type="duplicateValues" dxfId="2" priority="13"/>
  </conditionalFormatting>
  <conditionalFormatting sqref="D1">
    <cfRule type="cellIs" dxfId="1" priority="1" operator="equal">
      <formula>7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workbookViewId="0">
      <pane ySplit="1" topLeftCell="A2" activePane="bottomLeft" state="frozen"/>
      <selection pane="bottomLeft" activeCell="G18" sqref="G18:I18"/>
    </sheetView>
  </sheetViews>
  <sheetFormatPr defaultRowHeight="13.5" x14ac:dyDescent="0.15"/>
  <cols>
    <col min="2" max="2" width="8" style="32" customWidth="1"/>
    <col min="3" max="8" width="8" style="33" customWidth="1"/>
    <col min="9" max="9" width="8.75" style="33" customWidth="1"/>
  </cols>
  <sheetData>
    <row r="1" spans="1:9" s="40" customFormat="1" ht="23.45" customHeight="1" x14ac:dyDescent="0.15">
      <c r="A1" s="47" t="s">
        <v>21</v>
      </c>
      <c r="B1" s="48" t="s">
        <v>13</v>
      </c>
      <c r="C1" s="48" t="s">
        <v>14</v>
      </c>
      <c r="D1" s="48" t="s">
        <v>15</v>
      </c>
      <c r="E1" s="48" t="s">
        <v>16</v>
      </c>
      <c r="F1" s="48" t="s">
        <v>17</v>
      </c>
      <c r="G1" s="48" t="s">
        <v>18</v>
      </c>
      <c r="H1" s="48" t="s">
        <v>19</v>
      </c>
      <c r="I1" s="48" t="s">
        <v>40</v>
      </c>
    </row>
    <row r="2" spans="1:9" s="40" customFormat="1" ht="25.5" customHeight="1" x14ac:dyDescent="0.15">
      <c r="A2" s="37" t="s">
        <v>33</v>
      </c>
      <c r="B2" s="38">
        <f>COUNTIFS('备料PO分析(自动)'!$P:$P,'MC备料达成分析(自动)'!B$1,'备料PO分析(自动)'!$N:$N,'MC备料达成分析(自动)'!$A2)</f>
        <v>0</v>
      </c>
      <c r="C2" s="38">
        <f>COUNTIFS('备料PO分析(自动)'!$P:$P,'MC备料达成分析(自动)'!C$1,'备料PO分析(自动)'!$N:$N,'MC备料达成分析(自动)'!$A2)</f>
        <v>0</v>
      </c>
      <c r="D2" s="38">
        <f>COUNTIFS('备料PO分析(自动)'!$P:$P,'MC备料达成分析(自动)'!D$1,'备料PO分析(自动)'!$N:$N,'MC备料达成分析(自动)'!$A2)</f>
        <v>0</v>
      </c>
      <c r="E2" s="38">
        <f>COUNTIFS('备料PO分析(自动)'!$P:$P,'MC备料达成分析(自动)'!E$1,'备料PO分析(自动)'!$N:$N,'MC备料达成分析(自动)'!$A2)</f>
        <v>0</v>
      </c>
      <c r="F2" s="38">
        <f>COUNTIFS('备料PO分析(自动)'!$P:$P,'MC备料达成分析(自动)'!F$1,'备料PO分析(自动)'!$N:$N,'MC备料达成分析(自动)'!$A2)</f>
        <v>0</v>
      </c>
      <c r="G2" s="38">
        <f>COUNTIFS('备料PO分析(自动)'!$P:$P,'MC备料达成分析(自动)'!G$1,'备料PO分析(自动)'!$N:$N,'MC备料达成分析(自动)'!$A2)</f>
        <v>0</v>
      </c>
      <c r="H2" s="38">
        <f>COUNTIFS('备料PO分析(自动)'!$P:$P,'MC备料达成分析(自动)'!H$1,'备料PO分析(自动)'!$N:$N,'MC备料达成分析(自动)'!$A2)</f>
        <v>0</v>
      </c>
      <c r="I2" s="39">
        <f>SUM(B2:H2)</f>
        <v>0</v>
      </c>
    </row>
    <row r="3" spans="1:9" s="40" customFormat="1" ht="25.5" customHeight="1" x14ac:dyDescent="0.15">
      <c r="A3" s="41" t="s">
        <v>34</v>
      </c>
      <c r="B3" s="38">
        <f>COUNTIFS('备料PO分析(自动)'!$P:$P,'MC备料达成分析(自动)'!B$1,'备料PO分析(自动)'!$N:$N,'MC备料达成分析(自动)'!$A3)</f>
        <v>0</v>
      </c>
      <c r="C3" s="38">
        <f>COUNTIFS('备料PO分析(自动)'!$P:$P,'MC备料达成分析(自动)'!C$1,'备料PO分析(自动)'!$N:$N,'MC备料达成分析(自动)'!$A3)</f>
        <v>0</v>
      </c>
      <c r="D3" s="38">
        <f>COUNTIFS('备料PO分析(自动)'!$P:$P,'MC备料达成分析(自动)'!D$1,'备料PO分析(自动)'!$N:$N,'MC备料达成分析(自动)'!$A3)</f>
        <v>0</v>
      </c>
      <c r="E3" s="38">
        <f>COUNTIFS('备料PO分析(自动)'!$P:$P,'MC备料达成分析(自动)'!E$1,'备料PO分析(自动)'!$N:$N,'MC备料达成分析(自动)'!$A3)</f>
        <v>0</v>
      </c>
      <c r="F3" s="38">
        <f>COUNTIFS('备料PO分析(自动)'!$P:$P,'MC备料达成分析(自动)'!F$1,'备料PO分析(自动)'!$N:$N,'MC备料达成分析(自动)'!$A3)</f>
        <v>0</v>
      </c>
      <c r="G3" s="38">
        <f>COUNTIFS('备料PO分析(自动)'!$P:$P,'MC备料达成分析(自动)'!G$1,'备料PO分析(自动)'!$N:$N,'MC备料达成分析(自动)'!$A3)</f>
        <v>0</v>
      </c>
      <c r="H3" s="38">
        <f>COUNTIFS('备料PO分析(自动)'!$P:$P,'MC备料达成分析(自动)'!H$1,'备料PO分析(自动)'!$N:$N,'MC备料达成分析(自动)'!$A3)</f>
        <v>0</v>
      </c>
      <c r="I3" s="39">
        <f>SUM(B3:H3)</f>
        <v>0</v>
      </c>
    </row>
    <row r="4" spans="1:9" s="40" customFormat="1" ht="25.5" customHeight="1" x14ac:dyDescent="0.15">
      <c r="A4" s="42" t="s">
        <v>35</v>
      </c>
      <c r="B4" s="43">
        <f>COUNTIFS('备料PO分析(自动)'!$P:$P,'MC备料达成分析(自动)'!B$1,'备料PO分析(自动)'!$N:$N,"超期*")</f>
        <v>0</v>
      </c>
      <c r="C4" s="43">
        <f>COUNTIFS('备料PO分析(自动)'!$P:$P,'MC备料达成分析(自动)'!C$1,'备料PO分析(自动)'!$N:$N,"超期*")</f>
        <v>0</v>
      </c>
      <c r="D4" s="43">
        <f>COUNTIFS('备料PO分析(自动)'!$P:$P,'MC备料达成分析(自动)'!D$1,'备料PO分析(自动)'!$N:$N,"超期*")</f>
        <v>0</v>
      </c>
      <c r="E4" s="43">
        <f>COUNTIFS('备料PO分析(自动)'!$P:$P,'MC备料达成分析(自动)'!E$1,'备料PO分析(自动)'!$N:$N,"超期*")</f>
        <v>0</v>
      </c>
      <c r="F4" s="43">
        <f>COUNTIFS('备料PO分析(自动)'!$P:$P,'MC备料达成分析(自动)'!F$1,'备料PO分析(自动)'!$N:$N,"超期*")</f>
        <v>0</v>
      </c>
      <c r="G4" s="43">
        <f>COUNTIFS('备料PO分析(自动)'!$P:$P,'MC备料达成分析(自动)'!G$1,'备料PO分析(自动)'!$N:$N,"超期*")</f>
        <v>0</v>
      </c>
      <c r="H4" s="43">
        <f>COUNTIFS('备料PO分析(自动)'!$P:$P,'MC备料达成分析(自动)'!H$1,'备料PO分析(自动)'!$N:$N,"超期*")</f>
        <v>0</v>
      </c>
      <c r="I4" s="44">
        <f>SUM(B4:H4)</f>
        <v>0</v>
      </c>
    </row>
    <row r="5" spans="1:9" s="40" customFormat="1" ht="21.75" customHeight="1" x14ac:dyDescent="0.15">
      <c r="A5" s="45" t="s">
        <v>36</v>
      </c>
      <c r="B5" s="38">
        <f t="shared" ref="B5:I5" si="0">SUM(B2:B4)</f>
        <v>0</v>
      </c>
      <c r="C5" s="38">
        <f t="shared" si="0"/>
        <v>0</v>
      </c>
      <c r="D5" s="38">
        <f t="shared" si="0"/>
        <v>0</v>
      </c>
      <c r="E5" s="38">
        <f t="shared" si="0"/>
        <v>0</v>
      </c>
      <c r="F5" s="38">
        <f t="shared" si="0"/>
        <v>0</v>
      </c>
      <c r="G5" s="38">
        <f t="shared" si="0"/>
        <v>0</v>
      </c>
      <c r="H5" s="38">
        <f t="shared" si="0"/>
        <v>0</v>
      </c>
      <c r="I5" s="38">
        <f t="shared" si="0"/>
        <v>0</v>
      </c>
    </row>
    <row r="7" spans="1:9" s="40" customFormat="1" ht="23.45" customHeight="1" x14ac:dyDescent="0.15">
      <c r="A7" s="51" t="s">
        <v>22</v>
      </c>
      <c r="B7" s="52" t="s">
        <v>32</v>
      </c>
      <c r="C7" s="52" t="s">
        <v>14</v>
      </c>
      <c r="D7" s="52" t="s">
        <v>15</v>
      </c>
      <c r="E7" s="52" t="s">
        <v>16</v>
      </c>
      <c r="F7" s="52" t="s">
        <v>17</v>
      </c>
      <c r="G7" s="52" t="s">
        <v>18</v>
      </c>
      <c r="H7" s="52" t="s">
        <v>19</v>
      </c>
      <c r="I7" s="52" t="s">
        <v>40</v>
      </c>
    </row>
    <row r="8" spans="1:9" s="40" customFormat="1" ht="25.5" customHeight="1" x14ac:dyDescent="0.15">
      <c r="A8" s="37" t="s">
        <v>37</v>
      </c>
      <c r="B8" s="38">
        <f>COUNTIFS(备料明细表!$T:$T,'MC备料达成分析(自动)'!B$7,备料明细表!$R:$R,'MC备料达成分析(自动)'!$A8)</f>
        <v>0</v>
      </c>
      <c r="C8" s="38">
        <f>COUNTIFS(备料明细表!$T:$T,'MC备料达成分析(自动)'!C$7,备料明细表!$R:$R,'MC备料达成分析(自动)'!$A8)</f>
        <v>0</v>
      </c>
      <c r="D8" s="38">
        <f>COUNTIFS(备料明细表!$T:$T,'MC备料达成分析(自动)'!D$7,备料明细表!$R:$R,'MC备料达成分析(自动)'!$A8)</f>
        <v>0</v>
      </c>
      <c r="E8" s="38">
        <f>COUNTIFS(备料明细表!$T:$T,'MC备料达成分析(自动)'!E$7,备料明细表!$R:$R,'MC备料达成分析(自动)'!$A8)</f>
        <v>0</v>
      </c>
      <c r="F8" s="38">
        <f>COUNTIFS(备料明细表!$T:$T,'MC备料达成分析(自动)'!F$7,备料明细表!$R:$R,'MC备料达成分析(自动)'!$A8)</f>
        <v>0</v>
      </c>
      <c r="G8" s="38">
        <f>COUNTIFS(备料明细表!$T:$T,'MC备料达成分析(自动)'!G$7,备料明细表!$R:$R,'MC备料达成分析(自动)'!$A8)</f>
        <v>0</v>
      </c>
      <c r="H8" s="38">
        <f>COUNTIFS(备料明细表!$T:$T,'MC备料达成分析(自动)'!H$7,备料明细表!$R:$R,'MC备料达成分析(自动)'!$A8)</f>
        <v>0</v>
      </c>
      <c r="I8" s="39">
        <f>SUM(B8:H8)</f>
        <v>0</v>
      </c>
    </row>
    <row r="9" spans="1:9" s="40" customFormat="1" ht="25.5" customHeight="1" x14ac:dyDescent="0.15">
      <c r="A9" s="46" t="s">
        <v>38</v>
      </c>
      <c r="B9" s="38">
        <f>COUNTIFS(备料明细表!$T:$T,'MC备料达成分析(自动)'!B$7,备料明细表!$R:$R,'MC备料达成分析(自动)'!$A9)</f>
        <v>0</v>
      </c>
      <c r="C9" s="38">
        <f>COUNTIFS(备料明细表!$T:$T,'MC备料达成分析(自动)'!C$7,备料明细表!$R:$R,'MC备料达成分析(自动)'!$A9)</f>
        <v>0</v>
      </c>
      <c r="D9" s="38">
        <f>COUNTIFS(备料明细表!$T:$T,'MC备料达成分析(自动)'!D$7,备料明细表!$R:$R,'MC备料达成分析(自动)'!$A9)</f>
        <v>0</v>
      </c>
      <c r="E9" s="38">
        <f>COUNTIFS(备料明细表!$T:$T,'MC备料达成分析(自动)'!E$7,备料明细表!$R:$R,'MC备料达成分析(自动)'!$A9)</f>
        <v>0</v>
      </c>
      <c r="F9" s="38">
        <f>COUNTIFS(备料明细表!$T:$T,'MC备料达成分析(自动)'!F$7,备料明细表!$R:$R,'MC备料达成分析(自动)'!$A9)</f>
        <v>0</v>
      </c>
      <c r="G9" s="38">
        <f>COUNTIFS(备料明细表!$T:$T,'MC备料达成分析(自动)'!G$7,备料明细表!$R:$R,'MC备料达成分析(自动)'!$A9)</f>
        <v>0</v>
      </c>
      <c r="H9" s="38">
        <f>COUNTIFS(备料明细表!$T:$T,'MC备料达成分析(自动)'!H$7,备料明细表!$R:$R,'MC备料达成分析(自动)'!$A9)</f>
        <v>0</v>
      </c>
      <c r="I9" s="39">
        <f>SUM(B9:H9)</f>
        <v>0</v>
      </c>
    </row>
    <row r="10" spans="1:9" s="40" customFormat="1" ht="25.5" customHeight="1" x14ac:dyDescent="0.15">
      <c r="A10" s="41" t="s">
        <v>39</v>
      </c>
      <c r="B10" s="38">
        <f>COUNTIFS(备料明细表!$T:$T,'MC备料达成分析(自动)'!B$7,备料明细表!$R:$R,'MC备料达成分析(自动)'!$A10)</f>
        <v>0</v>
      </c>
      <c r="C10" s="38">
        <f>COUNTIFS(备料明细表!$T:$T,'MC备料达成分析(自动)'!C$7,备料明细表!$R:$R,'MC备料达成分析(自动)'!$A10)</f>
        <v>0</v>
      </c>
      <c r="D10" s="38">
        <f>COUNTIFS(备料明细表!$T:$T,'MC备料达成分析(自动)'!D$7,备料明细表!$R:$R,'MC备料达成分析(自动)'!$A10)</f>
        <v>0</v>
      </c>
      <c r="E10" s="38">
        <f>COUNTIFS(备料明细表!$T:$T,'MC备料达成分析(自动)'!E$7,备料明细表!$R:$R,'MC备料达成分析(自动)'!$A10)</f>
        <v>0</v>
      </c>
      <c r="F10" s="38">
        <f>COUNTIFS(备料明细表!$T:$T,'MC备料达成分析(自动)'!F$7,备料明细表!$R:$R,'MC备料达成分析(自动)'!$A10)</f>
        <v>0</v>
      </c>
      <c r="G10" s="38">
        <f>COUNTIFS(备料明细表!$T:$T,'MC备料达成分析(自动)'!G$7,备料明细表!$R:$R,'MC备料达成分析(自动)'!$A10)</f>
        <v>0</v>
      </c>
      <c r="H10" s="38">
        <f>COUNTIFS(备料明细表!$T:$T,'MC备料达成分析(自动)'!H$7,备料明细表!$R:$R,'MC备料达成分析(自动)'!$A10)</f>
        <v>0</v>
      </c>
      <c r="I10" s="39">
        <f>SUM(B10:H10)</f>
        <v>0</v>
      </c>
    </row>
    <row r="11" spans="1:9" s="40" customFormat="1" ht="25.5" customHeight="1" x14ac:dyDescent="0.15">
      <c r="A11" s="41" t="s">
        <v>34</v>
      </c>
      <c r="B11" s="38">
        <f>COUNTIFS(备料明细表!$T:$T,'MC备料达成分析(自动)'!B$7,备料明细表!$R:$R,'MC备料达成分析(自动)'!$A11)</f>
        <v>0</v>
      </c>
      <c r="C11" s="38">
        <f>COUNTIFS(备料明细表!$T:$T,'MC备料达成分析(自动)'!C$7,备料明细表!$R:$R,'MC备料达成分析(自动)'!$A11)</f>
        <v>0</v>
      </c>
      <c r="D11" s="38">
        <f>COUNTIFS(备料明细表!$T:$T,'MC备料达成分析(自动)'!D$7,备料明细表!$R:$R,'MC备料达成分析(自动)'!$A11)</f>
        <v>0</v>
      </c>
      <c r="E11" s="38">
        <f>COUNTIFS(备料明细表!$T:$T,'MC备料达成分析(自动)'!E$7,备料明细表!$R:$R,'MC备料达成分析(自动)'!$A11)</f>
        <v>0</v>
      </c>
      <c r="F11" s="38">
        <f>COUNTIFS(备料明细表!$T:$T,'MC备料达成分析(自动)'!F$7,备料明细表!$R:$R,'MC备料达成分析(自动)'!$A11)</f>
        <v>0</v>
      </c>
      <c r="G11" s="38">
        <f>COUNTIFS(备料明细表!$T:$T,'MC备料达成分析(自动)'!G$7,备料明细表!$R:$R,'MC备料达成分析(自动)'!$A11)</f>
        <v>0</v>
      </c>
      <c r="H11" s="38">
        <f>COUNTIFS(备料明细表!$T:$T,'MC备料达成分析(自动)'!H$7,备料明细表!$R:$R,'MC备料达成分析(自动)'!$A11)</f>
        <v>0</v>
      </c>
      <c r="I11" s="39">
        <f>SUM(B11:H11)</f>
        <v>0</v>
      </c>
    </row>
    <row r="12" spans="1:9" s="40" customFormat="1" ht="25.5" customHeight="1" x14ac:dyDescent="0.15">
      <c r="A12" s="42" t="s">
        <v>23</v>
      </c>
      <c r="B12" s="38">
        <f>COUNTIFS(备料明细表!$T:$T,'MC备料达成分析(自动)'!B$7,备料明细表!$R:$R,"延期*")</f>
        <v>0</v>
      </c>
      <c r="C12" s="38">
        <f>COUNTIFS(备料明细表!$T:$T,'MC备料达成分析(自动)'!C$7,备料明细表!$R:$R,"延期*")</f>
        <v>0</v>
      </c>
      <c r="D12" s="38">
        <f>COUNTIFS(备料明细表!$T:$T,'MC备料达成分析(自动)'!D$7,备料明细表!$R:$R,"延期*")</f>
        <v>0</v>
      </c>
      <c r="E12" s="38">
        <f>COUNTIFS(备料明细表!$T:$T,'MC备料达成分析(自动)'!E$7,备料明细表!$R:$R,"延期*")</f>
        <v>0</v>
      </c>
      <c r="F12" s="38">
        <f>COUNTIFS(备料明细表!$T:$T,'MC备料达成分析(自动)'!F$7,备料明细表!$R:$R,"延期*")</f>
        <v>0</v>
      </c>
      <c r="G12" s="38">
        <f>COUNTIFS(备料明细表!$T:$T,'MC备料达成分析(自动)'!G$7,备料明细表!$R:$R,"延期*")</f>
        <v>0</v>
      </c>
      <c r="H12" s="38">
        <f>COUNTIFS(备料明细表!$T:$T,'MC备料达成分析(自动)'!H$7,备料明细表!$R:$R,"延期*")</f>
        <v>0</v>
      </c>
      <c r="I12" s="39">
        <f>SUM(B12:H12)</f>
        <v>0</v>
      </c>
    </row>
    <row r="13" spans="1:9" s="40" customFormat="1" ht="25.5" customHeight="1" x14ac:dyDescent="0.15">
      <c r="A13" s="45" t="s">
        <v>36</v>
      </c>
      <c r="B13" s="38">
        <f t="shared" ref="B13:I13" si="1">SUM(B8:B12)</f>
        <v>0</v>
      </c>
      <c r="C13" s="38">
        <f t="shared" si="1"/>
        <v>0</v>
      </c>
      <c r="D13" s="38">
        <f t="shared" si="1"/>
        <v>0</v>
      </c>
      <c r="E13" s="38">
        <f t="shared" si="1"/>
        <v>0</v>
      </c>
      <c r="F13" s="38">
        <f t="shared" si="1"/>
        <v>0</v>
      </c>
      <c r="G13" s="38">
        <f t="shared" si="1"/>
        <v>0</v>
      </c>
      <c r="H13" s="38">
        <f t="shared" si="1"/>
        <v>0</v>
      </c>
      <c r="I13" s="38">
        <f t="shared" si="1"/>
        <v>0</v>
      </c>
    </row>
    <row r="15" spans="1:9" ht="26.25" customHeight="1" x14ac:dyDescent="0.15">
      <c r="A15" s="49" t="s">
        <v>31</v>
      </c>
      <c r="B15" s="50" t="s">
        <v>24</v>
      </c>
      <c r="C15" s="50" t="s">
        <v>25</v>
      </c>
      <c r="D15" s="50" t="s">
        <v>26</v>
      </c>
      <c r="E15" s="50" t="s">
        <v>27</v>
      </c>
      <c r="F15" s="50" t="s">
        <v>28</v>
      </c>
      <c r="G15" s="50" t="s">
        <v>29</v>
      </c>
      <c r="H15" s="50" t="s">
        <v>30</v>
      </c>
      <c r="I15" s="50" t="s">
        <v>41</v>
      </c>
    </row>
    <row r="16" spans="1:9" ht="31.5" customHeight="1" x14ac:dyDescent="0.15">
      <c r="A16" s="36" t="s">
        <v>66</v>
      </c>
      <c r="B16" s="35">
        <f>COUNTIFS(备料明细表!$R:$R,'MC备料达成分析(自动)'!B$15,备料明细表!$T:$T,'MC备料达成分析(自动)'!$A16)</f>
        <v>0</v>
      </c>
      <c r="C16" s="35">
        <f>COUNTIFS(备料明细表!$R:$R,'MC备料达成分析(自动)'!C$15,备料明细表!$T:$T,'MC备料达成分析(自动)'!$A16)</f>
        <v>0</v>
      </c>
      <c r="D16" s="35">
        <f>COUNTIFS(备料明细表!$R:$R,'MC备料达成分析(自动)'!D$15,备料明细表!$T:$T,'MC备料达成分析(自动)'!$A16)</f>
        <v>0</v>
      </c>
      <c r="E16" s="35">
        <f>COUNTIFS(备料明细表!$R:$R,'MC备料达成分析(自动)'!E$15,备料明细表!$T:$T,'MC备料达成分析(自动)'!$A16)</f>
        <v>0</v>
      </c>
      <c r="F16" s="35">
        <f>COUNTIFS(备料明细表!$R:$R,'MC备料达成分析(自动)'!F$15,备料明细表!$T:$T,'MC备料达成分析(自动)'!$A16)</f>
        <v>0</v>
      </c>
      <c r="G16" s="35">
        <f>COUNTIFS(备料明细表!$R:$R,'MC备料达成分析(自动)'!G$15,备料明细表!$T:$T,'MC备料达成分析(自动)'!$A16)</f>
        <v>0</v>
      </c>
      <c r="H16" s="35">
        <f>COUNTIFS(备料明细表!$R:$R,'MC备料达成分析(自动)'!H$15,备料明细表!$T:$T,'MC备料达成分析(自动)'!$A16)</f>
        <v>0</v>
      </c>
      <c r="I16" s="31">
        <f>SUM(B16:H16)</f>
        <v>0</v>
      </c>
    </row>
    <row r="18" spans="7:9" x14ac:dyDescent="0.15">
      <c r="G18" s="63" t="s">
        <v>67</v>
      </c>
      <c r="H18" s="63"/>
      <c r="I18" s="63"/>
    </row>
  </sheetData>
  <mergeCells count="1">
    <mergeCell ref="G18:I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备料明细表</vt:lpstr>
      <vt:lpstr>备料PO分析(自动)</vt:lpstr>
      <vt:lpstr>MC备料达成分析(自动)</vt:lpstr>
      <vt:lpstr>备料明细表!Print_Titles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黄火运</cp:lastModifiedBy>
  <cp:lastPrinted>2017-11-30T04:53:41Z</cp:lastPrinted>
  <dcterms:created xsi:type="dcterms:W3CDTF">2017-02-14T07:02:52Z</dcterms:created>
  <dcterms:modified xsi:type="dcterms:W3CDTF">2017-11-30T04:54:02Z</dcterms:modified>
</cp:coreProperties>
</file>