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\Desktop\wingitsecurity\"/>
    </mc:Choice>
  </mc:AlternateContent>
  <xr:revisionPtr revIDLastSave="0" documentId="13_ncr:1_{69C77CB8-3EB2-45BA-B22A-8F81A1D5C3E7}" xr6:coauthVersionLast="46" xr6:coauthVersionMax="46" xr10:uidLastSave="{00000000-0000-0000-0000-000000000000}"/>
  <bookViews>
    <workbookView xWindow="-28920" yWindow="-120" windowWidth="29040" windowHeight="15990" xr2:uid="{1AD73FF7-C3C2-43A9-8209-58A437512140}"/>
  </bookViews>
  <sheets>
    <sheet name="IPv4 Header" sheetId="1" r:id="rId1"/>
    <sheet name="LookupTab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9" i="1"/>
  <c r="K27" i="1"/>
  <c r="C27" i="1"/>
  <c r="S25" i="1"/>
  <c r="V25" i="1"/>
  <c r="S27" i="1"/>
  <c r="G22" i="1" l="1"/>
  <c r="K22" i="1"/>
  <c r="N22" i="1"/>
  <c r="R22" i="1"/>
  <c r="C22" i="1"/>
  <c r="X22" i="1"/>
  <c r="AH22" i="1"/>
  <c r="AE22" i="1"/>
  <c r="AA22" i="1"/>
  <c r="S22" i="1"/>
  <c r="AB22" i="1"/>
  <c r="T22" i="1"/>
  <c r="U22" i="1"/>
  <c r="AC22" i="1"/>
  <c r="C25" i="1"/>
  <c r="AG22" i="1"/>
  <c r="V22" i="1"/>
  <c r="Z22" i="1"/>
  <c r="W22" i="1"/>
  <c r="AD22" i="1"/>
  <c r="AF22" i="1"/>
  <c r="Y22" i="1"/>
</calcChain>
</file>

<file path=xl/sharedStrings.xml><?xml version="1.0" encoding="utf-8"?>
<sst xmlns="http://schemas.openxmlformats.org/spreadsheetml/2006/main" count="96" uniqueCount="76">
  <si>
    <t>Version</t>
  </si>
  <si>
    <t>Header Length</t>
  </si>
  <si>
    <t>Type of Service</t>
  </si>
  <si>
    <t>Total Length</t>
  </si>
  <si>
    <t>Identification</t>
  </si>
  <si>
    <t>Flags</t>
  </si>
  <si>
    <t>Fragmented Offset</t>
  </si>
  <si>
    <t>Time to Live</t>
  </si>
  <si>
    <t>Protocol</t>
  </si>
  <si>
    <t>Header Checksum</t>
  </si>
  <si>
    <t>Source IP Address</t>
  </si>
  <si>
    <t>Destination IP Address</t>
  </si>
  <si>
    <t>Options</t>
  </si>
  <si>
    <t>Bits</t>
  </si>
  <si>
    <t>Priority</t>
  </si>
  <si>
    <t>Unused</t>
  </si>
  <si>
    <t>Priority + Type of Service</t>
  </si>
  <si>
    <t>Type of Service Table</t>
  </si>
  <si>
    <t>ToS</t>
  </si>
  <si>
    <t>Normal Delivery</t>
  </si>
  <si>
    <t>Minimize Cost</t>
  </si>
  <si>
    <t>Maximize Reliability</t>
  </si>
  <si>
    <t>Maximize Throughput</t>
  </si>
  <si>
    <t>Minimize Delay</t>
  </si>
  <si>
    <t>Priority Table</t>
  </si>
  <si>
    <t>Best Effort</t>
  </si>
  <si>
    <t>Immediate</t>
  </si>
  <si>
    <t>Flash</t>
  </si>
  <si>
    <t>Fragments Table</t>
  </si>
  <si>
    <t>Don't Fragment</t>
  </si>
  <si>
    <t>Fragments</t>
  </si>
  <si>
    <t>More Framents</t>
  </si>
  <si>
    <t>Reserved (Null) Bit</t>
  </si>
  <si>
    <t>Protocol Table</t>
  </si>
  <si>
    <t>TCP</t>
  </si>
  <si>
    <t>UDP</t>
  </si>
  <si>
    <t>ICMP Types</t>
  </si>
  <si>
    <t>Echo Reply</t>
  </si>
  <si>
    <t>Destination Unreachable</t>
  </si>
  <si>
    <t>Source Quench</t>
  </si>
  <si>
    <t>Redirect</t>
  </si>
  <si>
    <t>Echo Request</t>
  </si>
  <si>
    <t>Router Advertisement</t>
  </si>
  <si>
    <t>Router Solicitation</t>
  </si>
  <si>
    <t>Time Exceeded for a Datagram</t>
  </si>
  <si>
    <t>Parameter Problem on a Datagram</t>
  </si>
  <si>
    <t>Timestamp Request</t>
  </si>
  <si>
    <t>Timestamp Reply</t>
  </si>
  <si>
    <t>Information Request (obsolete)</t>
  </si>
  <si>
    <t>Information Reply (obsolete)</t>
  </si>
  <si>
    <t>Address Mask Request</t>
  </si>
  <si>
    <t>Address Mask Reply</t>
  </si>
  <si>
    <t>Type</t>
  </si>
  <si>
    <t>ICMP Code</t>
  </si>
  <si>
    <t>Meaning</t>
  </si>
  <si>
    <t>Network Unreachable</t>
  </si>
  <si>
    <t>Host Unreachable</t>
  </si>
  <si>
    <t>Protocol Unreachable</t>
  </si>
  <si>
    <t>Port Unreachable</t>
  </si>
  <si>
    <t>Fragmentation needed and DF set</t>
  </si>
  <si>
    <t>Source Route Failed</t>
  </si>
  <si>
    <t>Destination Network Unknown</t>
  </si>
  <si>
    <t>Destination Host Unknown</t>
  </si>
  <si>
    <t>Source host isolated</t>
  </si>
  <si>
    <t>Communication with Destination Network Administratively Prohibited</t>
  </si>
  <si>
    <t>Communication with Destination Host Administratively Prohibited</t>
  </si>
  <si>
    <t>Network Unreachable for Type of Service</t>
  </si>
  <si>
    <t>Host Unreachable for Type of Service</t>
  </si>
  <si>
    <t>TCP Flags</t>
  </si>
  <si>
    <t>Urgent</t>
  </si>
  <si>
    <t>ACK</t>
  </si>
  <si>
    <t>Push</t>
  </si>
  <si>
    <t>Reset</t>
  </si>
  <si>
    <t>SYN</t>
  </si>
  <si>
    <t>FIN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</si>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</sst>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1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241C9-97A7-445A-B17A-9527E268E38A}" name="Table1" displayName="Table1" ref="A1:B6" totalsRowShown="0">
  <autoFilter ref="A1:B6" xr:uid="{0ADF6819-873E-44B9-8351-AABC214745FC}"/>
  <tableColumns count="2">
    <tableColumn id="1" xr3:uid="{91377405-3642-4BDB-AE7B-96A1DF7552A6}" name="Type of Service Table"/>
    <tableColumn id="2" xr3:uid="{371C2DEA-E239-478F-923C-5DB32086B064}" name="T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A113DC-AE42-4E21-AB04-591BBE490CC6}" name="Table2" displayName="Table2" ref="A9:B13" totalsRowShown="0">
  <autoFilter ref="A9:B13" xr:uid="{213C9114-032E-44C5-9DC3-6C31A85B77A0}"/>
  <tableColumns count="2">
    <tableColumn id="1" xr3:uid="{202F825E-52C0-45CD-B513-6E86DFEEE781}" name="Priority Table"/>
    <tableColumn id="2" xr3:uid="{6CDC7563-572F-466F-837D-2C7FC0818609}" name="Prior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7FE926-00D6-45C8-9809-44828AB014D2}" name="Table3" displayName="Table3" ref="A17:B20" totalsRowShown="0">
  <autoFilter ref="A17:B20" xr:uid="{81693446-F3CB-43DF-9E57-24C3EEC15152}"/>
  <tableColumns count="2">
    <tableColumn id="1" xr3:uid="{B7AF5C5B-614D-4036-9672-FF4671F1AC58}" name="Fragments Table"/>
    <tableColumn id="2" xr3:uid="{BCE8359D-6678-4D49-AAF4-D015D3EBE120}" name="Fragme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342F5-01DC-4949-BDAF-3F964C9EAA4B}" name="Table4" displayName="Table4" ref="A23:B25" totalsRowShown="0">
  <autoFilter ref="A23:B25" xr:uid="{995234C2-D946-4A72-9820-E905D597BC9B}"/>
  <tableColumns count="2">
    <tableColumn id="1" xr3:uid="{CA54CD3B-4AA2-404A-8B76-DEBA74549554}" name="Protocol Table"/>
    <tableColumn id="2" xr3:uid="{A224300E-2EF6-4FA6-93E5-19A1CF6755B8}" name="Protoc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FB9859-835B-4B84-BE05-B5A925C78B9F}" name="Table5" displayName="Table5" ref="G1:H16" totalsRowShown="0">
  <autoFilter ref="G1:H16" xr:uid="{90B4E997-6378-4F1E-B86E-046FA497BD2E}"/>
  <tableColumns count="2">
    <tableColumn id="1" xr3:uid="{2D8E2F98-D51B-4091-8CB7-7E76BE289A5D}" name="ICMP Types"/>
    <tableColumn id="2" xr3:uid="{4E720CF9-4071-4CB7-AE47-A34250F76727}" name="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11F719-F51B-4F8A-97C8-80DD096AF4AD}" name="Table6" displayName="Table6" ref="G19:H32" totalsRowShown="0">
  <autoFilter ref="G19:H32" xr:uid="{B27E238B-FFFD-4D23-BAFF-5A68B437D422}"/>
  <tableColumns count="2">
    <tableColumn id="1" xr3:uid="{CC3D2D7E-16F3-44CF-9FA2-EF8EC31A73FB}" name="ICMP Code"/>
    <tableColumn id="2" xr3:uid="{70F52D90-89DD-4289-AF5A-DD4C7F3F8FB6}" name="Mean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48AF4C-1705-4A3C-BCD4-99AB268E4063}" name="Table8" displayName="Table8" ref="A41:B47" totalsRowShown="0">
  <autoFilter ref="A41:B47" xr:uid="{91E7A54E-D163-4F1E-A0C8-14FF193923BB}"/>
  <tableColumns count="2">
    <tableColumn id="1" xr3:uid="{79327C6C-A64D-4991-8755-9DC1B399DB26}" name="TCP Flags"/>
    <tableColumn id="2" xr3:uid="{B7E44324-5C4A-4EC2-AA86-3C9496B1931E}" name="Fl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9F03-0536-4A84-B289-900910193763}">
  <dimension ref="C2:AH34"/>
  <sheetViews>
    <sheetView tabSelected="1" zoomScale="85" zoomScaleNormal="85" workbookViewId="0">
      <selection activeCell="T18" sqref="T18"/>
    </sheetView>
  </sheetViews>
  <sheetFormatPr defaultColWidth="6.28515625" defaultRowHeight="15" x14ac:dyDescent="0.25"/>
  <cols>
    <col min="1" max="2" width="6.28515625" style="2"/>
    <col min="3" max="3" width="8.42578125" style="2" bestFit="1" customWidth="1"/>
    <col min="4" max="4" width="17.28515625" style="2" bestFit="1" customWidth="1"/>
    <col min="5" max="17" width="6.28515625" style="2"/>
    <col min="18" max="18" width="7.7109375" style="2" bestFit="1" customWidth="1"/>
    <col min="19" max="16384" width="6.28515625" style="2"/>
  </cols>
  <sheetData>
    <row r="2" spans="3:34" ht="18.75" x14ac:dyDescent="0.25">
      <c r="C2" s="63" t="s">
        <v>13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</row>
    <row r="3" spans="3:34" ht="19.5" thickBot="1" x14ac:dyDescent="0.3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</row>
    <row r="4" spans="3:34" ht="30" customHeight="1" thickTop="1" x14ac:dyDescent="0.25">
      <c r="C4" s="3">
        <v>0</v>
      </c>
      <c r="D4" s="3">
        <v>1</v>
      </c>
      <c r="E4" s="3">
        <v>0</v>
      </c>
      <c r="F4" s="3">
        <v>0</v>
      </c>
      <c r="G4" s="4">
        <v>0</v>
      </c>
      <c r="H4" s="4">
        <v>1</v>
      </c>
      <c r="I4" s="4">
        <v>0</v>
      </c>
      <c r="J4" s="4">
        <v>1</v>
      </c>
      <c r="K4" s="5">
        <v>0</v>
      </c>
      <c r="L4" s="5">
        <v>1</v>
      </c>
      <c r="M4" s="5">
        <v>1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1</v>
      </c>
      <c r="AG4" s="6">
        <v>0</v>
      </c>
      <c r="AH4" s="6">
        <v>0</v>
      </c>
    </row>
    <row r="5" spans="3:34" x14ac:dyDescent="0.25">
      <c r="C5" s="35" t="s">
        <v>0</v>
      </c>
      <c r="D5" s="36"/>
      <c r="E5" s="36"/>
      <c r="F5" s="37"/>
      <c r="G5" s="41" t="s">
        <v>1</v>
      </c>
      <c r="H5" s="42"/>
      <c r="I5" s="42"/>
      <c r="J5" s="43"/>
      <c r="K5" s="53" t="s">
        <v>14</v>
      </c>
      <c r="L5" s="54"/>
      <c r="M5" s="55"/>
      <c r="N5" s="53" t="s">
        <v>2</v>
      </c>
      <c r="O5" s="54"/>
      <c r="P5" s="54"/>
      <c r="Q5" s="55"/>
      <c r="R5" s="7" t="s">
        <v>15</v>
      </c>
      <c r="S5" s="47" t="s">
        <v>3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3:34" x14ac:dyDescent="0.25">
      <c r="C6" s="38"/>
      <c r="D6" s="39"/>
      <c r="E6" s="39"/>
      <c r="F6" s="40"/>
      <c r="G6" s="44"/>
      <c r="H6" s="45"/>
      <c r="I6" s="45"/>
      <c r="J6" s="46"/>
      <c r="K6" s="53" t="s">
        <v>16</v>
      </c>
      <c r="L6" s="54"/>
      <c r="M6" s="54"/>
      <c r="N6" s="54"/>
      <c r="O6" s="54"/>
      <c r="P6" s="54"/>
      <c r="Q6" s="54"/>
      <c r="R6" s="55"/>
      <c r="S6" s="50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2"/>
    </row>
    <row r="7" spans="3:34" ht="30" customHeight="1" x14ac:dyDescent="0.25"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9">
        <v>0</v>
      </c>
      <c r="T7" s="9">
        <v>1</v>
      </c>
      <c r="U7" s="9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</row>
    <row r="8" spans="3:34" x14ac:dyDescent="0.25">
      <c r="C8" s="31" t="s">
        <v>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56" t="s">
        <v>5</v>
      </c>
      <c r="T8" s="56"/>
      <c r="U8" s="56"/>
      <c r="V8" s="27" t="s">
        <v>6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3:34" ht="30" customHeight="1" x14ac:dyDescent="0.25">
      <c r="C9" s="11">
        <v>1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S9" s="8">
        <v>1</v>
      </c>
      <c r="T9" s="8">
        <v>0</v>
      </c>
      <c r="U9" s="8">
        <v>1</v>
      </c>
      <c r="V9" s="8">
        <v>1</v>
      </c>
      <c r="W9" s="8">
        <v>1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1</v>
      </c>
      <c r="AD9" s="8">
        <v>0</v>
      </c>
      <c r="AE9" s="8">
        <v>0</v>
      </c>
      <c r="AF9" s="8">
        <v>1</v>
      </c>
      <c r="AG9" s="8">
        <v>1</v>
      </c>
      <c r="AH9" s="8">
        <v>1</v>
      </c>
    </row>
    <row r="10" spans="3:34" x14ac:dyDescent="0.25">
      <c r="C10" s="23" t="s">
        <v>7</v>
      </c>
      <c r="D10" s="23"/>
      <c r="E10" s="23"/>
      <c r="F10" s="23"/>
      <c r="G10" s="23"/>
      <c r="H10" s="23"/>
      <c r="I10" s="23"/>
      <c r="J10" s="23"/>
      <c r="K10" s="27" t="s">
        <v>8</v>
      </c>
      <c r="L10" s="27"/>
      <c r="M10" s="27"/>
      <c r="N10" s="27"/>
      <c r="O10" s="27"/>
      <c r="P10" s="27"/>
      <c r="Q10" s="27"/>
      <c r="R10" s="27"/>
      <c r="S10" s="31" t="s">
        <v>9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3:34" ht="30" customHeight="1" x14ac:dyDescent="0.25"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</row>
    <row r="12" spans="3:34" x14ac:dyDescent="0.25">
      <c r="C12" s="15" t="s">
        <v>10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3:34" ht="30" customHeight="1" x14ac:dyDescent="0.25"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</row>
    <row r="14" spans="3:34" x14ac:dyDescent="0.25">
      <c r="C14" s="19" t="s">
        <v>11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3:34" x14ac:dyDescent="0.25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3:34" x14ac:dyDescent="0.25">
      <c r="C16" s="23" t="s">
        <v>12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20" spans="3:34" ht="18.75" x14ac:dyDescent="0.25">
      <c r="C20" s="63" t="s">
        <v>13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</row>
    <row r="21" spans="3:34" ht="19.5" thickBot="1" x14ac:dyDescent="0.3"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  <c r="N21" s="1">
        <v>11</v>
      </c>
      <c r="O21" s="1">
        <v>12</v>
      </c>
      <c r="P21" s="1">
        <v>13</v>
      </c>
      <c r="Q21" s="1">
        <v>14</v>
      </c>
      <c r="R21" s="1">
        <v>15</v>
      </c>
      <c r="S21" s="1">
        <v>16</v>
      </c>
      <c r="T21" s="1">
        <v>17</v>
      </c>
      <c r="U21" s="1">
        <v>18</v>
      </c>
      <c r="V21" s="1">
        <v>19</v>
      </c>
      <c r="W21" s="1">
        <v>20</v>
      </c>
      <c r="X21" s="1">
        <v>21</v>
      </c>
      <c r="Y21" s="1">
        <v>22</v>
      </c>
      <c r="Z21" s="1">
        <v>23</v>
      </c>
      <c r="AA21" s="1">
        <v>24</v>
      </c>
      <c r="AB21" s="1">
        <v>25</v>
      </c>
      <c r="AC21" s="1">
        <v>26</v>
      </c>
      <c r="AD21" s="1">
        <v>27</v>
      </c>
      <c r="AE21" s="1">
        <v>28</v>
      </c>
      <c r="AF21" s="1">
        <v>29</v>
      </c>
      <c r="AG21" s="1">
        <v>30</v>
      </c>
      <c r="AH21" s="1">
        <v>31</v>
      </c>
    </row>
    <row r="22" spans="3:34" ht="30" customHeight="1" thickTop="1" x14ac:dyDescent="0.25">
      <c r="C22" s="64">
        <f>BIN2DEC(CONCATENATE(C4,D4,E4,F4))</f>
        <v>4</v>
      </c>
      <c r="D22" s="64"/>
      <c r="E22" s="64"/>
      <c r="F22" s="64"/>
      <c r="G22" s="64" t="str">
        <f>CONCATENATE((BIN2DEC(CONCATENATE(G4,H4,I4,J4))*4)," Bytes")</f>
        <v>20 Bytes</v>
      </c>
      <c r="H22" s="64"/>
      <c r="I22" s="64"/>
      <c r="J22" s="64"/>
      <c r="K22" s="60" t="str">
        <f>VLOOKUP(BIN2DEC(CONCATENATE(K4,L4,M4)),LookupTables!A10:B13,2,FALSE)</f>
        <v>Flash</v>
      </c>
      <c r="L22" s="61"/>
      <c r="M22" s="61"/>
      <c r="N22" s="62" t="str">
        <f>VLOOKUP(BIN2DEC(CONCATENATE(N4,O4,P4,Q4)),LookupTables!A1:B6,2,FALSE)</f>
        <v>Maximize Throughput</v>
      </c>
      <c r="O22" s="62"/>
      <c r="P22" s="62"/>
      <c r="Q22" s="62"/>
      <c r="R22" s="14">
        <f>R4</f>
        <v>0</v>
      </c>
      <c r="S22" s="50" t="str">
        <f ca="1">CONCATENATE(SUMPRODUCT(--MID(CONCATENATE(S4,T4,U4,V4,W4,X4,Y4,Z4,AA4,AB4,AC4,AD4,AE4,AF4,AG4,AH4),LEN(CONCATENATE(S4,T4,U4,V4,W4,X4,Y4,Z4,AA4,AB4,AC4,AD4,AE4,AF4,AG4,AH4))+1-ROW(INDIRECT("1:"&amp;LEN(CONCATENATE(S4,T4,U4,V4,W4,X4,Y4,Z4,AA4,AB4,AC4,AD4,AE4,AF4,AG4,AH4)))),1),(2^(ROW(INDIRECT("1:"&amp;LEN(CONCATENATE(S4,T4,U4,V4,W4,X4,Y4,Z4,AA4,AB4,AC4,AD4,AE4,AF4,AG4,AH4))))-1)))," Bytes")</f>
        <v>20 Bytes</v>
      </c>
      <c r="T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U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V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W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X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Y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Z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A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B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C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D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E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F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G22" s="51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  <c r="AH22" s="52" t="e">
        <f ca="1">SUMPRODUCT(--MID(CONCATENATE(#REF!,#REF!,#REF!,#REF!,#REF!,#REF!,#REF!,#REF!,#REF!,#REF!,#REF!,#REF!,#REF!,#REF!,#REF!,#REF!),LEN(CONCATENATE(#REF!,#REF!,#REF!,#REF!,#REF!,#REF!,#REF!,#REF!,#REF!,#REF!,#REF!,#REF!,#REF!,#REF!,#REF!,#REF!))+1-ROW(INDIRECT("1:"&amp;LEN(CONCATENATE(#REF!,#REF!,#REF!,#REF!,#REF!,#REF!,#REF!,#REF!,#REF!,#REF!,#REF!,#REF!,#REF!,#REF!,#REF!,#REF!)))),1),(2^(ROW(INDIRECT("1:"&amp;LEN(CONCATENATE(#REF!,#REF!,#REF!,#REF!,#REF!,#REF!,#REF!,#REF!,#REF!,#REF!,#REF!,#REF!,#REF!,#REF!,#REF!,#REF!))))-1)))</f>
        <v>#REF!</v>
      </c>
    </row>
    <row r="23" spans="3:34" x14ac:dyDescent="0.25">
      <c r="C23" s="35" t="s">
        <v>0</v>
      </c>
      <c r="D23" s="36"/>
      <c r="E23" s="36"/>
      <c r="F23" s="37"/>
      <c r="G23" s="41" t="s">
        <v>1</v>
      </c>
      <c r="H23" s="42"/>
      <c r="I23" s="42"/>
      <c r="J23" s="43"/>
      <c r="K23" s="53" t="s">
        <v>14</v>
      </c>
      <c r="L23" s="54"/>
      <c r="M23" s="55"/>
      <c r="N23" s="53" t="s">
        <v>2</v>
      </c>
      <c r="O23" s="54"/>
      <c r="P23" s="54"/>
      <c r="Q23" s="55"/>
      <c r="R23" s="7" t="s">
        <v>15</v>
      </c>
      <c r="S23" s="47" t="s">
        <v>3</v>
      </c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9"/>
    </row>
    <row r="24" spans="3:34" x14ac:dyDescent="0.25">
      <c r="C24" s="38"/>
      <c r="D24" s="39"/>
      <c r="E24" s="39"/>
      <c r="F24" s="40"/>
      <c r="G24" s="44"/>
      <c r="H24" s="45"/>
      <c r="I24" s="45"/>
      <c r="J24" s="46"/>
      <c r="K24" s="53" t="s">
        <v>16</v>
      </c>
      <c r="L24" s="54"/>
      <c r="M24" s="54"/>
      <c r="N24" s="54"/>
      <c r="O24" s="54"/>
      <c r="P24" s="54"/>
      <c r="Q24" s="54"/>
      <c r="R24" s="55"/>
      <c r="S24" s="50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2"/>
    </row>
    <row r="25" spans="3:34" ht="30" customHeight="1" x14ac:dyDescent="0.25">
      <c r="C25" s="32" t="str">
        <f ca="1">CONCATENATE(DEC2HEX(SUMPRODUCT(--MID(CONCATENATE(C7,D7,E7,F7,G7,H7,I7,J7,K7,L7,M7,N7,O7,P7,Q7,R7),LEN(CONCATENATE(C7,D7,E7,F7,G7,H7,I7,J7,K7,L7,M7,N7,O7,P7,Q7,R7))+1-ROW(INDIRECT("1:"&amp;LEN(CONCATENATE(C7,D7,E7,F7,G7,H7,I7,J7,K7,L7,M7,N7,O7,P7,Q7,R7)))),1),(2^(ROW(INDIRECT("1:"&amp;LEN(CONCATENATE(C7,D7,E7,F7,G7,H7,I7,J7,K7,L7,M7,N7,O7,P7,Q7,R7))))-1))),5), " (",SUMPRODUCT(--MID(CONCATENATE(C7,D7,E7,F7,G7,H7,I7,J7,K7,L7,M7,N7,O7,P7,Q7,R7),LEN(CONCATENATE(C7,D7,E7,F7,G7,H7,I7,J7,K7,L7,M7,N7,O7,P7,Q7,R7))+1-ROW(INDIRECT("1:"&amp;LEN(CONCATENATE(C7,D7,E7,F7,G7,H7,I7,J7,K7,L7,M7,N7,O7,P7,Q7,R7)))),1),(2^(ROW(INDIRECT("1:"&amp;LEN(CONCATENATE(C7,D7,E7,F7,G7,H7,I7,J7,K7,L7,M7,N7,O7,P7,Q7,R7))))-1))),")")</f>
        <v>00000 (0)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57" t="str">
        <f>VLOOKUP(BIN2DEC(CONCATENATE(S7,T7,U7)),LookupTables!A17:B20,2,FALSE)</f>
        <v>Don't Fragment</v>
      </c>
      <c r="T25" s="58"/>
      <c r="U25" s="59"/>
      <c r="V25" s="28">
        <f ca="1">SUMPRODUCT(--MID(CONCATENATE(V7,W7,X7,Y7,Z7,AA7,AB7,AC7,AD7,AE7,AF7,AG7,AH7),LEN(CONCATENATE(V7,W7,X7,Y7,Z7,AA7,AB7,AC7,AD7,AE7,AF7,AG7,AH7))+1-ROW(INDIRECT("1:"&amp;LEN(CONCATENATE(V7,W7,X7,Y7,Z7,AA7,AB7,AC7,AD7,AE7,AF7,AG7,AH7)))),1),(2^(ROW(INDIRECT("1:"&amp;LEN(CONCATENATE(V7,W7,X7,Y7,Z7,AA7,AB7,AC7,AD7,AE7,AF7,AG7,AH7))))-1)))</f>
        <v>0</v>
      </c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30"/>
    </row>
    <row r="26" spans="3:34" x14ac:dyDescent="0.25">
      <c r="C26" s="31" t="s">
        <v>4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56" t="s">
        <v>5</v>
      </c>
      <c r="T26" s="56"/>
      <c r="U26" s="56"/>
      <c r="V26" s="27" t="s">
        <v>6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3:34" ht="30" customHeight="1" x14ac:dyDescent="0.25">
      <c r="C27" s="24">
        <f>BIN2DEC(CONCATENATE(C9,D9,E9,F9,G9,H9,I9,J9))</f>
        <v>128</v>
      </c>
      <c r="D27" s="25"/>
      <c r="E27" s="25"/>
      <c r="F27" s="25"/>
      <c r="G27" s="25"/>
      <c r="H27" s="25"/>
      <c r="I27" s="25"/>
      <c r="J27" s="26"/>
      <c r="K27" s="28" t="str">
        <f>VLOOKUP(BIN2DEC(CONCATENATE(K9,L9,M9,N9,O9,P9,Q9,R9)),LookupTables!A23:B25,2,FALSE)</f>
        <v>TCP</v>
      </c>
      <c r="L27" s="29"/>
      <c r="M27" s="29"/>
      <c r="N27" s="29"/>
      <c r="O27" s="29"/>
      <c r="P27" s="29"/>
      <c r="Q27" s="29"/>
      <c r="R27" s="30"/>
      <c r="S27" s="32" t="str">
        <f ca="1">DEC2HEX(SUMPRODUCT(--MID(CONCATENATE(S9,T9,U9,V9,W9,X9,Y9,Z9,AA9,AB9,AC9,AD9,AE9,AF9,AG9,AH9),LEN(CONCATENATE(S9,T9,U9,V9,W9,X9,Y9,Z9,AA9,AB9,AC9,AD9,AE9,AF9,AG9,AH9))+1-ROW(INDIRECT("1:"&amp;LEN(CONCATENATE(S9,T9,U9,V9,W9,X9,Y9,Z9,AA9,AB9,AC9,AD9,AE9,AF9,AG9,AH9)))),1),(2^(ROW(INDIRECT("1:"&amp;LEN(CONCATENATE(S9,T9,U9,V9,W9,X9,Y9,Z9,AA9,AB9,AC9,AD9,AE9,AF9,AG9,AH9))))-1))))</f>
        <v>B867</v>
      </c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4"/>
    </row>
    <row r="28" spans="3:34" x14ac:dyDescent="0.25">
      <c r="C28" s="23" t="s">
        <v>7</v>
      </c>
      <c r="D28" s="23"/>
      <c r="E28" s="23"/>
      <c r="F28" s="23"/>
      <c r="G28" s="23"/>
      <c r="H28" s="23"/>
      <c r="I28" s="23"/>
      <c r="J28" s="23"/>
      <c r="K28" s="27" t="s">
        <v>8</v>
      </c>
      <c r="L28" s="27"/>
      <c r="M28" s="27"/>
      <c r="N28" s="27"/>
      <c r="O28" s="27"/>
      <c r="P28" s="27"/>
      <c r="Q28" s="27"/>
      <c r="R28" s="27"/>
      <c r="S28" s="31" t="s">
        <v>9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 spans="3:34" ht="30" customHeight="1" x14ac:dyDescent="0.25">
      <c r="C29" s="16" t="str">
        <f>CONCATENATE(BIN2DEC(CONCATENATE(C11,D11,E11,F11,G11,H11,I11,J11)),".",BIN2DEC(CONCATENATE(K11,L11,M11,N11,O11,P11,Q11,R11)),".",BIN2DEC(CONCATENATE(S11,T11,U11,V11,W11,X11,Y11,Z11)),".",BIN2DEC(CONCATENATE(AA11,AB11,AC11,AD11,AE11,AF11,AG11,AH11)))</f>
        <v>0.0.0.0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8"/>
    </row>
    <row r="30" spans="3:34" x14ac:dyDescent="0.25">
      <c r="C30" s="15" t="s">
        <v>10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3:34" x14ac:dyDescent="0.25">
      <c r="C31" s="20" t="str">
        <f>CONCATENATE(BIN2DEC(CONCATENATE(C13,D13,E13,F13,G13,H13,I13,J13)),".",BIN2DEC(CONCATENATE(K13,L13,M13,N13,O13,P13,Q13,R13)),".",BIN2DEC(CONCATENATE(S13,T13,U13,V13,W13,X13,Y13,Z13)),".",BIN2DEC(CONCATENATE(AA13,AB13,AC13,AD13,AE13,AF13,AG13,AH13)))</f>
        <v>0.0.0.0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2"/>
    </row>
    <row r="32" spans="3:34" x14ac:dyDescent="0.25">
      <c r="C32" s="19" t="s">
        <v>11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3:34" x14ac:dyDescent="0.25"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6"/>
    </row>
    <row r="34" spans="3:34" x14ac:dyDescent="0.25">
      <c r="C34" s="23" t="s">
        <v>12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</sheetData>
  <mergeCells count="46">
    <mergeCell ref="C2:AH2"/>
    <mergeCell ref="C22:F22"/>
    <mergeCell ref="C20:AH20"/>
    <mergeCell ref="G22:J22"/>
    <mergeCell ref="C10:J10"/>
    <mergeCell ref="K10:R10"/>
    <mergeCell ref="S10:AH10"/>
    <mergeCell ref="C12:AH12"/>
    <mergeCell ref="C14:AH14"/>
    <mergeCell ref="C16:AH16"/>
    <mergeCell ref="C8:R8"/>
    <mergeCell ref="S8:U8"/>
    <mergeCell ref="V8:AH8"/>
    <mergeCell ref="C5:F6"/>
    <mergeCell ref="G5:J6"/>
    <mergeCell ref="N5:Q5"/>
    <mergeCell ref="K6:R6"/>
    <mergeCell ref="K22:M22"/>
    <mergeCell ref="N22:Q22"/>
    <mergeCell ref="S5:AH6"/>
    <mergeCell ref="K5:M5"/>
    <mergeCell ref="S22:AH22"/>
    <mergeCell ref="C26:R26"/>
    <mergeCell ref="S26:U26"/>
    <mergeCell ref="V26:AH26"/>
    <mergeCell ref="C25:R25"/>
    <mergeCell ref="S25:U25"/>
    <mergeCell ref="V25:AH25"/>
    <mergeCell ref="C23:F24"/>
    <mergeCell ref="G23:J24"/>
    <mergeCell ref="S23:AH24"/>
    <mergeCell ref="K23:M23"/>
    <mergeCell ref="N23:Q23"/>
    <mergeCell ref="K24:R24"/>
    <mergeCell ref="C28:J28"/>
    <mergeCell ref="C27:J27"/>
    <mergeCell ref="K28:R28"/>
    <mergeCell ref="K27:R27"/>
    <mergeCell ref="S28:AH28"/>
    <mergeCell ref="S27:AH27"/>
    <mergeCell ref="C30:AH30"/>
    <mergeCell ref="C29:AH29"/>
    <mergeCell ref="C32:AH32"/>
    <mergeCell ref="C31:AH31"/>
    <mergeCell ref="C34:AH34"/>
    <mergeCell ref="C33:AH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1167-D072-4692-9E06-770D7F14AFCF}">
  <dimension ref="A1:H47"/>
  <sheetViews>
    <sheetView topLeftCell="A22" workbookViewId="0">
      <selection activeCell="B42" sqref="B42"/>
    </sheetView>
  </sheetViews>
  <sheetFormatPr defaultRowHeight="15" x14ac:dyDescent="0.25"/>
  <cols>
    <col min="1" max="1" width="21.85546875" customWidth="1"/>
    <col min="2" max="2" width="20.5703125" bestFit="1" customWidth="1"/>
    <col min="7" max="7" width="13.42578125" customWidth="1"/>
    <col min="8" max="8" width="32" bestFit="1" customWidth="1"/>
  </cols>
  <sheetData>
    <row r="1" spans="1:8" x14ac:dyDescent="0.25">
      <c r="A1" t="s">
        <v>17</v>
      </c>
      <c r="B1" t="s">
        <v>18</v>
      </c>
      <c r="G1" t="s">
        <v>36</v>
      </c>
      <c r="H1" t="s">
        <v>52</v>
      </c>
    </row>
    <row r="2" spans="1:8" x14ac:dyDescent="0.25">
      <c r="A2">
        <v>0</v>
      </c>
      <c r="B2" t="s">
        <v>19</v>
      </c>
      <c r="G2">
        <v>0</v>
      </c>
      <c r="H2" t="s">
        <v>37</v>
      </c>
    </row>
    <row r="3" spans="1:8" x14ac:dyDescent="0.25">
      <c r="A3">
        <v>1</v>
      </c>
      <c r="B3" t="s">
        <v>20</v>
      </c>
      <c r="G3">
        <v>3</v>
      </c>
      <c r="H3" t="s">
        <v>38</v>
      </c>
    </row>
    <row r="4" spans="1:8" x14ac:dyDescent="0.25">
      <c r="A4">
        <v>2</v>
      </c>
      <c r="B4" t="s">
        <v>21</v>
      </c>
      <c r="G4">
        <v>4</v>
      </c>
      <c r="H4" t="s">
        <v>39</v>
      </c>
    </row>
    <row r="5" spans="1:8" x14ac:dyDescent="0.25">
      <c r="A5">
        <v>4</v>
      </c>
      <c r="B5" t="s">
        <v>22</v>
      </c>
      <c r="G5">
        <v>5</v>
      </c>
      <c r="H5" t="s">
        <v>40</v>
      </c>
    </row>
    <row r="6" spans="1:8" x14ac:dyDescent="0.25">
      <c r="A6">
        <v>8</v>
      </c>
      <c r="B6" t="s">
        <v>23</v>
      </c>
      <c r="G6">
        <v>8</v>
      </c>
      <c r="H6" t="s">
        <v>41</v>
      </c>
    </row>
    <row r="7" spans="1:8" x14ac:dyDescent="0.25">
      <c r="G7">
        <v>9</v>
      </c>
      <c r="H7" t="s">
        <v>42</v>
      </c>
    </row>
    <row r="8" spans="1:8" x14ac:dyDescent="0.25">
      <c r="G8">
        <v>10</v>
      </c>
      <c r="H8" t="s">
        <v>43</v>
      </c>
    </row>
    <row r="9" spans="1:8" x14ac:dyDescent="0.25">
      <c r="A9" t="s">
        <v>24</v>
      </c>
      <c r="B9" t="s">
        <v>14</v>
      </c>
      <c r="G9">
        <v>11</v>
      </c>
      <c r="H9" t="s">
        <v>44</v>
      </c>
    </row>
    <row r="10" spans="1:8" x14ac:dyDescent="0.25">
      <c r="A10">
        <v>0</v>
      </c>
      <c r="B10" t="s">
        <v>25</v>
      </c>
      <c r="G10">
        <v>12</v>
      </c>
      <c r="H10" t="s">
        <v>45</v>
      </c>
    </row>
    <row r="11" spans="1:8" x14ac:dyDescent="0.25">
      <c r="A11">
        <v>1</v>
      </c>
      <c r="B11" t="s">
        <v>14</v>
      </c>
      <c r="G11">
        <v>13</v>
      </c>
      <c r="H11" t="s">
        <v>46</v>
      </c>
    </row>
    <row r="12" spans="1:8" x14ac:dyDescent="0.25">
      <c r="A12">
        <v>2</v>
      </c>
      <c r="B12" t="s">
        <v>26</v>
      </c>
      <c r="G12">
        <v>14</v>
      </c>
      <c r="H12" t="s">
        <v>47</v>
      </c>
    </row>
    <row r="13" spans="1:8" x14ac:dyDescent="0.25">
      <c r="A13">
        <v>3</v>
      </c>
      <c r="B13" t="s">
        <v>27</v>
      </c>
      <c r="G13">
        <v>15</v>
      </c>
      <c r="H13" t="s">
        <v>48</v>
      </c>
    </row>
    <row r="14" spans="1:8" x14ac:dyDescent="0.25">
      <c r="G14">
        <v>16</v>
      </c>
      <c r="H14" t="s">
        <v>49</v>
      </c>
    </row>
    <row r="15" spans="1:8" x14ac:dyDescent="0.25">
      <c r="G15">
        <v>17</v>
      </c>
      <c r="H15" t="s">
        <v>50</v>
      </c>
    </row>
    <row r="16" spans="1:8" x14ac:dyDescent="0.25">
      <c r="G16">
        <v>18</v>
      </c>
      <c r="H16" t="s">
        <v>51</v>
      </c>
    </row>
    <row r="17" spans="1:8" x14ac:dyDescent="0.25">
      <c r="A17" t="s">
        <v>28</v>
      </c>
      <c r="B17" t="s">
        <v>30</v>
      </c>
    </row>
    <row r="18" spans="1:8" x14ac:dyDescent="0.25">
      <c r="A18">
        <v>0</v>
      </c>
      <c r="B18" t="s">
        <v>31</v>
      </c>
    </row>
    <row r="19" spans="1:8" x14ac:dyDescent="0.25">
      <c r="A19">
        <v>2</v>
      </c>
      <c r="B19" t="s">
        <v>29</v>
      </c>
      <c r="G19" t="s">
        <v>53</v>
      </c>
      <c r="H19" t="s">
        <v>54</v>
      </c>
    </row>
    <row r="20" spans="1:8" x14ac:dyDescent="0.25">
      <c r="A20">
        <v>4</v>
      </c>
      <c r="B20" t="s">
        <v>32</v>
      </c>
      <c r="G20">
        <v>0</v>
      </c>
      <c r="H20" t="s">
        <v>55</v>
      </c>
    </row>
    <row r="21" spans="1:8" x14ac:dyDescent="0.25">
      <c r="G21">
        <v>1</v>
      </c>
      <c r="H21" t="s">
        <v>56</v>
      </c>
    </row>
    <row r="22" spans="1:8" x14ac:dyDescent="0.25">
      <c r="G22">
        <v>2</v>
      </c>
      <c r="H22" t="s">
        <v>57</v>
      </c>
    </row>
    <row r="23" spans="1:8" x14ac:dyDescent="0.25">
      <c r="A23" t="s">
        <v>33</v>
      </c>
      <c r="B23" t="s">
        <v>8</v>
      </c>
      <c r="G23">
        <v>3</v>
      </c>
      <c r="H23" t="s">
        <v>58</v>
      </c>
    </row>
    <row r="24" spans="1:8" x14ac:dyDescent="0.25">
      <c r="A24">
        <v>6</v>
      </c>
      <c r="B24" t="s">
        <v>34</v>
      </c>
      <c r="G24">
        <v>4</v>
      </c>
      <c r="H24" t="s">
        <v>59</v>
      </c>
    </row>
    <row r="25" spans="1:8" x14ac:dyDescent="0.25">
      <c r="A25">
        <v>17</v>
      </c>
      <c r="B25" t="s">
        <v>35</v>
      </c>
      <c r="G25">
        <v>5</v>
      </c>
      <c r="H25" t="s">
        <v>60</v>
      </c>
    </row>
    <row r="26" spans="1:8" x14ac:dyDescent="0.25">
      <c r="G26">
        <v>6</v>
      </c>
      <c r="H26" t="s">
        <v>61</v>
      </c>
    </row>
    <row r="27" spans="1:8" x14ac:dyDescent="0.25">
      <c r="G27">
        <v>7</v>
      </c>
      <c r="H27" t="s">
        <v>62</v>
      </c>
    </row>
    <row r="28" spans="1:8" x14ac:dyDescent="0.25">
      <c r="G28">
        <v>8</v>
      </c>
      <c r="H28" t="s">
        <v>63</v>
      </c>
    </row>
    <row r="29" spans="1:8" x14ac:dyDescent="0.25">
      <c r="G29">
        <v>9</v>
      </c>
      <c r="H29" t="s">
        <v>64</v>
      </c>
    </row>
    <row r="30" spans="1:8" x14ac:dyDescent="0.25">
      <c r="G30">
        <v>10</v>
      </c>
      <c r="H30" t="s">
        <v>65</v>
      </c>
    </row>
    <row r="31" spans="1:8" x14ac:dyDescent="0.25">
      <c r="G31">
        <v>11</v>
      </c>
      <c r="H31" t="s">
        <v>66</v>
      </c>
    </row>
    <row r="32" spans="1:8" x14ac:dyDescent="0.25">
      <c r="G32">
        <v>12</v>
      </c>
      <c r="H32" t="s">
        <v>67</v>
      </c>
    </row>
    <row r="41" spans="1:2" x14ac:dyDescent="0.25">
      <c r="A41" t="s">
        <v>68</v>
      </c>
      <c r="B41" t="s">
        <v>75</v>
      </c>
    </row>
    <row r="42" spans="1:2" x14ac:dyDescent="0.25">
      <c r="B42" t="s">
        <v>69</v>
      </c>
    </row>
    <row r="43" spans="1:2" x14ac:dyDescent="0.25">
      <c r="B43" t="s">
        <v>70</v>
      </c>
    </row>
    <row r="44" spans="1:2" x14ac:dyDescent="0.25">
      <c r="B44" t="s">
        <v>71</v>
      </c>
    </row>
    <row r="45" spans="1:2" x14ac:dyDescent="0.25">
      <c r="B45" t="s">
        <v>72</v>
      </c>
    </row>
    <row r="46" spans="1:2" x14ac:dyDescent="0.25">
      <c r="B46" t="s">
        <v>73</v>
      </c>
    </row>
    <row r="47" spans="1:2" x14ac:dyDescent="0.25">
      <c r="B47" t="s">
        <v>74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IPv4 Header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2021-02-05T04:03:51Z</dcterms:created>
  <dcterms:modified xsi:type="dcterms:W3CDTF">2021-02-23T03:22:25Z</dcterms:modified>
</cp:coreProperties>
</file>