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4472DFA1-E061-4D7D-A2F7-530B9816384E}"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GanttChart!$A$1:$BN$29</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9" l="1"/>
  <c r="F10" i="9"/>
  <c r="I10" i="9" s="1"/>
  <c r="F11" i="9"/>
  <c r="I11" i="9" s="1"/>
  <c r="E21" i="9"/>
  <c r="F21" i="9" s="1"/>
  <c r="I21" i="9" s="1"/>
  <c r="F22" i="9"/>
  <c r="I22" i="9" s="1"/>
  <c r="E25" i="9"/>
  <c r="F25" i="9" s="1"/>
  <c r="I25" i="9" s="1"/>
  <c r="F26" i="9"/>
  <c r="I26" i="9" s="1"/>
  <c r="F30" i="9"/>
  <c r="I30" i="9" s="1"/>
  <c r="F16" i="9"/>
  <c r="I16" i="9" s="1"/>
  <c r="F15" i="9"/>
  <c r="I15" i="9" s="1"/>
  <c r="F17" i="9"/>
  <c r="I17" i="9" s="1"/>
  <c r="E12" i="9" l="1"/>
  <c r="F12" i="9" s="1"/>
  <c r="E18" i="9"/>
  <c r="F18" i="9" s="1"/>
  <c r="I18" i="9" s="1"/>
  <c r="A39" i="9"/>
  <c r="I12" i="9" l="1"/>
  <c r="F13" i="9"/>
  <c r="I13" i="9" s="1"/>
  <c r="E14" i="9"/>
  <c r="F14" i="9" s="1"/>
  <c r="I14" i="9" s="1"/>
  <c r="K5" i="9"/>
  <c r="R4" i="9"/>
  <c r="F9" i="9"/>
  <c r="E20" i="9" s="1"/>
  <c r="F20" i="9" s="1"/>
  <c r="I20" i="9" l="1"/>
  <c r="E24" i="9"/>
  <c r="F24" i="9" s="1"/>
  <c r="E28" i="9" s="1"/>
  <c r="F28" i="9" s="1"/>
  <c r="E31" i="9" s="1"/>
  <c r="F31" i="9" s="1"/>
  <c r="E29" i="9" s="1"/>
  <c r="F37" i="9"/>
  <c r="I37" i="9" s="1"/>
  <c r="F38" i="9"/>
  <c r="I38" i="9" s="1"/>
  <c r="F36" i="9"/>
  <c r="I36" i="9" s="1"/>
  <c r="A35" i="9"/>
  <c r="A36" i="9" s="1"/>
  <c r="I31" i="9" l="1"/>
  <c r="F29" i="9"/>
  <c r="I29" i="9" s="1"/>
  <c r="K7" i="9"/>
  <c r="A8" i="9"/>
  <c r="A37" i="9"/>
  <c r="A38" i="9" s="1"/>
  <c r="L6" i="9" l="1"/>
  <c r="I24" i="9" l="1"/>
  <c r="I9" i="9"/>
  <c r="I28"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4"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5" i="9"/>
  <c r="A16" i="9" s="1"/>
  <c r="A17" i="9" s="1"/>
  <c r="A18" i="9" s="1"/>
  <c r="A19" i="9" s="1"/>
  <c r="A20" i="9" s="1"/>
  <c r="A21" i="9" s="1"/>
  <c r="A22" i="9" s="1"/>
  <c r="A23" i="9" s="1"/>
  <c r="A24" i="9" s="1"/>
  <c r="A25" i="9" s="1"/>
  <c r="A26" i="9" s="1"/>
  <c r="A27" i="9" s="1"/>
  <c r="A28" i="9" s="1"/>
  <c r="A29" i="9" s="1"/>
  <c r="A30" i="9" s="1"/>
  <c r="A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<sst xmlns="http://schemas.openxmlformats.org/spreadsheetml/2006/main" count="172" uniqueCount="162">
  <si>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</si>
  <si>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</si>
  <si>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</si>
  <si>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</si>
  <si>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</si>
  <si>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</si>
  <si>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</si>
  <si>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</si>
  <si>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</si>
  <si>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</si>
  <si>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</si>
  <si>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</si>
  <si>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</si>
  <si>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</si>
  <si>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</si>
  <si>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</si>
  <si>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</si>
  <si>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</si>
  <si>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</si>
  <si>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</si>
  <si>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</si>
  <si>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</si>
  <si>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</si>
  <si>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</si>
  <si>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</si>
  <si>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</si>
  <si>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</si>
  <si>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</si>
  <si>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</si>
  <si>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</si>
  <si>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</si>
  <si>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</si>
  <si>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</si>
  <si>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</si>
  <si>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</si>
  <si>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</si>
  <si>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</si>
  <si>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</si>
  <si>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</si>
  <si>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</si>
  <si>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</si>
  <si>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</si>
  <si>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</si>
  <si>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</si>
  <si>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</si>
  <si>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</si>
  <si>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</si>
  <si>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</si>
  <si>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</si>
  <si>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</si>
  <si>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</si>
  <si>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</si>
  <si>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</si>
  <si>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</si>
  <si>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</si>
  <si>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</si>
  <si>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</si>
  <si>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</si>
  <si>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</si>
  <si>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</si>
  <si>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</si>
  <si>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</si>
  <si>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</si>
  <si>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</si>
  <si>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</si>
  <si>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</si>
  <si>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</si>
  <si>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</si>
  <si>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</si>
  <si>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</si>
  <si>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</si>
  <si>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</si>
  <si>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</si>
  <si>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</si>
  <si>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</si>
  <si>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</si>
  <si>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</si>
  <si>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</si>
  <si>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</si>
  <si>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</si>
  <si>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</si>
  <si>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</si>
  <si>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</si>
  <si>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</si>
  <si>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</si>
  <si>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</si>
  <si>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</si>
  <si>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</si>
  <si>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</si>
  <si>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</si>
  <si>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</si>
  <si>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</si>
  <si>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</si>
  <si>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</si>
  <si>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</si>
  <si>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</si>
  <si>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</si>
  <si>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</si>
  <si>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</si>
  <si>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</si>
  <si>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</si>
  <si>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</si>
  <si>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</si>
  <si>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</si>
  <si>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</si>
  <si>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</si>
  <si>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</si>
  <si>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</si>
  <si>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</si>
  <si>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</si>
  <si>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</si>
  <si>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</si>
  <si>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</si>
  <si>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</si>
  <si>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</si>
  <si>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</si>
  <si>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</si>
  <si>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</si>
  <si>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</si>
  <si>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</si>
  <si>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</si>
  <si>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</si>
  <si>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</si>
  <si>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</si>
  <si>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</si>
  <si>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</si>
  <si>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</si>
  <si>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</si>
  <si>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</si>
  <si>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</si>
  <si>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</si>
  <si>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</si>
  <si>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</si>
  <si>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</si>
  <si>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</si>
  <si>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</si>
  <si>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</si>
  <si>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</si>
  <si>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</si>
  <si>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</si>
  <si>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</si>
  <si>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</si>
  <si>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</si>
  <si>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</si>
  <si>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</si>
  <si>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</si>
  <si>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</si>
  <si>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</si>
  <si>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</si>
  <si>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</si>
  <si>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</si>
  <si>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</si>
  <si>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</si>
  <si>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</si>
  <si>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read Barto &amp; Sutton</t>
  </si>
  <si>
    <t>noting Willems' thesis, compiling list of RL MSc theses</t>
  </si>
  <si>
    <t xml:space="preserve"> </t>
  </si>
  <si>
    <t>do RL implementation exercises</t>
  </si>
  <si>
    <t>gather &amp; study flying-V literature</t>
  </si>
  <si>
    <t>spring break</t>
  </si>
  <si>
    <t>dirench atmaca - phd indi flying v</t>
  </si>
  <si>
    <t>tim traas- who started september 2022, has the 9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</si>
</sst>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5443</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1"/>
  <sheetViews>
    <sheetView showGridLines="0" tabSelected="1" zoomScale="101" zoomScaleNormal="100" workbookViewId="0">
      <pane ySplit="7" topLeftCell="A8" activePane="bottomLeft" state="frozen"/>
      <selection pane="bottomLeft" activeCell="BZ19" sqref="BZ19"/>
    </sheetView>
  </sheetViews>
  <sheetFormatPr defaultColWidth="9.074218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4609375" style="25" customWidth="1"/>
    <col min="67" max="68" width="2.4609375" style="25" bestFit="1" customWidth="1"/>
    <col min="69" max="69" width="2.07421875" style="25" bestFit="1" customWidth="1"/>
    <col min="70" max="70" width="2.460937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07421875" style="25" bestFit="1" customWidth="1"/>
    <col min="77" max="77" width="1.53515625" style="25" bestFit="1" customWidth="1"/>
    <col min="78" max="99" width="2.4609375" style="25" bestFit="1" customWidth="1"/>
    <col min="100" max="101" width="1.69140625" style="25" bestFit="1" customWidth="1"/>
    <col min="102" max="102" width="1.84375" style="25" bestFit="1" customWidth="1"/>
    <col min="103" max="103" width="1.53515625" style="25" bestFit="1" customWidth="1"/>
    <col min="104" max="104" width="2.07421875" style="25" bestFit="1" customWidth="1"/>
    <col min="105" max="106" width="1.53515625" style="25" bestFit="1" customWidth="1"/>
    <col min="107" max="108" width="1.69140625" style="25" bestFit="1" customWidth="1"/>
    <col min="109" max="131" width="2.4609375" style="25" bestFit="1" customWidth="1"/>
    <col min="132" max="132" width="2.074218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4609375" style="25" bestFit="1" customWidth="1"/>
    <col min="163" max="164" width="1.69140625" style="25" bestFit="1" customWidth="1"/>
    <col min="165" max="165" width="1.84375" style="25" bestFit="1" customWidth="1"/>
    <col min="166" max="166" width="1.53515625" style="25" bestFit="1" customWidth="1"/>
    <col min="167" max="167" width="2.07421875" style="25" bestFit="1" customWidth="1"/>
    <col min="168" max="169" width="1.53515625" style="25" bestFit="1" customWidth="1"/>
    <col min="170" max="185" width="2.4609375" style="25" bestFit="1" customWidth="1"/>
    <col min="186" max="192" width="2.3828125" style="25" bestFit="1" customWidth="1"/>
    <col min="193" max="193" width="1.84375" style="25" bestFit="1" customWidth="1"/>
    <col min="194" max="194" width="1.61328125" style="25" bestFit="1" customWidth="1"/>
    <col min="195" max="195" width="2.15234375" style="25" bestFit="1" customWidth="1"/>
    <col min="196" max="197" width="1.61328125" style="25" bestFit="1" customWidth="1"/>
    <col min="198" max="199" width="1.69140625" style="25" bestFit="1" customWidth="1"/>
    <col min="200" max="200" width="1.84375" style="25" bestFit="1" customWidth="1"/>
    <col min="201" max="201" width="1.61328125" style="25" bestFit="1" customWidth="1"/>
    <col min="202" max="206" width="2.3828125" style="25" bestFit="1" customWidth="1"/>
    <col min="207" max="221" width="2.4609375" style="25" bestFit="1" customWidth="1"/>
    <col min="222" max="222" width="1.53515625" style="25" bestFit="1" customWidth="1"/>
    <col min="223" max="223" width="2.074218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07421875" style="25" bestFit="1" customWidth="1"/>
    <col min="231" max="252" width="2.4609375" style="25" bestFit="1" customWidth="1"/>
    <col min="253" max="254" width="2.69140625" style="25" bestFit="1" customWidth="1"/>
    <col min="255" max="255" width="1.69140625" style="25" bestFit="1" customWidth="1"/>
    <col min="256" max="16384" width="9.07421875" style="25"/>
  </cols>
  <sheetData>
    <row r="1" spans="1:255" s="43" customFormat="1" ht="33" customHeight="1" x14ac:dyDescent="0.3">
      <c r="A1" s="118" t="s">
        <v>139</v>
      </c>
      <c r="B1" s="42"/>
      <c r="C1" s="143"/>
      <c r="D1" s="42"/>
      <c r="E1" s="42"/>
      <c r="F1" s="42"/>
      <c r="G1" s="141"/>
      <c r="K1" s="44" t="s">
        <v>73</v>
      </c>
      <c r="AD1" s="164"/>
      <c r="AE1" s="164"/>
      <c r="AF1" s="164"/>
      <c r="AG1" s="164"/>
      <c r="AH1" s="164"/>
      <c r="AI1" s="164"/>
      <c r="AJ1" s="164"/>
      <c r="AK1" s="164"/>
      <c r="AL1" s="164"/>
      <c r="AM1" s="164"/>
      <c r="AN1" s="164"/>
      <c r="AO1" s="164"/>
      <c r="AP1" s="164"/>
      <c r="AQ1" s="164"/>
      <c r="AR1" s="164"/>
    </row>
    <row r="2" spans="1:255" s="59" customFormat="1" ht="21" customHeight="1" x14ac:dyDescent="0.3">
      <c r="A2" s="112" t="s">
        <v>140</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131</v>
      </c>
      <c r="C4" s="167">
        <v>45295</v>
      </c>
      <c r="D4" s="168"/>
      <c r="E4" s="169"/>
      <c r="H4" s="113" t="s">
        <v>72</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35">
      <c r="A5" s="111"/>
      <c r="B5" s="113" t="s">
        <v>74</v>
      </c>
      <c r="C5" s="167" t="s">
        <v>137</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65</v>
      </c>
      <c r="D7" s="49" t="s">
        <v>71</v>
      </c>
      <c r="E7" s="50" t="s">
        <v>66</v>
      </c>
      <c r="F7" s="50" t="s">
        <v>67</v>
      </c>
      <c r="G7" s="49" t="s">
        <v>68</v>
      </c>
      <c r="H7" s="49" t="s">
        <v>69</v>
      </c>
      <c r="I7" s="83" t="s">
        <v>70</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133</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0"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138</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18"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155</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153</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154</v>
      </c>
      <c r="C12" s="150"/>
      <c r="D12" s="33"/>
      <c r="E12" s="87">
        <f>F11+1</f>
        <v>45303</v>
      </c>
      <c r="F12" s="84">
        <f t="shared" si="258"/>
        <v>45307</v>
      </c>
      <c r="G12" s="45">
        <v>5</v>
      </c>
      <c r="H12" s="46">
        <v>0.7</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157</v>
      </c>
      <c r="C13" s="150"/>
      <c r="D13" s="33"/>
      <c r="E13" s="87">
        <v>45306</v>
      </c>
      <c r="F13" s="84">
        <f t="shared" ref="F13" si="260">IF(ISBLANK(E13)," - ",IF(G13=0,E13,E13+G13-1))</f>
        <v>45307</v>
      </c>
      <c r="G13" s="45">
        <v>2</v>
      </c>
      <c r="H13" s="46">
        <v>0.5</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158</v>
      </c>
      <c r="C14" s="150"/>
      <c r="D14" s="33"/>
      <c r="E14" s="87">
        <f>F12+1</f>
        <v>45308</v>
      </c>
      <c r="F14" s="84">
        <f t="shared" si="255"/>
        <v>45310</v>
      </c>
      <c r="G14" s="45">
        <v>3</v>
      </c>
      <c r="H14" s="46">
        <v>0</v>
      </c>
      <c r="I14" s="102">
        <f t="shared" si="256"/>
        <v>3</v>
      </c>
      <c r="J14" s="94"/>
      <c r="K14" s="34"/>
      <c r="L14" s="34"/>
      <c r="M14" s="34"/>
      <c r="N14" s="34"/>
      <c r="O14" s="34"/>
      <c r="P14" s="34"/>
      <c r="Q14" s="34"/>
      <c r="R14" s="34"/>
      <c r="S14" s="34"/>
      <c r="T14" s="34"/>
      <c r="U14" s="34"/>
      <c r="V14" s="34"/>
      <c r="W14" s="34"/>
      <c r="X14" s="34"/>
      <c r="Y14" s="34"/>
      <c r="Z14" s="34" t="s">
        <v>156</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v>1</v>
      </c>
      <c r="D15" s="33"/>
      <c r="E15" s="87">
        <v>45326</v>
      </c>
      <c r="F15" s="84">
        <f t="shared" ref="F15" si="262">IF(ISBLANK(E15)," - ",IF(G15=0,E15,E15+G15-1))</f>
        <v>45330</v>
      </c>
      <c r="G15" s="45">
        <v>5</v>
      </c>
      <c r="H15" s="46">
        <v>1</v>
      </c>
      <c r="I15" s="102">
        <f t="shared" ref="I15" si="263">IF(OR(F15=0,E15=0),0,NETWORKDAYS(E15,F15))</f>
        <v>4</v>
      </c>
      <c r="J15" s="9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7.600000000000001" x14ac:dyDescent="0.3">
      <c r="A16" s="91" t="str">
        <f t="shared" si="257"/>
        <v>1.1.7</v>
      </c>
      <c r="B16" s="35" t="s">
        <v>141</v>
      </c>
      <c r="C16" s="150">
        <v>1</v>
      </c>
      <c r="D16" s="33"/>
      <c r="E16" s="87">
        <v>45335</v>
      </c>
      <c r="F16" s="84">
        <f t="shared" ref="F16" si="264">IF(ISBLANK(E16)," - ",IF(G16=0,E16,E16+G16-1))</f>
        <v>45335</v>
      </c>
      <c r="G16" s="45">
        <v>1</v>
      </c>
      <c r="H16" s="46">
        <v>1</v>
      </c>
      <c r="I16" s="102">
        <f t="shared" ref="I16" si="265">IF(OR(F16=0,E16=0),0,NETWORKDAYS(E16,F16))</f>
        <v>1</v>
      </c>
      <c r="J16" s="9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7.600000000000001" x14ac:dyDescent="0.3">
      <c r="A17" s="91" t="str">
        <f t="shared" si="257"/>
        <v>1.1.8</v>
      </c>
      <c r="B17" s="35" t="s">
        <v>147</v>
      </c>
      <c r="C17" s="150">
        <v>1</v>
      </c>
      <c r="D17" s="33"/>
      <c r="E17" s="87">
        <v>45352</v>
      </c>
      <c r="F17" s="84">
        <f>IF(ISBLANK(E17)," - ",IF(G17=0,E17,E17+G17-1))</f>
        <v>45352</v>
      </c>
      <c r="G17" s="45">
        <v>1</v>
      </c>
      <c r="H17" s="46">
        <v>1</v>
      </c>
      <c r="I17" s="102">
        <f>IF(OR(F17=0,E17=0),0,NETWORKDAYS(E17,F17))</f>
        <v>1</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146</v>
      </c>
      <c r="C18" s="150">
        <v>1</v>
      </c>
      <c r="D18" s="33"/>
      <c r="E18" s="87">
        <f>F17+7</f>
        <v>45359</v>
      </c>
      <c r="F18" s="84">
        <f>IF(ISBLANK(E18)," - ",IF(G18=0,E18,E18+G18-1))</f>
        <v>45359</v>
      </c>
      <c r="G18" s="45">
        <v>1</v>
      </c>
      <c r="H18" s="46">
        <v>1</v>
      </c>
      <c r="I18" s="102">
        <f t="shared" ref="I18" si="266">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1" customFormat="1" ht="17.600000000000001" x14ac:dyDescent="0.3">
      <c r="A19" s="92" t="str">
        <f>IF(ISERROR(VALUE(SUBSTITUTE(prevWBS,".",""))),"1",IF(ISERROR(FIND("`",SUBSTITUTE(prevWBS,".","`",1))),TEXT(VALUE(prevWBS)+1,"#"),TEXT(VALUE(LEFT(prevWBS,FIND("`",SUBSTITUTE(prevWBS,".","`",1))-1))+1,"#")))</f>
        <v>2</v>
      </c>
      <c r="B19" s="80" t="s">
        <v>134</v>
      </c>
      <c r="C19" s="151"/>
      <c r="D19" s="36"/>
      <c r="E19" s="81"/>
      <c r="F19" s="82"/>
      <c r="G19" s="37"/>
      <c r="H19" s="38"/>
      <c r="I19" s="103"/>
      <c r="J19" s="95"/>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row>
    <row r="20" spans="1:255" s="32" customFormat="1" ht="17.600000000000001" x14ac:dyDescent="0.3">
      <c r="A20" s="91" t="str">
        <f t="shared" si="254"/>
        <v>2.1</v>
      </c>
      <c r="B20" s="88" t="s">
        <v>149</v>
      </c>
      <c r="C20" s="149"/>
      <c r="D20" s="89"/>
      <c r="E20" s="87">
        <f>$F$9+1</f>
        <v>45360</v>
      </c>
      <c r="F20" s="84">
        <f t="shared" ref="F20" si="267">IF(ISBLANK(E20)," - ",IF(G20=0,E20,E20+G20-1))</f>
        <v>45429</v>
      </c>
      <c r="G20" s="45">
        <v>70</v>
      </c>
      <c r="H20" s="46">
        <v>0</v>
      </c>
      <c r="I20" s="102">
        <f t="shared" ref="I20" si="268">IF(OR(F20=0,E20=0),0,NETWORKDAYS(E20,F20))</f>
        <v>50</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2" customFormat="1" ht="17.600000000000001" x14ac:dyDescent="0.3">
      <c r="A2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1" s="88" t="s">
        <v>152</v>
      </c>
      <c r="C21" s="149">
        <v>1</v>
      </c>
      <c r="D21" s="89"/>
      <c r="E21" s="87">
        <f>E22-14</f>
        <v>45415</v>
      </c>
      <c r="F21" s="84">
        <f t="shared" ref="F21" si="269">IF(ISBLANK(E21)," - ",IF(G21=0,E21,E21+G21-1))</f>
        <v>45415</v>
      </c>
      <c r="G21" s="45">
        <v>1</v>
      </c>
      <c r="H21" s="46">
        <v>1</v>
      </c>
      <c r="I21" s="102">
        <f t="shared" ref="I21" si="270">IF(OR(F21=0,E21=0),0,NETWORKDAYS(E21,F21))</f>
        <v>1</v>
      </c>
      <c r="J21" s="9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row>
    <row r="22" spans="1:255" s="32" customFormat="1" ht="17.600000000000001" x14ac:dyDescent="0.3">
      <c r="A2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2" s="88" t="s">
        <v>151</v>
      </c>
      <c r="C22" s="149">
        <v>1</v>
      </c>
      <c r="D22" s="89"/>
      <c r="E22" s="87">
        <v>45429</v>
      </c>
      <c r="F22" s="84">
        <f>IF(ISBLANK(E22)," - ",IF(G22=0,E22,E22+G22-1))</f>
        <v>45429</v>
      </c>
      <c r="G22" s="45">
        <v>1</v>
      </c>
      <c r="H22" s="46">
        <v>1</v>
      </c>
      <c r="I22" s="102">
        <f>IF(OR(F22=0,E22=0),0,NETWORKDAYS(E22,F22))</f>
        <v>1</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1" customFormat="1" ht="17.600000000000001" x14ac:dyDescent="0.3">
      <c r="A23" s="92" t="str">
        <f>IF(ISERROR(VALUE(SUBSTITUTE(prevWBS,".",""))),"1",IF(ISERROR(FIND("`",SUBSTITUTE(prevWBS,".","`",1))),TEXT(VALUE(prevWBS)+1,"#"),TEXT(VALUE(LEFT(prevWBS,FIND("`",SUBSTITUTE(prevWBS,".","`",1))-1))+1,"#")))</f>
        <v>3</v>
      </c>
      <c r="B23" s="80" t="s">
        <v>135</v>
      </c>
      <c r="C23" s="151"/>
      <c r="D23" s="36"/>
      <c r="E23" s="85"/>
      <c r="F23" s="86"/>
      <c r="G23" s="37"/>
      <c r="H23" s="38"/>
      <c r="I23" s="103"/>
      <c r="J23" s="95"/>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s="36"/>
      <c r="EP23" s="36"/>
      <c r="EQ23" s="36"/>
      <c r="ER23" s="36"/>
      <c r="ES23" s="36"/>
      <c r="ET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c r="FU23" s="36"/>
      <c r="FV23" s="36"/>
      <c r="FW23" s="36"/>
      <c r="FX23" s="36"/>
      <c r="FY23" s="36"/>
      <c r="FZ23" s="36"/>
      <c r="GA23" s="36"/>
      <c r="GB23" s="36"/>
      <c r="GC23" s="36"/>
      <c r="GD23" s="36"/>
      <c r="GE23" s="36"/>
      <c r="GF23" s="36"/>
      <c r="GG23" s="36"/>
      <c r="GH23" s="36"/>
      <c r="GI23" s="36"/>
      <c r="GJ23" s="36"/>
      <c r="GK23" s="36"/>
      <c r="GL23" s="36"/>
      <c r="GM23" s="36"/>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row>
    <row r="24" spans="1:255" s="32" customFormat="1" ht="17.600000000000001" x14ac:dyDescent="0.3">
      <c r="A24"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35" t="s">
        <v>149</v>
      </c>
      <c r="C24" s="150"/>
      <c r="D24" s="33"/>
      <c r="E24" s="87">
        <f>$F$20+1</f>
        <v>45430</v>
      </c>
      <c r="F24" s="84">
        <f t="shared" ref="F24" si="271">IF(ISBLANK(E24)," - ",IF(G24=0,E24,E24+G24-1))</f>
        <v>45504</v>
      </c>
      <c r="G24" s="45">
        <v>75</v>
      </c>
      <c r="H24" s="46">
        <v>0</v>
      </c>
      <c r="I24" s="102">
        <f>IF(OR(F24=0,E24=0),0,NETWORKDAYS(E24,F24))</f>
        <v>53</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2" customFormat="1" ht="17.600000000000001" x14ac:dyDescent="0.3">
      <c r="A25"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35" t="s">
        <v>144</v>
      </c>
      <c r="C25" s="150">
        <v>1</v>
      </c>
      <c r="D25" s="33"/>
      <c r="E25" s="87">
        <f>E26-14</f>
        <v>45489</v>
      </c>
      <c r="F25" s="84">
        <f t="shared" ref="F25" si="272">IF(ISBLANK(E25)," - ",IF(G25=0,E25,E25+G25-1))</f>
        <v>45489</v>
      </c>
      <c r="G25" s="45">
        <v>1</v>
      </c>
      <c r="H25" s="46">
        <v>1</v>
      </c>
      <c r="I25" s="102">
        <f>IF(OR(F25=0,E25=0),0,NETWORKDAYS(E25,F25))</f>
        <v>1</v>
      </c>
      <c r="J25" s="9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row>
    <row r="26" spans="1:255" s="32" customFormat="1" ht="17.600000000000001" x14ac:dyDescent="0.3">
      <c r="A26"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6" s="35" t="s">
        <v>145</v>
      </c>
      <c r="C26" s="150">
        <v>1</v>
      </c>
      <c r="D26" s="33"/>
      <c r="E26" s="87">
        <v>45503</v>
      </c>
      <c r="F26" s="84">
        <f t="shared" ref="F26" si="273">IF(ISBLANK(E26)," - ",IF(G26=0,E26,E26+G26-1))</f>
        <v>45503</v>
      </c>
      <c r="G26" s="45">
        <v>1</v>
      </c>
      <c r="H26" s="46">
        <v>1</v>
      </c>
      <c r="I26" s="102">
        <f>IF(OR(F26=0,E26=0),0,NETWORKDAYS(E26,F26))</f>
        <v>1</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1" customFormat="1" ht="17.600000000000001" x14ac:dyDescent="0.3">
      <c r="A27" s="92" t="str">
        <f>IF(ISERROR(VALUE(SUBSTITUTE(prevWBS,".",""))),"1",IF(ISERROR(FIND("`",SUBSTITUTE(prevWBS,".","`",1))),TEXT(VALUE(prevWBS)+1,"#"),TEXT(VALUE(LEFT(prevWBS,FIND("`",SUBSTITUTE(prevWBS,".","`",1))-1))+1,"#")))</f>
        <v>4</v>
      </c>
      <c r="B27" s="80" t="s">
        <v>136</v>
      </c>
      <c r="C27" s="151"/>
      <c r="D27" s="36"/>
      <c r="E27" s="85"/>
      <c r="F27" s="86"/>
      <c r="G27" s="37"/>
      <c r="H27" s="38"/>
      <c r="I27" s="103"/>
      <c r="J27" s="95"/>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s="36"/>
      <c r="EP27" s="36"/>
      <c r="EQ27" s="36"/>
      <c r="ER27" s="36"/>
      <c r="ES27" s="36"/>
      <c r="ET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Y27" s="36"/>
      <c r="FZ27" s="36"/>
      <c r="GA27" s="36"/>
      <c r="GB27" s="36"/>
      <c r="GC27" s="36"/>
      <c r="GD27" s="36"/>
      <c r="GE27" s="36"/>
      <c r="GF27" s="36"/>
      <c r="GG27" s="36"/>
      <c r="GH27" s="36"/>
      <c r="GI27" s="36"/>
      <c r="GJ27" s="36"/>
      <c r="GK27" s="36"/>
      <c r="GL27" s="36"/>
      <c r="GM27" s="36"/>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row>
    <row r="28" spans="1:255" s="32" customFormat="1" ht="17.600000000000001" x14ac:dyDescent="0.3">
      <c r="A2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35" t="s">
        <v>150</v>
      </c>
      <c r="C28" s="150"/>
      <c r="D28" s="33"/>
      <c r="E28" s="87">
        <f>F24+1</f>
        <v>45505</v>
      </c>
      <c r="F28" s="84">
        <f t="shared" ref="F28" si="274">IF(ISBLANK(E28)," - ",IF(G28=0,E28,E28+G28-1))</f>
        <v>45534</v>
      </c>
      <c r="G28" s="45">
        <v>30</v>
      </c>
      <c r="H28" s="46">
        <v>0</v>
      </c>
      <c r="I28" s="102">
        <f>IF(OR(F28=0,E28=0),0,NETWORKDAYS(E28,F28))</f>
        <v>22</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2" customFormat="1" ht="17.600000000000001" x14ac:dyDescent="0.3">
      <c r="A2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9" s="35" t="s">
        <v>143</v>
      </c>
      <c r="C29" s="150">
        <v>1</v>
      </c>
      <c r="D29" s="33"/>
      <c r="E29" s="87">
        <f>F31-29</f>
        <v>45505</v>
      </c>
      <c r="F29" s="84">
        <f t="shared" ref="F29" si="275">IF(ISBLANK(E29)," - ",IF(G29=0,E29,E29+G29-1))</f>
        <v>45505</v>
      </c>
      <c r="G29" s="45">
        <v>1</v>
      </c>
      <c r="H29" s="46">
        <v>1</v>
      </c>
      <c r="I29" s="102">
        <f t="shared" ref="I29" si="276">IF(OR(F29=0,E29=0),0,NETWORKDAYS(E29,F29))</f>
        <v>1</v>
      </c>
      <c r="J29" s="9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row>
    <row r="30" spans="1:255" s="32" customFormat="1" ht="17.600000000000001" x14ac:dyDescent="0.3">
      <c r="A30"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0" s="35" t="s">
        <v>148</v>
      </c>
      <c r="C30" s="150">
        <v>1</v>
      </c>
      <c r="D30" s="33"/>
      <c r="E30" s="87">
        <v>45520</v>
      </c>
      <c r="F30" s="84">
        <f t="shared" ref="F30" si="277">IF(ISBLANK(E30)," - ",IF(G30=0,E30,E30+G30-1))</f>
        <v>45520</v>
      </c>
      <c r="G30" s="45">
        <v>1</v>
      </c>
      <c r="H30" s="46">
        <v>1</v>
      </c>
      <c r="I30" s="102">
        <f t="shared" ref="I30" si="278">IF(OR(F30=0,E30=0),0,NETWORKDAYS(E30,F30))</f>
        <v>1</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1" s="35" t="s">
        <v>142</v>
      </c>
      <c r="C31" s="150">
        <v>1</v>
      </c>
      <c r="D31" s="33"/>
      <c r="E31" s="87">
        <f>F28</f>
        <v>45534</v>
      </c>
      <c r="F31" s="84">
        <f>IF(ISBLANK(E31)," - ",IF(G31=0,E31,E31+G31-1))</f>
        <v>45534</v>
      </c>
      <c r="G31" s="45">
        <v>1</v>
      </c>
      <c r="H31" s="46">
        <v>1</v>
      </c>
      <c r="I31" s="102">
        <f t="shared" ref="I31" si="279">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3" spans="1:255" s="40" customFormat="1" ht="27" customHeight="1" thickBot="1" x14ac:dyDescent="0.35">
      <c r="A33" s="105" t="s">
        <v>1</v>
      </c>
      <c r="B33" s="48"/>
      <c r="C33" s="152"/>
      <c r="D33" s="48"/>
      <c r="E33" s="48"/>
      <c r="F33" s="48"/>
      <c r="G33" s="48"/>
      <c r="H33" s="48"/>
      <c r="I33" s="48"/>
      <c r="J33" s="48"/>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4" spans="1:255" s="39" customFormat="1" ht="18" thickTop="1" x14ac:dyDescent="0.3">
      <c r="A34" s="106" t="s">
        <v>75</v>
      </c>
      <c r="C34" s="153"/>
      <c r="E34" s="107"/>
      <c r="F34" s="107"/>
      <c r="I34" s="108"/>
      <c r="J34" s="109"/>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row>
    <row r="35" spans="1:255" s="39" customFormat="1" ht="17.600000000000001" x14ac:dyDescent="0.3">
      <c r="A35" s="92" t="str">
        <f>IF(ISERROR(VALUE(SUBSTITUTE(prevWBS,".",""))),"1",IF(ISERROR(FIND("`",SUBSTITUTE(prevWBS,".","`",1))),TEXT(VALUE(prevWBS)+1,"#"),TEXT(VALUE(LEFT(prevWBS,FIND("`",SUBSTITUTE(prevWBS,".","`",1))-1))+1,"#")))</f>
        <v>1</v>
      </c>
      <c r="B35" s="101" t="s">
        <v>60</v>
      </c>
      <c r="C35" s="151"/>
      <c r="D35" s="36"/>
      <c r="E35" s="85"/>
      <c r="F35" s="86"/>
      <c r="G35" s="37"/>
      <c r="H35" s="38"/>
      <c r="I35" s="103"/>
      <c r="J35" s="95"/>
      <c r="K35" s="34"/>
      <c r="L35" s="34"/>
      <c r="M35" s="34"/>
      <c r="N35" s="34"/>
      <c r="O35" s="34"/>
      <c r="P35" s="34"/>
      <c r="Q35" s="34"/>
      <c r="R35" s="34"/>
      <c r="S35" s="34"/>
      <c r="T35" s="34"/>
      <c r="U35" s="34"/>
      <c r="V35" s="34"/>
      <c r="W35" s="34"/>
      <c r="X35" s="34"/>
      <c r="Y35" s="34"/>
      <c r="Z35" s="34"/>
      <c r="AA35" s="34"/>
      <c r="AB35" s="34"/>
      <c r="AC35" s="34"/>
      <c r="AD35" s="34"/>
      <c r="AE35" s="34"/>
      <c r="AF35" s="34" t="s">
        <v>161</v>
      </c>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7.600000000000001" x14ac:dyDescent="0.3">
      <c r="A3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35" t="s">
        <v>61</v>
      </c>
      <c r="C36" s="150"/>
      <c r="D36" s="33"/>
      <c r="E36" s="87"/>
      <c r="F36" s="84" t="str">
        <f>IF(ISBLANK(E36)," - ",IF(G36=0,E36,E36+G36-1))</f>
        <v xml:space="preserve"> - </v>
      </c>
      <c r="G36" s="45"/>
      <c r="H36" s="46">
        <v>0</v>
      </c>
      <c r="I36" s="102">
        <f>IF(OR(F36=0,E36=0),0,NETWORKDAYS(E36,F36))</f>
        <v>0</v>
      </c>
      <c r="J36" s="94"/>
      <c r="K36" s="34"/>
      <c r="L36" s="34"/>
      <c r="M36" s="34"/>
      <c r="N36" s="34"/>
      <c r="O36" s="34"/>
      <c r="P36" s="34"/>
      <c r="Q36" s="34"/>
      <c r="R36" s="34"/>
      <c r="S36" s="34"/>
      <c r="T36" s="34"/>
      <c r="U36" s="34"/>
      <c r="V36" s="34"/>
      <c r="W36" s="34"/>
      <c r="X36" s="34"/>
      <c r="Y36" s="34"/>
      <c r="Z36" s="34"/>
      <c r="AA36" s="34"/>
      <c r="AB36" s="34"/>
      <c r="AC36" s="34"/>
      <c r="AD36" s="34"/>
      <c r="AE36" s="34"/>
      <c r="AF36" s="34" t="s">
        <v>160</v>
      </c>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35" t="s">
        <v>62</v>
      </c>
      <c r="C37" s="150"/>
      <c r="D37" s="33"/>
      <c r="E37" s="87"/>
      <c r="F37" s="84" t="str">
        <f t="shared" ref="F37:F38" si="280">IF(ISBLANK(E37)," - ",IF(G37=0,E37,E37+G37-1))</f>
        <v xml:space="preserve"> - </v>
      </c>
      <c r="G37" s="45"/>
      <c r="H37" s="46">
        <v>0</v>
      </c>
      <c r="I37" s="102">
        <f t="shared" ref="I37:I38" si="281">IF(OR(F37=0,E37=0),0,NETWORKDAYS(E37,F37))</f>
        <v>0</v>
      </c>
      <c r="J37" s="9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35" t="s">
        <v>63</v>
      </c>
      <c r="C38" s="150"/>
      <c r="D38" s="33"/>
      <c r="E38" s="87"/>
      <c r="F38" s="84" t="str">
        <f t="shared" si="280"/>
        <v xml:space="preserve"> - </v>
      </c>
      <c r="G38" s="45"/>
      <c r="H38" s="46">
        <v>0</v>
      </c>
      <c r="I38" s="102">
        <f t="shared" si="281"/>
        <v>0</v>
      </c>
      <c r="J38" s="9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41" customFormat="1" ht="19.5" customHeight="1" x14ac:dyDescent="0.3">
      <c r="A39" s="142" t="str">
        <f>HYPERLINK("https://vertex42.link/HowToCreateAGanttChart","► Watch How to Create a Gantt Chart in Excel")</f>
        <v>► Watch How to Create a Gantt Chart in Excel</v>
      </c>
      <c r="C39" s="154"/>
    </row>
    <row r="40" spans="1:255" ht="19.5" customHeight="1" x14ac:dyDescent="0.3"/>
    <row r="41" spans="1:255" ht="19.5" customHeight="1" x14ac:dyDescent="0.3"/>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4:H38 H8:H31">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3:IU38 K8:IU31">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3:IU38 K6:IU31">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4 B33 F19 F23 F27 E33:I34 E37:E38 E35:I35 H28:I28 H24:I24 H19:I19 H23:I23 H27:I27" unlockedFormula="1"/>
    <ignoredError sqref="A27 A23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5443</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H34:H38 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4609375" style="1" customWidth="1"/>
    <col min="3" max="3" width="16.4609375" style="1" bestFit="1" customWidth="1"/>
    <col min="4" max="16384" width="8.84375" style="1"/>
  </cols>
  <sheetData>
    <row r="1" spans="1:4" ht="30" customHeight="1" x14ac:dyDescent="0.3">
      <c r="A1" s="20" t="s">
        <v>76</v>
      </c>
      <c r="B1" s="21"/>
    </row>
    <row r="2" spans="1:4" ht="14.15" x14ac:dyDescent="0.35">
      <c r="A2" s="119" t="s">
        <v>46</v>
      </c>
      <c r="B2" s="2"/>
    </row>
    <row r="3" spans="1:4" x14ac:dyDescent="0.3">
      <c r="B3" s="2"/>
    </row>
    <row r="4" spans="1:4" ht="17.600000000000001" x14ac:dyDescent="0.4">
      <c r="A4" s="120" t="s">
        <v>77</v>
      </c>
      <c r="B4" s="14"/>
    </row>
    <row r="5" spans="1:4" ht="56.6" x14ac:dyDescent="0.35">
      <c r="B5" s="121" t="s">
        <v>78</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79</v>
      </c>
      <c r="C15" s="125"/>
      <c r="D15" s="125"/>
    </row>
    <row r="16" spans="1:4" ht="17.600000000000001" x14ac:dyDescent="0.3">
      <c r="A16" s="123"/>
      <c r="B16" s="124" t="s">
        <v>80</v>
      </c>
      <c r="C16" s="125"/>
      <c r="D16" s="125"/>
    </row>
    <row r="17" spans="1:2" ht="17.600000000000001" x14ac:dyDescent="0.4">
      <c r="A17" s="126"/>
      <c r="B17" s="124" t="s">
        <v>81</v>
      </c>
    </row>
    <row r="18" spans="1:2" ht="17.600000000000001" x14ac:dyDescent="0.4">
      <c r="A18" s="126"/>
      <c r="B18" s="124" t="s">
        <v>82</v>
      </c>
    </row>
    <row r="19" spans="1:2" ht="28.3" x14ac:dyDescent="0.4">
      <c r="A19" s="126"/>
      <c r="B19" s="124" t="s">
        <v>132</v>
      </c>
    </row>
    <row r="20" spans="1:2" ht="17.600000000000001" x14ac:dyDescent="0.4">
      <c r="A20" s="126"/>
      <c r="B20" s="124" t="s">
        <v>83</v>
      </c>
    </row>
    <row r="21" spans="1:2" ht="17.600000000000001" x14ac:dyDescent="0.4">
      <c r="A21" s="126"/>
      <c r="B21" s="127" t="s">
        <v>84</v>
      </c>
    </row>
    <row r="22" spans="1:2" ht="17.600000000000001" x14ac:dyDescent="0.4">
      <c r="A22" s="126"/>
      <c r="B22" s="3"/>
    </row>
    <row r="23" spans="1:2" ht="17.600000000000001" x14ac:dyDescent="0.4">
      <c r="A23" s="179" t="s">
        <v>85</v>
      </c>
      <c r="B23" s="179"/>
    </row>
    <row r="24" spans="1:2" ht="42.45" x14ac:dyDescent="0.4">
      <c r="A24" s="126"/>
      <c r="B24" s="124" t="s">
        <v>86</v>
      </c>
    </row>
    <row r="25" spans="1:2" ht="17.600000000000001" x14ac:dyDescent="0.4">
      <c r="A25" s="126"/>
      <c r="B25" s="124"/>
    </row>
    <row r="26" spans="1:2" ht="17.600000000000001" x14ac:dyDescent="0.4">
      <c r="A26" s="126"/>
      <c r="B26" s="128" t="s">
        <v>87</v>
      </c>
    </row>
    <row r="27" spans="1:2" ht="17.600000000000001" x14ac:dyDescent="0.4">
      <c r="A27" s="126"/>
      <c r="B27" s="124" t="s">
        <v>88</v>
      </c>
    </row>
    <row r="28" spans="1:2" ht="28.3" x14ac:dyDescent="0.4">
      <c r="A28" s="126"/>
      <c r="B28" s="124" t="s">
        <v>89</v>
      </c>
    </row>
    <row r="29" spans="1:2" ht="17.600000000000001" x14ac:dyDescent="0.4">
      <c r="A29" s="126"/>
      <c r="B29" s="124"/>
    </row>
    <row r="30" spans="1:2" ht="17.600000000000001" x14ac:dyDescent="0.4">
      <c r="A30" s="126"/>
      <c r="B30" s="128" t="s">
        <v>90</v>
      </c>
    </row>
    <row r="31" spans="1:2" ht="17.600000000000001" x14ac:dyDescent="0.4">
      <c r="A31" s="126"/>
      <c r="B31" s="124" t="s">
        <v>91</v>
      </c>
    </row>
    <row r="32" spans="1:2" ht="17.600000000000001" x14ac:dyDescent="0.4">
      <c r="A32" s="126"/>
      <c r="B32" s="124" t="s">
        <v>92</v>
      </c>
    </row>
    <row r="33" spans="1:2" ht="17.600000000000001" x14ac:dyDescent="0.4">
      <c r="A33" s="126"/>
      <c r="B33" s="3"/>
    </row>
    <row r="34" spans="1:2" ht="28.3" x14ac:dyDescent="0.4">
      <c r="A34" s="126"/>
      <c r="B34" s="124" t="s">
        <v>93</v>
      </c>
    </row>
    <row r="35" spans="1:2" ht="17.600000000000001" x14ac:dyDescent="0.4">
      <c r="A35" s="126"/>
      <c r="B35" s="129" t="s">
        <v>94</v>
      </c>
    </row>
    <row r="36" spans="1:2" ht="17.600000000000001" x14ac:dyDescent="0.4">
      <c r="A36" s="126"/>
      <c r="B36" s="3"/>
    </row>
    <row r="37" spans="1:2" ht="17.600000000000001" x14ac:dyDescent="0.4">
      <c r="A37" s="179" t="s">
        <v>7</v>
      </c>
      <c r="B37" s="179"/>
    </row>
    <row r="38" spans="1:2" ht="28.3" x14ac:dyDescent="0.3">
      <c r="B38" s="124" t="s">
        <v>95</v>
      </c>
    </row>
    <row r="40" spans="1:2" ht="14.15" x14ac:dyDescent="0.3">
      <c r="B40" s="124" t="s">
        <v>96</v>
      </c>
    </row>
    <row r="42" spans="1:2" ht="28.3" x14ac:dyDescent="0.3">
      <c r="B42" s="124" t="s">
        <v>97</v>
      </c>
    </row>
    <row r="44" spans="1:2" ht="28.3" x14ac:dyDescent="0.3">
      <c r="B44" s="124" t="s">
        <v>98</v>
      </c>
    </row>
    <row r="45" spans="1:2" x14ac:dyDescent="0.3">
      <c r="B45" s="10"/>
    </row>
    <row r="46" spans="1:2" ht="28.3" x14ac:dyDescent="0.3">
      <c r="B46" s="124" t="s">
        <v>99</v>
      </c>
    </row>
    <row r="48" spans="1:2" ht="17.600000000000001" x14ac:dyDescent="0.4">
      <c r="A48" s="179" t="s">
        <v>5</v>
      </c>
      <c r="B48" s="179"/>
    </row>
    <row r="49" spans="1:2" ht="28.3" x14ac:dyDescent="0.3">
      <c r="B49" s="124" t="s">
        <v>100</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101</v>
      </c>
    </row>
    <row r="55" spans="1:2" ht="28.3" x14ac:dyDescent="0.35">
      <c r="A55" s="122"/>
      <c r="B55" s="124" t="s">
        <v>102</v>
      </c>
    </row>
    <row r="56" spans="1:2" ht="14.15" x14ac:dyDescent="0.35">
      <c r="A56" s="130" t="s">
        <v>14</v>
      </c>
      <c r="B56" s="124" t="s">
        <v>15</v>
      </c>
    </row>
    <row r="57" spans="1:2" ht="14.15" x14ac:dyDescent="0.35">
      <c r="A57" s="122"/>
      <c r="B57" s="124" t="s">
        <v>103</v>
      </c>
    </row>
    <row r="58" spans="1:2" ht="14.15" x14ac:dyDescent="0.35">
      <c r="A58" s="122"/>
      <c r="B58" s="124" t="s">
        <v>104</v>
      </c>
    </row>
    <row r="59" spans="1:2" ht="14.15" x14ac:dyDescent="0.35">
      <c r="A59" s="130" t="s">
        <v>16</v>
      </c>
      <c r="B59" s="124" t="s">
        <v>17</v>
      </c>
    </row>
    <row r="60" spans="1:2" ht="28.3" x14ac:dyDescent="0.35">
      <c r="A60" s="122"/>
      <c r="B60" s="124" t="s">
        <v>105</v>
      </c>
    </row>
    <row r="61" spans="1:2" ht="14.15" x14ac:dyDescent="0.35">
      <c r="A61" s="130" t="s">
        <v>106</v>
      </c>
      <c r="B61" s="124" t="s">
        <v>107</v>
      </c>
    </row>
    <row r="62" spans="1:2" ht="14.15" x14ac:dyDescent="0.35">
      <c r="A62" s="131"/>
      <c r="B62" s="124" t="s">
        <v>108</v>
      </c>
    </row>
    <row r="63" spans="1:2" x14ac:dyDescent="0.3">
      <c r="B63" s="4"/>
    </row>
    <row r="64" spans="1:2" ht="17.600000000000001" x14ac:dyDescent="0.4">
      <c r="A64" s="179" t="s">
        <v>6</v>
      </c>
      <c r="B64" s="179"/>
    </row>
    <row r="65" spans="1:2" ht="42.45" x14ac:dyDescent="0.3">
      <c r="B65" s="124" t="s">
        <v>109</v>
      </c>
    </row>
    <row r="67" spans="1:2" ht="17.600000000000001" x14ac:dyDescent="0.4">
      <c r="A67" s="179" t="s">
        <v>3</v>
      </c>
      <c r="B67" s="179"/>
    </row>
    <row r="68" spans="1:2" ht="14.15" x14ac:dyDescent="0.35">
      <c r="A68" s="132" t="s">
        <v>4</v>
      </c>
      <c r="B68" s="133" t="s">
        <v>110</v>
      </c>
    </row>
    <row r="69" spans="1:2" ht="28.3" x14ac:dyDescent="0.35">
      <c r="A69" s="131"/>
      <c r="B69" s="134" t="s">
        <v>111</v>
      </c>
    </row>
    <row r="70" spans="1:2" ht="14.15" x14ac:dyDescent="0.35">
      <c r="A70" s="131"/>
      <c r="B70" s="135"/>
    </row>
    <row r="71" spans="1:2" ht="14.15" x14ac:dyDescent="0.35">
      <c r="A71" s="132" t="s">
        <v>4</v>
      </c>
      <c r="B71" s="133" t="s">
        <v>112</v>
      </c>
    </row>
    <row r="72" spans="1:2" ht="28.3" x14ac:dyDescent="0.35">
      <c r="A72" s="131"/>
      <c r="B72" s="134" t="s">
        <v>113</v>
      </c>
    </row>
    <row r="73" spans="1:2" ht="14.15" x14ac:dyDescent="0.35">
      <c r="A73" s="131"/>
      <c r="B73" s="135"/>
    </row>
    <row r="74" spans="1:2" ht="14.15" x14ac:dyDescent="0.35">
      <c r="A74" s="132" t="s">
        <v>4</v>
      </c>
      <c r="B74" s="136" t="s">
        <v>114</v>
      </c>
    </row>
    <row r="75" spans="1:2" ht="42.45" x14ac:dyDescent="0.35">
      <c r="A75" s="131"/>
      <c r="B75" s="121" t="s">
        <v>115</v>
      </c>
    </row>
    <row r="76" spans="1:2" ht="14.15" x14ac:dyDescent="0.35">
      <c r="A76" s="131"/>
      <c r="B76" s="131"/>
    </row>
    <row r="77" spans="1:2" ht="14.15" x14ac:dyDescent="0.35">
      <c r="A77" s="132" t="s">
        <v>4</v>
      </c>
      <c r="B77" s="136" t="s">
        <v>116</v>
      </c>
    </row>
    <row r="78" spans="1:2" ht="28.3" x14ac:dyDescent="0.35">
      <c r="A78" s="131"/>
      <c r="B78" s="121" t="s">
        <v>117</v>
      </c>
    </row>
    <row r="79" spans="1:2" ht="14.15" x14ac:dyDescent="0.35">
      <c r="A79" s="131"/>
      <c r="B79" s="131"/>
    </row>
    <row r="80" spans="1:2" ht="14.15" x14ac:dyDescent="0.35">
      <c r="A80" s="132" t="s">
        <v>4</v>
      </c>
      <c r="B80" s="136" t="s">
        <v>118</v>
      </c>
    </row>
    <row r="81" spans="1:2" ht="14.15" x14ac:dyDescent="0.35">
      <c r="A81" s="131"/>
      <c r="B81" s="137" t="s">
        <v>119</v>
      </c>
    </row>
    <row r="82" spans="1:2" ht="14.15" x14ac:dyDescent="0.35">
      <c r="A82" s="131"/>
      <c r="B82" s="137" t="s">
        <v>120</v>
      </c>
    </row>
    <row r="83" spans="1:2" ht="14.15" x14ac:dyDescent="0.35">
      <c r="A83" s="131"/>
      <c r="B83" s="137" t="s">
        <v>121</v>
      </c>
    </row>
    <row r="84" spans="1:2" ht="14.15" x14ac:dyDescent="0.35">
      <c r="A84" s="131"/>
      <c r="B84" s="138"/>
    </row>
    <row r="85" spans="1:2" ht="14.15" x14ac:dyDescent="0.35">
      <c r="A85" s="132" t="s">
        <v>4</v>
      </c>
      <c r="B85" s="136" t="s">
        <v>122</v>
      </c>
    </row>
    <row r="86" spans="1:2" ht="42.45" x14ac:dyDescent="0.35">
      <c r="A86" s="131"/>
      <c r="B86" s="121" t="s">
        <v>123</v>
      </c>
    </row>
    <row r="87" spans="1:2" ht="14.15" x14ac:dyDescent="0.35">
      <c r="A87" s="131"/>
      <c r="B87" s="139" t="s">
        <v>124</v>
      </c>
    </row>
    <row r="88" spans="1:2" ht="42.45" x14ac:dyDescent="0.35">
      <c r="A88" s="131"/>
      <c r="B88" s="140" t="s">
        <v>125</v>
      </c>
    </row>
    <row r="89" spans="1:2" ht="14.15" x14ac:dyDescent="0.35">
      <c r="A89" s="131"/>
      <c r="B89" s="131"/>
    </row>
    <row r="90" spans="1:2" ht="14.15" x14ac:dyDescent="0.35">
      <c r="A90" s="132" t="s">
        <v>4</v>
      </c>
      <c r="B90" s="136" t="s">
        <v>126</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074218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127</v>
      </c>
    </row>
    <row r="36" spans="2:2" x14ac:dyDescent="0.3">
      <c r="B36" s="1" t="s">
        <v>128</v>
      </c>
    </row>
    <row r="37" spans="2:2" x14ac:dyDescent="0.3">
      <c r="B37" s="1" t="s">
        <v>129</v>
      </c>
    </row>
    <row r="39" spans="2:2" ht="14.15" x14ac:dyDescent="0.35">
      <c r="B39" s="13" t="s">
        <v>27</v>
      </c>
    </row>
    <row r="40" spans="2:2" x14ac:dyDescent="0.3">
      <c r="B40" s="1" t="s">
        <v>37</v>
      </c>
    </row>
    <row r="42" spans="2:2" ht="14.15" x14ac:dyDescent="0.35">
      <c r="B42" s="13" t="s">
        <v>31</v>
      </c>
    </row>
    <row r="43" spans="2:2" x14ac:dyDescent="0.3">
      <c r="B43" s="1" t="s">
        <v>130</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074218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2024-01-16T11:22:46Z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