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442a6eec24645b5/Desktop/"/>
    </mc:Choice>
  </mc:AlternateContent>
  <xr:revisionPtr revIDLastSave="1" documentId="8_{BA496C94-87AD-4A89-9DE7-D0EE2A9C70AC}" xr6:coauthVersionLast="47" xr6:coauthVersionMax="47" xr10:uidLastSave="{4EB5606D-5E30-4FEA-9611-5E8A6EC4A4B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4" i="1"/>
  <c r="D113" i="1"/>
  <c r="D99" i="1"/>
  <c r="F93" i="1"/>
  <c r="D82" i="1"/>
  <c r="D69" i="1"/>
  <c r="D67" i="1"/>
  <c r="D59" i="1"/>
  <c r="D53" i="1"/>
  <c r="D46" i="1"/>
  <c r="D6" i="1"/>
  <c r="D18" i="1"/>
  <c r="F92" i="1"/>
  <c r="E90" i="1"/>
  <c r="F90" i="1" s="1"/>
  <c r="E88" i="1"/>
  <c r="F88" i="1" s="1"/>
  <c r="F40" i="1"/>
  <c r="D35" i="1"/>
  <c r="D22" i="1" l="1"/>
  <c r="F87" i="1"/>
  <c r="E89" i="1"/>
  <c r="F89" i="1" s="1"/>
  <c r="D73" i="1"/>
  <c r="E91" i="1"/>
  <c r="F91" i="1" s="1"/>
  <c r="D81" i="1" l="1"/>
  <c r="D74" i="1"/>
  <c r="D75" i="1" s="1"/>
  <c r="D83" i="1" l="1"/>
  <c r="D84" i="1" s="1"/>
  <c r="C103" i="1" s="1"/>
  <c r="C105" i="1" s="1"/>
  <c r="D112" i="1"/>
  <c r="D115" i="1" s="1"/>
  <c r="C107" i="1" l="1"/>
  <c r="C118" i="1"/>
</calcChain>
</file>

<file path=xl/sharedStrings.xml><?xml version="1.0" encoding="utf-8"?>
<sst xmlns="http://schemas.openxmlformats.org/spreadsheetml/2006/main" count="127" uniqueCount="89">
  <si>
    <t>FINANCIAL ASPECTS</t>
  </si>
  <si>
    <t>A. Fixed Capital</t>
  </si>
  <si>
    <t>S. No.</t>
  </si>
  <si>
    <t>Items</t>
  </si>
  <si>
    <t>Rent in INR</t>
  </si>
  <si>
    <t>Total</t>
  </si>
  <si>
    <t>Description</t>
  </si>
  <si>
    <t>Pollution Control Equipment’s</t>
  </si>
  <si>
    <t>Energy Conservation Facilities Equipment’s</t>
  </si>
  <si>
    <t>Amount in INR</t>
  </si>
  <si>
    <t xml:space="preserve">B. Working Capital (per month) Staff and Labour </t>
  </si>
  <si>
    <t>(i) Personnel</t>
  </si>
  <si>
    <t>Designation</t>
  </si>
  <si>
    <t>No.</t>
  </si>
  <si>
    <t>Manager</t>
  </si>
  <si>
    <t>Foreman</t>
  </si>
  <si>
    <t>Watchman</t>
  </si>
  <si>
    <t>Peon</t>
  </si>
  <si>
    <t>Sales and marketing Engineer</t>
  </si>
  <si>
    <t>Particulars</t>
  </si>
  <si>
    <t>Quantity</t>
  </si>
  <si>
    <t>Chromium Carbide High Temperature Grade</t>
  </si>
  <si>
    <t>Impact Resistant Grade</t>
  </si>
  <si>
    <t>High Temp. Application</t>
  </si>
  <si>
    <t>High Temp. high oxidation environment</t>
  </si>
  <si>
    <t>(iii) Utilities (per month)</t>
  </si>
  <si>
    <t>Electricity</t>
  </si>
  <si>
    <t>Water</t>
  </si>
  <si>
    <t>(iv) Other Contingent Expenses (per month)</t>
  </si>
  <si>
    <t>Rent / EMI</t>
  </si>
  <si>
    <r>
      <t> </t>
    </r>
    <r>
      <rPr>
        <b/>
        <sz val="10"/>
        <color rgb="FF000000"/>
        <rFont val="Cambria"/>
        <family val="1"/>
      </rPr>
      <t>(v) Total Recurring Expenditure (per month)</t>
    </r>
  </si>
  <si>
    <t>Raw Material</t>
  </si>
  <si>
    <t>Utilities</t>
  </si>
  <si>
    <t>Other Contingent Expenses</t>
  </si>
  <si>
    <t>(vi) Working Capital for 3 Months:</t>
  </si>
  <si>
    <t>C. Total Capital Investment</t>
  </si>
  <si>
    <t>Fixed capital</t>
  </si>
  <si>
    <t>Working capital (for 3 Months)</t>
  </si>
  <si>
    <t>Financial analysis</t>
  </si>
  <si>
    <t>(1) Cost of Production (per annum)</t>
  </si>
  <si>
    <t>a</t>
  </si>
  <si>
    <t>Total Recurring Cost</t>
  </si>
  <si>
    <t>b</t>
  </si>
  <si>
    <t>Depreciation on Machinery and Equipment @ 10%</t>
  </si>
  <si>
    <t>c</t>
  </si>
  <si>
    <t>Interest on Total Capital Investment @ 12 %</t>
  </si>
  <si>
    <t>Sales Revenue</t>
  </si>
  <si>
    <t>Turnover</t>
  </si>
  <si>
    <t>(2) Turnover (per annum)</t>
  </si>
  <si>
    <t>(3) Net Profit (per annum) (Before Income Tax)</t>
  </si>
  <si>
    <t>(4) Net Profit Ratio, %</t>
  </si>
  <si>
    <t>(5) Rate of Return, %</t>
  </si>
  <si>
    <t>(6) Break-even Point</t>
  </si>
  <si>
    <t>Fixed Cost (per annum)</t>
  </si>
  <si>
    <t>A</t>
  </si>
  <si>
    <t>Total Depreciation</t>
  </si>
  <si>
    <t>C</t>
  </si>
  <si>
    <t>Interest on borrowing (Total Investment)</t>
  </si>
  <si>
    <t>E</t>
  </si>
  <si>
    <t>40% of salary</t>
  </si>
  <si>
    <t>F</t>
  </si>
  <si>
    <t>40% of other contingent expenses (Excluding rent and insurance)</t>
  </si>
  <si>
    <t xml:space="preserve">B.E.P. = (Fixed Cost × 100) / (Fixed Cost + Profit) </t>
  </si>
  <si>
    <t>(ii) Machinery and Equipment</t>
  </si>
  <si>
    <t xml:space="preserve">Amount in INR </t>
  </si>
  <si>
    <t>(ii) Raw Materials (per month)</t>
  </si>
  <si>
    <t>Total Raw Material cost per month</t>
  </si>
  <si>
    <t>Dyes and Accessories (Embroidery threads, buttons)</t>
  </si>
  <si>
    <t>Packaging Materials (Eco-friendly bags, tags)</t>
  </si>
  <si>
    <t>Internet</t>
  </si>
  <si>
    <t>(i) Land and Building (Rented)</t>
  </si>
  <si>
    <t xml:space="preserve">Total </t>
  </si>
  <si>
    <t>Land &amp; Building (Leased) 25,000 sq.ft.</t>
  </si>
  <si>
    <t>Embroidery tools</t>
  </si>
  <si>
    <t>Dyeing Unit</t>
  </si>
  <si>
    <t>Shelving</t>
  </si>
  <si>
    <t>Counters</t>
  </si>
  <si>
    <t>Seating</t>
  </si>
  <si>
    <t>Sewing Machines</t>
  </si>
  <si>
    <t>Pre - operative Expenses (Website Development)</t>
  </si>
  <si>
    <t>(iii)</t>
  </si>
  <si>
    <t>Total Fixed Capital (i + ii + iii):</t>
  </si>
  <si>
    <t>Skilled Workers</t>
  </si>
  <si>
    <t>Salary and Wages (Personnel)</t>
  </si>
  <si>
    <t>Advertisement and Marketing</t>
  </si>
  <si>
    <t>Khadi Fabric (INR 250/meter)</t>
  </si>
  <si>
    <t>Raw Material (cost for 3 months)</t>
  </si>
  <si>
    <t>Khadi Kurti</t>
  </si>
  <si>
    <t>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</si>
</sst>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rgb="FF0000FF"/>
      <name val="Cambria"/>
      <family val="1"/>
    </font>
    <font>
      <b/>
      <sz val="10"/>
      <color rgb="FF000000"/>
      <name val="Cambria"/>
      <family val="1"/>
    </font>
    <font>
      <b/>
      <sz val="10"/>
      <color rgb="FF231F20"/>
      <name val="Cambria"/>
      <family val="1"/>
    </font>
    <font>
      <sz val="10"/>
      <color rgb="FF000000"/>
      <name val="Cambria"/>
      <family val="1"/>
    </font>
    <font>
      <sz val="10"/>
      <color rgb="FF231F20"/>
      <name val="Cambria"/>
      <family val="1"/>
    </font>
    <font>
      <b/>
      <i/>
      <sz val="10"/>
      <color rgb="FF0000FF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right" vertical="center" wrapText="1"/>
    </xf>
    <xf numFmtId="0" fontId="2" fillId="4" borderId="0" xfId="0" applyFont="1" applyFill="1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8" fillId="0" borderId="0" xfId="0" applyFont="1"/>
    <xf numFmtId="1" fontId="6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justify" vertical="center"/>
    </xf>
    <xf numFmtId="1" fontId="7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0" fontId="2" fillId="5" borderId="0" xfId="0" applyFont="1" applyFill="1"/>
    <xf numFmtId="0" fontId="3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3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2" fillId="0" borderId="0" xfId="0" applyNumberFormat="1" applyFont="1"/>
    <xf numFmtId="3" fontId="5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topLeftCell="A93" workbookViewId="0">
      <selection activeCell="J111" sqref="J111"/>
    </sheetView>
  </sheetViews>
  <sheetFormatPr defaultRowHeight="12.75" x14ac:dyDescent="0.2"/>
  <cols>
    <col min="1" max="2" width="9.140625" style="2"/>
    <col min="3" max="3" width="47.42578125" style="2" customWidth="1"/>
    <col min="4" max="4" width="15" style="2" customWidth="1"/>
    <col min="5" max="5" width="10.140625" style="2" bestFit="1" customWidth="1"/>
    <col min="6" max="6" width="15.140625" style="2" customWidth="1"/>
    <col min="7" max="16384" width="9.140625" style="2"/>
  </cols>
  <sheetData>
    <row r="1" spans="1:4" x14ac:dyDescent="0.2">
      <c r="A1" s="1" t="s">
        <v>0</v>
      </c>
    </row>
    <row r="2" spans="1:4" x14ac:dyDescent="0.2">
      <c r="B2" s="3" t="s">
        <v>1</v>
      </c>
    </row>
    <row r="3" spans="1:4" x14ac:dyDescent="0.2">
      <c r="B3" s="69" t="s">
        <v>70</v>
      </c>
      <c r="C3" s="69"/>
      <c r="D3" s="69"/>
    </row>
    <row r="4" spans="1:4" x14ac:dyDescent="0.2">
      <c r="B4" s="4" t="s">
        <v>2</v>
      </c>
      <c r="C4" s="5" t="s">
        <v>3</v>
      </c>
      <c r="D4" s="6" t="s">
        <v>4</v>
      </c>
    </row>
    <row r="5" spans="1:4" x14ac:dyDescent="0.2">
      <c r="B5" s="7">
        <v>1</v>
      </c>
      <c r="C5" s="8" t="s">
        <v>72</v>
      </c>
      <c r="D5" s="9">
        <v>300000</v>
      </c>
    </row>
    <row r="6" spans="1:4" x14ac:dyDescent="0.2">
      <c r="B6" s="7"/>
      <c r="C6" s="11" t="s">
        <v>71</v>
      </c>
      <c r="D6" s="33">
        <f>D5</f>
        <v>300000</v>
      </c>
    </row>
    <row r="8" spans="1:4" x14ac:dyDescent="0.2">
      <c r="B8" s="70" t="s">
        <v>63</v>
      </c>
      <c r="C8" s="70"/>
      <c r="D8" s="70"/>
    </row>
    <row r="9" spans="1:4" x14ac:dyDescent="0.2">
      <c r="B9" s="14" t="s">
        <v>2</v>
      </c>
      <c r="C9" s="14" t="s">
        <v>6</v>
      </c>
      <c r="D9" s="4" t="s">
        <v>9</v>
      </c>
    </row>
    <row r="10" spans="1:4" x14ac:dyDescent="0.2">
      <c r="B10" s="15">
        <v>1</v>
      </c>
      <c r="C10" s="16" t="s">
        <v>78</v>
      </c>
      <c r="D10" s="9">
        <v>150000</v>
      </c>
    </row>
    <row r="11" spans="1:4" x14ac:dyDescent="0.2">
      <c r="B11" s="15">
        <v>2</v>
      </c>
      <c r="C11" s="18" t="s">
        <v>73</v>
      </c>
      <c r="D11" s="9">
        <v>50000</v>
      </c>
    </row>
    <row r="12" spans="1:4" x14ac:dyDescent="0.2">
      <c r="B12" s="15">
        <v>3</v>
      </c>
      <c r="C12" s="8" t="s">
        <v>74</v>
      </c>
      <c r="D12" s="9">
        <v>50000</v>
      </c>
    </row>
    <row r="13" spans="1:4" x14ac:dyDescent="0.2">
      <c r="B13" s="15">
        <v>4</v>
      </c>
      <c r="C13" s="18" t="s">
        <v>75</v>
      </c>
      <c r="D13" s="9">
        <v>30000</v>
      </c>
    </row>
    <row r="14" spans="1:4" x14ac:dyDescent="0.2">
      <c r="B14" s="15">
        <v>5</v>
      </c>
      <c r="C14" s="18" t="s">
        <v>77</v>
      </c>
      <c r="D14" s="63">
        <v>40000</v>
      </c>
    </row>
    <row r="15" spans="1:4" x14ac:dyDescent="0.2">
      <c r="B15" s="15">
        <v>6</v>
      </c>
      <c r="C15" s="8" t="s">
        <v>7</v>
      </c>
      <c r="D15" s="19"/>
    </row>
    <row r="16" spans="1:4" x14ac:dyDescent="0.2">
      <c r="B16" s="15">
        <v>7</v>
      </c>
      <c r="C16" s="8" t="s">
        <v>8</v>
      </c>
      <c r="D16" s="19"/>
    </row>
    <row r="17" spans="1:6" x14ac:dyDescent="0.2">
      <c r="B17" s="15">
        <v>9</v>
      </c>
      <c r="C17" s="8" t="s">
        <v>76</v>
      </c>
      <c r="D17" s="9">
        <v>30000</v>
      </c>
    </row>
    <row r="18" spans="1:6" x14ac:dyDescent="0.2">
      <c r="B18" s="16"/>
      <c r="C18" s="11" t="s">
        <v>5</v>
      </c>
      <c r="D18" s="65">
        <f>SUM(D10:D17)</f>
        <v>350000</v>
      </c>
    </row>
    <row r="20" spans="1:6" x14ac:dyDescent="0.2">
      <c r="B20" s="1" t="s">
        <v>80</v>
      </c>
      <c r="C20" s="21" t="s">
        <v>79</v>
      </c>
      <c r="D20" s="22">
        <v>50000</v>
      </c>
    </row>
    <row r="22" spans="1:6" x14ac:dyDescent="0.2">
      <c r="B22" s="71" t="s">
        <v>81</v>
      </c>
      <c r="C22" s="71"/>
      <c r="D22" s="64">
        <f>D6+D18+D20</f>
        <v>700000</v>
      </c>
    </row>
    <row r="24" spans="1:6" x14ac:dyDescent="0.2">
      <c r="A24" s="23"/>
      <c r="B24" s="23"/>
      <c r="C24" s="23"/>
      <c r="D24" s="23"/>
      <c r="E24" s="23"/>
      <c r="F24" s="23"/>
    </row>
    <row r="25" spans="1:6" x14ac:dyDescent="0.2">
      <c r="B25" s="72" t="s">
        <v>10</v>
      </c>
      <c r="C25" s="72"/>
    </row>
    <row r="27" spans="1:6" x14ac:dyDescent="0.2">
      <c r="B27" s="68" t="s">
        <v>11</v>
      </c>
      <c r="C27" s="68"/>
      <c r="D27" s="68"/>
    </row>
    <row r="28" spans="1:6" x14ac:dyDescent="0.2">
      <c r="B28" s="20" t="s">
        <v>2</v>
      </c>
      <c r="C28" s="5" t="s">
        <v>12</v>
      </c>
      <c r="D28" s="5" t="s">
        <v>13</v>
      </c>
    </row>
    <row r="29" spans="1:6" x14ac:dyDescent="0.2">
      <c r="B29" s="7">
        <v>1</v>
      </c>
      <c r="C29" s="8" t="s">
        <v>14</v>
      </c>
      <c r="D29" s="17">
        <v>0</v>
      </c>
    </row>
    <row r="30" spans="1:6" x14ac:dyDescent="0.2">
      <c r="B30" s="7">
        <v>2</v>
      </c>
      <c r="C30" s="8" t="s">
        <v>15</v>
      </c>
      <c r="D30" s="17">
        <v>1</v>
      </c>
    </row>
    <row r="31" spans="1:6" x14ac:dyDescent="0.2">
      <c r="B31" s="7">
        <v>3</v>
      </c>
      <c r="C31" s="8" t="s">
        <v>82</v>
      </c>
      <c r="D31" s="17">
        <v>20</v>
      </c>
    </row>
    <row r="32" spans="1:6" x14ac:dyDescent="0.2">
      <c r="B32" s="7">
        <v>4</v>
      </c>
      <c r="C32" s="8" t="s">
        <v>16</v>
      </c>
      <c r="D32" s="17">
        <v>1</v>
      </c>
    </row>
    <row r="33" spans="2:6" x14ac:dyDescent="0.2">
      <c r="B33" s="7">
        <v>5</v>
      </c>
      <c r="C33" s="8" t="s">
        <v>17</v>
      </c>
      <c r="D33" s="17">
        <v>1</v>
      </c>
    </row>
    <row r="34" spans="2:6" x14ac:dyDescent="0.2">
      <c r="B34" s="7">
        <v>6</v>
      </c>
      <c r="C34" s="8" t="s">
        <v>18</v>
      </c>
      <c r="D34" s="17">
        <v>1</v>
      </c>
    </row>
    <row r="35" spans="2:6" x14ac:dyDescent="0.2">
      <c r="B35" s="10"/>
      <c r="C35" s="11" t="s">
        <v>5</v>
      </c>
      <c r="D35" s="10">
        <f>SUM(D29:D34)</f>
        <v>24</v>
      </c>
    </row>
    <row r="37" spans="2:6" x14ac:dyDescent="0.2">
      <c r="B37" s="70" t="s">
        <v>65</v>
      </c>
      <c r="C37" s="70"/>
      <c r="D37" s="70"/>
    </row>
    <row r="38" spans="2:6" x14ac:dyDescent="0.2">
      <c r="B38" s="20" t="s">
        <v>2</v>
      </c>
      <c r="C38" s="13" t="s">
        <v>19</v>
      </c>
      <c r="D38" s="20" t="s">
        <v>64</v>
      </c>
    </row>
    <row r="39" spans="2:6" x14ac:dyDescent="0.2">
      <c r="B39" s="7">
        <v>1</v>
      </c>
      <c r="C39" s="28" t="s">
        <v>85</v>
      </c>
      <c r="D39" s="9">
        <v>125000</v>
      </c>
    </row>
    <row r="40" spans="2:6" hidden="1" x14ac:dyDescent="0.2">
      <c r="B40" s="7">
        <v>2</v>
      </c>
      <c r="C40" s="28" t="s">
        <v>21</v>
      </c>
      <c r="D40" s="19">
        <v>0</v>
      </c>
      <c r="F40" s="2">
        <f>30*F39</f>
        <v>0</v>
      </c>
    </row>
    <row r="41" spans="2:6" hidden="1" x14ac:dyDescent="0.2">
      <c r="B41" s="7">
        <v>3</v>
      </c>
      <c r="C41" s="28" t="s">
        <v>22</v>
      </c>
      <c r="D41" s="19">
        <v>0</v>
      </c>
    </row>
    <row r="42" spans="2:6" hidden="1" x14ac:dyDescent="0.2">
      <c r="B42" s="7">
        <v>4</v>
      </c>
      <c r="C42" s="30" t="s">
        <v>23</v>
      </c>
      <c r="D42" s="19">
        <v>0</v>
      </c>
    </row>
    <row r="43" spans="2:6" hidden="1" x14ac:dyDescent="0.2">
      <c r="B43" s="7">
        <v>5</v>
      </c>
      <c r="C43" s="8" t="s">
        <v>24</v>
      </c>
      <c r="D43" s="19">
        <v>0</v>
      </c>
    </row>
    <row r="44" spans="2:6" x14ac:dyDescent="0.2">
      <c r="B44" s="7">
        <v>2</v>
      </c>
      <c r="C44" s="18" t="s">
        <v>67</v>
      </c>
      <c r="D44" s="9">
        <v>10000</v>
      </c>
    </row>
    <row r="45" spans="2:6" x14ac:dyDescent="0.2">
      <c r="B45" s="7">
        <v>3</v>
      </c>
      <c r="C45" s="18" t="s">
        <v>68</v>
      </c>
      <c r="D45" s="9">
        <v>5000</v>
      </c>
    </row>
    <row r="46" spans="2:6" x14ac:dyDescent="0.2">
      <c r="B46" s="7"/>
      <c r="C46" s="31" t="s">
        <v>66</v>
      </c>
      <c r="D46" s="66">
        <f>SUM(D39:D45)</f>
        <v>140000</v>
      </c>
    </row>
    <row r="47" spans="2:6" x14ac:dyDescent="0.2">
      <c r="B47" s="60"/>
      <c r="C47" s="61"/>
      <c r="D47" s="62"/>
    </row>
    <row r="48" spans="2:6" x14ac:dyDescent="0.2">
      <c r="B48" s="68" t="s">
        <v>25</v>
      </c>
      <c r="C48" s="68"/>
      <c r="D48" s="68"/>
    </row>
    <row r="49" spans="2:4" x14ac:dyDescent="0.2">
      <c r="B49" s="20" t="s">
        <v>2</v>
      </c>
      <c r="C49" s="32" t="s">
        <v>19</v>
      </c>
      <c r="D49" s="25" t="s">
        <v>9</v>
      </c>
    </row>
    <row r="50" spans="2:4" x14ac:dyDescent="0.2">
      <c r="B50" s="7">
        <v>1</v>
      </c>
      <c r="C50" s="27" t="s">
        <v>26</v>
      </c>
      <c r="D50" s="33">
        <v>7500</v>
      </c>
    </row>
    <row r="51" spans="2:4" x14ac:dyDescent="0.2">
      <c r="B51" s="7">
        <v>2</v>
      </c>
      <c r="C51" s="27" t="s">
        <v>27</v>
      </c>
      <c r="D51" s="33">
        <v>2000</v>
      </c>
    </row>
    <row r="52" spans="2:4" x14ac:dyDescent="0.2">
      <c r="B52" s="7">
        <v>3</v>
      </c>
      <c r="C52" s="27" t="s">
        <v>69</v>
      </c>
      <c r="D52" s="26">
        <v>500</v>
      </c>
    </row>
    <row r="53" spans="2:4" x14ac:dyDescent="0.2">
      <c r="B53" s="7"/>
      <c r="C53" s="11" t="s">
        <v>5</v>
      </c>
      <c r="D53" s="12">
        <f>SUM(D50:D52)</f>
        <v>10000</v>
      </c>
    </row>
    <row r="55" spans="2:4" x14ac:dyDescent="0.2">
      <c r="B55" s="68" t="s">
        <v>28</v>
      </c>
      <c r="C55" s="68"/>
      <c r="D55" s="68"/>
    </row>
    <row r="56" spans="2:4" x14ac:dyDescent="0.2">
      <c r="B56" s="20" t="s">
        <v>2</v>
      </c>
      <c r="C56" s="13" t="s">
        <v>19</v>
      </c>
      <c r="D56" s="25" t="s">
        <v>9</v>
      </c>
    </row>
    <row r="57" spans="2:4" x14ac:dyDescent="0.2">
      <c r="B57" s="7">
        <v>1</v>
      </c>
      <c r="C57" s="27" t="s">
        <v>29</v>
      </c>
      <c r="D57" s="33">
        <v>0</v>
      </c>
    </row>
    <row r="58" spans="2:4" x14ac:dyDescent="0.2">
      <c r="B58" s="7">
        <v>2</v>
      </c>
      <c r="C58" s="27" t="s">
        <v>84</v>
      </c>
      <c r="D58" s="26">
        <v>15000</v>
      </c>
    </row>
    <row r="59" spans="2:4" x14ac:dyDescent="0.2">
      <c r="B59" s="10"/>
      <c r="C59" s="11" t="s">
        <v>5</v>
      </c>
      <c r="D59" s="12">
        <f>SUM(D57:D58)</f>
        <v>15000</v>
      </c>
    </row>
    <row r="60" spans="2:4" x14ac:dyDescent="0.2">
      <c r="D60" s="34"/>
    </row>
    <row r="61" spans="2:4" x14ac:dyDescent="0.2">
      <c r="B61" s="73" t="s">
        <v>30</v>
      </c>
      <c r="C61" s="73"/>
      <c r="D61" s="73"/>
    </row>
    <row r="62" spans="2:4" x14ac:dyDescent="0.2">
      <c r="B62" s="20" t="s">
        <v>2</v>
      </c>
      <c r="C62" s="32" t="s">
        <v>19</v>
      </c>
      <c r="D62" s="25" t="s">
        <v>9</v>
      </c>
    </row>
    <row r="63" spans="2:4" x14ac:dyDescent="0.2">
      <c r="B63" s="7">
        <v>1</v>
      </c>
      <c r="C63" s="27" t="s">
        <v>83</v>
      </c>
      <c r="D63" s="35">
        <v>30000</v>
      </c>
    </row>
    <row r="64" spans="2:4" x14ac:dyDescent="0.2">
      <c r="B64" s="7">
        <v>2</v>
      </c>
      <c r="C64" s="27" t="s">
        <v>31</v>
      </c>
      <c r="D64" s="35">
        <v>140000</v>
      </c>
    </row>
    <row r="65" spans="1:6" x14ac:dyDescent="0.2">
      <c r="B65" s="7">
        <v>3</v>
      </c>
      <c r="C65" s="27" t="s">
        <v>32</v>
      </c>
      <c r="D65" s="35">
        <v>10000</v>
      </c>
    </row>
    <row r="66" spans="1:6" x14ac:dyDescent="0.2">
      <c r="B66" s="7">
        <v>4</v>
      </c>
      <c r="C66" s="27" t="s">
        <v>33</v>
      </c>
      <c r="D66" s="35">
        <v>15000</v>
      </c>
    </row>
    <row r="67" spans="1:6" x14ac:dyDescent="0.2">
      <c r="B67" s="10"/>
      <c r="C67" s="11" t="s">
        <v>5</v>
      </c>
      <c r="D67" s="36">
        <f>SUM(D63:D66)</f>
        <v>195000</v>
      </c>
    </row>
    <row r="69" spans="1:6" x14ac:dyDescent="0.2">
      <c r="B69" s="1" t="s">
        <v>34</v>
      </c>
      <c r="D69" s="67">
        <f>3*D67</f>
        <v>585000</v>
      </c>
    </row>
    <row r="70" spans="1:6" x14ac:dyDescent="0.2">
      <c r="A70" s="23"/>
      <c r="B70" s="23"/>
      <c r="C70" s="23"/>
      <c r="D70" s="23"/>
      <c r="E70" s="23"/>
      <c r="F70" s="23"/>
    </row>
    <row r="71" spans="1:6" x14ac:dyDescent="0.2">
      <c r="B71" s="72" t="s">
        <v>35</v>
      </c>
      <c r="C71" s="72"/>
    </row>
    <row r="72" spans="1:6" x14ac:dyDescent="0.2">
      <c r="B72" s="37" t="s">
        <v>2</v>
      </c>
      <c r="C72" s="38" t="s">
        <v>19</v>
      </c>
      <c r="D72" s="39" t="s">
        <v>9</v>
      </c>
    </row>
    <row r="73" spans="1:6" x14ac:dyDescent="0.2">
      <c r="B73" s="40">
        <v>1</v>
      </c>
      <c r="C73" s="41" t="s">
        <v>36</v>
      </c>
      <c r="D73" s="35">
        <f>D22</f>
        <v>700000</v>
      </c>
    </row>
    <row r="74" spans="1:6" x14ac:dyDescent="0.2">
      <c r="B74" s="40">
        <v>2</v>
      </c>
      <c r="C74" s="42" t="s">
        <v>37</v>
      </c>
      <c r="D74" s="43">
        <f>D69</f>
        <v>585000</v>
      </c>
    </row>
    <row r="75" spans="1:6" x14ac:dyDescent="0.2">
      <c r="B75" s="44"/>
      <c r="C75" s="45" t="s">
        <v>5</v>
      </c>
      <c r="D75" s="36">
        <f>SUM(D73:D74)</f>
        <v>1285000</v>
      </c>
    </row>
    <row r="76" spans="1:6" x14ac:dyDescent="0.2">
      <c r="B76" s="24"/>
      <c r="C76" s="24"/>
    </row>
    <row r="77" spans="1:6" x14ac:dyDescent="0.2">
      <c r="A77" s="46"/>
      <c r="B77" s="47"/>
      <c r="C77" s="47"/>
      <c r="D77" s="46"/>
      <c r="E77" s="46"/>
      <c r="F77" s="46"/>
    </row>
    <row r="78" spans="1:6" x14ac:dyDescent="0.2">
      <c r="B78" s="48" t="s">
        <v>38</v>
      </c>
    </row>
    <row r="79" spans="1:6" x14ac:dyDescent="0.2">
      <c r="B79" s="68" t="s">
        <v>39</v>
      </c>
      <c r="C79" s="68"/>
      <c r="D79" s="68"/>
    </row>
    <row r="80" spans="1:6" x14ac:dyDescent="0.2">
      <c r="B80" s="20" t="s">
        <v>2</v>
      </c>
      <c r="C80" s="32" t="s">
        <v>19</v>
      </c>
      <c r="D80" s="25" t="s">
        <v>9</v>
      </c>
    </row>
    <row r="81" spans="2:6" x14ac:dyDescent="0.2">
      <c r="B81" s="7" t="s">
        <v>40</v>
      </c>
      <c r="C81" s="27" t="s">
        <v>41</v>
      </c>
      <c r="D81" s="35">
        <f>12*D67</f>
        <v>2340000</v>
      </c>
    </row>
    <row r="82" spans="2:6" x14ac:dyDescent="0.2">
      <c r="B82" s="7" t="s">
        <v>42</v>
      </c>
      <c r="C82" s="27" t="s">
        <v>43</v>
      </c>
      <c r="D82" s="35">
        <f>0.1*D18</f>
        <v>35000</v>
      </c>
    </row>
    <row r="83" spans="2:6" x14ac:dyDescent="0.2">
      <c r="B83" s="7" t="s">
        <v>44</v>
      </c>
      <c r="C83" s="27" t="s">
        <v>45</v>
      </c>
      <c r="D83" s="35">
        <f>0.12*D75</f>
        <v>154200</v>
      </c>
    </row>
    <row r="84" spans="2:6" x14ac:dyDescent="0.2">
      <c r="B84" s="10"/>
      <c r="C84" s="11" t="s">
        <v>5</v>
      </c>
      <c r="D84" s="35">
        <f>SUM(D81:D83)</f>
        <v>2529200</v>
      </c>
    </row>
    <row r="86" spans="2:6" ht="25.5" x14ac:dyDescent="0.2">
      <c r="B86" s="49" t="s">
        <v>2</v>
      </c>
      <c r="C86" s="50" t="s">
        <v>19</v>
      </c>
      <c r="D86" s="51" t="s">
        <v>20</v>
      </c>
      <c r="E86" s="52" t="s">
        <v>88</v>
      </c>
      <c r="F86" s="51" t="s">
        <v>46</v>
      </c>
    </row>
    <row r="87" spans="2:6" s="54" customFormat="1" x14ac:dyDescent="0.2">
      <c r="B87" s="7">
        <v>1</v>
      </c>
      <c r="C87" s="28" t="s">
        <v>87</v>
      </c>
      <c r="D87" s="17">
        <v>2000</v>
      </c>
      <c r="E87" s="29">
        <v>1500</v>
      </c>
      <c r="F87" s="29">
        <f>E87*D87</f>
        <v>3000000</v>
      </c>
    </row>
    <row r="88" spans="2:6" s="54" customFormat="1" hidden="1" x14ac:dyDescent="0.2">
      <c r="B88" s="7">
        <v>2</v>
      </c>
      <c r="C88" s="28" t="s">
        <v>21</v>
      </c>
      <c r="D88" s="17">
        <v>0</v>
      </c>
      <c r="E88" s="29" t="e">
        <f>(2.5*#REF!-600)</f>
        <v>#REF!</v>
      </c>
      <c r="F88" s="29" t="e">
        <f>E88*D88</f>
        <v>#REF!</v>
      </c>
    </row>
    <row r="89" spans="2:6" s="54" customFormat="1" hidden="1" x14ac:dyDescent="0.2">
      <c r="B89" s="7">
        <v>3</v>
      </c>
      <c r="C89" s="28" t="s">
        <v>22</v>
      </c>
      <c r="D89" s="17">
        <v>0</v>
      </c>
      <c r="E89" s="29" t="e">
        <f>(2.5*#REF!-600)</f>
        <v>#REF!</v>
      </c>
      <c r="F89" s="29" t="e">
        <f>E89*D89</f>
        <v>#REF!</v>
      </c>
    </row>
    <row r="90" spans="2:6" s="54" customFormat="1" hidden="1" x14ac:dyDescent="0.25">
      <c r="B90" s="7">
        <v>4</v>
      </c>
      <c r="C90" s="30" t="s">
        <v>23</v>
      </c>
      <c r="D90" s="17">
        <v>0</v>
      </c>
      <c r="E90" s="29" t="e">
        <f>(2.5*#REF!-600)</f>
        <v>#REF!</v>
      </c>
      <c r="F90" s="29" t="e">
        <f>E90*D90</f>
        <v>#REF!</v>
      </c>
    </row>
    <row r="91" spans="2:6" s="54" customFormat="1" hidden="1" x14ac:dyDescent="0.25">
      <c r="B91" s="7">
        <v>5</v>
      </c>
      <c r="C91" s="8" t="s">
        <v>24</v>
      </c>
      <c r="D91" s="17">
        <v>0</v>
      </c>
      <c r="E91" s="29" t="e">
        <f>(2.5*#REF!-600)</f>
        <v>#REF!</v>
      </c>
      <c r="F91" s="29" t="e">
        <f>E91*D91</f>
        <v>#REF!</v>
      </c>
    </row>
    <row r="92" spans="2:6" s="54" customFormat="1" x14ac:dyDescent="0.25">
      <c r="B92" s="53"/>
      <c r="C92" s="55" t="s">
        <v>86</v>
      </c>
      <c r="D92" s="30"/>
      <c r="E92" s="30"/>
      <c r="F92" s="56">
        <f>3*D46</f>
        <v>420000</v>
      </c>
    </row>
    <row r="93" spans="2:6" s="54" customFormat="1" x14ac:dyDescent="0.25">
      <c r="B93" s="53"/>
      <c r="C93" s="55" t="s">
        <v>47</v>
      </c>
      <c r="D93" s="30"/>
      <c r="E93" s="30"/>
      <c r="F93" s="56">
        <f>F87</f>
        <v>3000000</v>
      </c>
    </row>
    <row r="96" spans="2:6" x14ac:dyDescent="0.2">
      <c r="B96" s="68" t="s">
        <v>48</v>
      </c>
      <c r="C96" s="68"/>
      <c r="D96" s="68"/>
    </row>
    <row r="97" spans="2:4" x14ac:dyDescent="0.2">
      <c r="B97" s="20" t="s">
        <v>2</v>
      </c>
      <c r="C97" s="32" t="s">
        <v>19</v>
      </c>
      <c r="D97" s="25" t="s">
        <v>9</v>
      </c>
    </row>
    <row r="98" spans="2:4" x14ac:dyDescent="0.2">
      <c r="B98" s="10">
        <v>1</v>
      </c>
      <c r="C98" s="18" t="s">
        <v>87</v>
      </c>
      <c r="D98" s="26">
        <v>1500</v>
      </c>
    </row>
    <row r="99" spans="2:4" x14ac:dyDescent="0.2">
      <c r="B99" s="10"/>
      <c r="C99" s="11" t="s">
        <v>5</v>
      </c>
      <c r="D99" s="12">
        <f>D98*D87</f>
        <v>3000000</v>
      </c>
    </row>
    <row r="102" spans="2:4" x14ac:dyDescent="0.2">
      <c r="B102" s="48" t="s">
        <v>49</v>
      </c>
    </row>
    <row r="103" spans="2:4" x14ac:dyDescent="0.2">
      <c r="C103" s="57">
        <f>D99-D84</f>
        <v>470800</v>
      </c>
    </row>
    <row r="104" spans="2:4" x14ac:dyDescent="0.2">
      <c r="B104" s="48" t="s">
        <v>50</v>
      </c>
    </row>
    <row r="105" spans="2:4" x14ac:dyDescent="0.2">
      <c r="C105" s="58">
        <f>C103*100/D84</f>
        <v>18.614581685908586</v>
      </c>
    </row>
    <row r="106" spans="2:4" x14ac:dyDescent="0.2">
      <c r="B106" s="48" t="s">
        <v>51</v>
      </c>
    </row>
    <row r="107" spans="2:4" x14ac:dyDescent="0.2">
      <c r="C107" s="58">
        <f>C103*100/D75</f>
        <v>36.638132295719842</v>
      </c>
    </row>
    <row r="108" spans="2:4" x14ac:dyDescent="0.2">
      <c r="B108" s="48" t="s">
        <v>52</v>
      </c>
    </row>
    <row r="110" spans="2:4" x14ac:dyDescent="0.2">
      <c r="B110" s="20" t="s">
        <v>2</v>
      </c>
      <c r="C110" s="32" t="s">
        <v>53</v>
      </c>
      <c r="D110" s="25" t="s">
        <v>9</v>
      </c>
    </row>
    <row r="111" spans="2:4" x14ac:dyDescent="0.2">
      <c r="B111" s="7" t="s">
        <v>54</v>
      </c>
      <c r="C111" s="27" t="s">
        <v>55</v>
      </c>
      <c r="D111" s="35">
        <f>D82</f>
        <v>35000</v>
      </c>
    </row>
    <row r="112" spans="2:4" x14ac:dyDescent="0.2">
      <c r="B112" s="7" t="s">
        <v>56</v>
      </c>
      <c r="C112" s="27" t="s">
        <v>57</v>
      </c>
      <c r="D112" s="35">
        <f>0.12*D75</f>
        <v>154200</v>
      </c>
    </row>
    <row r="113" spans="2:4" x14ac:dyDescent="0.2">
      <c r="B113" s="7" t="s">
        <v>58</v>
      </c>
      <c r="C113" s="27" t="s">
        <v>59</v>
      </c>
      <c r="D113" s="35">
        <f>0.4*D63*12</f>
        <v>144000</v>
      </c>
    </row>
    <row r="114" spans="2:4" x14ac:dyDescent="0.2">
      <c r="B114" s="7" t="s">
        <v>60</v>
      </c>
      <c r="C114" s="27" t="s">
        <v>61</v>
      </c>
      <c r="D114" s="35">
        <f>0.4*D59*12</f>
        <v>72000</v>
      </c>
    </row>
    <row r="115" spans="2:4" x14ac:dyDescent="0.2">
      <c r="B115" s="10"/>
      <c r="C115" s="11" t="s">
        <v>5</v>
      </c>
      <c r="D115" s="35">
        <f>SUM(D111:D114)</f>
        <v>405200</v>
      </c>
    </row>
    <row r="117" spans="2:4" x14ac:dyDescent="0.2">
      <c r="B117" s="59" t="s">
        <v>62</v>
      </c>
    </row>
    <row r="118" spans="2:4" x14ac:dyDescent="0.2">
      <c r="C118" s="58">
        <f>(D115*100)/(D115+C103)</f>
        <v>46.25570776255708</v>
      </c>
    </row>
  </sheetData>
  <mergeCells count="12">
    <mergeCell ref="B79:D79"/>
    <mergeCell ref="B96:D96"/>
    <mergeCell ref="B37:D37"/>
    <mergeCell ref="B48:D48"/>
    <mergeCell ref="B55:D55"/>
    <mergeCell ref="B61:D61"/>
    <mergeCell ref="B71:C71"/>
    <mergeCell ref="B27:D27"/>
    <mergeCell ref="B3:D3"/>
    <mergeCell ref="B8:D8"/>
    <mergeCell ref="B22:C22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</dc:creator>
  <cp:lastModifiedBy>Win Rathi</cp:lastModifiedBy>
  <dcterms:created xsi:type="dcterms:W3CDTF">2021-09-28T05:39:50Z</dcterms:created>
  <dcterms:modified xsi:type="dcterms:W3CDTF">2024-12-18T19:26:38Z</dcterms:modified>
</cp:coreProperties>
</file>